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atal\Documents\Curso Excel\"/>
    </mc:Choice>
  </mc:AlternateContent>
  <xr:revisionPtr revIDLastSave="0" documentId="13_ncr:1_{A553F74A-638A-4C1F-A6DF-575354EC91CA}" xr6:coauthVersionLast="47" xr6:coauthVersionMax="47" xr10:uidLastSave="{00000000-0000-0000-0000-000000000000}"/>
  <bookViews>
    <workbookView xWindow="20370" yWindow="-4815" windowWidth="29040" windowHeight="15840" activeTab="3" xr2:uid="{A6417F27-DCD0-4E6C-9D29-57B48A9BF817}"/>
  </bookViews>
  <sheets>
    <sheet name="BaseAssinantes" sheetId="1" r:id="rId1"/>
    <sheet name="Planejamento" sheetId="7" r:id="rId2"/>
    <sheet name="Análise" sheetId="8" r:id="rId3"/>
    <sheet name="Dashboard" sheetId="6" r:id="rId4"/>
  </sheets>
  <definedNames>
    <definedName name="_xlnm._FilterDatabase" localSheetId="0" hidden="1">BaseAssinantes!$B$2:$I$804</definedName>
    <definedName name="_xlchart.v5.0" hidden="1">Análise!$U$13</definedName>
    <definedName name="_xlchart.v5.1" hidden="1">Análise!$U$14:$U$16</definedName>
    <definedName name="_xlchart.v5.2" hidden="1">Análise!$V$13</definedName>
    <definedName name="_xlchart.v5.3" hidden="1">Análise!$V$14:$V$16</definedName>
    <definedName name="SegmentaçãodeDados_Assinatura">#N/A</definedName>
    <definedName name="SegmentaçãodeDados_Faixa_Etária">#N/A</definedName>
    <definedName name="SegmentaçãodeDados_Gênero">#N/A</definedName>
    <definedName name="SegmentaçãodeDados_Região">#N/A</definedName>
  </definedNames>
  <calcPr calcId="191029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9" i="8" l="1"/>
  <c r="AA20" i="8"/>
  <c r="AA21" i="8"/>
  <c r="AA22" i="8"/>
  <c r="AA23" i="8"/>
  <c r="AA24" i="8"/>
  <c r="AA25" i="8"/>
  <c r="AA18" i="8"/>
  <c r="AB19" i="8"/>
  <c r="AB20" i="8"/>
  <c r="AB21" i="8"/>
  <c r="AB22" i="8"/>
  <c r="AB23" i="8"/>
  <c r="AB24" i="8"/>
  <c r="AB25" i="8"/>
  <c r="AB18" i="8"/>
  <c r="O15" i="8"/>
  <c r="P15" i="8"/>
  <c r="O16" i="8"/>
  <c r="P16" i="8"/>
  <c r="O17" i="8"/>
  <c r="P17" i="8"/>
  <c r="P14" i="8"/>
  <c r="O14" i="8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C11" i="8"/>
  <c r="C10" i="8"/>
  <c r="V15" i="8"/>
  <c r="V16" i="8"/>
  <c r="V14" i="8"/>
  <c r="AH6" i="8"/>
  <c r="W14" i="8" l="1"/>
  <c r="W16" i="8"/>
  <c r="W15" i="8"/>
  <c r="P13" i="8"/>
  <c r="Q17" i="8"/>
  <c r="C12" i="8"/>
  <c r="E10" i="8" s="1"/>
  <c r="Q16" i="8"/>
  <c r="Q15" i="8"/>
  <c r="Q14" i="8"/>
  <c r="D11" i="8" l="1"/>
  <c r="E11" i="8"/>
  <c r="D10" i="8"/>
</calcChain>
</file>

<file path=xl/sharedStrings.xml><?xml version="1.0" encoding="utf-8"?>
<sst xmlns="http://schemas.openxmlformats.org/spreadsheetml/2006/main" count="5694" uniqueCount="473">
  <si>
    <t>Nome</t>
  </si>
  <si>
    <t>Gênero</t>
  </si>
  <si>
    <t>CPF</t>
  </si>
  <si>
    <t>Nivel de Estudos</t>
  </si>
  <si>
    <t>Data Nascimento</t>
  </si>
  <si>
    <t>Feminino</t>
  </si>
  <si>
    <t>Masculino</t>
  </si>
  <si>
    <t>Superior</t>
  </si>
  <si>
    <t>Pós-Graduação</t>
  </si>
  <si>
    <t>Esportes</t>
  </si>
  <si>
    <t>Interesse/Hobbie</t>
  </si>
  <si>
    <t>Política</t>
  </si>
  <si>
    <t>Agronegócio</t>
  </si>
  <si>
    <t>Negócios</t>
  </si>
  <si>
    <t>Finanças</t>
  </si>
  <si>
    <t>Lucas Oliveira</t>
  </si>
  <si>
    <t>Ana Silva</t>
  </si>
  <si>
    <t>Mateus Almeida</t>
  </si>
  <si>
    <t>Juliana Santos</t>
  </si>
  <si>
    <t>Bruno Pereira</t>
  </si>
  <si>
    <t>Amanda Costa</t>
  </si>
  <si>
    <t>Pedro Rodrigues</t>
  </si>
  <si>
    <t>Isabela Martins</t>
  </si>
  <si>
    <t>Rafael Ferreira</t>
  </si>
  <si>
    <t>Mariana Souza</t>
  </si>
  <si>
    <t>Gabriel Lima</t>
  </si>
  <si>
    <t>Carolina Gomes</t>
  </si>
  <si>
    <t>Thiago Barbosa</t>
  </si>
  <si>
    <t>Giovanna Oliveira</t>
  </si>
  <si>
    <t>Felipe Alves</t>
  </si>
  <si>
    <t>Laura Ribeiro</t>
  </si>
  <si>
    <t>Daniel Santos</t>
  </si>
  <si>
    <t>Beatriz Castro</t>
  </si>
  <si>
    <t>Rodrigo Oliveira Mendes</t>
  </si>
  <si>
    <t>Maria das Graças Silva</t>
  </si>
  <si>
    <t>Matheus Almeida Santos</t>
  </si>
  <si>
    <t>Juliana de Souza Oliveira</t>
  </si>
  <si>
    <t>Bruno Pereira Rodrigues</t>
  </si>
  <si>
    <t>Amanda Costa Almeida</t>
  </si>
  <si>
    <t>Pedro Rodrigues Martins</t>
  </si>
  <si>
    <t>Isabela Martins Pereira</t>
  </si>
  <si>
    <t>Rafael Ferreira Lima</t>
  </si>
  <si>
    <t>Mariana Souza Oliveira</t>
  </si>
  <si>
    <t>Gabriel Lima Almeida</t>
  </si>
  <si>
    <t>Carolina Gomes Rodrigues</t>
  </si>
  <si>
    <t>Thiago Barbosa Santos</t>
  </si>
  <si>
    <t>Giovanna Oliveira Martins</t>
  </si>
  <si>
    <t>Felipe Alves Pereira</t>
  </si>
  <si>
    <t>Laura Ribeiro Lima</t>
  </si>
  <si>
    <t>Daniel Santos Gomes</t>
  </si>
  <si>
    <t>Beatriz Castro Oliveira</t>
  </si>
  <si>
    <t>José Oliveira</t>
  </si>
  <si>
    <t>Ana Pereira</t>
  </si>
  <si>
    <t>João Almeida</t>
  </si>
  <si>
    <t>Maria Santos</t>
  </si>
  <si>
    <t>Antônio Silva</t>
  </si>
  <si>
    <t>Patrícia Costa</t>
  </si>
  <si>
    <t>Luiz Rodrigues</t>
  </si>
  <si>
    <t>Júlia Martins</t>
  </si>
  <si>
    <t>Carlos Ferreira</t>
  </si>
  <si>
    <t>Sandra Souza</t>
  </si>
  <si>
    <t>André Lima</t>
  </si>
  <si>
    <t>Fernanda Gomes</t>
  </si>
  <si>
    <t>Ricardo Barbosa</t>
  </si>
  <si>
    <t>Camila Oliveira</t>
  </si>
  <si>
    <t>Marcelo Silva</t>
  </si>
  <si>
    <t>Vanessa Costa</t>
  </si>
  <si>
    <t>Eduardo Rodrigues</t>
  </si>
  <si>
    <t>Débora Martins</t>
  </si>
  <si>
    <t>Fernando Ferreira</t>
  </si>
  <si>
    <t>Amanda Souza</t>
  </si>
  <si>
    <t>Paulo Lima</t>
  </si>
  <si>
    <t>Letícia Gomes</t>
  </si>
  <si>
    <t>Marcos Barbosa</t>
  </si>
  <si>
    <t>Fabiana Oliveira</t>
  </si>
  <si>
    <t>Felipe Pereira</t>
  </si>
  <si>
    <t>Renata Santos</t>
  </si>
  <si>
    <t>Lucas Fernandes</t>
  </si>
  <si>
    <t>Maria Alencar</t>
  </si>
  <si>
    <t>Gustavo Neves</t>
  </si>
  <si>
    <t>Laura Mendes</t>
  </si>
  <si>
    <t>Rodrigo Torres</t>
  </si>
  <si>
    <t>Clara Almeida</t>
  </si>
  <si>
    <t>Henrique Freitas</t>
  </si>
  <si>
    <t>Amanda Oliveira</t>
  </si>
  <si>
    <t>André Castro</t>
  </si>
  <si>
    <t>Carolina Lima</t>
  </si>
  <si>
    <t>Daniel Pereira</t>
  </si>
  <si>
    <t>Beatriz Ramos</t>
  </si>
  <si>
    <t>Felipe Costa</t>
  </si>
  <si>
    <t>Isabela Carvalho</t>
  </si>
  <si>
    <t>José da Silva</t>
  </si>
  <si>
    <t>José Santos</t>
  </si>
  <si>
    <t>José Pereira</t>
  </si>
  <si>
    <t>José Alves</t>
  </si>
  <si>
    <t>José Rodrigues</t>
  </si>
  <si>
    <t>José Fernandes</t>
  </si>
  <si>
    <t>José Costa</t>
  </si>
  <si>
    <t>José Martins</t>
  </si>
  <si>
    <t>José Gomes</t>
  </si>
  <si>
    <t>Pedro Almeida</t>
  </si>
  <si>
    <t>Pedro Santos</t>
  </si>
  <si>
    <t>Pedro Oliveira</t>
  </si>
  <si>
    <t>Pedro Silva</t>
  </si>
  <si>
    <t>Pedro Costa</t>
  </si>
  <si>
    <t>Pedro Fernandes</t>
  </si>
  <si>
    <t>Pedro Martins</t>
  </si>
  <si>
    <t>Pedro Gomes</t>
  </si>
  <si>
    <t>Pedro Pereira</t>
  </si>
  <si>
    <t>Mariana Almeida</t>
  </si>
  <si>
    <t>Mariana Oliveira</t>
  </si>
  <si>
    <t>Mariana Santos</t>
  </si>
  <si>
    <t>Mariana Pereira</t>
  </si>
  <si>
    <t>Mariana Costa</t>
  </si>
  <si>
    <t>Mariana Rodrigues</t>
  </si>
  <si>
    <t>Mariana Fernandes</t>
  </si>
  <si>
    <t>Mariana Silva</t>
  </si>
  <si>
    <t>Mariana Martins</t>
  </si>
  <si>
    <t>Mariana Gomes</t>
  </si>
  <si>
    <t>Rafael Silva</t>
  </si>
  <si>
    <t>Rafael Oliveira</t>
  </si>
  <si>
    <t>Rafael Santos</t>
  </si>
  <si>
    <t>Rafael Almeida</t>
  </si>
  <si>
    <t>Rafael Costa</t>
  </si>
  <si>
    <t>Rafael Rodrigues</t>
  </si>
  <si>
    <t>Rafael Fernandes</t>
  </si>
  <si>
    <t>Rafael Pereira</t>
  </si>
  <si>
    <t>Rafael Martins</t>
  </si>
  <si>
    <t>Rafael Gomes</t>
  </si>
  <si>
    <t>William Santos</t>
  </si>
  <si>
    <t>William Oliveira</t>
  </si>
  <si>
    <t>William Silva</t>
  </si>
  <si>
    <t>William Almeida</t>
  </si>
  <si>
    <t>William Costa</t>
  </si>
  <si>
    <t>William Rodrigues</t>
  </si>
  <si>
    <t>William Fernandes</t>
  </si>
  <si>
    <t>William Pereira</t>
  </si>
  <si>
    <t>William Martins</t>
  </si>
  <si>
    <t>William Gomes</t>
  </si>
  <si>
    <t>Bruno Oliveira</t>
  </si>
  <si>
    <t>Bruno Silva</t>
  </si>
  <si>
    <t>Bruno Santos</t>
  </si>
  <si>
    <t>Bruno Almeida</t>
  </si>
  <si>
    <t>Bruno Costa</t>
  </si>
  <si>
    <t>Bruno Rodrigues</t>
  </si>
  <si>
    <t>Bruno Fernandes</t>
  </si>
  <si>
    <t>Bruno Martins</t>
  </si>
  <si>
    <t>Bruno Gomes</t>
  </si>
  <si>
    <t>Bernardo Almeida</t>
  </si>
  <si>
    <t>Bernardo Oliveira</t>
  </si>
  <si>
    <t>Bernardo Santos</t>
  </si>
  <si>
    <t>Bernardo Silva</t>
  </si>
  <si>
    <t>Bernardo Costa</t>
  </si>
  <si>
    <t>Bernardo Rodrigues</t>
  </si>
  <si>
    <t>Bernardo Fernandes</t>
  </si>
  <si>
    <t>Bernardo Pereira</t>
  </si>
  <si>
    <t>Bernardo Martins</t>
  </si>
  <si>
    <t>Bernardo Gomes</t>
  </si>
  <si>
    <t>Renata Oliveira</t>
  </si>
  <si>
    <t>Renata Silva</t>
  </si>
  <si>
    <t>Renata Almeida</t>
  </si>
  <si>
    <t>Renata Costa</t>
  </si>
  <si>
    <t>Renata Rodrigues</t>
  </si>
  <si>
    <t>Renata Fernandes</t>
  </si>
  <si>
    <t>Renata Pereira</t>
  </si>
  <si>
    <t>Renata Martins</t>
  </si>
  <si>
    <t>Renata Gomes</t>
  </si>
  <si>
    <t>Emerson Santos</t>
  </si>
  <si>
    <t>Emerson Oliveira</t>
  </si>
  <si>
    <t>Emerson Silva</t>
  </si>
  <si>
    <t>Emerson Almeida</t>
  </si>
  <si>
    <t>Emerson Costa</t>
  </si>
  <si>
    <t>Emerson Rodrigues</t>
  </si>
  <si>
    <t>Emerson Fernandes</t>
  </si>
  <si>
    <t>Emerson Pereira</t>
  </si>
  <si>
    <t>Emerson Martins</t>
  </si>
  <si>
    <t>Emerson Gomes</t>
  </si>
  <si>
    <t>Vilma Oliveira</t>
  </si>
  <si>
    <t>Vilma Santos</t>
  </si>
  <si>
    <t>Vilma Silva</t>
  </si>
  <si>
    <t>Vilma Almeida</t>
  </si>
  <si>
    <t>Vilma Costa</t>
  </si>
  <si>
    <t>Vilma Rodrigues</t>
  </si>
  <si>
    <t>Vilma Fernandes</t>
  </si>
  <si>
    <t>Vilma Pereira</t>
  </si>
  <si>
    <t>Vilma Martins</t>
  </si>
  <si>
    <t>Vilma Gomes</t>
  </si>
  <si>
    <t>Sandra Santos</t>
  </si>
  <si>
    <t>Sandra Oliveira</t>
  </si>
  <si>
    <t>Sandra Silva</t>
  </si>
  <si>
    <t>Sandra Almeida</t>
  </si>
  <si>
    <t>Sandra Costa</t>
  </si>
  <si>
    <t>Sandra Rodrigues</t>
  </si>
  <si>
    <t>Sandra Fernandes</t>
  </si>
  <si>
    <t>Sandra Pereira</t>
  </si>
  <si>
    <t>Sandra Martins</t>
  </si>
  <si>
    <t>Sandra Gomes</t>
  </si>
  <si>
    <t>Rita Oliveira</t>
  </si>
  <si>
    <t>Rita Santos</t>
  </si>
  <si>
    <t>Rita Silva</t>
  </si>
  <si>
    <t>Rita Almeida</t>
  </si>
  <si>
    <t>Rita Costa</t>
  </si>
  <si>
    <t>Rita Rodrigues</t>
  </si>
  <si>
    <t>Rita Fernandes</t>
  </si>
  <si>
    <t>Rita Pereira</t>
  </si>
  <si>
    <t>Rita Martins</t>
  </si>
  <si>
    <t>Rita Gomes</t>
  </si>
  <si>
    <t>Marcelo Santos</t>
  </si>
  <si>
    <t>Marcelo Oliveira</t>
  </si>
  <si>
    <t>Marcelo Almeida</t>
  </si>
  <si>
    <t>Marcelo Costa</t>
  </si>
  <si>
    <t>Marcelo Rodrigues</t>
  </si>
  <si>
    <t>Marcelo Fernandes</t>
  </si>
  <si>
    <t>Marcelo Pereira</t>
  </si>
  <si>
    <t>Marcelo Martins</t>
  </si>
  <si>
    <t>Marcelo Gomes</t>
  </si>
  <si>
    <t>Jackson Smith</t>
  </si>
  <si>
    <t>Emma Johnson</t>
  </si>
  <si>
    <t>Liam Williams</t>
  </si>
  <si>
    <t>Olivia Brown</t>
  </si>
  <si>
    <t>Noah Jones</t>
  </si>
  <si>
    <t>Ava Davis</t>
  </si>
  <si>
    <t>Lucas Miller</t>
  </si>
  <si>
    <t>Sophia Wilson</t>
  </si>
  <si>
    <t>Benjamin Moore</t>
  </si>
  <si>
    <t>Isabella Taylor</t>
  </si>
  <si>
    <t>Mason Anderson</t>
  </si>
  <si>
    <t>Mia Thomas</t>
  </si>
  <si>
    <t>Ethan White</t>
  </si>
  <si>
    <t>Harper Martinez</t>
  </si>
  <si>
    <t>Oliver Thompson</t>
  </si>
  <si>
    <t>Amelia Garcia</t>
  </si>
  <si>
    <t>Elijah Hernandez</t>
  </si>
  <si>
    <t>Charlotte Robinson</t>
  </si>
  <si>
    <t>Alexander Lewis</t>
  </si>
  <si>
    <t>Abigail Clark</t>
  </si>
  <si>
    <t>James Lee</t>
  </si>
  <si>
    <t>Evelyn Walker</t>
  </si>
  <si>
    <t>Michael Hall</t>
  </si>
  <si>
    <t>Elizabeth Young</t>
  </si>
  <si>
    <t>William Allen</t>
  </si>
  <si>
    <t>Sofia King</t>
  </si>
  <si>
    <t>Daniel Baker</t>
  </si>
  <si>
    <t>Emily Wright</t>
  </si>
  <si>
    <t>Henry Adams</t>
  </si>
  <si>
    <t>Grace Hill</t>
  </si>
  <si>
    <t>Samuel Nelson</t>
  </si>
  <si>
    <t>Madison Green</t>
  </si>
  <si>
    <t>David Carter</t>
  </si>
  <si>
    <t>Scarlett Mitchell</t>
  </si>
  <si>
    <t>Joseph Perez</t>
  </si>
  <si>
    <t>Avery Roberts</t>
  </si>
  <si>
    <t>Gabriel Evans</t>
  </si>
  <si>
    <t>Victoria Murphy</t>
  </si>
  <si>
    <t>John Cook</t>
  </si>
  <si>
    <t>Lily Cooper</t>
  </si>
  <si>
    <t>Christopher Ross</t>
  </si>
  <si>
    <t>Aria Rivera</t>
  </si>
  <si>
    <t>Matthew Ward</t>
  </si>
  <si>
    <t>Layla Torres</t>
  </si>
  <si>
    <t>Andrew Brooks</t>
  </si>
  <si>
    <t>Zoey Ramirez</t>
  </si>
  <si>
    <t>Joshua Reed</t>
  </si>
  <si>
    <t>Penelope Bailey</t>
  </si>
  <si>
    <t>Ryan Foster</t>
  </si>
  <si>
    <t>Chloe Coleman</t>
  </si>
  <si>
    <t>Nathan Bennett</t>
  </si>
  <si>
    <t>Nora Collins</t>
  </si>
  <si>
    <t>Dylan Bell</t>
  </si>
  <si>
    <t>Harper Reed</t>
  </si>
  <si>
    <t>Jonathan Phillips</t>
  </si>
  <si>
    <t>Stella Ross</t>
  </si>
  <si>
    <t>Caleb Reed</t>
  </si>
  <si>
    <t>Ellie Hayes</t>
  </si>
  <si>
    <t>Isaac Henderson</t>
  </si>
  <si>
    <t>Samantha Price</t>
  </si>
  <si>
    <t>Owen Watson</t>
  </si>
  <si>
    <t>Leah Sanders</t>
  </si>
  <si>
    <t>Zachary Simmons</t>
  </si>
  <si>
    <t>Ruby Perry</t>
  </si>
  <si>
    <t>Dominic Murphy</t>
  </si>
  <si>
    <t>Claire Long</t>
  </si>
  <si>
    <t>Lincoln Hughes</t>
  </si>
  <si>
    <t>Maya Watson</t>
  </si>
  <si>
    <t>Julian Russell</t>
  </si>
  <si>
    <t>Hazel Myers</t>
  </si>
  <si>
    <t>Hunter Sullivan</t>
  </si>
  <si>
    <t>Lucy Brooks</t>
  </si>
  <si>
    <t>Aaron Perry</t>
  </si>
  <si>
    <t>Audrey Brooks</t>
  </si>
  <si>
    <t>Eli Parker</t>
  </si>
  <si>
    <t>Skylar Turner</t>
  </si>
  <si>
    <t>Levi Sanders</t>
  </si>
  <si>
    <t>Addison Ward</t>
  </si>
  <si>
    <t>Christian Bennett</t>
  </si>
  <si>
    <t>Paisley King</t>
  </si>
  <si>
    <t>Landon Gray</t>
  </si>
  <si>
    <t>Naomi Carter</t>
  </si>
  <si>
    <t>Connor Wood</t>
  </si>
  <si>
    <t>Eliana Ramirez</t>
  </si>
  <si>
    <t>Cameron Coleman</t>
  </si>
  <si>
    <t>Eva Foster</t>
  </si>
  <si>
    <t>Jordan Hayes</t>
  </si>
  <si>
    <t>Isabelle Howard</t>
  </si>
  <si>
    <t>Robert Watson</t>
  </si>
  <si>
    <t>Serenity Morris</t>
  </si>
  <si>
    <t>Thomas Barnes</t>
  </si>
  <si>
    <t>Gabriella Price</t>
  </si>
  <si>
    <t>Nicholas Foster</t>
  </si>
  <si>
    <t>Autumn Brooks</t>
  </si>
  <si>
    <t>Lincoln Powell</t>
  </si>
  <si>
    <t>Eva Powell</t>
  </si>
  <si>
    <t>Tristan Perry</t>
  </si>
  <si>
    <t>Rylee Fisher</t>
  </si>
  <si>
    <t>Adrian Brooks</t>
  </si>
  <si>
    <t>Eliza Hayes</t>
  </si>
  <si>
    <t>Alejandro Garcia</t>
  </si>
  <si>
    <t>Sofia Martinez</t>
  </si>
  <si>
    <t>Juan Hernandez</t>
  </si>
  <si>
    <t>Valentina Rodriguez</t>
  </si>
  <si>
    <t>Carlos Lopez</t>
  </si>
  <si>
    <t>Isabella Gonzalez</t>
  </si>
  <si>
    <t>Miguel Perez</t>
  </si>
  <si>
    <t>Lucia Sanchez</t>
  </si>
  <si>
    <t>Diego Ramirez</t>
  </si>
  <si>
    <t>Camila Torres</t>
  </si>
  <si>
    <t>Jose Flores</t>
  </si>
  <si>
    <t>Emma Cruz</t>
  </si>
  <si>
    <t>Luis Reyes</t>
  </si>
  <si>
    <t>Elena Morales</t>
  </si>
  <si>
    <t>Jesus Castro</t>
  </si>
  <si>
    <t>Ana Ruiz</t>
  </si>
  <si>
    <t>Javier Diaz</t>
  </si>
  <si>
    <t>Mariana Ortiz</t>
  </si>
  <si>
    <t>Jorge Vazquez</t>
  </si>
  <si>
    <t>Natalia Jimenez</t>
  </si>
  <si>
    <t>Francisco Morales</t>
  </si>
  <si>
    <t>Adriana Silva</t>
  </si>
  <si>
    <t>Mario Aguilar</t>
  </si>
  <si>
    <t>Gabriela Mendoza</t>
  </si>
  <si>
    <t>Ricardo Navarro</t>
  </si>
  <si>
    <t>Alejandra Herrera</t>
  </si>
  <si>
    <t>Oscar Cisneros</t>
  </si>
  <si>
    <t>Paula Rojas</t>
  </si>
  <si>
    <t>Guillermo Soto</t>
  </si>
  <si>
    <t>Patricia Medina</t>
  </si>
  <si>
    <t>Daniel Contreras</t>
  </si>
  <si>
    <t>Laura Pineda</t>
  </si>
  <si>
    <t>Roberto Fuentes</t>
  </si>
  <si>
    <t>Carmen Guzman</t>
  </si>
  <si>
    <t>Fernando Rios</t>
  </si>
  <si>
    <t>Beatriz Delgado</t>
  </si>
  <si>
    <t>Antonio Pacheco</t>
  </si>
  <si>
    <t>Elena Cabrera</t>
  </si>
  <si>
    <t>Victor Maldonado</t>
  </si>
  <si>
    <t>Alejandra Valdez</t>
  </si>
  <si>
    <t>Eduardo Nunez</t>
  </si>
  <si>
    <t>Veronica Reyes</t>
  </si>
  <si>
    <t>Hector Aguilar</t>
  </si>
  <si>
    <t>Maria Vargas</t>
  </si>
  <si>
    <t>Manuel Jimenez</t>
  </si>
  <si>
    <t>Rosa Molina</t>
  </si>
  <si>
    <t>Angelica Ibarra</t>
  </si>
  <si>
    <t>Martin Dominguez</t>
  </si>
  <si>
    <t>Sofia Velez</t>
  </si>
  <si>
    <t>Alejandro Mendoza</t>
  </si>
  <si>
    <t>Marisol Ponce</t>
  </si>
  <si>
    <t>Miguel Rivera</t>
  </si>
  <si>
    <t>Lorena Chavez</t>
  </si>
  <si>
    <t>Salvador Bravo</t>
  </si>
  <si>
    <t>Isabel Ramos</t>
  </si>
  <si>
    <t>Rodrigo Mora</t>
  </si>
  <si>
    <t>Adriana Rojas</t>
  </si>
  <si>
    <t>Emilio Sandoval</t>
  </si>
  <si>
    <t>Lorena Paredes</t>
  </si>
  <si>
    <t>Juan Carlos Espinoza</t>
  </si>
  <si>
    <t>Valeria Pena</t>
  </si>
  <si>
    <t>Ricardo Lara</t>
  </si>
  <si>
    <t>Patricia Fuentes</t>
  </si>
  <si>
    <t>Arturo Leon</t>
  </si>
  <si>
    <t>Maria Elena Herrera</t>
  </si>
  <si>
    <t>Carlos Alberto Garcia</t>
  </si>
  <si>
    <t>Cecilia Morales</t>
  </si>
  <si>
    <t>Julio Cesar Juarez</t>
  </si>
  <si>
    <t>Alejandra Ortega</t>
  </si>
  <si>
    <t>Jose Luis Cardenas</t>
  </si>
  <si>
    <t>Diana Lopez</t>
  </si>
  <si>
    <t>Jesus Martinez</t>
  </si>
  <si>
    <t>Gabriela Torres</t>
  </si>
  <si>
    <t>Eduardo Medina</t>
  </si>
  <si>
    <t>Mariana Velazquez</t>
  </si>
  <si>
    <t>Jorge Hernandez</t>
  </si>
  <si>
    <t>Fernanda Roman</t>
  </si>
  <si>
    <t>Adrian Ramirez</t>
  </si>
  <si>
    <t>Vanessa Sosa</t>
  </si>
  <si>
    <t>Sergio Camacho</t>
  </si>
  <si>
    <t>Alma Rosa Delgado</t>
  </si>
  <si>
    <t>Francisco Chavez</t>
  </si>
  <si>
    <t>Ana Karen Pacheco</t>
  </si>
  <si>
    <t>Oscar Ruiz</t>
  </si>
  <si>
    <t>Luz Maria Maldonado</t>
  </si>
  <si>
    <t>Benjamin Vasquez</t>
  </si>
  <si>
    <t>Estefania Velasco</t>
  </si>
  <si>
    <t>Raul Dominguez</t>
  </si>
  <si>
    <t>Guadalupe Munoz</t>
  </si>
  <si>
    <t>Emiliano Acosta</t>
  </si>
  <si>
    <t>Mayra Escobar</t>
  </si>
  <si>
    <t>Miguel Angel Gonzalez</t>
  </si>
  <si>
    <t>Maria Fernanda Guerra</t>
  </si>
  <si>
    <t>Javier Peralta</t>
  </si>
  <si>
    <t>Carolina Valenzuela</t>
  </si>
  <si>
    <t>Ramon Flores</t>
  </si>
  <si>
    <t>Silvia Navarro</t>
  </si>
  <si>
    <t>Pedro Torres</t>
  </si>
  <si>
    <t>Laura Miranda</t>
  </si>
  <si>
    <t>Jesus Manuel Jimenez</t>
  </si>
  <si>
    <t>Mestrado</t>
  </si>
  <si>
    <t>Ensino Médio</t>
  </si>
  <si>
    <t>Doutorado</t>
  </si>
  <si>
    <t>Região</t>
  </si>
  <si>
    <t>24-34</t>
  </si>
  <si>
    <t>35 - 44</t>
  </si>
  <si>
    <t>44 - 54</t>
  </si>
  <si>
    <t>54-70</t>
  </si>
  <si>
    <t>Santa Catarina</t>
  </si>
  <si>
    <t>Rio Grande do Sul</t>
  </si>
  <si>
    <t>Paraná</t>
  </si>
  <si>
    <t>Economia</t>
  </si>
  <si>
    <t>Avaliação</t>
  </si>
  <si>
    <t>Suporte Ruim</t>
  </si>
  <si>
    <t>Atraso na Entrega</t>
  </si>
  <si>
    <t>Produto com defeito</t>
  </si>
  <si>
    <t>Embalagem Danificada</t>
  </si>
  <si>
    <t>Produto Excelente</t>
  </si>
  <si>
    <t>Boa qualidade</t>
  </si>
  <si>
    <t>Faltando Item</t>
  </si>
  <si>
    <t>Atendimento Bom</t>
  </si>
  <si>
    <t>#E85A7B</t>
  </si>
  <si>
    <t>#6477F2</t>
  </si>
  <si>
    <t>#58407D</t>
  </si>
  <si>
    <t>#100625</t>
  </si>
  <si>
    <t>#372561</t>
  </si>
  <si>
    <t>Aptos Narrow</t>
  </si>
  <si>
    <t>Fonte</t>
  </si>
  <si>
    <t>Cores Usadas</t>
  </si>
  <si>
    <t>Faixa Etária</t>
  </si>
  <si>
    <t>1) Análise das Bases Totais</t>
  </si>
  <si>
    <t>2) Análise Faixa Etária e Gênero</t>
  </si>
  <si>
    <t>3) Análise dos Produtos</t>
  </si>
  <si>
    <t>4) Análise Regional</t>
  </si>
  <si>
    <t>5) Análise Avaliação dos Clientes</t>
  </si>
  <si>
    <t>6) Análise Receita Total</t>
  </si>
  <si>
    <t>Assinatura</t>
  </si>
  <si>
    <t>Safe Watch</t>
  </si>
  <si>
    <t>Deluxe Box</t>
  </si>
  <si>
    <t>Magic Box</t>
  </si>
  <si>
    <t>Premium X</t>
  </si>
  <si>
    <t>Mensalidades</t>
  </si>
  <si>
    <t>Idade</t>
  </si>
  <si>
    <t>Rótulos de Linha</t>
  </si>
  <si>
    <t>Total Geral</t>
  </si>
  <si>
    <t>Contagem de Gênero</t>
  </si>
  <si>
    <t>Rótulos de Coluna</t>
  </si>
  <si>
    <t>Contagem de Assinatura</t>
  </si>
  <si>
    <t>Contagem de Região</t>
  </si>
  <si>
    <t>Contagem de Avaliação</t>
  </si>
  <si>
    <t xml:space="preserve"> Mensalidades</t>
  </si>
  <si>
    <t>Valor Anual</t>
  </si>
  <si>
    <t xml:space="preserve"> Gênero</t>
  </si>
  <si>
    <t xml:space="preserve"> Total por  Gênero</t>
  </si>
  <si>
    <t>Total</t>
  </si>
  <si>
    <t>%</t>
  </si>
  <si>
    <t>1-%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</si>
</sst>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7" formatCode="###&quot;.&quot;###&quot;.&quot;###&quot;-&quot;##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72 Black"/>
      <family val="2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5A7B"/>
        <bgColor indexed="64"/>
      </patternFill>
    </fill>
    <fill>
      <patternFill patternType="solid">
        <fgColor rgb="FF372561"/>
        <bgColor indexed="64"/>
      </patternFill>
    </fill>
    <fill>
      <patternFill patternType="solid">
        <fgColor rgb="FF100625"/>
        <bgColor indexed="64"/>
      </patternFill>
    </fill>
    <fill>
      <patternFill patternType="solid">
        <fgColor rgb="FF6477F2"/>
        <bgColor indexed="64"/>
      </patternFill>
    </fill>
    <fill>
      <patternFill patternType="solid">
        <fgColor rgb="FF58407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8" borderId="0" xfId="0" applyFill="1"/>
    <xf numFmtId="0" fontId="0" fillId="9" borderId="0" xfId="0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5" borderId="0" xfId="0" applyFont="1" applyFill="1"/>
    <xf numFmtId="0" fontId="4" fillId="4" borderId="0" xfId="0" applyFont="1" applyFill="1"/>
    <xf numFmtId="0" fontId="4" fillId="3" borderId="0" xfId="0" applyFont="1" applyFill="1"/>
    <xf numFmtId="0" fontId="4" fillId="6" borderId="0" xfId="0" applyFont="1" applyFill="1"/>
    <xf numFmtId="0" fontId="4" fillId="7" borderId="0" xfId="0" applyFont="1" applyFill="1"/>
    <xf numFmtId="0" fontId="1" fillId="10" borderId="0" xfId="0" applyFont="1" applyFill="1" applyAlignment="1">
      <alignment horizontal="center"/>
    </xf>
    <xf numFmtId="0" fontId="1" fillId="11" borderId="0" xfId="0" applyFont="1" applyFill="1"/>
    <xf numFmtId="164" fontId="0" fillId="0" borderId="0" xfId="0" applyNumberFormat="1"/>
    <xf numFmtId="0" fontId="7" fillId="12" borderId="0" xfId="0" applyFont="1" applyFill="1"/>
    <xf numFmtId="164" fontId="7" fillId="12" borderId="0" xfId="0" applyNumberFormat="1" applyFont="1" applyFill="1"/>
    <xf numFmtId="167" fontId="0" fillId="0" borderId="0" xfId="0" applyNumberFormat="1"/>
    <xf numFmtId="0" fontId="0" fillId="0" borderId="0" xfId="0" applyNumberFormat="1"/>
    <xf numFmtId="164" fontId="7" fillId="0" borderId="0" xfId="0" applyNumberFormat="1" applyFont="1" applyFill="1"/>
    <xf numFmtId="164" fontId="7" fillId="12" borderId="0" xfId="0" applyNumberFormat="1" applyFont="1" applyFill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6" fillId="13" borderId="0" xfId="0" applyFont="1" applyFill="1"/>
    <xf numFmtId="0" fontId="6" fillId="13" borderId="1" xfId="0" applyFont="1" applyFill="1" applyBorder="1"/>
    <xf numFmtId="0" fontId="0" fillId="0" borderId="1" xfId="0" applyBorder="1"/>
    <xf numFmtId="9" fontId="0" fillId="0" borderId="1" xfId="0" applyNumberFormat="1" applyBorder="1"/>
    <xf numFmtId="0" fontId="0" fillId="0" borderId="1" xfId="0" applyFont="1" applyFill="1" applyBorder="1"/>
    <xf numFmtId="0" fontId="1" fillId="11" borderId="2" xfId="0" applyFont="1" applyFill="1" applyBorder="1"/>
    <xf numFmtId="0" fontId="1" fillId="11" borderId="3" xfId="0" applyFont="1" applyFill="1" applyBorder="1"/>
    <xf numFmtId="0" fontId="1" fillId="11" borderId="4" xfId="0" applyFont="1" applyFill="1" applyBorder="1"/>
    <xf numFmtId="0" fontId="0" fillId="0" borderId="0" xfId="0" applyBorder="1"/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5" xfId="0" applyBorder="1"/>
    <xf numFmtId="0" fontId="6" fillId="13" borderId="5" xfId="0" applyFont="1" applyFill="1" applyBorder="1"/>
    <xf numFmtId="0" fontId="6" fillId="13" borderId="0" xfId="0" applyFont="1" applyFill="1" applyBorder="1"/>
    <xf numFmtId="9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6" fillId="13" borderId="5" xfId="0" applyFont="1" applyFill="1" applyBorder="1" applyAlignment="1">
      <alignment horizontal="lef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" xfId="0" pivotButton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2" xfId="0" applyNumberFormat="1" applyBorder="1"/>
    <xf numFmtId="0" fontId="0" fillId="0" borderId="12" xfId="0" applyBorder="1" applyAlignment="1">
      <alignment horizontal="left"/>
    </xf>
  </cellXfs>
  <cellStyles count="1">
    <cellStyle name="Normal" xfId="0" builtinId="0"/>
  </cellStyles>
  <dxfs count="130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  <border diagonalUp="0" diagonalDown="0">
        <left/>
        <right/>
        <top/>
        <bottom/>
        <vertical/>
        <horizontal/>
      </border>
    </dxf>
    <dxf>
      <font>
        <b/>
        <i val="0"/>
        <sz val="10"/>
        <name val="Aptos Narrow"/>
        <family val="2"/>
        <scheme val="minor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164" formatCode="&quot;R$&quot;\ #,##0.00"/>
    </dxf>
    <dxf>
      <numFmt numFmtId="19" formatCode="dd/mm/yyyy"/>
    </dxf>
    <dxf>
      <numFmt numFmtId="19" formatCode="dd/mm/yyyy"/>
    </dxf>
    <dxf>
      <numFmt numFmtId="167" formatCode="###&quot;.&quot;###&quot;.&quot;###&quot;-&quot;##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9" tint="-0.249977111117893"/>
        </patternFill>
      </fill>
    </dxf>
    <dxf>
      <font>
        <b/>
        <i val="0"/>
        <color theme="0"/>
      </font>
      <border>
        <bottom style="thin">
          <color theme="4"/>
        </bottom>
        <vertical/>
        <horizontal/>
      </border>
    </dxf>
    <dxf>
      <font>
        <b/>
        <i val="0"/>
        <color rgb="FF5C5C5C"/>
        <name val="Roboto"/>
        <scheme val="none"/>
      </font>
      <fill>
        <patternFill>
          <bgColor rgb="FF5C5C5C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1 2" pivot="0" table="0" count="10" xr9:uid="{3B5C891F-A385-4F09-8DC8-7D9504388D22}">
      <tableStyleElement type="wholeTable" dxfId="1307"/>
      <tableStyleElement type="headerRow" dxfId="1306"/>
    </tableStyle>
    <tableStyle name="SlicerStyleLight1 3" pivot="0" table="0" count="10" xr9:uid="{92A4BD21-9969-4CE2-85E3-C5746F51EF95}">
      <tableStyleElement type="wholeTable" dxfId="1277"/>
      <tableStyleElement type="headerRow" dxfId="1276"/>
    </tableStyle>
  </tableStyles>
  <colors>
    <mruColors>
      <color rgb="FF58407D"/>
      <color rgb="FF6477F2"/>
      <color rgb="FF100625"/>
      <color rgb="FF372561"/>
      <color rgb="FFE85A7B"/>
      <color rgb="FF623CEA"/>
      <color rgb="FFDADADA"/>
      <color rgb="FFADADAD"/>
      <color rgb="FFE71D36"/>
      <color rgb="FFF7B32B"/>
    </mruColors>
  </colors>
  <extLst>
    <ext xmlns:x14="http://schemas.microsoft.com/office/spreadsheetml/2009/9/main" uri="{46F421CA-312F-682f-3DD2-61675219B42D}">
      <x14:dxfs count="24">
        <dxf>
          <fill>
            <patternFill>
              <bgColor theme="8"/>
            </patternFill>
          </fill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patternFill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theme="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theme="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theme="3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8"/>
            </patternFill>
          </fill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patternFill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theme="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theme="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theme="3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E71D36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5117038483843"/>
              <bgColor rgb="FFFFFF0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rgb="FF5C5C5C"/>
            <name val="Roboto"/>
          </font>
          <fill>
            <patternFill patternType="solid">
              <fgColor theme="4" tint="0.59999389629810485"/>
              <bgColor rgb="FFF7B32B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 patternType="solid">
              <fgColor rgb="FFFFFFFF"/>
              <bgColor rgb="FFD6D6D6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Light1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117695"/>
        <c:axId val="62470095"/>
      </c:barChart>
      <c:catAx>
        <c:axId val="2151176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470095"/>
        <c:crosses val="autoZero"/>
        <c:auto val="1"/>
        <c:lblAlgn val="ctr"/>
        <c:lblOffset val="100"/>
        <c:noMultiLvlLbl val="0"/>
      </c:catAx>
      <c:valAx>
        <c:axId val="6247009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1511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[tBase.xlsx]Análise!GENERO_FAIXAETARIA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Análise!$J$5:$J$6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Análise!$I$7:$I$11</c:f>
              <c:strCache>
                <c:ptCount val="4"/>
                <c:pt idx="0">
                  <c:v>24-34</c:v>
                </c:pt>
                <c:pt idx="1">
                  <c:v>35 - 44</c:v>
                </c:pt>
                <c:pt idx="2">
                  <c:v>44 - 54</c:v>
                </c:pt>
                <c:pt idx="3">
                  <c:v>54-70</c:v>
                </c:pt>
              </c:strCache>
            </c:strRef>
          </c:cat>
          <c:val>
            <c:numRef>
              <c:f>Análise!$J$7:$J$11</c:f>
              <c:numCache>
                <c:formatCode>General</c:formatCode>
                <c:ptCount val="4"/>
                <c:pt idx="0">
                  <c:v>46</c:v>
                </c:pt>
                <c:pt idx="1">
                  <c:v>102</c:v>
                </c:pt>
                <c:pt idx="2">
                  <c:v>90</c:v>
                </c:pt>
                <c:pt idx="3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E-4877-A642-89A705B7889D}"/>
            </c:ext>
          </c:extLst>
        </c:ser>
        <c:ser>
          <c:idx val="1"/>
          <c:order val="1"/>
          <c:tx>
            <c:strRef>
              <c:f>Análise!$K$5:$K$6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Análise!$I$7:$I$11</c:f>
              <c:strCache>
                <c:ptCount val="4"/>
                <c:pt idx="0">
                  <c:v>24-34</c:v>
                </c:pt>
                <c:pt idx="1">
                  <c:v>35 - 44</c:v>
                </c:pt>
                <c:pt idx="2">
                  <c:v>44 - 54</c:v>
                </c:pt>
                <c:pt idx="3">
                  <c:v>54-70</c:v>
                </c:pt>
              </c:strCache>
            </c:strRef>
          </c:cat>
          <c:val>
            <c:numRef>
              <c:f>Análise!$K$7:$K$11</c:f>
              <c:numCache>
                <c:formatCode>General</c:formatCode>
                <c:ptCount val="4"/>
                <c:pt idx="0">
                  <c:v>63</c:v>
                </c:pt>
                <c:pt idx="1">
                  <c:v>121</c:v>
                </c:pt>
                <c:pt idx="2">
                  <c:v>113</c:v>
                </c:pt>
                <c:pt idx="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E-4877-A642-89A705B788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"/>
        <c:axId val="624357240"/>
        <c:axId val="624361560"/>
      </c:barChart>
      <c:catAx>
        <c:axId val="62435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4361560"/>
        <c:crosses val="autoZero"/>
        <c:auto val="1"/>
        <c:lblAlgn val="ctr"/>
        <c:lblOffset val="100"/>
        <c:noMultiLvlLbl val="0"/>
      </c:catAx>
      <c:valAx>
        <c:axId val="6243615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2435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Análise!$B$10</c:f>
              <c:strCache>
                <c:ptCount val="1"/>
                <c:pt idx="0">
                  <c:v>Feminino</c:v>
                </c:pt>
              </c:strCache>
            </c:strRef>
          </c:cat>
          <c:val>
            <c:numRef>
              <c:f>Análise!$D$10</c:f>
              <c:numCache>
                <c:formatCode>0%</c:formatCode>
                <c:ptCount val="1"/>
                <c:pt idx="0">
                  <c:v>0.43890274314214461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D-4225-A76F-A75B12CD266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Análise!$B$10</c:f>
              <c:strCache>
                <c:ptCount val="1"/>
                <c:pt idx="0">
                  <c:v>Feminino</c:v>
                </c:pt>
              </c:strCache>
            </c:strRef>
          </c:cat>
          <c:val>
            <c:numRef>
              <c:f>Análise!$E$10</c:f>
              <c:numCache>
                <c:formatCode>0%</c:formatCode>
                <c:ptCount val="1"/>
                <c:pt idx="0">
                  <c:v>0.56109725685785539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D-4225-A76F-A75B12CD26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1895272"/>
        <c:axId val="1101892752"/>
      </c:barChart>
      <c:catAx>
        <c:axId val="11018952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01892752"/>
        <c:crosses val="autoZero"/>
        <c:auto val="1"/>
        <c:lblAlgn val="ctr"/>
        <c:lblOffset val="100"/>
        <c:noMultiLvlLbl val="0"/>
      </c:catAx>
      <c:valAx>
        <c:axId val="110189275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10189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100370688879481E-2"/>
          <c:y val="0.2292398083049792"/>
          <c:w val="0.92125280751779215"/>
          <c:h val="0.58392465968640961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Análise!$B$11</c:f>
              <c:strCache>
                <c:ptCount val="1"/>
                <c:pt idx="0">
                  <c:v>Masculino</c:v>
                </c:pt>
              </c:strCache>
            </c:strRef>
          </c:cat>
          <c:val>
            <c:numRef>
              <c:f>Análise!$D$11</c:f>
              <c:numCache>
                <c:formatCode>0%</c:formatCode>
                <c:ptCount val="1"/>
                <c:pt idx="0">
                  <c:v>0.56109725685785539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2-4730-A77A-A40840BAEC61}"/>
            </c:ext>
          </c:extLst>
        </c:ser>
        <c:ser>
          <c:idx val="1"/>
          <c:order val="1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C92-4730-A77A-A40840BAEC61}"/>
              </c:ext>
            </c:extLst>
          </c:dPt>
          <c:dLbls>
            <c:delete val="1"/>
          </c:dLbls>
          <c:cat>
            <c:strRef>
              <c:f>Análise!$B$11</c:f>
              <c:strCache>
                <c:ptCount val="1"/>
                <c:pt idx="0">
                  <c:v>Masculino</c:v>
                </c:pt>
              </c:strCache>
            </c:strRef>
          </c:cat>
          <c:val>
            <c:numRef>
              <c:f>Análise!$E$11</c:f>
              <c:numCache>
                <c:formatCode>0%</c:formatCode>
                <c:ptCount val="1"/>
                <c:pt idx="0">
                  <c:v>0.43890274314214461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2-4730-A77A-A40840BAEC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8986744"/>
        <c:axId val="398986024"/>
      </c:barChart>
      <c:catAx>
        <c:axId val="398986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8986024"/>
        <c:crosses val="autoZero"/>
        <c:auto val="1"/>
        <c:lblAlgn val="ctr"/>
        <c:lblOffset val="100"/>
        <c:noMultiLvlLbl val="0"/>
      </c:catAx>
      <c:valAx>
        <c:axId val="39898602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9898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69CD95A-1A85-4CFD-9BA9-28C4A524765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E06-43D1-BCD3-947D34E2E70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5A0C753-AFE1-421F-9DDB-204C2AE356A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E06-43D1-BCD3-947D34E2E70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353AFA4-CF78-494D-8719-8EBEFE94A3D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E06-43D1-BCD3-947D34E2E70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B28C13E-43CA-431A-BBBA-E5FE80D8A9B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E06-43D1-BCD3-947D34E2E7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Análise!$O$14:$O$17</c:f>
              <c:strCache>
                <c:ptCount val="4"/>
                <c:pt idx="0">
                  <c:v>Magic Box</c:v>
                </c:pt>
                <c:pt idx="1">
                  <c:v>Safe Watch</c:v>
                </c:pt>
                <c:pt idx="2">
                  <c:v>Deluxe Box</c:v>
                </c:pt>
                <c:pt idx="3">
                  <c:v>Premium X</c:v>
                </c:pt>
              </c:strCache>
            </c:strRef>
          </c:cat>
          <c:val>
            <c:numRef>
              <c:f>Análise!$Q$14:$Q$17</c:f>
              <c:numCache>
                <c:formatCode>0%</c:formatCode>
                <c:ptCount val="4"/>
                <c:pt idx="0">
                  <c:v>0.33167082294264338</c:v>
                </c:pt>
                <c:pt idx="1">
                  <c:v>0.2892768079800499</c:v>
                </c:pt>
                <c:pt idx="2">
                  <c:v>0.20947630922693267</c:v>
                </c:pt>
                <c:pt idx="3">
                  <c:v>0.16957605985037408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Análise!$P$14:$P$17</c15:f>
                <c15:dlblRangeCache>
                  <c:ptCount val="4"/>
                  <c:pt idx="0">
                    <c:v>266</c:v>
                  </c:pt>
                  <c:pt idx="1">
                    <c:v>232</c:v>
                  </c:pt>
                  <c:pt idx="2">
                    <c:v>168</c:v>
                  </c:pt>
                  <c:pt idx="3">
                    <c:v>136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0E06-43D1-BCD3-947D34E2E7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5"/>
        <c:axId val="1106181288"/>
        <c:axId val="1106181648"/>
      </c:barChart>
      <c:catAx>
        <c:axId val="11061812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6181648"/>
        <c:crosses val="autoZero"/>
        <c:auto val="1"/>
        <c:lblAlgn val="ctr"/>
        <c:lblOffset val="100"/>
        <c:noMultiLvlLbl val="0"/>
      </c:catAx>
      <c:valAx>
        <c:axId val="1106181648"/>
        <c:scaling>
          <c:orientation val="minMax"/>
        </c:scaling>
        <c:delete val="0"/>
        <c:axPos val="t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618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15C70E51-B24D-4A9B-BCA5-B04B06D5CA2B}">
          <cx:dataId val="0"/>
          <cx:layoutPr>
            <cx:regionLabelLayout val="none"/>
            <cx:geography viewedRegionType="dataOnly" cultureLanguage="pt-BR" cultureRegion="BR" attribution="Da plataforma Bing">
              <cx:geoCache provider="{E9337A44-BEBE-4D9F-B70C-5C5E7DAFC167}">
                <cx:binary>1HzZctxG1uarKHQ9kBPITCSyo/1fJFArWaS4yJZ4g6C1YN93vM08y7zYfKDaniqwutB0/BMxQ4fM
BVU4ONt31qx/fu3/8TX+/ly+65M4rf7xtf/1vV/X+T9++aX66n9PnqsPSfC1zKrsR/3ha5b8kv34
EXz9/su38rkLUu8Xg+jsl6/+c1l/79//1z9xN+97dp19fa6DLL1rvpfD/feqievqwrWzl949f0uC
1Amqugy+1vqv7++D7N2mfE6/fX/3LXv30MTv331P66AeHof8+6/vT17+/t0v85u+eoB3MZ6xbr7h
vRolHwiV3JDW+3dxlnp//p3rHwzdlBQXycuX8SfRm+cEb3zTM7080fO3b+X3qgJ3L9/P3uKEFbzi
4f27r1mT1pMsPYj11/eqfK4CCCCoMvvnFTubGFH3L5z/cqqG//rn7A+QxewvR5qaC27p0itFfXyG
lv7X//xTUv8N6jH4B0YJE5Iw+fPrVE1MfjAsxnWdm39d/2kbP9X0HzzReeX89caZSj5Czv8/qeTh
Oa2f39nP9XMZpM//nZoRH7iUFiM6vr18zTRjfeBMtwzC6U8Hon8S/6mZ//zBzito/v6Znh7s/7f1
9G9s6BjXTl7yVlzTyQf68kUAXCfARj8YLwoR5llg+xNg/v2TnNfHn+87eer/23j177HsL9B3YPqr
l2hxBGeXr/6Jg7O3ngSdEzb/tOzdt1/fU8j7rxA03eFfb/tp9X9K6ad0/3z99+eqRiwyrA8WEyaz
TIOYhDNTvn/XfX+5JOgHaVFiMC6Fbgo5XUqzsvZ/fc8/GKbkQlqWQKzSqSnev6uyZrqkUfpBABx1
QoQJCDWk+CtSf8ziwcvSvyTxr9/fpU3yMQvSusKd37/Lf75qelBu6pJaEvSZMKhuManj+tfneyQD
eLH+P6jmpaHhlYMqeB1Te0Q2UW6aJmXZ3ht5WK+PJPMfkWOMWjpIGZTpugG+jsnlmnCbqGa90qNq
4N/6ONLHWKVuoLEHj8ly/HqZHnvFHuMINRY45IgpkxyP6ZEgjcohLnpVaCS9rwU1H4vADDcLVMiM
jjCgXkE5ozrUbOoWVHlMB3/SNd3X7652t+vbrbNeK7W+OqzXjrM+2Pj94OD/jmOrLX5yDlfrndrh
NYcDft07Dq5tnT2urfb4Ea9e73a3zhZXD3jzDi+17R3utt4o3BK3n16yzvD+3eP6drfD3RRup1bT
5fVubT/hJXgEZU9/wc/4ZaWUvbW3oIvX4o4fN7e4/ZXj4FZP+MtupVYr3PGzc1C73aParWy8Z7Va
2SvbtqeXrfB+3G+6mX2NHw7gBE90P5HfbO39b6v99NLVfqdW9o3t4Gdwvd1kYN7G061X22vbXu8O
6+lB8WwbvPPefsZdt3jp/uZhu32YxARBTe92DodETWQfbPz5ssqMBY1JcqqxJCwrRkL97rC+fdqt
H8HUyn62t3v7YYGSbp7a4Nw25i5WV2Vs1LCNtXP3+Y9bT92q1Zcbm6gFOnR64iNXfkUHoHVsg1VR
5b6Y6EBFn3f399CzDXlDJdurg3Nl21eXRahP2HCJILKBY4KuXhfhCIIH5+kR1gI9LRCgS6KblHiE
TpWRC7cNQOHuan01GfT68PIfvt8+reEbt7DVw9Nh/XS4LRQc5/D0BF2q6w0Ma3e/2W02m9Vmc61u
YGF7+2oLc/5yff1ijtfKvtlC3/A8uIVj313ZCv652t/ZV1ewvv12u8DOEjcTFh9xw0jbuiHk5Xx2
HuE3kNiSVfMZnL+ygekRjkiMQPKUg8TV+unWW8Et4e63k8NDbPf42qkNfpq82lPgcP9jm9ud+uFs
t9sfnbp7WDIRPgHsJRuZAXBSWzRMJqO83T3eru0f212g1pv1JPTDGhjnPBwmmIRioIiVAgba06/O
7frRedzdH5zPGbBtoz5f/bHGDcDK7UZtHj+2EJ8DFLnfbWB3qz3sPFerm+dQ7R+gascxlHMHg3iS
6tPqBkiydtTWWd0Bh/aHCWAu65ZPtn6JT5Sex4KPMq2nOiwVgH1Qn4G5rcJzf9ms1f1PZAZ7ANEr
27la4yFWwN3LT0D1KcZceoRZDBrF0A3dJOrPgPcDpHCYcO3w4Nw69tVuB7TePsFbANZAfESJzWpV
AF7Xa8gcoWc7RQHnM5SzfnJ2t7cAbNjN7b2n1O+wojV0giix2sMLPwO19+oFy3ab3e3u/vvOU9/v
p5v+8Xj7FKjHUf3hqR3ADjh0e49fv3+HNQLzt/bNAzAW3++2D6uH7Q8bkL99UI+IIr1SntrAVX+/
vrn5/Wa/XX3a7bffHu4QKew7hAN7tXpw1PM1AtH27sp5gIuq1X5/DczebyF6B1J9ETM4/wFxI7iC
ImLL9oC4fLiyt6sbuPrLC397wJ8nUHhwru4+f4Yh2t8WNHLZ35Ghn9qE5bmZJhBiECWv8A+2uzk4
CHlwfWU7+59Bzl6wA11etgO0dE7JRq0QbQayoAlxHG7h/3C1ieoUvQsFL1J/TLEecAm/2Cm8EOiw
vp+iMhQNxeOne7xhp26QEKzx0/Te3W5zg+/bBwjN2dt3L4kNxLqeoiY86gaeu3tJF7b7PRxyMvX1
ZIO36wlOfbWFCUH8QOu1Azy+mtTobD8fkOk421sH77msgCk6/B+HMKmFfNYydGGahikEEdP1IzBs
x1F6pEkrZRla6wx13tqCsnp1mcqplv9FhSL9Q2UsDcOYeX7mVrlr0aRSbhrKldtoXJVpHz95/Vg4
QSS1m8v0XnPFCZJ/YqFXZzEUCKdcxfoouOytUjWlZOvA6vq1H7e6ejsVyoUQlo7ShZMZV3pjBWFJ
3FKFzDd+J0GR7Oq8HxeM9bXs+NSp4wJFCNLzedpcFjHxayFL1UfMF7Yv+6xRUcl5ozI5ZJXSi85/
vMzZaYic9MV1wrlhEQt1lDHV0sdWIVNa5Ek7lCorUmNPtII7bRWFB9JY5gJ7Z0ih8kOdIzmdQvNM
iEaekCxpIpCK21y1Mh3XedDkdhUm8f4yV2ckaTLJmCEgRoHK8JQrnpuppaVJqdqgCndNEJpbE+Xb
NcuovO3KTGwv0ztjhcf0xAzbhjobM7MFvTLVx3yb6G6urcLWDBbonBMhN3SpcwPsmVNL91hbbmKN
Q5DxQsm48Fs7DMdwcOqgGZ+o1xYLxM4JkQvTkgR1ucWt6foRYMiiNK0qHArlDUbkNG1p3Pim6dqc
WYNj9hZbAKizzFlUmAb8jJvmzJVb1rhWHRiF0uOGKS5DYxXUhlBeMHoL/nyOlEkYFfBmnQtjFhR0
jfNI60mhhpLETm3E5k0VjoaSiVcuONhpyvfiYOYxqZmDtaPIy0oHV3zMbn1feBsrGorfhE7Zdcei
4rfSaj6/3RqPSb4SZKD1XaRDkD5JbFa6fI1RhLfgzuds3tSZaZko9Amf22Ilc78cNb9UeSCbj1GW
h7ZmpfT2b/ACY4czm4wLa+ZZLndZ4UtRqKxKAkX7zFwHbWYutCzOmbppUYamlC6FnJe/pRRBGRRm
obRSUtO2ZBztYzNxfyR55T9K4FW94FxnLdAyAYcSd2Rsxleo+XEZmLRQNfplm7htvnDG/jAKQ6ze
LkBBGDGmyGUZYnqQIy82OfG9jgMyfFcTdpdUlsNivV5wqFn1O5k5mjqSWVSa5hRIZojra1bQxDwt
VUFLqqqUdjYf/XCV57m3SbuMqtzkG9eNog3ldaepok0bNRLmL6DIa7M04TomMQyuv6Qjp/zKIEFh
2SLK6Gkdm3dpxfxq59MmqRY0qE9udJpQgZKJXMegFuf6PPXoK8/y9T4rlR/40Z7ERrsuipw+Zm15
8Eyt35dVnq3KKNMVBX27HyLfhg5qvZa7ZtCKhVToNdJIBFd4pEQXFUOJmdt3A/Ijre0LlROro6rz
ZGIqo+486nTEM3IVlK15XzV10i9o/7XMQdmwEN0tSV+nR4NB+6TRESl6mll2mYWRPdImXdDsWf6O
qMxMbGhzOXoFQBtlXes0XmzYXeFqm4R5apBfsrAr3gxx4AsKhuBMoRM5w25LdClFRlkoOlilrcme
2S2r0wXpvQYfUDExQ7JMqqMrPouzaWa4USXqQkWeNO8zayhWNKrCDWni8I86KMf1ZUQ4J0eY7DQc
4fCTOSK4UTYGMUdEMsOO5U5bWNqV4RLPtqykOhjtIGun95AFLvC5RHfGp9l4fVFkrFBxkpZXYZdl
u9xvxkPYaOVVY3FmkyjUF+DvnHCnbJNgzs0FozP463MrKeIyhXADnX+utaZvVoZsw02XSpIrP9Xq
3y+Ld7rjKSzIaSBBKUoghMV5LthQr0t55RWqdavUMYuidGgStkpL+7ennUilkcGYlBNicj7ziIiN
Y9SZLFdD18QrEo3Nuq/525NpiTknEhIkghh2spne0qHKMmYMudJE3m1oxBIVheKOFBFXcUkWrPMM
lpxQm6zoKF51nmFWvQm0IkHs6jYNRGTarlGOw4JlWK/1JAQXZLIOhrHSdP2IEPw4iH1/zFXckmrv
W1qyydKE7LOEW6tcmO1j32lapBK0kbq3uwKWLjCtQn6NgpzOmBRRb41Rjeg/arV8iAtu3OrEaOzc
4MUuK80xVLnv8gWOz1imRN8FEcIQJuxmFiBQk5g11TukorrbqJzKWOV66KuAtNrbsVq+1MpYW0CZ
8tKZPRKulVdDxbwcCZWftVdmUzS7hNZ8HzBpbGtX1L6Ki6pZEOsZlaLFgb4DEhGLGy9TjiOqpV8Y
I/Z/gNeNaXgqDgLL6YKs2vOMNjc9y0KVWrKyi6ANFki/Mtsp6JqMGjozEDJeOr9HpLnbpXlRAFG8
0MqVQVK6Ri+mPbwRW0AF3Qc51WRIt+bYUro9LbsRNjsGtZ6pqglHByVuvKW5SK8v0zrHEdAF6acl
0MvRZxlqxAIW8LzOVSTTPldFo41PrWbEYsFUXlnlxBOjFCpDZ8Ccg1gwhrnVkSaHVUaDU+UDuyJx
k+yKvqkWsOUcKQH7J9ScAq2Y4WXduWmWJQlIFV6l0PbQnHwcvvgZGRaSw3PCQy4EF9A5kbqYgUuR
WH7QG3muSkaCVakh1/U7v1hw6DNUpjCD0AjhESFmZWzlCV8WQQAI42OviFn5qsgS6+0KQkI99fNA
wzLmE7tB93IjrNxMdbxFcgmgWmW9Fd65hTd+uWxzZxRE0aXkDBEHM+SXucKRFwkjKXzNi3LFisZd
11Fd2RFtQxstkYVZzDnRHVOarh9RSrOhcMchzJU0298skdJVarj5gr1NkfEkFZBIOlBRAv+Auxjx
nxLR675IMl3LlG5m5LoI++IhoV22kx5no8q6vt9clp9unKOoG4akjOmgOrPwsYjDuCtAkXkSAix0
3+nTNLJd2Rqx8rnrb9O+9VZDwOUmJYXxQxu0fcXTfO3TLrq//DjnhAxFmhwbDkTHSsUp/14aJ43l
wnKEbEdHy7VwhRbB97cTEdw0mOCoPoEkp0TMohuDKueZ6oPSCOyhC83aqYjMzQU/OKdNIRnaRoYE
fsjJeI9MxmVRSugA40zDtLdDn5qKdNpa5+02rbVhgdo52VnYlJCWYKaAm59Sa/rK7JM2y5WouXsV
tUOxy4GiztuFZ6HhwZADIY+cN7ZFLEo6eEDEsErK66zxk1XPabDQjj3DC8SGIgqICEXNJRelmRbJ
wJ/yVOHfxJ1kth5w/62tIuz/EHQgABuobayX8fmRfqyx1Wptsv0ooMkhGXrDyd3UWsDc152OiQz2
g7jALAWV28TsEZnEHDNOEpGpsHGDa22w6Fov4n3WcalM0t5YHb/PNeKuCl+4V+h3702Z5wvxZdL+
DFng3zrFmADdFmueCIwFaWTtxUgEzNbQV3XvV+lH1nPSXvOm66jddzIOdmUrjaU27Rk3QDWAXSyD
mhxp1swNtMznpElkpoYkpJHtE3Nwujy4psxjdlO5+P+bbRTBx0APmlJsLs2jdmOIPhkJUIT5fqC6
ipZrkYxLnjA99qlEdagUHTJYEFZt5+UAes5eXwqo1fQDz44tke2GdBQ75kp/wYReSxCkLIo0EfWH
QeYFFbDSJCWHBLOIB5ozZHFhKYLdkU+yovyb3yWdu+DnE+7PuYPnTZ1GwBfDltyJ0fpRwXuvoJnK
00RzmCz4b0XTjX8UjYgdXU+NP9AG6a9yn2bbpDSqp8sqfG2uOkUDxUClg0wSqHZKPkkL4rVdkykS
l54Tm+JbXIonnqJBVcg0UQ1byipfQ85EEUUrpmnostKZl1ZdEAaGXmQq1QwUrUXTbOEq6YImXxUc
UmcM/Vs4gjHFnlmaZ4Q1tuCyOlNlqJWjbaVB8LkYh4Q5Ze6yj0XUjoGKLB89IxHH1VKMOGOznJhI
Z5EDons03x8sx1xEKcbbSovdYs29aKht6er+Y1aVNFxwwzPAh1EJSmWBrv+EfjNmqaFFrKsJHN+s
PgIXo0fdlZHTsjLWHVb5/CGiCUrl3u2qem24riuUVlXFJ79kab5Qb52RPOax2NG0kF5PS6OnFmXE
OFsxFh3AvvDhrm1T/9GZyOdT0ksVD250qKzf9MLz3xzKIASM0dE5w74mN2d2RRIZ8yKHJfOBxZld
ey4dN7LVg2pB3Od0i8ILO6gU5aTOpuvHYSZNQxebp5nyqsb91A4hFatBl+5VHbBGbC775zliEm0r
dCAlwb+ZNGtmGL5WR5ka0Vnf53rW3HSp0JzWzLrHy6TOgJ85kSAYKAoM++gpX7rL+CBS8CVC4X4L
a334ZNWi3URpHG8x0PR/v0zvDGvo0WPrmKMjYGFV4JRezLQgaYYMuJ4Jy9F8DDDL0sNEHe95u8os
jJwREsEausUz2wjMJPeqOsyUHFjpKdY3jYuxX0p3upGiF3iZsTOYaiGnYhPKkanheMpY2Kdm7DVa
qvQkCW0386tQaQUGf7ZrVca3eihbsikQaxYqp3N00W4ESfqyTDKzlabu9NigAnS7FB2cvgnYjTFg
0Fimgf+py1h2bbW+tpDcnVEjFhSQAggkX/hh5g6taFlSax6grkaXwE3h5XlUZLYQlbkALWcs1ALO
cSxmo2uMpfRTwY60a0TbJZlyq3G042Y0NoPZWtumdEOnSz1todFyjjWU1dP4BP1iFIun9IpOeEVv
yRQjTmbuDG00nMTj2f1oBfGChU4WOEsDLGRRmDUIrNMjQJ6SYmZh1N7gpop4QXzDSrSPQsb99WXL
PEsFcZcbHNNA+RJIjqCLJHmUmBxoUoRxsSpcYl35mt+9uRemY+iIjoSFJi43xFQKH1GpfIzezCEH
lZj3wsYmejxsWYi5mjNwixQLEHnOKtChmuoYJBXMmomOkNEsmwC4pdX1Q1uPd0lWdMpEPqVEERYL
ijpHDT2+aYUKbWLUdafM5WkVmjSHc5dD4e3ToKTrKvLEjvR9fjV2Y7PA3RmVAZHRiZZEgCafoWQk
jLzrcShAdW2eYy7rE6N1vEx3l7KIM8YOElNjDD1aRuT0IEda63Om+3UAP+7bViROgt0BR0SZFagg
cMuHy4Z4RooQIkaTWFKQEuPpU2Jur/dp7VmpMqXPUwePU3xNS8Zd5Wpo5KLzz/y3oyMiNrqlyEkw
HZ6H7TGzkt7vjVSFbeDakeY5zHADdGq5tmJu2au+1zvnMpvnZIqkmk8t6KnPNInhSKZ+HWp5ojHk
mFW8NzBNXMUJ9VTEjKUG+xKlKTYcUTJzrIVhKyhVeVMH7Q5QXcerdIja3A6iHKq8zNiZUCPFNBid
chPElBljSV1asV/pqar7sd6MA9c+jqYrnYJXxUrr5bAXReD+/jeImhOswB1QLc2Ilons9MCiqao6
CDHAKsinZDA/+WZarolZ0HVX+WyB5pnybDppCMQkqOrRcz+Va2WNWRXSMlWolHTl+ele5n38++D6
Ic4t0+SJJ6R0uEbKndH1yQLYvM6lp6kQIBQZNc5dzZ2fsEz0NA5S1Yhev2uMdFCxX3rPmls0h9HS
3FXlFtVBy6uFyDf532k4mswVnoI8Gg2FeThKayaDGv1J5RpYHMJIw1uFNDTuLiv0NQqg6hToQ2Kt
DH20eXxtRdoEgeGjYeM2/pM3+q3v1DgUnq6Z22dPdcO958sUXwt0qnPRUhMmYiCf445fJ5pPSmQQ
SR0knSqClH+UzRh5qsRYZc1pypVIPdIqN3fDpa2Fc9RfsnidT8eK+XT9yElbLSOBzpCGkjz3Y0do
cEz07jO/s2UXB7oKUnfsnLwnebRFs1j/fpn71yBBEUNwTg9jCWqgU3pK38REAmkyQMLoI7rDv+co
Z93G8C1r/WZKaJGiM4RRzkuD/ZQSagdDjjGiZOpKkTrpaHWDkhFm+muz5YO/AEevvZTCjrAwO627
ARhmgq1CLQr7ukI4MeLiGwKIE3Vh5OiRiw5cnWYbLxmKL3kn8k04UPbbZWZfOwuoo5VuIfkWOhpi
M2Yb04yaCtSxORZe6blJFA9T480uOVGxMOjHtAcrprNEAB5iYUu7Q4bYaXIfDuymtXpt9zdYsYzJ
67HtKed7NRV2/TRspUGQ3Zh/xFK6O2AITdqlXbAzno/mtoFWpZBYHZyPkzA/5UmXNqnyCOOOLHDU
UeqJt8O+X7+3rFp7c0qKPTgyDTsETpK+2girPGPIiklFmhbSVdxa8Q1H32uVeD37eFmE52wRm5fk
Z8MSe+mn1pCEAUG9NSDmi67akbBgNpoJiWMMXbzLq5LsC8zb73gZ5l9wDi5fcIUzGIM0DiJF1wkL
8fPdYB5HLVY/kHy7vacZqkBH8SOzYoE+Zi/KR8PQeKs4C4pHFnhDucD867wAGRaOsE5jY4uZ842p
TBtzjJRjzNXGjHyBMgJTpQac0W58L66w6hhF957W878BOCCM/QIoGbAz7/3XQVAVXosiYNCLytbw
hLvWGv3Pumiihdx15u7wPImNHl2gAACGI7M7VbDb+mki2RA4pKu4o1txtdGzNlxA0HlT719kLOAZ
oXD6ea2GY+UJCSgNnBAzilrGjdN6o7bKSKjZhVmRG8wT031EtY9u7/brAtPOO7ep32jOrx5jBm4s
J12N5DZwgrJMVM9FuUFi2G0ykVAnkuMqM2mt4M1ovGGZcXXZmWYR64U6FvywsaKjk4oOzqmsyyzI
glA0gWN5XrPnhTmsiNe06yxol8YM59R6TGry66PgbI5UDDxpA6eRMljVNLYco6+yBbXOgO+FITk1
hi1kcyh8putHVLTWj7gfhL7jBqXo9gRbsK5dDXlU7ugQSvIg8tp9YzY3EcUmPbwRZ8wJ0tlZEksH
VpQ8k57Tub534FhvcqbO1UKyeoY1gX6egWMQOI8j5qlyg8MiroYGkyP7wUquGj2m0bamiTC2OK5f
4QyQyIH4lw1kBjgvrGF0OW1qgTaKkVN5Zq5w/WBggZP0JHQxAM6bYLTFWHV6qaJe9NKuLb/tNl5T
YNp+mfgrk8E8H7aPbQUs2wNrZyG5bGvBNDdlNi9qb0tKd7BNLL4uUJkhOjPRRScG0iiMaSlmwTMq
TRzgAEtm6LYXDF5rDzTObsOilyvN7LVVNSBaJ2merqkxegtw/sr9QNrC8Bn7cAbGKWwGdTLMiBuF
CbV1kvn6R4PnbfFbUNeGxhR2XKp6YRp1jh78AjEfuRzW1Wc+6I8sNlwtN+whYq2Ku9Fy8LEPsc2b
sXQu6+4MKfTuJVr4WHCCH85Yy3Giq4ywUmO7qDpWbpGOTo+4DEgrygUFzjKCSYHYgsCIHf8EPpJm
ZqNhZBZ633TgqiLZle+m+UZzx8Q2NOHd1y1m/G7XhHaY9PS6o7xbUOIrv5zIYzSCpA6bO7DUUxcx
NCmRA/uGDSO1NtpYG4qZJRrTRKPIDzJyd1myr72CIsOCWGE8yBdfzv8eQVzu9ZEbuoA1I47YNorT
dlUEfr0g1NdcnVAxZl4RSSq1IqKujYm+sD3LzOy4x+ad7su7tqV8AWfOkUN3dlrOxkEK8HcqRJ6i
dxpYpucAxEgarnNWDoFv+zymcaOslA1GuhrqOGDrt0uT4iQg1mCxQIkG1ilhH61G7PAbmk2tzPzi
RxhjZtUb14GgJHzaCZai0dHBBAgef0okzobYNy3C7AHsfJEkSx1MMfKFDtxrw8ABCGKiA4dKBrn4
TIYhPlbA60IZOoaBqQ+3gmylBYG+e6vAQGXqEWEkisbUvDVVZbTzc0sLnZwZyMxw5HUdkGrJHl7D
hwlIRImLI5qYuJrT9SMjR6veHWhhhY7WDpnyfYLw1unhtncxrL/M0KsQN200IaeiKF5wWGge4sps
OmUbBJFT4KjY1zFqkkfOvWJdhLx3KivT9h6aqAv2fo4/bEJQzG+xFoCjr6f8lSME7BWQYhj4BUbG
WGWvjFSoXtO7BU8+RwoehfiCegV9kZlZ8NhvAxz9wgRnpPVt7meJnbWW/oVhwfDNzjSd3sMOEjrq
U1tvZudkLIIhb6zIybsx28gq/lFSc2n14LW+YA8YR2Dvfwqbc7ytqI5PDsLJVhigGD412Tg6o8b8
a5x7rQ7Ez+NDOmrl0mzstXOdUp3hhGsOGY5suYFD9XbctnlQb7KqNbaXbfF1LoKhJjpoCJs4go75
5qlZ8H4IokJDUaJZTfAxiZpRDaJP7YTlxpXuh26igs6lW+bX7vNl0ucYRBBDZWsgB8Ki9Snpfqxy
Tet71EOm2TtmY0TXUU2WOklnqaCpjek+ur04RnZKhYcNNp5cHjjCaNs1zbMIO2T6Ul/3tcmjpgEQ
0umTszCLmxVVmSBJqtd+6JBmdJtN1uWVsR7DMkq2RWLU9QIkTmZ91M0FGyCHAyn4AC1UUagmT5lq
vZQVxchCxx0LtvGiYrxLeRA7YTn1qmTTygUzOeMC6PphBWfqmyM9nunKrxnTWtGFjiWQbdS1jpmV
0DJri0KlXrfYK79uRVUlq8smckaswGMs3YCqiZg5U16tTclX0YaOh+Cz5mk47tygQUs3QzG/dGj+
jFCR/JsYycHxUFXNhCpTMgjpFaFT1bWX4fgZUj8b2weWaQemrPxtxLIgeTMso9GIz+2aAhw+Jsya
5XJMdF1VNU3ipBiG2ugtuY9mV9PtSLP262VhnvEEDK7g5mgUY5w736CqG4EpgN8mDvbohd3qLbfj
UX77O0TQiUafA0fB5uUw0XMP+3x14mABulv5KSFO2slxIYK+sgu0TxDGMPdDz2ZadD21/x7FG4aL
YebgbHlxF6Pt7pCq7Db+oJu/X2boFUDC3vk0EEOWiOM88+22tEzLabm6cMKM00cXm1nuLhgHHHJ1
Mrck0kHk7izfZl1eRE9h10i6YCIYob5SHeonrEoiQZ42QXCY/pRflHMRDn1GxWrgJMI5cG2ksRF/
bOOx8iLbTFiVjMoMkjGWCucnqzBWxEqIGdk6RndusZIB0RP9YUzo4D8HEXYx2K6LrVz7zRcpOhS/
u0MUpuFWaG2lfUuTUHMtWwuIq4UqiNo0Clek84hLbX9I24I4dYtxb7ipZVjSx7bPpZbZpu930+v9
saBfCuEn9Q+9Jnn3+2iMJr0pE1Em34qI1Y1tNEOgr0ItC4pQhXodJvsmD4M9EaEZYjgWtsPn3k9r
DMjTxitDsTZYkDb2oEdtJxUmbFZ5IPH0aQkh9WPrN7R3DHZlem1FvskKZ58+RSgIaagyHIvSUxuS
SYTTxlrYpHj4rHf3eRkmtY3Jbdo96INm4rhkVoeu6yQYkkd2ONSy/NQzWoa3ZcY1uo2ldNEgBC8Z
/1LEQ0NHhxZdL/i2LEZvpKu6DXuttmMSSya2pV9p3aZOsGqlKuT8vb/Sh8DCYdpEFjJRw//m6Eq2
49S16BdpLRrRTYGqchs3cRw7E5ad60ggIQRIQtLXv+03u4PrVBWI0+yOoIekX/iQh+fFxlT9J7Uq
s/FikBT4e92xzrpebosmP6CXXYYfZmwixM423UcsKm7HVy2hLHlLLUtgas2jUvGnLjU0rQ1DdMTJ
78lqOlsVcnrav3No5p7kxDa/iyFU+x9tN8ltB5BJ2Z/7MgF0bZ2a5Maxyg5NesXzzPjncvRGYItg
0a7gK6eE0KmV2Wbj79JXkv0ai9qt5IwEgcPJa2md5U8Vt9q5FraZmj4dR7XIozWSHWHqvllZzNhj
KP3ye6vg2MfepXRjXmPIj8G3oysiear3nMm/FB07Y91MSM32Ph7blNVg/JPC/lxKnhRfWYyUCYDS
+8qTjjNXTbwba7elexfsitzLnjXLwfDxeJCbl2kIMzTrVpd1vARWKPVeFyKZRAu9BA/oLdJWxx/U
SpclrbFUxMfV1pBBXsjehD1vs0ltBesEM7nd2rGO2fC1byorcJSHcodtgYSQJm81DXGHZ536uLmO
TWQN75o3Mb05Mk3jL6o2y37mzWDUC9ytXvZFM5Cjgy0iVm2dmEH1bhlDcj8j0gmGf4Dx8VUSqEdM
v9gSH74da3UXwlTSVzPVNp7rYUEF6iC723nSw0qUMnK1BgnmtVUrDeFd0RkP6nlOAmIa2kokERIR
NRG1Jbf5ls266b4p8CbpuSF8d6eE14AB25gJcAG3lsDJ2XSpm238r+AELFY/8B0qoDZdQrLQMyRC
qoZjLiUxpO2URHW8Q2FJJtbCVT6ouyxjBCpV5PxAltyGpWbio1g3r8euYklMnkuuEZ4A104YmqmN
BhIZ26LAFvbvPIWJ85ZkrNls962H2PebKpUrNT/EkhRyu96M5NpeNg9r8N45LAVV2eu8HIo7lU/l
bJFdNHLFrw2q9QSNdNoY3ebIsCm6jBKiRTfao9bZdcxnlK9fgyyCtc9K5KtoTrtqqiP9tQ0Ldh9M
d3WRT9+cJKnuvYne39YQDe3ZSbNIj/Zogk1P+x4QC9Q35Ji2x3law3q1Is9jnKAoNIuYWoSKH81/
9ZyB8zibKZT/jB6P6jZNxJ78qcZsX17mCo58qP4gVoLwEEbS5b8sR01uM4dpoTv86NxtUiK58CVg
QbaviVk2eZGSldntXiOPqkP5Sj4rMyPgaLRBX29DlJejGFKERBwrS9uSHey+HDL+0MB5cM5kIx7A
q2nwPXPV7MVLPRazOAFu2nzWgvRe+EOp3QHzrs5XSt6yHNj3X/ymMX8z5bQDFrCENBd8LVAOKRc2
dNAhyPwCuXUib/eghqIvD4zpnZiabH3LbVaTpCXzvOo7UohGPmdilOtdig48PK509OEO9U6/RZoG
/spUsw5/qzjW89MkSF09mTWJzRu0QOty3hcyVj1PtQsXzKrBtM4riEZPK5mHr6XZ0+0RstVxPns2
+uYTR3bBmRtSyF2etjJT6r9moFMJY+GG63Baotvyr5E6oNMtWbYMpxpnJPFPRT6DniIqmPKnCnGN
N5xMFNZ+6gcpXgdWm0Rd0WMv9+qcFBvz6ZXHojD4Lh71tP1zdTiSLyfoqo6Wm5Ra0u2G0Owz27y3
ORz0ypexh0PD7bJDEhJjvm0aPhbwaiz8W5W68Xz1e1cGtaqvys5JItulXne4ZTnLTPOx0inRr9VI
5xETw4KDzlsow2KZdWIJeQFlSmpno1BIa79d6tpJeNDBe6z3IymOvIVQBpFB9eJRzyE92O37DF3o
1sJDNVqUxlSknYAOBBrLdCEgkvwyQlaUiJHWr56BOH0dDjL/x5SeaqCV0gmgwTp9TQkQsy7HWcy7
amXb/He3sX6GwAsdu5kT7p9KdfgrhudruBM856pD9Vnf6hTELxqsE+87RD3PMizTf+VYmPlKLz5/
0sdRPsF4ysz/28I7q9PNw+e4lzfqWLn9iUmhBiTNi2a+rBHhFhcEmgzmlFQD9V2+NFtxFfcEshbI
fefXJa1ws0Ik19sWkrQHNsqTlmskHnQQ4iGOoFilnM5TWQx32G7C3OpZxo+RoH9fa5Ot9KT5fkCC
bcx82tZUnMs6pPRME8UuWD6QGqKD0AlEbcPKez2rJekcROP9BvbCXg60t/ccWkzZrQN6TFcIh5sy
BolkIAdVq+nCdlhxvY+uCi11NbRjSItrGBKE/OH6MZDd3zDEXoR2mlR1JebNeETWHHXaJwRtqE2/
P6qzSyag+UjtQLstXUrS5z7zKUR2jD+j3GW/93xRrs1Cs/+iU8V+FcwP/ziYnad0Q/wJrgghyZmP
C3ikpNoSPA/L1BxtU+8YVhEco8s7PcxePC1LVPslo/ukr/0Cj87Z5ibzvwSc5mtP14qM7VTsB2ig
BUez3JuZnoZQJ0s34W8evu8DkPAgFteZYciyDjPKUvU0YhaBLjHMaCJTNbu2VDb7aI5ivmX5En0P
ZfOI35B4k19GEle4yuM4/Vlwa8ZuPCQ553B+F/i2CpKiotAKsr9ZZB2Wnfk8UYn/BAyLGZyJWvE2
n1L2uolpGq4oG46srTCpQIIx1c3SNanUD0KWNT9X2YRMm2a3pTnny56A0m+iaNol7kvouIOytyVF
yike/TkpTtHO+vmo9rn4OQs2pd1Rksm0s6/03gq+en9fVEzDas3yhnWKHVXaL7if+scak+xqYdNc
XC+59AP+iFBMl5VNY5vDGeRaUxkUsz2OVJ7V7MhDBmnV8pkuIrSkRs1s19Jb1nO24p/NRdWIk2sc
Jr6yGgsGpbiqbhs5VfSCGbcmtpWNEl8i5v74KhG88jZLjX4y8XHMe7U3zXY2kSX4LemuOkxLFInc
B+QeN4PfitesCHt9owb4ADqeO/YcK6aSVkN5f+vdgOHSHQeGPBd1k/XlQpnvEDzVIHaR+/ExrFn2
Z6cNvxvlMtPWJDkzKIbNNHZqcCiMR0zpry1Lwh+yiKFpiaNj+pxZg8iCAhKH+U1sqwM2JnZj1Q88
liEibNGj85XDmJBHjrn2JVqCaJdkycbbJS1s0y1I/sbALxbBesZ4nV/hVhXuHC0/dhxV1Tw72E2m
0+BHM7QMHDW/Gg+ylmcBqY5oHWxM1XkwA+DgSIaZt3zx6Rs9yLcgCm7O6QwQcj81uYMadPB8uMTM
JcghKhibLwTztP7Np/xodV2JsduZRe0Cs1GJuT1gkZyvNvhdH4G9ZbIHf+TS67UyKRxiBDsLnq9y
JO6CgHM/XSlab/oWswq2NoHbMiHer8G/k0y22PvdU9jhYWDhv0Hrz19ZGtl/XC/Hf4h/4R8HE/JO
FdDmnXNs6Y9xsuJFDUT6PsGBerO5SvZLInL1sgmSoGbOaczPlS8lhoJkaEhfYKDIL2XqU3Gdy3l/
Ac9esNhh38f2Fo3Knzd47MIJDiTd82Eq0QsIulYHGS/ysQZJ6xHDoMKC6mRePoKVRzhFhJmpOUOj
n2xnUm2V/zWpphbXhgqMw8Yl1SlKhz7U7qPKzUkjr25sS0L4+8TgnG8hWkvml8mGY+/dvA75BaV4
uYeIYoDFN48lbDe2KVsaJ2QFQEjR/Eu2zP9LDGn+7bTAZuumYQ2dTWwB0rLe0c8gsJMj9pA5Ow0F
1nPoXr4DI306rx/HccDpwng+i3ZvYv4XZAl2INOkAiMy2X7VQ7V8ziqQ/CaHO/2SJmU9doCztxVZ
HECBz3CuCN1NxQDtCedr+uqWweFxWSL7Uyp9/CgjHT4aE8iTzTP71JDmEBeNiQfySVPAVVzNIJ1O
4zSt54PO+3hqUl8PLbdjuD9W6ZOzpIf/rBBJKtqCBPN3ypGTgKQXlZf94LPqIpPNJQBuWPzYE+pg
lde18ldO7PnncVBbwdMTlg+N4hFPla2n+2zKkn+ZnY8fjgAHP+frXn44JqcXXiAlA5ZGud/YkmFE
KkCmuDZA4+OuJES4oV+Pcf7n14R8qt1PGepbCD/HxSCWZV+i5A/TuFLQprNTX6nct9AdoRHiFAiV
EspNaW/J7PWGBSGs/1hJhz8h1+zJooU/lpKbd26Kem4drtrfajXbrZ/XFLO+wj1vkcHi004KgjlQ
Sv5t26U7ZAsJDRLvIuDc/mg2rOHt5IXBVhX495pQF+Njms1enXUyFkDkUyQand0enG2ndSyqC5jL
9L00oiiRT7KTB7oVeNwz2C4rAFXY4XsPW/vW0spX2EqhJKjBNpHQnI7cw8IhvF9uIjhfej4yLPan
bDWgPQ015lJNuNZtY2ZTdovNLGvtXuGQDY7Sh2Gt+SuUF/LlyCxwICx+dm9z3axJOyCBoWznsvbP
QrLiyy2NvD/2cWc3npOcnpoaQ8x583NtOmG/GZVkSNl1ulbSnL1vmhf09GXsXTGq2wkOb3O9LbL8
s7ic3PuJxOKc1pz/ZhhY7U3FtuaZN0Pw8D4KeAyAsRRDF/i6nurUV+JqTamaOkY1/a9ecw8RkBrk
LY1bfKWH1abbir1UiDwK5GgD7sxlBhV5nJ3j8W1gPvg7VItiPjeZyE4zrc3RrZBMYJzVDMvdgB+P
qxOa8IalO38pRM5+ig1G33Y0a5G1jGAG6DMRkn9ynOZb2P2+SzjQq/K8uVFXHVw05rEywSG8F9kO
uADxKLsIW9YDct1y33EdS9W6mpTriWFsLzoiaXJduAM/s4EJAlmQ81FVLZ5n+hcM3/Ar0XT/TSGn
/wOaINwyaSffGS6b3/Xhlv+ABMrHzer5cypifr3gZ24dWHKsvx4sEdIyoPmHDu5ohutc7bLG59qA
E0UGc5yGJHdZm9JhxZVFzQAOkhX7s0S4B5b9DKoIVM9qfXTYUo8WQb5TeqsDKf64sBf3VTltH3IU
9HdegUJrdyrNp9iRPNV6Cfyz2+elnFH2Jpm1m93rDzDMGJItb9hdLFa/tQEX8R4v80hGWKu8vdOW
YUhJUpv2YajkAlvXSso2YO94J5BmvddjSfG9Mw1LCIQby4XqaRBtcJvHCgRbKZb/OC7rZZjJcT/U
3y8GKUHFmnblWcW6nS+1PWFqCqqje5zeINMfHjNbHq6dsR/FbmbfU9tK3XKlSmQStk6X1dKxHIb9
m3oL20fmAn0pY0NRu0lUT4sy9e+C5Wm4bgQTL9pMy18DifU94iOWcB7LsfHtghSMt8QDSG0zdGCY
/8c1fZZOoQUMHNGZKLFl9eRVUv22ucYqBxUxfeXOoXUcS4Drp9yElzcmmfJbuWNJxuybL7bPVUre
xnpBNB12hgELaU0R5rRjarmbI17o0moqV9fiES8/CTkkO/H1QPjRhI24k0yIB5VjnwAOBE75Itdh
utsighIuA2nS63oX1RebqbqBfh1TjHQYMVJT+xcgy9XaQ4Y8HJ2vSc37utAQ0EsAYojLhG/+fgTZ
9PeQpinPxizZuSgdJnplpjh22bbt78l6NI8lxH3Q2itEkrSimOXWNch/vAWVuRQtiLfxJ5uF0Z02
KpMIZXWYvWoER+Wtydn80zakOrr50HnsDE39Ha1ZaNAKzfhcI4m3amdtxuqc1zY94x7riMkNVuc5
28k7xEWwu8P0nu19IYv9TsIdd1wJsEQvFTk2foPkSDRHjrGat6hF5KrhiXeXhOmq6reihku9YCgy
FGDZzZDK+LAbuTan6Lm4DSpsBRawIuRtQ8L+MB4lupqqGGhMaTd1NVYgik4RysO3YtDxY218sva4
h+LOepOlfXPsONxSDPNvQ4T+bGZJWVdiQvkLkiHcT9VheI+dWf0wPhD5mCCKwbDnRgME7v2SG7yZ
Z7Dj9p7mYcbYMVpqf9AhY2Vfq3oNnyKSZG+VMHgKSG1wFxKM6tgM91zkl28BACzO49b8LYtxU6d1
2+Pxfgw2/VmDOLwKLuF4cKKzb8t8NH9nu0h+rlOlXhGeTn/bhUxbd+Rkfk9GdN02wcb9K5KpQfBS
2SzndCtxSpvSHvJEdtvUJ28HPV5twLr3NlM0jXdMNphZItbinyXdAS+mPkMyQA4AW/ajFrVvEVe6
+FNdT4sAzJHPP4VHcALi06Mird+4fzd0whiaVamqTrPEl+kXt+Kjfb1We5/E4O8xPK/YZYMMazcD
0RtPcOfPMzA1vX6Q4Mqa/ZXxG1IIybo+1ROp61OGuB4MG8caji6OhQIyVVmTdCT4uKCp6E13Czjt
f1moEkT/4j6M2VXRHPrPOlgknQ6VXfMOGDPWmlDlFkgPKRd9s9OMSMR05jnQIYTrASXeNJ87FWPx
aKdD3LmEHKr35sAqxCJkex33G4Lk+Wb0cc4yzBhQwDDIgGc9bwIEjVfP02azBP+7W36k+YS5LUwx
mc8RqC/tSjWWT7OEaqD1wWogbmKufiCWLq9ao0v7Hwzx3rYAQxLdl7jNup83wgFY6YY9uoBgnBZA
iUguDqrdoy88EjqBQzf1hqOT0Xs5DPszSJUZu31YVPpdvuXH6KlFmUaGG/58xDTdkiF1L1mkzYOe
vfEXyPWnx12xNOsLZEQ8mQYBjsj0Nkh9V+WRga5KucUkkOxZSs62AWT0OvOJQeMxMZd2y6LGeC+o
wKpWoA3ObW1s4U86EoR3EhkPeTtudXq1aW1cq8H/v3CcKgNljaw5sAq6MBTjEQ/UCK0Maz3kXlhE
y4JdLMvr2COcWIPKHCbD2hrB40NX2sF/UCVNcuHYUq+BqeYPS3WU/3jeUIu6xUzodhygqi2kjMlZ
RCZivw2ZezkKMpM2TcewIxuDygokzFjNnZ41BN8B2Vi+hugijwdgXuhhxY8DGWpFB572WDHtH/U9
SKLt1wCJXALCH1AI8myPCNQvNSACxmONpAvDDv1oOqI3yZTKT8LHCFCSNuJlAEOvT3NFmtAR7AeP
jZ8wOcFdtPE2SfYInDlIcT3kGXy9xoOWaQskM6i+wuS6dRYc34w7GRcsAJ4WW1dMmv5sthR7dQrT
5TMonxQQxppaDELWitaIGpxUqIx+tCNG3h6Z3OJ6FhwzhmPErb07uPvMhpBIzHuHvpvELNPrzAzk
ZYs0f4L2N85tYYYGCGuitu00g+27j0sBAIyzwvz6P8nQNq7RX5nd/ANRg3klw7LKU7Ot01eRC7RT
7Xz8PALZHvKg+Ne6IMIDy0E+POigSpSgYclenaTI7HVAn66qbMn+DhYlDz8VZwy8aLS99Wr7UykC
YD5Gh8QtW3MJSzKiXJDXNhUn9Dn6AAZtf8aqGnWXsyK8QSRN/igwE2hkDfd7K21KpnskloJPYmZ1
P3WoeYDeP+LVBzqrtq8tQWYLpvXyiyDIMemwjNY/suyYgPRufv9F/IzJmhub3Mvpu9J4zocnhfZp
usOk7hbkCNy3EDJXpB3GPS3vfRFpCWpmlk8+DZh38ZHqIfOkRLShQ7+rK4diteGdgs9rrab1dh+q
zINgml3Rs0oCpkSMdp1d2ZUiKqtAwkrRm1SFf7hC38UKo6boNODU1/TgAEuFxbbVFhSwB0M0SXGF
JpgC154HEOFZnJcn8Z00cG5UFu5Q9nKF9QPjfVvWZPk3kJnSTnm+YhV2+fI8+WY/OvDl435uqELo
S+bH9GnDCJJ0JVQ+jzvG/w3loOYgn2AfsXDG+2TDkM08EuCHWbtWoNbBnuTGKlxTOAK/6mKaaDun
ls4dDkl4c3YiLyydthFU8Ia3oYoBaK3Dy+REa73TjyXiSf9u6DwPQJrTR2T2LtnjCi38AMhuFnj9
xjdD7CeVbr8HIH/JZcqDfZyTdJ9vh9LE2K54vMozzIjg/ybyHXr8nTd8mvcds3xej80INc9Oxg4S
W/6pBLBZmCg3LLRkEwI0kRb8MYMb1p4247YTG3ZQ/B5SPlzfkGGo2GRSPolUiBWXmmFWWKAG/UwE
iOmT2lGKuzB5nNh6Sap/Jk/CMw3W7be6LtFyAjw3aVe5wn8AB69ot0OEfCkRfcuvRwp5/HebQyam
1kuO8W9hwO0QQ5MNHWDd+DZ5l74HIeu0dZkgtzC9L19ldQB4RtAzAlcnUMC/raxc1cpkBodfsGq9
nneCf3ne3IqRllay6FZRF//AexRgO6Ai+CaLZ3iuFN2xZiE4PvkL7ASwuEJRc50AfZjdhW1OfklC
1+xE8M7CsTtGWX/jyAPI+IoD/+2RJbc8iyMPnx5Krnf8ILylBcuGVKcK7pCyo6vbzeVAfvoNAJ/k
aBccoZ+YlpTsWT6QpFvqSPJLSE3+nhRqfIVKlf+xwGbfEeeZ8gt46vl1ncbia4sL9y2GngSYP7i5
T72s9N439Xpsp8I16V8Ix3Vss2FCCADeRkHFdSLk8Vvh9V3FTcbVsPUGahAcZBg7/+F59CvQwxU8
8ehkwIgH5c16KgXh+rRvI73dkTYBuskr+jXkM5CAdKmHnm9HeZyrMUJNONoiIdgYFrKze1ZMM34z
mAHSeZzXcF6szWU3497dqHRJwCXDkPkl9GGetIoYasmwD0UXAFfnp0IVfup0IvPkNg5yG1oEExXv
JPNghBSrM3OesMA+V4KkumsKQsL1uPHsBXJYJAMkKcdsUC3IcFlMCnSGfc8BLRsG/SBVriWK+6F+
kg30GLo03vjRxlRXT8leOnY+iJn/VBrTUTcqgNWtJKxAP8ukfjGrL/6D5wL4jBJ2qdrNKJgv3iiS
DNP7PIQs3omNjqTNxQC0ybGieoBWV4u+Rh+OoNrrFUWJFBb2Ood0iDPDC1zkZZBrNd1mKB9Anvlq
0hPeVTm+TIIFwD3FQcbTAl0SBZyXAVbWpoxdFizUw6mI4hW+rnJuZ+RZMPz5FvtSZdG0aJHgOCw6
zdeOEF3ag/FJb8pjHgQyLJvyphQ18QD0D/+T41K+6hhhMvZTMy4dEah9neMZR+SwWlZ9BiTEHnf+
nc8hjzJ9JQm3v+H3wOOn7AABSpi133tO6512jGhIMehQZ9f7hOfvAzoBFEhaKRBdWY5iKzBm4eFU
2abbdATEgHATiCORm7hjiR3L1eDdQHOaX6RB7hu6QTWcqMcS0VIRmrNyhkx3RTiGsq194seWOSQT
dVIBUL2qQ1l86WLlvxVKCsdFqOz1kmIk6mtooOhzFNLeBZos4x2ms/Lu0EmlLoVTbuyKYoaoBpMD
0Jo0denWzy4jAGAiw+HhRbG8u2DxQ9Z8ZE8zlq7fHjsBLD5kQcBBrPXwS9RMB7gpY1V1AP5BA4Dq
3W61xphynoGpi07qsFnYZ/PtR2qP5S+RpBhvfVYWV3Bf27+lk8UpybhdfwC6B+dlYIoMKEpr+a9x
8/hfALf6JYG+vlJdQjoxaCT6dLlgmN7MitG8H52mDwZyDyjEwMEiR8kFD8rBUdGFDDHkCN08to9q
WlAELQdajk5iqq2bxLjjVhwVjr6ptaKt4jt9bSA9+uAy9a/JWtW2nTPlPxRCotN+4o48YZ6IUKis
+PJVPf+i1G6vwi9J06JWpxM8UNCdQDlGNwwtgekRkUelitjd4m7aEQEwgBqQIA+YS1db3abW048i
NfRXnlT2iRIsqO1eu/1vljCFeQRLkO4H0JrXM34gRrrB5rcjRtKyk6PbF2hWkFuNsM8cwbROQ2SB
R3/WF/RC/lnRozCIlw4xR87TOpY9JUU19gMuYNpBllvhWR1wDroxy0fIlpEZBv5cQ7DVftdkmFZw
g2m74bVSd6oG3AlGTuhXBEzJ/4R32wIVfpQPSmLyPAXHNGgt0Ltz30yO+rOfQGuvvpzXLlSC4pcN
cIme4oAGA2689n+0SMQHFgL4uMeZxJcsDQlcK2Q9XigL03MWXArQKD3AwqF9LLqDXgPMtKzN8uDM
sP6YaZb/2hQ2/SfATjntViiv/gQ4697ZEuafeykwYkMBPkETNg75Ky/CAgd+GPMfBDQ3v1oUWz+4
W74ViNhBRHsgxs1cbKIEaZ1t0C9IsBPoJJCJL2UJUcvEEXPZHqsyXw6Giz8lVlCGeSPH85ljSMA0
AY6rOS3lMZpu3SP7lZoUYiINRuf7rRocdEWxHLjO44z46dbaLH3y+eGfZrycTAO6pNMHFHVYQoJx
/3koi+eW79+neN/puFxFLdTbAkIYB7qRfuwIgIGkBXfAmxagE6CoWAp+z41WVbfRbEMfPvBH55VT
y/F6Dw5wXCYkyCs6DxAO7cybJ7YPkFhM30L7ltKDB+jRLHnDbi4f8gJQN678RB70Ztgj7DQIzx1S
Ra+z1AAD3r4lSnjgigIBkWKxdV8BVHsFqKjfE3ZkxalKJHBZt43pD2gmVdnBVwLgCvtaCVZ6SqvQ
oc5CvIHRSz0Fi1fE9GTNccO5AZXc4xGAy4NBsfdGeK59n/OQXB0E9DtqOPMftS6GlwJTDK5TSexn
mkew/EjwHPGambQIWNTJwV/TYSyGG0SyHg9qRWLMGY8CChukeeiVS4F3IYOBdSvD5J5vwJtmXaJV
hGW7IxS1pa0MM6I3kq6xJWUYHuC3cM8uq82no4ZuVykyQ26VBBWPyW0ZQEvS4gM43oHyV23sasnh
sAcWOy6X5Fih7PGU6Fv81B3ShirjvAuwXH2NOD/4BGS4n/dkLv9pymV5IptTH9/lAVsaOA9keWOS
uK4GPyPWEHzp+1ofKfwOPGcKHYrUgGeAUfyQG8wFkMeUw49YSbzRLwKIgxaBx8X1zbAwjZHof5yd
2W7cSLauX6VQ9+zNeTjY3Rckc5Cs2fIg3xCyLHOeZz79+aiqvY+SmUgeFbrRQMHtioxgxIoVa/2D
Gl5OWkYFu/DAqVPAAP2xLYUxvomtnMszLdNeZvtUymWs0XNC80bME95QevwgNkP00ueT8SMADw4g
M1DEb/VU8ijSElR31CEAbePLIhxDvxU90nK9U76xC6MroPgvg1cnpaNkBdmeEZKfG5MpowiZJeI+
kgvwTMNEk5OAHZXBJjJJ2e1O4CVqR7TrABtZvXwBKCcwNyjd4c2kZ4LynAGGI1opXMNR1on7oC45
EhT+rbtaLpS7ggp05nq90j+VMrcmm0/tf8oZdkN2FEf6p64G+2VnVh5+7UfaZdSkeu0aDnbPDgdc
GWxagH0V2lCFymveiOli6JUkXvLhKrAa8SA8xtbgA2SbAYi5huPQriu7kIDrZU8VJNLvvVLnN5kY
Dso+SgpxmwlDo+4IrmXsGE3eBCqoCUqC2AFRT0i6yzij/ynNnUQwdaZtwCjt9oOlpfQb0lCviUAy
xV6MUiA6oJVPe7tTYs4TH8GrwDE1mk7jozOv4z7E0axWKI9fQyqjepANsW7gLVOBz6UsQbWCeyNo
Nl1hJMoWpyBK2lGrVN/zSO5f+4w7CEUuOs5u1IzlZ8OShOQKoG/4KSJapI7Rz68qesz8COAyoW8b
5F7f0SEVPsFapI1tTH30rAZq/0qPj1GruI4tl7pVYt5WakpBGIfDifcA+rd0XTNTq77Bgyu0T4GW
h18AHTQNCVdXtEBmQgHMyACVJXaqAgTW3qekVl9Bp62vO4DmrWNS7pr2OCQWYXBLr3WQH0FYTD9J
vDrw8IOhevXXxo+hgmwqJLiMC4FW/jMq3/33wVeGdkdP3sxdi1cxGItWQB2S9zXFbd+YhCcLSTRk
u0zdugna2ApAgwUmyXWef65p4wOsEkPxpwA8InOnMNa8DeAQC2gUT9PUVWswQnS65wOgtiNihXJm
dqVjcqfoZNgGSDM6fdZjk5fm/dQqvUizcmKaMJTLHUjb/nrq6ony20RkcGmMtA8+oOmW/pAUl9Q0
zfhriDyC4rZ5XqH6AwqQJDNOR2rFtUbIqaSYR78JMEQCMtY0DbgUIYhpMQhsG/q3yDjGxWR4+5La
cohIEQmuk4syLUNacJm+RXasQJsJKTVzS+U+5m5SZFpzKjByNOOqiedyVnUyTStF8D+TPPbdJkBB
9RIxGYkKi5gJAo/jmu3bDyKqCmWUjp4dj4R3+ogUfC5QBecxDeDEANs1RdKzFssx/OEMGU3UVrt4
cFOlU38FU0YMFELcaGxBSanRWhEYYLslWD9USZl8AZioFBte9cPXzg/S4EIg8aa3ERbKveHLKGwN
UsGObPSskegaStJ1T3LzXEad+Rm5YAvwEW5F3iaxJiidkyI3N5UZyj+CXDY0N4oG8WLS/Ly4ray8
uu/HTBPBbpgg2PM5tU89Ja4cVWxBhZGRCzCvM73+lgUJ79wIWVCCPCBOz6Uyrt4TDughwTEDkqtk
iSAAfhPaO8LU1DlKFINxLCIUjfry7R5QG6uzczFvrgmN9InBEXnfYWIk+xFl1cEF8EB7EJhP+TTC
j6vdEsBbeYlvivjbHzJT2YkCNT6HMoHEVSLqOEgSXARzI/UKz0/Uz5tfqS/XPQl17H9FY7e7H4Oq
44YpdP+5bMbxt28As9vGlRX/tLikq43OwaITUUZmiQRNZIALHUk5HXY8zW41EDg3sBhI/Hh6xy/U
6LPnvDDC3paQhv9KF5caTV8343We99Yz2i+geegYayVdgCkCsqwI5q8kSqefIW8rZiUlYNra1OhU
JwojrZnbeVrniKGR/AjRdsW4R5qg26tU6uh6hjOno+4swKJZPqWAT0SRj+/Ttrus+1FubNGQe41z
oAoBKKPIrzZmYQG75m7BUsn01cl3aMiWNziPiaNriLp4pfkZZgOh1Cf5jvwx/lbmRGWSOKBHrVwQ
+gE8pi/ATaM7eK0NOMNQToUNiHDvriE+BQ5pvsQzLczbzzJY8S8FvZtHTaePoHI7XqV5ojxEiaJm
92XUt0jtWGE37mWzGz7XQV0jgzpVCjJARdJ4uzFXooe2UGoqT/0IaWUUJ6qN5C6Ipk6yGZsbXkmC
vgnVnOfiUJd65coNp2bjN+FAfLT6KrvI1EFuoeP2qmlRW9WID5rS8McBdJ6XIpwKwUFrLUfRIJLG
6KeZA5zYIZHRedcdbxwAXTjVPwzg5l5VngZ8amkWc8l8au2eGgAnG0HAAG9oxORnXw3eo0em/wtR
qLnMOg69SiAgB9xAxVGe4IOA9EihBz2V4cBFXjWStSuTPqbLCkMo3Q/gOx94qxQYG0dyDXxegxzU
S1MpOXUCE9GOZTlJQJhQJHE9D5oMeaRh3FGbJtvUYAV8iirgd26IxaRJ86DlegJco3yVxzL8OZgg
e50kMchyYf9VpVOKpneXRSo4IzJ/klzarkG8zZVU/yykMkCeFtGQu1qQmskpTa/tbehvoJkKQ8wf
YyMcf5itLn3WaWiJG8mbRMENLIvmBN5QfujEVUpqmghKdi+ZjfmAe2P+JAq1BmApz33ZIR5SPsQd
LruCkiZk8Jor5Rk9eQCfwHHTiwriVbeR0H1vHH6P+OjBeb6cpj4HI0IB9Vcdh/6TTDUNRG05pCGd
WLaYLSupMIIU7GbcJQA3wAFA4L952RioLoikiTa8YRY7EPb8TQVsXc69R/eN5BhIvt0q6KRt/Kox
bppIEwZCdSJp1P6i6HtVxOGj5cXWHW1DKi69503CXOAactvUBagtQ6iS7o9EtmeSBp4aMihLu8kh
O9gQq7yfekCpYltbZaS6I1gIC5xXM16qk56idSHON0wklkm4UbuAsmwCokPZSKlp3M7vTo2g0k4X
dV77leO1HbU99Jvkq7qb1C9+TBSzEbgMcSDiWbI1q4J0BvHm6ncP4e8qLNNGdrtKpF8emrAKWGk2
pKM1pZ/Y3TQK3yEg8o2HEUl0M5ykR2UwkGopwV3KlMZI0ew+zmWIN3Fm3TexN2k2j/WApMGTJA6E
KAtf+lCZvnhh10oAwuc6M2Jw7bMa1UrpTD11GGfCgcKbdQVHGm7UjO7SsfAF4LM8q+1RMaRr6GLV
jWn5AI4NKSWz91WjwSzKKvqBSE97Xq5HWr3TEPfeFqCo6u8TqbbuhSxARcOy6Nh/Urqebgbt8Nr1
CPs1FAvu+gs5Ui3Brhu8lJusEniLNrTdNzxWswgaYpTn9/IoAQsAM1ZDovFE+l1w5NpNOQRj4Vbi
IKmOOUGBdgaxbZ87pRf6Td9WUrS1AivmTAWWTqYFAHUCPuf7kStREgx/DT6FmU07CVLnpDkEeBKz
MQZyYZVyeIn+mJVe911o3mlhnJSu0k0JNK0cjN0tlB+a2i08BRajVNJfUpxJ9XYMJm9wx4GS1dYP
SIxdiVWs3IkgTm4R0aViYZNCkKgKyd5DWBrkEiXWFwJAz44kZOSsvibZgKF6CO/jIW9GFF5mG4Br
DBGa72BmVZqQea1flxp9Z0eZxgJosVlEaDGqngTylshlCzRSbiRPAvIyUEkFidcDy3YT+EO/cq8Y
v+SJFN2qoNLFGTBI7ZhqrMFDNC9+m17H44+6LrVCqodkXJFGw6YxEvEHGV/fODxRMlLQrjJvpUIp
pZ2nmtMPX+jFayimnfgJMpnyq9ckZS7OJMAz8RLyLygMBxP9UTG7hVygSGD4lTagzY7BgQMIiBNl
DJF4H2B6EDu5KvLBOlHUHtu6oq1ctjrt3VisrYtR8Jt+1/O9P0/c4MNepZpxEVE9uW+UjhoSGmft
FYAIbskc9MkN2QHXRSLWeWdPNUWMnRmWFQUsGTbBZ2qSCSlI3sngpbLYvNfTHDAs141/WyYgie2O
Vf4GQr27nR96QHHEBD6YIOT1HTxJ7yUuqCA7nTLwwlAHMwEmgqXKkxWMHGa/CEYDfFZCuSKNENbd
oIanviQU21CGlYvgMVCzhpevaJVP6AzpCUW2LHnxpbICBeHFlJRgcycFmPSseJRyEAAEWfAXqobm
sR3WmJK7nOLxhzXqU0cer4AF6SnVaqBwSBvBSavJgxrCZXDoQuk/NbMy7rmDamWbez59brZutREb
vyLFrwqlcOboPG7liOLOJhoaytiaOQGMDMz0dsagjm4wlMM1mUtW63ufjva4CVTJLJGWK4XruuPW
3Md5rlyY1ERk20Rgnid8PhTSbQ0Z8FflidOtDlu0sXuAFe2+mai/3cE989A2FYyctQlULd/g4tUY
V1OjJ8VX3gXCV8GiMEobqBDB5+sRWW7TF9JTkk2qSA7I8+jF8qNOsHl+gVH0JEhTu6IENf7NwDXU
ouViZRpBQqE0Bs7WpwgPACgcv4Au7fDbsKAubZUCLo+dtyNetOcZ17OWwHtxA8wDkP5ErkFE5Iwq
5ILcnUijZpUAf2gIq/IPoc09u43LdmfE/XAnCAlir4Ln8+ma1k3iVtqdH35J+J6Hx6sVOr6JjC1d
sEOuNRzWqgG2ktpQr3gOJUCZ270ISlCB3Vnc0qOw7ElT/U/VkAALPj/40lUMgzlGl0WRrqOiz/op
h6PjE6ZrtO4yO/a4cjeV5HGQUmwBNzGvihBYE1U0H2Y2/fOQFxUc0U2cgTYhiaHgXerN95VftOSe
L3/RQmIFwLNXVimfw89V4jAtTDfyLdkhVfpakgoTeOiFV7DRNknTa+h7meMuy6gAyL0PNHyk5ACe
xFpZqaUEwNvPwsRwVr2VlCNlsXIgQrcqT+Is9Sm3wp3zAXYkVCPjOtdz9/wqLLUh5tFmhQ9jVjcF
E7OQSSl6NcPmHSQIcGDzpxoaCvA46FKkhYM2/MToV14R0Tm1DZHck3Rt3oOStpC+ACBZ53FNHx46
oHynAzMhzZXA4jbicAF6ztoVGdztXNE/Zv8wWxzqII31eQcyvrTYgWYOAxH8C+0+hPCgXFH+DYsv
qcpdcEEliNb2+aU9nujheIv9NeoCxJSigHiYiT0v2n68Hhn3E3gMBax42bilWZYPlpb42/MjH+9s
RkZ8RkPU2MCPav5l7ySf6lHLpVBlZ+OQJF76YFu5eIv8g1otb+uJSSDbBkYGRZzDURg6VKySE630
UnOpzdA3M5Uuacr3nw3w1iv75vhcoL5N+KB7TEOQr3k4nKlanpUK7NSq4TZrKA07VBy/Qa6R9ueX
7/hMqOhsGLiR0+5B33de3nfLB5WrqoaQu8Er5fKCDAYuFvTh0AHgCSu5opy7Yrt+ckQFISYY8FAT
luqFEi/sMm0580Ug9C/eSKHLaqK5klgF8R1qjeaKzsipHYJ1ggkRwkT+aaku3uMIodK5JRpXLe8V
ayrqwi2Musv+wVbEgghNeElV+WqLtQwBk5NRsJZTaZRgnRsLzNFQroxyav2QK5cAT+GCAib+8Iv1
BjjdOGCUBoSADrXQmvZRIFebgRorHXxqYee3yKnNaIkW6AHSMqLZ4oTpeaX5ozlvEamz7vsMYRBn
8H1D2LQJSc1KJFmKFM0nzVIMkVVUUY1Y2pTkVpuQA8M8riQ/fQ5p6IEPjYGuTMWVWWezJbHQdF/P
T/FE+OJiQIRMIlbi9CwfrunkmZOiARK10RSA0SkZ3q4eqbcqabQtE8+kCqGoO1UB8Lgy3RNfExFY
us1oMhFc1EWi0slhHpglJ732WvNJhngdcRdL3R6zsnbrw4/enJ/qidMwJ2RYsygSV9IytNS91YCx
S+hlAQ91NZQtt62grLmSn/iKhoyimy6hUoT082JayNX4UTafOU+OpQHUe1xHO6WuJXErZSJo5DAS
x1sJ/G+wEtBOjsxFAIUNs0D00g8/pQfuf2hSPBIis+UdDRnGc72as0GRpJZ+EtsBu/ZQOb2VgU8c
E8YTyS4QuwbfNv+wd5G0gvJuwDBlYeNiuKwzsdugBCvcW1RQViLaiTki/6dgYMJRme3CD4cqE1Ge
ei2FnQ/3zxUqoGWDVkG8DWkg3RfAlL/HkrWmV3xigtasDY9/kEYFRVx8UwjTaDB3HJJQQkBHrIAj
QW3xdr4IS+HDm9QC82HhsoHtDSKYhxOMIJ1TT2KCHoJArtWAY+pLbU3v7fgozI4LIiarGopv+lIS
UOxMXDxKfGAEBARu4z4GzxdE3UoqdmKUWRuP/xA9kdBfhM8WvkqaaRbNaAOMaCFlGmidQP/wsSaL
5sjJaCjKIupnhys2iEE3kL4DsgA0kt5WiOvkbl4Jzdr5OjEdArOEmr3IJcdOOByIjpLqZ9RP7alH
mTRM5coBsLiiOHwcFd8sRdHLwiKe9GcxG5mEpR8yipxMN74keIbjJqzBfxQDrP8NDOtifProlkOM
F7NGIOrabK2yiBshsG7qB2TMilLwZAvMYluMw+CeH+XExAyTuKiKXG4677zD1evRb/WruOQpbpW0
DJPAuMJMpt6aRhs4xeCvmfOcHo8nAEam5HdLVfxOFlvDoK4DBEGo6f9hJ0p31fNh2kRilN+3Q6W8
nJ/iiQ3CFLEx45ZB8//o6Y0+PqwVFnIMshDmbk53IW+mj+93NHkojGnKHHWthdCwVetw3CEd2G0i
enfmAOGpjuJxxb3yOC+gFKVxlRjclVDiF2fX0wPkpmb5TAVrO5DaqLLAmuk/A9m3dlZvwsGN/YEW
Xt2ku/PLeOLLkW6hF6jhVShRSzncKV0ohmWJYYmd66r/HQqQ9h1qnlpvkxzZDluPgRRtzw95fK1g
TMFSzp0cbs/lpR30cmb1uGjbnpJNOw1U1o9EoCN5Jcg8z+88GLySnZcB9dzzA5/YMiayniYH0OT8
LbVm8b0kgUVv0O5Qq7qJNDW166LoP5zHMj0L3UsZwhWS34v7Ky8GuPwmwC8rMbMdvEYPkTchMzgK
SZJqKxv01NbhaqYaOK8ooLnD79cqWGKBU+Vdag7hDm0vsHVJKKBK7xnRNXqE47VG0W6nkFw/fnw5
DZYRtxGT7aPNW+tdJmKE1K59XQP9D5jpTkLzaZOjqbjyRj21QQ2ZNzE5pMZTdZEzo/lUKCjOg0zW
Y8OuASz8UAZUPcHflnt4IvX+H8yKpzRCtzx7CNWHs5qQU8mhCLI71bwIXVjuhQ7MC5Gsld14cmK8
8ufkg/81F299lKmAhaLQgIKLB4cAZ2AaJnVuDck+TjWxfphg/qxVwk4MOpuk8O5hMbnCFxfDJANT
LiZ4NiOObfSooHCN4OBzdG38NHXPL+VxJsfm4IWq8U7lVlAWsSXtY1i2yOpAiWogFznhNJTJd7hf
RjnAEB97ee1V9+aLclgPni1TeFmZrCvZw+LrDakV+DqtCdvi2KWbsGvE635AQcwKm2zvmbSOpLCs
dwHISDwABdpTtj8aNARTNPJWtu6JeGMhfEJIV3Ri+zK9DHqQmbhD5WBrKn+DkS4QPh+l+POrfHrO
74aZP8O7cxjpTdKJHu433jQNul21s7gWVpGq5qSK1dxqaSBciD39NTNBsbZIaEUjXG7iyhOJKz5V
p/YXX/wvYwUiw+K05ojJeYbKlH2w444KWvVVqcoYSJjoX3Y1b7Tzkz+1xBS/uUu4OWdTt8O5q/qE
NwWyjLahKSW6azCIjDHtV2Z1aiMbGIlLiOMrfMt51u9WGGSwmgwt7wQk9MonL/LpI5ay/4zx9loq
cHJCvLlmhXKwveJiAVFHBiAgkXBUmIi7XgUikEZNsJJwnBwFUgmBh9oH8ftwQvCavELGNhWbYD80
t8gUqa3LSwsG9Pnvc2rlsO/haqXwTvFhkcZXJPcmpFYGEhpxK4BMd428M+4LGMOf/8lQCD9bc2KN
B/jhnNJ6qBtL4CMVQ1Pcml4T0OE0gfGCJuqjL/9gMNyuKMGRYkvLVzhyNgHq0CS8HQ2Ybds2GF+C
EHe7Jkm354c69a1I0bgAkWPmhl/MCwyTqtcppRtF0dJ7pCzMG93szJVYNf9bloETkWRjLg9xQyy1
mLOk08dwYt9lNbhJuwUrekFw7L8GVKi2RQvb5/y0Tu0Min1AFEEr0cNaXH9KA2k81WmdoaeVOdEE
Pa6KMAkjrw9WPtbx3KiWqGwKLj4qGcu59apkJTWY6plNXe0Cr7zPzeoSqJy+F6uwW5nYidFMdJex
T8DzZYabHe7DvlUE3MZpr2u9oF/6qSU8Yu0EdUdqpzsk+ryVfPN4f1BZlzDOIY+QYbouznIo6gD2
hRxSOz32p0KaRmpucv9w/nOdHAWXQ44xpQx6noezEoROHybUmUC0ocCqdn51A4RzzVPpxNrNuRCN
Fh4HFJ3nP38XaCnXw44ywdVn3djdSZI3QyZg/V6qaa9/k0sv+f3habEFKTLJqNXT4VlMS9GTKvQD
ngQojJGsp/KvMDM+6FFNYYH3gEpYIqBzeSxTSllAbCKbOp53uYKKbo12DNVlNXOAYkBQE/lmK6f5
+GsR1zXsN3lTkmIuG4JlV8DA6SzwfEnZXhlT5F2Lba/0H47uUCpEA+dyg+gum4vobqbgfQCAxChj
NPkmjdPXaYaaVXq0ZoN1NCFdkXiBGyJPZBn38sWhQum3EloRIqJUjuFTmgvFJm6CD9fnGYWnKenE
bJbAhA63H0BQ0N4GcsMVNNzSjjMTKZx+7GPlumsLYHtRbQGigyfP4Ufpslztk52a5xw2eJETQeg4
Hv6ChJfOTPgFvVQlYGXCSgmu1FBLP3r/c53MHltczNzMhMbDYUTk4Vt1LuNBCzNdS+lfM0DG+/Nn
a861D64UKp6zXcjcC7fm/x4OUoVZXTW1/qOFI1zkwr0e7lPR2OaSbON4Q4ID6Qu/hpU9eVRdmEeF
bERZV50FgxbfECwhar2D/mNoL63AvEq7jZx7TqJH7jR9Pz/B5VDUjkW6D5jkUHGFAb0IHiG6EhPQ
UFjB+uDfoHbiOW2fdp8E9NY3og5PjcpesDk/6HKHvA1Kj5+epkyKsSztRagOaX0+BDb6HfE9/IBk
M5mj6Z4fZXk7/zWKSc6rKLOx3uK80YT2kQNmagE0px5QiTCXYlFRcuCVrwEmTgw2m4XAQ6PjjUXG
IupXeY5NmTajEQOPsfrCfOBC48YcGu+DG595HQy12Pia7nnGVDIU3MQeEkPq7RBX+WjKNo9C5Qdv
DOpqRJJFXGxbKQB5jzojQUbb9XSNabZNxvb8NzreCXRnYUEQp6g2UR85PF8wDqZI0yEnemFR8Iqt
AxQWk49GXjo/B6MsTjEPEjQBBh6PCIJ6NrpZT2IsPZ2fyfEGoByBNCvmHHO3yVh8lSERGtmfkFLD
tEj/JQ3oOSQQdGddCWPNKult674PSyQYDEaJgG4J/aWlQ12PRoI6dnSx6KKjIkPOKEDWNuqrSkjL
G8C3+bbR23aP+KvsDGEkX6CSm6zExqNvxxsZzxMJ9JY5czgXM05LFNbTwPhuhTAASmQWnUGP17Kp
k4OA8GBN6djo4nIQZF+QEfaf4rFMrY1SKtplhledtfvQ15sRMSoPIVooDIT/ySJWtEkyWIE+9DZm
eAHI5cL8gm4KFFI1ClbeeIsZ/TUUWS5WrfSwsTM83PKKZ4RxRnJr6ynk75oJum0iSB8LEm+j0Pp5
mwwWmEskwpTnyEhlAUybQEaBDUb0lSJOaw27JXzvr2HoLszmezxXtcW6oZvT0T8TgNF3WrWPhnK8
QkWuvdFaX9sFPJhhdg0aREz4W32MiQpE6da/0NBtcfikawd9cQjffo5OK2A+giTER/VIM5OR0EMq
Ih+HxK7VOPk0IGewDeG2rRhyv+HC3p3Bt7GAyclsHJr35MaH31FVU6SfR75jEFWPLeQepLOU3eTF
eySL91pe/WjD/kcrYZ+jep8zrf0+0IEeyfrKJr5Al36tTjHHysUP4iI3udCt2St3iRaCYgEr10Qi
X5QqS3lN0X+NL7OaLucd2plZvI3DKZUf0IQLX6YQNeoVtNKJxZ9tbEWgSgAmEN87XBCvmuQW+c/O
BhqGhq+e5y744cItgyhxzx/XE2foYKj5p7x7Y5XSKAfjvO2CRhcuYjbEFclo+/GTyigWZxQk23wX
Ho5SQWv1soQz1E5+sJWtQdgWMlpT/2AuPKskWoA0IfTFPrJwWUiQXmMf5VH0A1Z0fSN0gv5wfpRT
mwOoB0eC+gi920XUAXDhF10KqzoOpWiHZWtgwAiR/I2v+s2VWKDqILdFcal0Uffl40NzR4EqA+tx
fFCgVmdSn0ItVCjOXQ+S1j/jiyBcQPXW7lJU5ZBO0/U7Yv8aNvB4mwCc570FXIlkmpBw+AGFntaO
UEXod5hqeR3FWb4PrHqt23K8tCYdQD6daIo88Jb1+kAsO10s0tGGlvcg6tpzp5qP3qRfdii4oNna
7A21+hisheBDRVJGLYAyqwxEd3Etwj/qeXZnI8xTxAq+WwXC4PtCUkLdQWK2CNBsrH2aMEh0Rl/P
f855pxyGGVPi3gLPQPsFSM1iaMAzkMlihjZ1ANnK4EWbvAjKDV5HkB2aaq3yMP/7jsdTaYWASQa8
uti5ozR5qi+jh1P3yB3IQxp9S3zf24KzjiA3GsUeLeI1/7/jWDa3A4EoAStl5yyr5QFegxCj0VdE
0EhwYjEX3FitrW2BvtZKLDs5FG92SKBoGXJjH25ShNom/BoRmUE5sJe5QMRY3HhWmKVbKZok/WNZ
Gy4zJnc1gAq27NyrX9zYwgB32tRgYGgD2h1Chb5VEWOc9sFNMiPVGYLoCUqRl+XhpCwPwNmEBhVC
ealZb8Y+iDI30QPtF9wwEy20IlrzGT5ax8WQy3VMIACaOBo4UD0LV1Lj18iQGjctk25lckdh5Q2G
D8SB7Iq+tb64F4JpDEQkkdASHcv2Aq2S1IEblK3si+NRqGvQhafRyZWKdvvhEqIq2kVGCUvZimtt
UwbdhGKTPu3Of6jl6SJ34VRxrtjlsokS6eEoMLMkPJ9AurSeJz4MVodpkt9ejIrR2RgQDQ9dvtYe
OhqSFePhMsO2Z9T28s2XSIYyKDVEirCuJHdAv1xzrLwR7iSUlW4ts5n16sZmc36i8+d/H0Yoismk
aTPskEEBWx5ONBn6thNjjKCabWi3Tr/Jd8q17K6VNpadTILG4TiLO4dssdXLhHEK98fXzMV7w/51
efd8fjJv75Fzs1EOZzPodQDzj1HkHYACGy+PjXSDzIuL/4mjbWi92Z8q+xL5fHv8dn7s5ePzaIbz
xn2XfPF8TtRqttQS9qrTO4Dg7Rfj2rj86L26XMn5wL8bZ0gy9CAyxlHvvV0Jrf4rgOZLb2VfLG/v
5SiL6wU6fpQI82ymLd4gDsKBTuYUK2f56J20HGU+E+/mooSVpEbz97ouNz9j5/FV2z1//bzmnPlm
7ntuWyzCLkDmZJRChik3wE4d9Afsr4ht3k6O8QX9zouVnTDv5XPDLUKuhWMl4YPheucnoq/2S2Zf
/nY+ryQc0omA8f7oLh/naZ3VBlKg86xQwHIoFjl4Bjmmq7vPu6fa/YJW0NoHWwkXSwJUYyqFFcxj
di4POw5YuPk22S9fbgL7rnafeRPYiG2uXCxr328JrlcQ6ZCT+fuNzs9pK+5wxNrU2+AmvPDsZNfa
K99vvuvPfD95EUViFQ4l9MJ5koGT8h/VRvHTQZxtZTmXd/Ni+y8hO6qAFVFA59KeEe1250GFyKv2
souNtTmt7ZVF0DCNqDaz+aCZ2vfW24doJRcyZmdZjBTJWsP5rc52bgEXwSMyBVlDcOyvBUxu8Wlw
jS0ecM6X0A3d35DuCcSi/Xttlm/557mBF/Gk91O8BEoGVj7Ll/XX/Ka8VH56d5Qbkd0unsfH7DK8
Ve60x5Uds7a8iwDjN0Oo5/OOUdgzKC+wP7s9WZ7j2YZTbLKN75qO6axBto+KLcsNtIg0o5zFST0f
DBqQ23AvuY+pM9mvnl2wvPlWtlfv8VMBgIYgIP6ZLQeO+zBi17GZZuK8ZTEh3kicD8W1yBxUx/qU
Olj43dd3KFrvqp16ZV2srPKpuPp+7MUqoyczJjRIyFXcfqN/TbbBtt+ObrytL+T9Ws3s1Celn0DT
AlAdTfHFgyBCqDoaq6K2K9TfRQn2LfJU6vjaZpUbTffnp7YMBKT91D0pdigKIH9AC4erqjeh7AWJ
OjmC0ihb9JFQVZaqEI+1cVqJOeoiuDEUyE4a/XCQTANdrMOhElPWB7nDOcuDpf4pt7IMPLCSrMTQ
5erNo6h0sHgNzGzZZV1FxaUaP0jkjhpYubeIThqXVZfUjjjK6W1UpOkXqEzS3YdXkQoOzyqSdpqg
+rx/3mUTOUIJVV3g1YjhZLFBl5WYqjbpPXL1ydpenEPY+0jDBHnDUbgBiK9Bv1qcA9x4qskyhNEx
si6zHLQv6i+Iv6GhVGm5Ej8mUtcg+JoaRW9T2a4FG23E9C6JRu+r1mRNjoBA13UXZarL96BJSjyG
qrAw7ULEN+n8uhwl3/Rc6Y3pEqUmcGH0rg4XRsVEI2sMAxNLqevwHBESfyQaolkbuEONzysy0Fo3
RFscTrvnis7ji19bvulKdAenbVQo+hrDfZlfzj9JYX/Q3kLqFR+jw58kINIU4hI/OFgsxAgNK7KN
GUX6ROEfMYK+6MzLsZC5dsNuWEltjw+bwkcDnkY9mAq9sridUHIV+hF2iFM15o8S8MaXBvGhWxQ3
11CiJ0aamTQ6bXiqCmB5Difp17PlnSVPyOlFOlAKuE5uPkaohdKnej3/kY/PNSVMal7IBsDVEJct
ed8QhzRHysoxkMLZNNWAwVPpr7RPjh45fDZYlQqQTBrIXAHzjN8dMZ/mhBJNbed4QuDZA46idpT6
is2GSi/Ddso3RuIlG1mM1Gu6+cmrlo7SSgQ7Pnr8BnA3M1sJmNmy0jZOXe/nJafLRMtZ3/i5J3xW
YxFMoNWghXOBfDFSLh9e3TmOQfAB6iNRqT+cd6oFqZInHkT7OkcBZ1TjbZoayv7jowBunpsFYA5g
yh6O4vcdvakx6pB5wc8TJSRUhjHT/vD6qaLCRCQqa/Qq377xu28Yj0psNABDnLAvsutErSU3FFCf
6VEPddN28LYfndWM2QBRSQeEnaMu9ow8inWCFy368FPoX0a5MF14eLKsPBKOA4opa3A2mRQttyPQ
IaxfWnqjWTv4w2auKKJ/kyDSvhdNTdiYqdajDDvU3YUn1H9Dsv7rZfg//mt+91fYr//z3/zzS47Y
0wwbW/zjf67Dl4pv/7v57/mv/e//7fAv/ee2e62atnr94/q5qP/Yttmv5ybMs+XfOfhXMNLfv8R9
bp4P/mGTNWEz3rev1fjwWrdJ8zYcv3n+f/7//uEfr2//lsexeP33n8+/UlYnrJsqfGn+/PuPLn79
+0+QWfPr/b/ej/D3H988p/zNz89Z8/yHw8Cgf6jb/PVvffdXX5/r5t9/ogn9rxkCbcxgQFhJBJI/
/+hf3/5IU/5FNIYv8VaMhY/Eyc/yqgn4a7L2L9T50cCATkXcAXL/5x8ctb/+zPrXXAmkqDrjGdjZ
8p//8zMPPt7/+5h/ZG16l4cYmP37z0XQ5pqcR6YCbFKi1aAUHR5CFendum7b1M2gVjkRDluPet8o
e8zVu5d3K/T30O+Hms/zuyTir6EssL/ABaCPLi/BpjWyRg3QLOXKNpxO6jQnmaxf/2QQmvjUZUlX
rMXx45L1TQNqlBugabMJUGF0sfiZVjovBI6jydASpNPK4tHkPLoaBCsWE7lAp9HMfOHTaIxo/eN9
NN5gK1oY16jTIpReZPjJOwp6iaaLfzcCRUIzNNUnsbFmClDl9dMvejiihwWgUNHBcBoECAVbThWD
ejK+rik+JMAdLQdHoGiHEK4ZbsPRGzIXAxWErAR8jlG6UgcBy+faKxOURTt/dAstkV5l31eesrDv
fiW+grcTHriY3ZS6Fyl4saQTBUM/bXxXHhAI39MkQ823kVXhd0Xb9jpvJfIgvARDxLrlqH0FdRoi
L0dTKXJaniafBx1pa1TLtP/L3pktx21kW/RX+gegwDy83IcqVJEUSXEexBcENWGeElMCf3O/5f7Y
XQnJNknZouzu6HBHNJ8clkRUobKQefbZZy/zpvLriNz+vMhIJ8XVtpVLJFKQjiUR3HUFgCsszQH9
LtWz+M4ezEkldU4kDDPvrncbd6jMNMTo5xbbZfYo1g3d7r+0uQ2BN/JLcNcLAWO3jpk5RAhK1/zY
c+Z5a2kErbIzm9kjvx8s6mgMNawKvRPU/JqXMrLvmIl5XMdQ33QvI7PSazznUc9cctcy0yBvfx59
9via3H+GTnKgefz/ajmt4pGBReZeqhMy4KQEwdbDyLAJ7SUD3xeDf5hqrsxP5q4lftT1REcgoHId
XxitTnmTVK7zAKpHQ6GVUlxUvZnqh61jcZ/1UeusrUOe1qneluI2MoeJ/Cp/zq6hOtQfqqSOfRaC
1BfMmuQJk0RZNMZ26Bwpjg0X1Oy2t5j2PiYvgOkq6dnZZ7ii0Q2xPNM12bQ22CLSNfqFN9xAK+sI
VZw3kE3FpSRc+IFTS3bulEsnN33qFrcE/bYPsO0rnf6aIKefDSYK48Zwb3PiVE+XzOuPqzL1DaJv
q2HeRbE3nEUOINDDJun9eysN3A8CQAoAHpT8NHQYmDhxMts4NWqXT2Jo8u46iKv8auwC76iuyp6G
d+OI+yAmbDNMPKA2wFS0+VDLgaPxOhLx4HQc9MnJmaucI4/FVG7M0n0cJ+KjWa6NSA7gpBFCOXs2
QUiOtqSPdUxtRJQcfhTgmgXcOHfJrJGNkpi8rSMIbdvAAY2PEG8GBBqeysxTEahSQM8Y5AVb4jhv
DbOosW0vJnnKi9OD/dGKqXzsTNlcjLXnfsqbPjqUTGaMG1G42r1M0oeamDm+ZAyM3EXeQK0x5O4i
cei5mH7N1MQVMQ9Td1EQ9F8QWQwqGf4ZJ4bdHNnEenIM6mELaLFx7Eqpn0lnALuSQTCBSmOCwIPR
VIj3na91EQPR2fzR1SSIkarCfr1JoRJCz8m1+KhL2kjuBlsnJV7LtCbaTd7UkIncpmSgE25FbrBK
jzS3bu/nj1M/SGzW5N4y5qWRvbWBwqwdLXRIoZMYVXnRNwSf7aIagDvBqpx04fhBbn5rAlInj3fQ
i5uE+HgXoEcXGxvdzEAdkRYNkGkKhgr6rc52TNam1U5hOxQZclGX9cNB7k75VTtGVljwCPK3scIE
bDqzra3t4M+cpaQHI3zbpA2Zro22uOStZjMJ4qSlJ3foN4YM/Ty10oPYJ0tut9AxNQ/qjMHtjWcT
KcZjbCbeNFFf/3yMdYg/ZurfAIklHDUVctCAUXFO2NX5Gh1nkodO+HOOcCg06X1ygEiXJ041xFdl
Eo33DbibM6/sLHcnlqjGvBBUycG8mFAGWpjG9pbeVuYR+zKl2XYpavPeAohR/ZUgVs0dEmJrBvNW
obIOfjKMFX6E+dbXxhyW1J8PYy0KKHkOLCC+yolhvmt8FUPKUTQgdDPVG3kQdJr3xbdniNfVBENp
05AnpYVFJsBs94WVnNskh8jQaMbmUt2REauAE514o2nco2wJuQMomsLRK6qqhOeeNe/4zwC2aDyZ
1zI35e2UVoPcFYbVe5vFG4P7aTD8h4VVfFI0DdF06uxShVrXSiLJ4JemxN7I6UNflwvMYunC8MsV
DnOrCb46m8Qrio+RzReWoEDbfDuY5cLu58N32Ljj0EE5FCSybvvFqc+drjHe+T5b9K5gRO7eB838
vuwEvjLb1ydA5+Q2v/VISMXz4Q9qgopC/GM3akO7KyM5P6ZcCnIJTei7djYy8CBBXN4LYyxdhpyb
6NrSzPmmbFLtULQTcXLJghLPQIVGEG7u6hI3AN+qi6awqw9V0JBkXDNHAoSQyP2NnXl6s8lJ9H83
JYNlhDk9z4uFpJrrMpoKIjTBSryvxpZg2q635jA1B3tvA/09wh6QX2oJ0KaNLrwW3cjQxJ4WPRGV
S1KVNlkVmlmB8h0ql8l5NzrFAomLv+RYdwV1Jr/WspHB8NHrx7tJpvGjjQies4vry2fVumg3gOSc
lhzxPqfU6ssUyMEMg5Z48qm8EjhSxca1y/kER+dy1kLTvGKvKqwNLpvmiAAQAI4UjmAaUuIEMiSS
yrz3UscxNnmRdO/x8U63tlkbUG8K33nbOUAWQCcCiRMex63t6JXgrQt9qIFq+MK4iSBvfSKcth8P
ywBX+K5M5+Wi0jv9vKoj8LlaW/qXrlNpHzu3jIstmdZooL7VAq3XmXg/qQvHZ6X25HOzfhz2V4Az
ZB2kcshA3tc2kemxW9wFALE3MhgUS8kWd4uVj7ulE2x1bCEnU9fmZw6TvNXWYnu6kjGBnVvJ3bHD
WMrheJlx8zBmOIJhYlcBAizrBChqHtwUSWrdpQAe/H0pSvOqNDrTDNvRg+k6Qau8zTLTeicyJ4G7
5Jl5csyI0gCcISAqY1ulKcsiT+v5NvOnwNw0VqqdCDmZcPvG1AKCBAjwvCMDF6CpqcfjTrPd1t01
ViUuIk+PPs21wRd5xhH+mFuuPIZdANQwgJjgb5ZRo50PRWB0N44DkoEtSSRfzAVdahNpS/shAE/A
8HQu6hu27QpbZJ5F+1wHkyxLE/BOZcfO6ZiJ9gyCQnblNCYcd8DixOGX8Hk2rZfUV0Tii9s29pxb
jiL+VWnxfkmUJTlvnwe9+1ESL0BWdOfFZ5ZrdVHIaIP+lg3WZ1XwGGcFlbPL2ar307tqmnxtm7TV
9AWxVp4H2QCDJwl6ceJ7zcBxN2ujMZzI1ZleEQq+q7xMvPVMKjr4IFBA3Bd9N6By5D7bGQzUXGsv
Cq0JQk6t0wHB9u7dj4uiVeR7VnoxnMighYeDkUFP9+UAO8GGAt5o2YYZ3LRrcqJrDelVix5aXyM4
uvPmhI9umnGuF7bdpntS9+cv5dwG1i53zObW8HqdGKgub4xjIDcAg2Iy1bSNXenGsZRTfc0Yrq+H
fK7m50GMC8Rk8umP+tTw3iFEZF9wuHQXTJfND44zzWT2S6emx17nwaMcLPlgpJML9qOR/kVfmsm1
K+zlQzUV5dVkmR1cg4n66KvO9V8p44keQeAEvSsE5z8WM84fwWz+3/8+VTF+/Ve/6RhIu8y3WohN
yE5KhvxFx7DfICIgHTAZRWNnbUT8qmOYbxgeoXVAiYwahgb+RMdw3+AFJXKewTr0AJthiT+jY6z5
Gc/WuI73En3UdbEwYTZ7oWSQh5IYeqsNobaeUJ2pHcHWqYOrZgoT2LqGS9h2JRtCS+lRb+R64vXU
4ddez8HaJGNoYev5WK5nZc9MRbQb1zO0Dz9T7sB8xUf0EAZ9ywRTq6C+Xc/pWx3EyU/uo62ujudi
PalraUe+8bSe4IG96WfQSIzjeOqGfCvX036HmbTfxVOjc1RZK4I08LoLa60Tor4TDVS5RZdbqkhq
CaHKisBlQDHU8V0mUeneL3qvE9jNVniYucL91KvyhAjd8nFeaxZwohMvQqTcg4yA5GWbp668sCdi
ESm2dNrF6VoFjcBUj9y1NiLksqF+mhJ7DMVaP3FoopaqrbFD2VQl1pw0NrGza+WVgN1NDoa1IktU
ceavdZpZcsbggCcBlQ7OKB6itarDRzkfxmut5691H6+1u+cUSDU4qMLQVyViZE3dtb7WjQVh/qfs
r/VJs9aV7VpjirjzPtSq8Fyh4oeBKkcBw/OpCxcqzA5MSH/MEaI65RTu3S4eJtJwKM3irCsEUNu2
qaYHz26WW3utggd9yDDJUxpDb2ovwWDoM9jSkeLKCJKSQjpzchB5gSqwNddPPnFFRz+CSuzcFFU2
pfsxWkY/nAbinEGn9UW2a3Ur/eCRF/K5lm1qqEzpoTd3SxGUcLzI8aGvQPAznlYGaCh0tHq4ZljO
8fBGBA6qCbTuW8Ms7e4ozYL+LSVA/N6b7ey4lXP0KIAuQIiNvK6lsen1l25VLY8VI/zvkxok2gbl
b3yXNnP5LiOtCzSa30YmB7clyjbMjdcWnj+LMmmp6omoGJpqHxLH6QtgofBUQjoghcbi8/0THURS
vM1g/J1F0CrftdRY96Vfuw8qySBm+xjEiV5Z+TFTXpxS08LptyS0FJdgG9A22rIxPEr6AOKEywGM
JO7SnEE/984VLaU1Xj4Y99kyGXGo23W3h4gSXKboUoe+28kLQzQBQ++kXEYRUe5bnlYVPVYiESkW
p6T2D4gKGy8RxLtqC1a2e+j0Sbi7epEE7mliElzTWyybeVgak3u7NsTpZMXTR7/1OTiOGXe1F0yh
U3PIad5DPIucDTmBdrUr6mXhxGTDXzkYnFKnlZiNiwkVLXUuddySD4vfms5WbyZC7L0IwCcp+7kN
P9wq6mA35Xr/qfKRV/Y2AxGnzcCHeKi7cZ7tHX2kmImGJR8P8EEmy5aiwjqRxJ1fZDm8AgU9jz5B
pAQ2yqCo/WjxEVGatST2M+iRgbk3GqPcimnwHTBWE6U9bS3KL1GrpSRI+ho2cTJlTphrgc5ZsGpj
dxsQ2PVeq4PugfN7cTKNWfVh6IXjbkCHmNYeZnFVbwNIKc4uzjy3vyjTzrsiCgomGxcQx4gVxPdD
twSVbPQDJ0m/5YUgA0CU6nLLeZ+l9ZiifvIx7mY36vcjxAywY4lutoeuNxk30HWUULCANWCMZnJv
S6fQz4lmz50dAVTiNHJlloaCCdE7moIaj/LB776ImIB4yAkwJDihumNYZ6inu1aMqL9joyUf/S4R
+t42FbJkbmX+WeOtdFuzkFW7JZVk9kIrnuUXnXTWFjCRaKkzeeZdcpyN552T1vUnOUTB1UjENgTH
TvSXUVnCuBzw42dbHnWsCd20pLGNl8k+4r3GFBIdB1OwOZLqOUfvdDfMxFh3kuhu+odOqw9bOSTI
LJ4hs/tmKr1+Axm9ejsB71l2dVJPn/XKsG/qzNUY3kZ8ESDKp/YKmjQImXh2RhqBQN+WTS11ZkD1
IJ451sJ/EmFXtXI5jDk9WWAVHABcHd3YOIyHiL+fk0ohw9hO5IeY8vO979btld1ZMNkUE8HejlAA
tJ3u8YzelM6oJOuhb+66Hrczmas9ULYu50S9qwHtgaLQRhuGMZTpg3i2WNsglN4FEtpnGDMe/j6T
uDP26eCBbbCbKG0PkFwqPp++zT6lRes+WA1U3F07DHMA7C+wtT3JUWb+Nqtm4waasW4fLxR2wSHr
w7VCI0gbM1TZ4e62njm27nQp0uKo84XpbDpwYMtFx4Z7E+sZgU2wEdLhKNcdCG55b0TBpmfZhpRU
bh7WDV/tbccEI9MLvafn0BZAhYZLNbWHcePJlrShvLUvSd3I84MEfph2SHgjpVzFg0BeAcGMLiMe
TowMcgCfzswhyI1tAm35IRohF4VzX2tgdso2zvZ6Co1zk0a9e8iEDDnV+hxI9Ok+WlQJDg+eFFQD
4cleSPT917KWdNdA7jc0r2R00sjGHgWPMPndD+FLUGITn6VpzVeeNzKH/pXDlOrsUYK6KzokzYUR
O9lm+vU/BWOyJdrk1grm9vjfQ2SqGyt6W2vA58Ie3hRkVWbjsHd1s36j69H8oYA7U38jMhXY16H5
CFn/mMjUd6Z3nkQYY7bfEZkkoEaoebGLmmqu2mCz6oSppZMhZhJnCT6AaZ6du6qKCKHeWaGkRluJ
jvaqP7ZKioT9hirZrQplDZhJ23Ac7PtdsqqY9jINOmS80b/JVp2zQy0Fy6LkzzEDhgI4Vami86qQ
xiRRGDtvVU691DNBpCpB1Y/AXYd0rtFZ61VzhQqC/tqvWqxYdVktUBptvuq1jZJuMyXiuque26za
rlMZYgqzVfONmbXnMLBqwR1pafCOV40Y2gl6sZEn5Y2xqsjwiFGUCSRGXX5S0vxM95GwF+QhhhzI
F3QoZmjoPfEBRFCny8Ce01CfSONFpO+AkozZK0X9S/MRoqa6jBoKoaY3Ob0/vwzNZ56wlpWGWdMc
9gFiKO4zbUdelEbnrdPftfZQ7pPWa3aRjOS+RSS4iIbefsUdpoxtz6uh569DNWOfvF270SdaefTU
UkGCj3Q8cYBHCUaaV1ohD0lowxYeVVpNxPvo8e7P32wsfgjvKkCIcYvnV3cXy5sdBL1wCIKUdlHh
02Ts6ldu9ncKCvf66VUoLp++R1GndZp5Qxr6cTy8dVp33unxMO7rFADkj9/QaoB8cT/VIA6jrfSv
CZJ48Y4QXsHPzXYa0pGjcTFIDq/g6kQOgpKGxgPZ8otxRCS6/hCZI/HLPVKuV9SlcZBPhn3aZJHt
bcwISnQ6ZvmhsZja5wGg+wMSCGdfjbOYg3zuBecwcarXRrG+7727ZFMR3sd4KUkAL3PSsnGM4ikL
shBWMp+4n9Y7LU2NV3yCv3sVjAQu1gXEppfxB11tTUnja0Tz2SZfL98q93RinVfcSd997JQHDA4x
YcPwIcHDL5Z2DEN7tlo/C8n+I5KRfMB9OhnZoYx0+UqfX2kGzz51LrV695iSw6+K1eLFCmNySk/T
PGxBN31cYBxdO07c7qFfybDza+1tHCR/5f0xwY2nE3mQ6794f2LhBsckLoJLR9M0IxvcNnBHJGF6
6T9e1r93K4kKwhwIdAcrKRaUp98gp0hG9AaWxbRY/VkDwG9bj77x3s6t8ZUv6/drg2glHo+cOdU8
4Esrtb606dwMfh4201LTPiq+CMt9LULy+8+L9UCSHQO2jMWyRp6/n84y8t4eUrUAvflmoGYLF81O
Tnyt6k71pClOK9hrryVx/N5be3rVF8pT5M61bidRGmI4XQ5HCGMH5H+Yr9jlXli+lH3GUClE6GjA
E9jInr83R85p3qI1hJo/pOdlPlDUeLLalnZjHoOsV52IKbIOgbJGOJZ+lQN/Zu9Ul1ZeQBXMTqKC
emlPNhO5dI2mSVIBSQGVoTuY+UkOUDb8C1cJWO9QsEg3Vgasp1dxsoFzVgTWzzPHEdRWne8NVUz+
+Crf79C8GVRwLHo+vn4neLFD16CeK6rWDM4lJ9lQBW7Ta6II68nGNunqWHVqncxJruHKEXrFA7qF
7KJanSYGjaZpX3lFalE+f8jwgsgnQrtks8Si+/x9j3Flty2zxmG0tPZBDE30onLSAodP4+qbYBhf
m2v+nW8JcS20Hhgb1226H88vSBvK1kZvykLfYwS4B6Y+hp5W+4fY6KnPs8Y/Gb2uK185FHz/sFFj
FJgxuapLEtOL51qv4dM3yMkKY1SmPbx4nJHpQAIyeq3pvrKYXk5Rqa+LGi9lVpxHAgbhF4eDoNJn
L4iJia29wX2HrSrYdEWnXbWO7oVjXkQxkpsxUs7WpjyFshO8Y+Uz4m1Rwx70oG/2aFXRwbr6/lTH
4az5XF314vPnHl/kSzPkMzvlf7CBEo8Xn/+vDxll0XxmoLxM638c0Hb49Pkfn+p/XA3F0+4DAUrq
X//SewjeMABNXAX5GDz5WD+/9R68N0iDgTJGc+Km+8B369feg/eGCC7+Hfs2A9ocdn/rPVjWG5I8
gO3p5GjqjIX8ud7DikR69hUmPJXBfQxGOODJKHjxgOQPQfKRRcdRlwyLNm7OrIFtLiFRHI9WcT4W
Cyj5rYuMixYF5Bj9dzP7ogOerONuY/S+N9JZXJlB5ZeYESzyj5faicXj0AlNnC9Rp+cdfmWm0pPd
Ulpz8pjmWM3sowkvgXbro3V2KYYyZ0pPdS+1nYIzJgxje2MUYqRF6mljp32qykyL/K1jgvAY0YGd
KnqY0Iy9TTys1sTVpmivlsV2tS/aIsbKaFdV5Z06DJy9s4knEaGnfI9y7YvKtUfaCR5Vm3Rtna5d
VN1K5vOitKYvS0nc4NZSDVfojx69YqIxDYCGdeBv+e7qb4Vu9ajNqmk7r/3bPAvcj/ra1S2zJCcm
vUiDq7Sq3dtINYCRUeqree0Kj6pBzGQPXd8YJvVV5hrtmcfU/Cl3naGKTDWYB0PkEZsKbedMNaCj
tRddOqn4YK0d6lo1q2HXi3zrrT3salTj6eSlC3+DwQWMMx5Aebyo5ndq0RnZaKol3qrm+KJbjbsr
/Fkbdv3aP29l2pz7sTBzjCiqw17Q7znJ1747Dgla8I7MoY+unXnNzejSkw1Bx15LiRTG3kQj346C
Ebql6u5DkqXTH/HWrrK1/+9I3bxrlCmgVvYADHs4BWZlGtBX/0CirATz6iqYV4eBJ3px5a6+A5CG
2VmqzAiq4YyWFQ07lABxNyvTQqTsC3GCkQH/Xn+aZuSHbKzV6ZCsrgdtdUA0qxvCUMYIMiYZEyhX
v0S/eifSxNI+xgJDRb16K8SQYLNYDRer96JdfRiasmSQbGzclF99GulCbF63+jfYvUWEtl06p+BS
3bfO6vWYle2jUAYQrc3xghArhZtodYi0OD0wfGBi85ByMZEMo4WfRChriTt585mn7Cbd6jzRjLy8
SvvAxKexelNszJ/tRl89K+XqX0ndfPmM1kcmaJzr2sOgrC4QTXG9eLTvrpHy3avalgMyrjLI2E2O
e1RffTP66qEpVj+NqMpub6wumzhVjhuDftqli2Xwg7nacrLO8M4Iyl7eR3qMP2McZHVdKC/PRF42
tp6pMN85q9lnWY0/02z6zZYGYfzBX7LuI7ko9jnmJOxC9Wod6lu9JvdqtRSZjRsdmqvPSDmOutV8
hFJU3rcZUFS6IiK/ozTFqFQpz1JXRiRAT8rJhCkWUxOeM36xr7xOnA9RCwbD4j4HqxtK+aKC1SLV
e4vxblC+qa4ldmyLDxHZwVqtVZHfgs+MeTdvtdV8hdQKyLZTlqwuGfxkK1arVgIlHduWnk4f3CnB
zBWtxq7aHkUVlqvhS/fwfnEf/QdcSME95TPWsFjLe7nr40beuso7BiYi6kJNOcrK1VymrUYzbcha
uRPEuODtWQ1pDX/lkkx2+iQNOdjn5WpeCwrhanQ9hUoJXA1ukfK6yULU8kC1xtOwMJpp3CZ2nxa0
tcb/Esv/hsRyqyJbLWt63FtfseWWoVmH+L2uV3Q54XPtZqy0Mf0jfnmbcTDfViMNg389v3zJZ6fZ
jnPhbr6DmDdVK2gkTh1AV//3IeZs9jSaHMl29gxiTrNDwUsbP3tYOgjKZ+xF/yaeuT3MdhJ6Q2dP
138nqLlw2Owax8/+I6HmGsMRN62Zg2ua9GG4AnsiSZOx5olpC6sQm5/km9P+jDJMpRrq/go5b7vB
iy8m+nCfOFBPV2bVjc32b407l+60ODRQbQd0/UveeSwtMYSmNndf/hTvvMEscJ7OlX8e6R3C7s+S
z72iZTJjaapS22tErQZhtdT+cVmC2Un30xzLu8BaonIvTQvkQIK08Y2CPpmL3e3iTo8YNvh9DHq+
eHW+tfEQnH7FoAvT7Y6mxJgAhNWTdb/kOVMuz7DoXmZjQHcSc1uWftztnVpmYmu3+XQ+z7Y97bEr
LMOWXfhfAEt30zyefD6Fvsrw59m/IdMXes03ytvwHJlOYzvOOO06X4Emf6qe/rsMIz6ZW/xuGvHr
AOW3WcV1Fu+6/mt/6RePnKqov/9F32rsr+ONH2umKtSwZMzU5dP6WnnnnpXm6y9aJyt/9AsKxjf7
4RPjjzx23hCWz4/iJxQghn75A6Ya0Zb4YSp7/fl6qSf35vsX/f0051/7O89e+x/Odv5qbfyZO/Di
tzy5A4xo2hyDYW6ioK0/z2+EHbwhzhqRQcnd3/6cK/6NbsQ3leWfuw2W/gYlFbUdyePZOjDekD9L
frhF30n9/O3Wwe/N+P7B9+AHq8B7Q5cGd6tyuX77lJ/eBuZ/CTihEazYi+oHcfdnV8FPLJVv09If
i8+P4n/+HwAA//8=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2.svg"/><Relationship Id="rId7" Type="http://schemas.openxmlformats.org/officeDocument/2006/relationships/image" Target="../media/image6.svg"/><Relationship Id="rId12" Type="http://schemas.microsoft.com/office/2014/relationships/chartEx" Target="../charts/chartEx1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chart" Target="../charts/chart5.xml"/><Relationship Id="rId5" Type="http://schemas.openxmlformats.org/officeDocument/2006/relationships/image" Target="../media/image4.svg"/><Relationship Id="rId10" Type="http://schemas.openxmlformats.org/officeDocument/2006/relationships/chart" Target="../charts/chart4.xml"/><Relationship Id="rId4" Type="http://schemas.openxmlformats.org/officeDocument/2006/relationships/image" Target="../media/image3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15</xdr:row>
      <xdr:rowOff>169334</xdr:rowOff>
    </xdr:from>
    <xdr:to>
      <xdr:col>23</xdr:col>
      <xdr:colOff>448733</xdr:colOff>
      <xdr:row>24</xdr:row>
      <xdr:rowOff>177800</xdr:rowOff>
    </xdr:to>
    <xdr:sp macro="" textlink="">
      <xdr:nvSpPr>
        <xdr:cNvPr id="46" name="Seta: para a Direita 45">
          <a:extLst>
            <a:ext uri="{FF2B5EF4-FFF2-40B4-BE49-F238E27FC236}">
              <a16:creationId xmlns:a16="http://schemas.microsoft.com/office/drawing/2014/main" id="{AF767E35-4EAB-B90B-EAB1-294F9C5D3508}"/>
            </a:ext>
          </a:extLst>
        </xdr:cNvPr>
        <xdr:cNvSpPr/>
      </xdr:nvSpPr>
      <xdr:spPr>
        <a:xfrm>
          <a:off x="939800" y="2963334"/>
          <a:ext cx="13529733" cy="1684866"/>
        </a:xfrm>
        <a:prstGeom prst="rightArrow">
          <a:avLst/>
        </a:prstGeom>
        <a:solidFill>
          <a:schemeClr val="tx1">
            <a:alpha val="13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210819</xdr:colOff>
      <xdr:row>6</xdr:row>
      <xdr:rowOff>167640</xdr:rowOff>
    </xdr:from>
    <xdr:to>
      <xdr:col>4</xdr:col>
      <xdr:colOff>84666</xdr:colOff>
      <xdr:row>13</xdr:row>
      <xdr:rowOff>4233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F1584F22-75BE-A150-41A7-4CEA87823E50}"/>
            </a:ext>
          </a:extLst>
        </xdr:cNvPr>
        <xdr:cNvSpPr/>
      </xdr:nvSpPr>
      <xdr:spPr>
        <a:xfrm>
          <a:off x="210819" y="1285240"/>
          <a:ext cx="2312247" cy="11404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Base</a:t>
          </a:r>
          <a:r>
            <a:rPr lang="en-US" sz="1100" baseline="0"/>
            <a:t> de Dados</a:t>
          </a:r>
          <a:br>
            <a:rPr lang="en-US" sz="1100" baseline="0"/>
          </a:br>
          <a:r>
            <a:rPr lang="en-US" sz="1100" baseline="0"/>
            <a:t>(Extraida de um Sistema)</a:t>
          </a:r>
          <a:endParaRPr lang="en-US" sz="1100"/>
        </a:p>
      </xdr:txBody>
    </xdr:sp>
    <xdr:clientData/>
  </xdr:twoCellAnchor>
  <xdr:twoCellAnchor>
    <xdr:from>
      <xdr:col>4</xdr:col>
      <xdr:colOff>358139</xdr:colOff>
      <xdr:row>10</xdr:row>
      <xdr:rowOff>114299</xdr:rowOff>
    </xdr:from>
    <xdr:to>
      <xdr:col>8</xdr:col>
      <xdr:colOff>516466</xdr:colOff>
      <xdr:row>20</xdr:row>
      <xdr:rowOff>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5710F6A9-060F-4A60-9DF0-AB6CD9C398CA}"/>
            </a:ext>
          </a:extLst>
        </xdr:cNvPr>
        <xdr:cNvSpPr/>
      </xdr:nvSpPr>
      <xdr:spPr>
        <a:xfrm>
          <a:off x="2796539" y="1976966"/>
          <a:ext cx="2596727" cy="1748367"/>
        </a:xfrm>
        <a:prstGeom prst="round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Limpeza</a:t>
          </a:r>
          <a:r>
            <a:rPr lang="en-US" sz="1100" b="1" baseline="0"/>
            <a:t> e </a:t>
          </a:r>
          <a:r>
            <a:rPr lang="en-US" sz="1100" b="1"/>
            <a:t>Tratamento</a:t>
          </a:r>
        </a:p>
        <a:p>
          <a:pPr algn="ctr"/>
          <a:r>
            <a:rPr lang="en-US" sz="1100" b="0"/>
            <a:t>Transformar em Tabela</a:t>
          </a:r>
        </a:p>
        <a:p>
          <a:pPr algn="ctr"/>
          <a:r>
            <a:rPr lang="en-US" sz="1100" b="0"/>
            <a:t>Formatação</a:t>
          </a:r>
          <a:r>
            <a:rPr lang="en-US" sz="1100" b="0" baseline="0"/>
            <a:t> Geral da Tabela</a:t>
          </a:r>
        </a:p>
        <a:p>
          <a:pPr algn="ctr"/>
          <a:r>
            <a:rPr lang="en-US" sz="1100" b="0" baseline="0"/>
            <a:t>Formatação dos Números</a:t>
          </a:r>
          <a:br>
            <a:rPr lang="en-US" sz="1100" b="0"/>
          </a:br>
          <a:r>
            <a:rPr lang="en-US" sz="1100" b="0"/>
            <a:t>Idade</a:t>
          </a:r>
          <a:r>
            <a:rPr lang="en-US" sz="1100" b="0" baseline="0"/>
            <a:t> das Pessoas</a:t>
          </a:r>
        </a:p>
        <a:p>
          <a:pPr algn="ctr"/>
          <a:r>
            <a:rPr lang="en-US" sz="1100" b="0" baseline="0"/>
            <a:t>Intervalo_Idade</a:t>
          </a:r>
        </a:p>
        <a:p>
          <a:pPr algn="ctr"/>
          <a:r>
            <a:rPr lang="en-US" sz="1100" b="0" baseline="0"/>
            <a:t>Separar coluna Produto-Preço</a:t>
          </a:r>
        </a:p>
        <a:p>
          <a:pPr algn="ctr"/>
          <a:endParaRPr lang="en-US" sz="1100"/>
        </a:p>
      </xdr:txBody>
    </xdr:sp>
    <xdr:clientData/>
  </xdr:twoCellAnchor>
  <xdr:twoCellAnchor>
    <xdr:from>
      <xdr:col>4</xdr:col>
      <xdr:colOff>84666</xdr:colOff>
      <xdr:row>9</xdr:row>
      <xdr:rowOff>179070</xdr:rowOff>
    </xdr:from>
    <xdr:to>
      <xdr:col>4</xdr:col>
      <xdr:colOff>358139</xdr:colOff>
      <xdr:row>15</xdr:row>
      <xdr:rowOff>57150</xdr:rowOff>
    </xdr:to>
    <xdr:cxnSp macro="">
      <xdr:nvCxnSpPr>
        <xdr:cNvPr id="5" name="Conector: Curvo 4">
          <a:extLst>
            <a:ext uri="{FF2B5EF4-FFF2-40B4-BE49-F238E27FC236}">
              <a16:creationId xmlns:a16="http://schemas.microsoft.com/office/drawing/2014/main" id="{133023E3-0F0C-FC6D-0EED-F50F945B27D6}"/>
            </a:ext>
          </a:extLst>
        </xdr:cNvPr>
        <xdr:cNvCxnSpPr>
          <a:stCxn id="2" idx="3"/>
          <a:endCxn id="3" idx="1"/>
        </xdr:cNvCxnSpPr>
      </xdr:nvCxnSpPr>
      <xdr:spPr>
        <a:xfrm>
          <a:off x="2523066" y="1855470"/>
          <a:ext cx="273473" cy="995680"/>
        </a:xfrm>
        <a:prstGeom prst="curved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127000</xdr:colOff>
      <xdr:row>15</xdr:row>
      <xdr:rowOff>2540</xdr:rowOff>
    </xdr:from>
    <xdr:to>
      <xdr:col>12</xdr:col>
      <xdr:colOff>187960</xdr:colOff>
      <xdr:row>21</xdr:row>
      <xdr:rowOff>25400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C4B35435-9BDC-40E6-A2AD-328328631808}"/>
            </a:ext>
          </a:extLst>
        </xdr:cNvPr>
        <xdr:cNvSpPr/>
      </xdr:nvSpPr>
      <xdr:spPr>
        <a:xfrm>
          <a:off x="5613400" y="2796540"/>
          <a:ext cx="1889760" cy="11404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Anáise de Dados</a:t>
          </a:r>
          <a:br>
            <a:rPr lang="en-US" sz="1100"/>
          </a:br>
          <a:r>
            <a:rPr lang="en-US" sz="1100"/>
            <a:t>(Tabela Dinâmica)</a:t>
          </a:r>
        </a:p>
      </xdr:txBody>
    </xdr:sp>
    <xdr:clientData/>
  </xdr:twoCellAnchor>
  <xdr:twoCellAnchor>
    <xdr:from>
      <xdr:col>8</xdr:col>
      <xdr:colOff>516466</xdr:colOff>
      <xdr:row>15</xdr:row>
      <xdr:rowOff>57150</xdr:rowOff>
    </xdr:from>
    <xdr:to>
      <xdr:col>9</xdr:col>
      <xdr:colOff>127000</xdr:colOff>
      <xdr:row>18</xdr:row>
      <xdr:rowOff>13970</xdr:rowOff>
    </xdr:to>
    <xdr:cxnSp macro="">
      <xdr:nvCxnSpPr>
        <xdr:cNvPr id="10" name="Conector: Curvo 9">
          <a:extLst>
            <a:ext uri="{FF2B5EF4-FFF2-40B4-BE49-F238E27FC236}">
              <a16:creationId xmlns:a16="http://schemas.microsoft.com/office/drawing/2014/main" id="{655DBCE8-16F9-4291-BDA5-80B2150C694D}"/>
            </a:ext>
          </a:extLst>
        </xdr:cNvPr>
        <xdr:cNvCxnSpPr>
          <a:stCxn id="3" idx="3"/>
          <a:endCxn id="9" idx="1"/>
        </xdr:cNvCxnSpPr>
      </xdr:nvCxnSpPr>
      <xdr:spPr>
        <a:xfrm>
          <a:off x="5393266" y="2851150"/>
          <a:ext cx="220134" cy="51562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109220</xdr:colOff>
      <xdr:row>3</xdr:row>
      <xdr:rowOff>126154</xdr:rowOff>
    </xdr:from>
    <xdr:to>
      <xdr:col>16</xdr:col>
      <xdr:colOff>170180</xdr:colOff>
      <xdr:row>9</xdr:row>
      <xdr:rowOff>149014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A38082FD-E2EF-4C50-A60D-9B377347541D}"/>
            </a:ext>
          </a:extLst>
        </xdr:cNvPr>
        <xdr:cNvSpPr/>
      </xdr:nvSpPr>
      <xdr:spPr>
        <a:xfrm>
          <a:off x="8034020" y="684954"/>
          <a:ext cx="1889760" cy="11404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Bases Totais</a:t>
          </a:r>
        </a:p>
      </xdr:txBody>
    </xdr:sp>
    <xdr:clientData/>
  </xdr:twoCellAnchor>
  <xdr:twoCellAnchor>
    <xdr:from>
      <xdr:col>13</xdr:col>
      <xdr:colOff>110914</xdr:colOff>
      <xdr:row>10</xdr:row>
      <xdr:rowOff>83820</xdr:rowOff>
    </xdr:from>
    <xdr:to>
      <xdr:col>16</xdr:col>
      <xdr:colOff>171874</xdr:colOff>
      <xdr:row>16</xdr:row>
      <xdr:rowOff>106680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9DE41B0D-8437-4195-93B5-D7EE258B9EB8}"/>
            </a:ext>
          </a:extLst>
        </xdr:cNvPr>
        <xdr:cNvSpPr/>
      </xdr:nvSpPr>
      <xdr:spPr>
        <a:xfrm>
          <a:off x="8035714" y="1946487"/>
          <a:ext cx="1889760" cy="11404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Faixa</a:t>
          </a:r>
          <a:r>
            <a:rPr lang="en-US" sz="1100" baseline="0"/>
            <a:t> Etária</a:t>
          </a:r>
          <a:r>
            <a:rPr lang="en-US" sz="1100"/>
            <a:t> e Gênero</a:t>
          </a:r>
        </a:p>
      </xdr:txBody>
    </xdr:sp>
    <xdr:clientData/>
  </xdr:twoCellAnchor>
  <xdr:twoCellAnchor>
    <xdr:from>
      <xdr:col>13</xdr:col>
      <xdr:colOff>106680</xdr:colOff>
      <xdr:row>17</xdr:row>
      <xdr:rowOff>129540</xdr:rowOff>
    </xdr:from>
    <xdr:to>
      <xdr:col>16</xdr:col>
      <xdr:colOff>167640</xdr:colOff>
      <xdr:row>23</xdr:row>
      <xdr:rowOff>152400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782705D6-8132-4372-8F3D-AE992F3CA695}"/>
            </a:ext>
          </a:extLst>
        </xdr:cNvPr>
        <xdr:cNvSpPr/>
      </xdr:nvSpPr>
      <xdr:spPr>
        <a:xfrm>
          <a:off x="8031480" y="3055620"/>
          <a:ext cx="1889760" cy="112014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Produtos Mais VEndidos</a:t>
          </a:r>
        </a:p>
      </xdr:txBody>
    </xdr:sp>
    <xdr:clientData/>
  </xdr:twoCellAnchor>
  <xdr:twoCellAnchor>
    <xdr:from>
      <xdr:col>13</xdr:col>
      <xdr:colOff>129540</xdr:colOff>
      <xdr:row>25</xdr:row>
      <xdr:rowOff>68580</xdr:rowOff>
    </xdr:from>
    <xdr:to>
      <xdr:col>16</xdr:col>
      <xdr:colOff>190500</xdr:colOff>
      <xdr:row>31</xdr:row>
      <xdr:rowOff>91440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B42CFC2A-AB8F-42B9-8A1A-595043209AF7}"/>
            </a:ext>
          </a:extLst>
        </xdr:cNvPr>
        <xdr:cNvSpPr/>
      </xdr:nvSpPr>
      <xdr:spPr>
        <a:xfrm>
          <a:off x="8054340" y="4457700"/>
          <a:ext cx="1889760" cy="112014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Avaliaçao</a:t>
          </a:r>
          <a:r>
            <a:rPr lang="en-US" sz="1100" baseline="0"/>
            <a:t> dos Clientes</a:t>
          </a:r>
          <a:endParaRPr lang="en-US" sz="1100"/>
        </a:p>
      </xdr:txBody>
    </xdr:sp>
    <xdr:clientData/>
  </xdr:twoCellAnchor>
  <xdr:twoCellAnchor>
    <xdr:from>
      <xdr:col>16</xdr:col>
      <xdr:colOff>358140</xdr:colOff>
      <xdr:row>3</xdr:row>
      <xdr:rowOff>53340</xdr:rowOff>
    </xdr:from>
    <xdr:to>
      <xdr:col>19</xdr:col>
      <xdr:colOff>419100</xdr:colOff>
      <xdr:row>9</xdr:row>
      <xdr:rowOff>76200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1EC024A6-47E1-46DB-B58E-9EE610592DA0}"/>
            </a:ext>
          </a:extLst>
        </xdr:cNvPr>
        <xdr:cNvSpPr/>
      </xdr:nvSpPr>
      <xdr:spPr>
        <a:xfrm>
          <a:off x="10111740" y="419100"/>
          <a:ext cx="1889760" cy="1120140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Cartão</a:t>
          </a:r>
        </a:p>
      </xdr:txBody>
    </xdr:sp>
    <xdr:clientData/>
  </xdr:twoCellAnchor>
  <xdr:twoCellAnchor>
    <xdr:from>
      <xdr:col>16</xdr:col>
      <xdr:colOff>342900</xdr:colOff>
      <xdr:row>10</xdr:row>
      <xdr:rowOff>53340</xdr:rowOff>
    </xdr:from>
    <xdr:to>
      <xdr:col>19</xdr:col>
      <xdr:colOff>403860</xdr:colOff>
      <xdr:row>16</xdr:row>
      <xdr:rowOff>76200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A94432F3-CEC2-4863-9669-55D9A8F4DC18}"/>
            </a:ext>
          </a:extLst>
        </xdr:cNvPr>
        <xdr:cNvSpPr/>
      </xdr:nvSpPr>
      <xdr:spPr>
        <a:xfrm>
          <a:off x="10096500" y="1699260"/>
          <a:ext cx="1889760" cy="1120140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Colunas</a:t>
          </a:r>
        </a:p>
      </xdr:txBody>
    </xdr:sp>
    <xdr:clientData/>
  </xdr:twoCellAnchor>
  <xdr:twoCellAnchor>
    <xdr:from>
      <xdr:col>16</xdr:col>
      <xdr:colOff>381000</xdr:colOff>
      <xdr:row>17</xdr:row>
      <xdr:rowOff>99060</xdr:rowOff>
    </xdr:from>
    <xdr:to>
      <xdr:col>19</xdr:col>
      <xdr:colOff>441960</xdr:colOff>
      <xdr:row>23</xdr:row>
      <xdr:rowOff>121920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13A9C658-9C5D-44BC-A0F4-29064A255745}"/>
            </a:ext>
          </a:extLst>
        </xdr:cNvPr>
        <xdr:cNvSpPr/>
      </xdr:nvSpPr>
      <xdr:spPr>
        <a:xfrm>
          <a:off x="10134600" y="3025140"/>
          <a:ext cx="1889760" cy="1120140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Barras</a:t>
          </a:r>
        </a:p>
      </xdr:txBody>
    </xdr:sp>
    <xdr:clientData/>
  </xdr:twoCellAnchor>
  <xdr:twoCellAnchor>
    <xdr:from>
      <xdr:col>16</xdr:col>
      <xdr:colOff>403860</xdr:colOff>
      <xdr:row>25</xdr:row>
      <xdr:rowOff>38100</xdr:rowOff>
    </xdr:from>
    <xdr:to>
      <xdr:col>19</xdr:col>
      <xdr:colOff>464820</xdr:colOff>
      <xdr:row>31</xdr:row>
      <xdr:rowOff>60960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BA69DFB5-E369-4634-85A6-3A0EC2D25AD3}"/>
            </a:ext>
          </a:extLst>
        </xdr:cNvPr>
        <xdr:cNvSpPr/>
      </xdr:nvSpPr>
      <xdr:spPr>
        <a:xfrm>
          <a:off x="10157460" y="4427220"/>
          <a:ext cx="1889760" cy="1120140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Lista</a:t>
          </a:r>
        </a:p>
      </xdr:txBody>
    </xdr:sp>
    <xdr:clientData/>
  </xdr:twoCellAnchor>
  <xdr:twoCellAnchor>
    <xdr:from>
      <xdr:col>12</xdr:col>
      <xdr:colOff>187960</xdr:colOff>
      <xdr:row>6</xdr:row>
      <xdr:rowOff>137584</xdr:rowOff>
    </xdr:from>
    <xdr:to>
      <xdr:col>13</xdr:col>
      <xdr:colOff>109220</xdr:colOff>
      <xdr:row>18</xdr:row>
      <xdr:rowOff>13970</xdr:rowOff>
    </xdr:to>
    <xdr:cxnSp macro="">
      <xdr:nvCxnSpPr>
        <xdr:cNvPr id="23" name="Conector: Curvo 22">
          <a:extLst>
            <a:ext uri="{FF2B5EF4-FFF2-40B4-BE49-F238E27FC236}">
              <a16:creationId xmlns:a16="http://schemas.microsoft.com/office/drawing/2014/main" id="{FB292D10-9CAB-4104-9043-AFCB7969F996}"/>
            </a:ext>
          </a:extLst>
        </xdr:cNvPr>
        <xdr:cNvCxnSpPr>
          <a:stCxn id="9" idx="3"/>
          <a:endCxn id="15" idx="1"/>
        </xdr:cNvCxnSpPr>
      </xdr:nvCxnSpPr>
      <xdr:spPr>
        <a:xfrm flipV="1">
          <a:off x="7503160" y="1255184"/>
          <a:ext cx="530860" cy="2111586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187960</xdr:colOff>
      <xdr:row>13</xdr:row>
      <xdr:rowOff>95250</xdr:rowOff>
    </xdr:from>
    <xdr:to>
      <xdr:col>13</xdr:col>
      <xdr:colOff>110914</xdr:colOff>
      <xdr:row>18</xdr:row>
      <xdr:rowOff>13970</xdr:rowOff>
    </xdr:to>
    <xdr:cxnSp macro="">
      <xdr:nvCxnSpPr>
        <xdr:cNvPr id="27" name="Conector: Curvo 26">
          <a:extLst>
            <a:ext uri="{FF2B5EF4-FFF2-40B4-BE49-F238E27FC236}">
              <a16:creationId xmlns:a16="http://schemas.microsoft.com/office/drawing/2014/main" id="{4B464CC8-02A2-4BA5-ABF6-552FCF5C1D06}"/>
            </a:ext>
          </a:extLst>
        </xdr:cNvPr>
        <xdr:cNvCxnSpPr>
          <a:stCxn id="9" idx="3"/>
          <a:endCxn id="16" idx="1"/>
        </xdr:cNvCxnSpPr>
      </xdr:nvCxnSpPr>
      <xdr:spPr>
        <a:xfrm flipV="1">
          <a:off x="7503160" y="2516717"/>
          <a:ext cx="532554" cy="850053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187960</xdr:colOff>
      <xdr:row>18</xdr:row>
      <xdr:rowOff>13970</xdr:rowOff>
    </xdr:from>
    <xdr:to>
      <xdr:col>13</xdr:col>
      <xdr:colOff>106680</xdr:colOff>
      <xdr:row>20</xdr:row>
      <xdr:rowOff>140970</xdr:rowOff>
    </xdr:to>
    <xdr:cxnSp macro="">
      <xdr:nvCxnSpPr>
        <xdr:cNvPr id="30" name="Conector: Curvo 29">
          <a:extLst>
            <a:ext uri="{FF2B5EF4-FFF2-40B4-BE49-F238E27FC236}">
              <a16:creationId xmlns:a16="http://schemas.microsoft.com/office/drawing/2014/main" id="{1DC70E08-B84E-4E7B-987A-28574C30F258}"/>
            </a:ext>
          </a:extLst>
        </xdr:cNvPr>
        <xdr:cNvCxnSpPr>
          <a:stCxn id="9" idx="3"/>
          <a:endCxn id="17" idx="1"/>
        </xdr:cNvCxnSpPr>
      </xdr:nvCxnSpPr>
      <xdr:spPr>
        <a:xfrm>
          <a:off x="7503160" y="3366770"/>
          <a:ext cx="528320" cy="499533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187960</xdr:colOff>
      <xdr:row>18</xdr:row>
      <xdr:rowOff>13970</xdr:rowOff>
    </xdr:from>
    <xdr:to>
      <xdr:col>13</xdr:col>
      <xdr:colOff>129540</xdr:colOff>
      <xdr:row>28</xdr:row>
      <xdr:rowOff>80010</xdr:rowOff>
    </xdr:to>
    <xdr:cxnSp macro="">
      <xdr:nvCxnSpPr>
        <xdr:cNvPr id="33" name="Conector: Curvo 32">
          <a:extLst>
            <a:ext uri="{FF2B5EF4-FFF2-40B4-BE49-F238E27FC236}">
              <a16:creationId xmlns:a16="http://schemas.microsoft.com/office/drawing/2014/main" id="{08E6F322-940B-4C78-A274-033FDBCD0B6C}"/>
            </a:ext>
          </a:extLst>
        </xdr:cNvPr>
        <xdr:cNvCxnSpPr>
          <a:stCxn id="9" idx="3"/>
          <a:endCxn id="18" idx="1"/>
        </xdr:cNvCxnSpPr>
      </xdr:nvCxnSpPr>
      <xdr:spPr>
        <a:xfrm>
          <a:off x="7503160" y="3366770"/>
          <a:ext cx="551180" cy="192870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160020</xdr:colOff>
      <xdr:row>32</xdr:row>
      <xdr:rowOff>60960</xdr:rowOff>
    </xdr:from>
    <xdr:to>
      <xdr:col>16</xdr:col>
      <xdr:colOff>220980</xdr:colOff>
      <xdr:row>38</xdr:row>
      <xdr:rowOff>83820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091019E8-4889-4A51-A951-8087368DB17C}"/>
            </a:ext>
          </a:extLst>
        </xdr:cNvPr>
        <xdr:cNvSpPr/>
      </xdr:nvSpPr>
      <xdr:spPr>
        <a:xfrm>
          <a:off x="8084820" y="5730240"/>
          <a:ext cx="1889760" cy="112014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Região</a:t>
          </a:r>
        </a:p>
      </xdr:txBody>
    </xdr:sp>
    <xdr:clientData/>
  </xdr:twoCellAnchor>
  <xdr:twoCellAnchor>
    <xdr:from>
      <xdr:col>16</xdr:col>
      <xdr:colOff>434340</xdr:colOff>
      <xdr:row>32</xdr:row>
      <xdr:rowOff>30480</xdr:rowOff>
    </xdr:from>
    <xdr:to>
      <xdr:col>19</xdr:col>
      <xdr:colOff>495300</xdr:colOff>
      <xdr:row>38</xdr:row>
      <xdr:rowOff>53340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187C09EA-90EA-4779-9576-0EB34214C189}"/>
            </a:ext>
          </a:extLst>
        </xdr:cNvPr>
        <xdr:cNvSpPr/>
      </xdr:nvSpPr>
      <xdr:spPr>
        <a:xfrm>
          <a:off x="10187940" y="5699760"/>
          <a:ext cx="1889760" cy="1120140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Mapa</a:t>
          </a:r>
        </a:p>
      </xdr:txBody>
    </xdr:sp>
    <xdr:clientData/>
  </xdr:twoCellAnchor>
  <xdr:twoCellAnchor>
    <xdr:from>
      <xdr:col>12</xdr:col>
      <xdr:colOff>187960</xdr:colOff>
      <xdr:row>18</xdr:row>
      <xdr:rowOff>13970</xdr:rowOff>
    </xdr:from>
    <xdr:to>
      <xdr:col>13</xdr:col>
      <xdr:colOff>160020</xdr:colOff>
      <xdr:row>35</xdr:row>
      <xdr:rowOff>72390</xdr:rowOff>
    </xdr:to>
    <xdr:cxnSp macro="">
      <xdr:nvCxnSpPr>
        <xdr:cNvPr id="38" name="Conector: Curvo 37">
          <a:extLst>
            <a:ext uri="{FF2B5EF4-FFF2-40B4-BE49-F238E27FC236}">
              <a16:creationId xmlns:a16="http://schemas.microsoft.com/office/drawing/2014/main" id="{1501358F-3E17-4B08-9262-94CD0E2F417F}"/>
            </a:ext>
          </a:extLst>
        </xdr:cNvPr>
        <xdr:cNvCxnSpPr>
          <a:stCxn id="9" idx="3"/>
          <a:endCxn id="36" idx="1"/>
        </xdr:cNvCxnSpPr>
      </xdr:nvCxnSpPr>
      <xdr:spPr>
        <a:xfrm>
          <a:off x="7503160" y="3366770"/>
          <a:ext cx="581660" cy="3224953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167640</xdr:colOff>
      <xdr:row>39</xdr:row>
      <xdr:rowOff>121920</xdr:rowOff>
    </xdr:from>
    <xdr:to>
      <xdr:col>16</xdr:col>
      <xdr:colOff>228600</xdr:colOff>
      <xdr:row>45</xdr:row>
      <xdr:rowOff>144780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3AA88FEF-1FED-4D56-85ED-02D38C6C0B69}"/>
            </a:ext>
          </a:extLst>
        </xdr:cNvPr>
        <xdr:cNvSpPr/>
      </xdr:nvSpPr>
      <xdr:spPr>
        <a:xfrm>
          <a:off x="8092440" y="7071360"/>
          <a:ext cx="1889760" cy="112014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Receita</a:t>
          </a:r>
          <a:r>
            <a:rPr lang="en-US" sz="1100" baseline="0"/>
            <a:t> Mensal e Anual</a:t>
          </a:r>
          <a:endParaRPr lang="en-US" sz="1100"/>
        </a:p>
      </xdr:txBody>
    </xdr:sp>
    <xdr:clientData/>
  </xdr:twoCellAnchor>
  <xdr:twoCellAnchor>
    <xdr:from>
      <xdr:col>12</xdr:col>
      <xdr:colOff>187960</xdr:colOff>
      <xdr:row>18</xdr:row>
      <xdr:rowOff>13970</xdr:rowOff>
    </xdr:from>
    <xdr:to>
      <xdr:col>13</xdr:col>
      <xdr:colOff>167640</xdr:colOff>
      <xdr:row>42</xdr:row>
      <xdr:rowOff>133350</xdr:rowOff>
    </xdr:to>
    <xdr:cxnSp macro="">
      <xdr:nvCxnSpPr>
        <xdr:cNvPr id="8" name="Conector: Curvo 7">
          <a:extLst>
            <a:ext uri="{FF2B5EF4-FFF2-40B4-BE49-F238E27FC236}">
              <a16:creationId xmlns:a16="http://schemas.microsoft.com/office/drawing/2014/main" id="{B4251901-5899-4D4D-B722-AED7FEE8DDE4}"/>
            </a:ext>
          </a:extLst>
        </xdr:cNvPr>
        <xdr:cNvCxnSpPr>
          <a:stCxn id="9" idx="3"/>
          <a:endCxn id="7" idx="1"/>
        </xdr:cNvCxnSpPr>
      </xdr:nvCxnSpPr>
      <xdr:spPr>
        <a:xfrm>
          <a:off x="7503160" y="3366770"/>
          <a:ext cx="589280" cy="458978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434340</xdr:colOff>
      <xdr:row>39</xdr:row>
      <xdr:rowOff>137160</xdr:rowOff>
    </xdr:from>
    <xdr:to>
      <xdr:col>19</xdr:col>
      <xdr:colOff>495300</xdr:colOff>
      <xdr:row>45</xdr:row>
      <xdr:rowOff>160020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CC108526-0F4E-40E2-B53A-832DF1FE8AD1}"/>
            </a:ext>
          </a:extLst>
        </xdr:cNvPr>
        <xdr:cNvSpPr/>
      </xdr:nvSpPr>
      <xdr:spPr>
        <a:xfrm>
          <a:off x="10187940" y="7086600"/>
          <a:ext cx="1889760" cy="1120140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Lista/cartão?</a:t>
          </a:r>
        </a:p>
      </xdr:txBody>
    </xdr:sp>
    <xdr:clientData/>
  </xdr:twoCellAnchor>
  <xdr:twoCellAnchor>
    <xdr:from>
      <xdr:col>20</xdr:col>
      <xdr:colOff>436880</xdr:colOff>
      <xdr:row>3</xdr:row>
      <xdr:rowOff>33020</xdr:rowOff>
    </xdr:from>
    <xdr:to>
      <xdr:col>23</xdr:col>
      <xdr:colOff>497840</xdr:colOff>
      <xdr:row>9</xdr:row>
      <xdr:rowOff>59267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C3C54E05-33C1-406E-AA0B-F67A6CACBFF6}"/>
            </a:ext>
          </a:extLst>
        </xdr:cNvPr>
        <xdr:cNvSpPr/>
      </xdr:nvSpPr>
      <xdr:spPr>
        <a:xfrm>
          <a:off x="12628880" y="591820"/>
          <a:ext cx="1889760" cy="1143847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Dashboard</a:t>
          </a:r>
        </a:p>
      </xdr:txBody>
    </xdr:sp>
    <xdr:clientData/>
  </xdr:twoCellAnchor>
  <xdr:twoCellAnchor>
    <xdr:from>
      <xdr:col>20</xdr:col>
      <xdr:colOff>469053</xdr:colOff>
      <xdr:row>9</xdr:row>
      <xdr:rowOff>155786</xdr:rowOff>
    </xdr:from>
    <xdr:to>
      <xdr:col>23</xdr:col>
      <xdr:colOff>530013</xdr:colOff>
      <xdr:row>15</xdr:row>
      <xdr:rowOff>178646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4B5027AA-029A-4546-A354-AAF0E9DCF26D}"/>
            </a:ext>
          </a:extLst>
        </xdr:cNvPr>
        <xdr:cNvSpPr/>
      </xdr:nvSpPr>
      <xdr:spPr>
        <a:xfrm>
          <a:off x="12661053" y="1832186"/>
          <a:ext cx="1889760" cy="1140460"/>
        </a:xfrm>
        <a:prstGeom prst="round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Segmentadores de dados</a:t>
          </a:r>
          <a:br>
            <a:rPr lang="en-US" sz="1100"/>
          </a:br>
          <a:r>
            <a:rPr lang="en-US" sz="1100"/>
            <a:t>(Produto)</a:t>
          </a:r>
          <a:br>
            <a:rPr lang="en-US" sz="1100"/>
          </a:br>
          <a:r>
            <a:rPr lang="en-US" sz="1100"/>
            <a:t>(Faixa</a:t>
          </a:r>
          <a:r>
            <a:rPr lang="en-US" sz="1100" baseline="0"/>
            <a:t> Etária)</a:t>
          </a:r>
        </a:p>
        <a:p>
          <a:pPr algn="ctr"/>
          <a:r>
            <a:rPr lang="en-US" sz="1100" baseline="0"/>
            <a:t>(Região)</a:t>
          </a:r>
          <a:br>
            <a:rPr lang="en-US" sz="1100" baseline="0"/>
          </a:br>
          <a:r>
            <a:rPr lang="en-US" sz="1100" baseline="0"/>
            <a:t>(Genero)</a:t>
          </a:r>
          <a:endParaRPr lang="en-US" sz="1100"/>
        </a:p>
      </xdr:txBody>
    </xdr:sp>
    <xdr:clientData/>
  </xdr:twoCellAnchor>
  <xdr:twoCellAnchor>
    <xdr:from>
      <xdr:col>0</xdr:col>
      <xdr:colOff>152400</xdr:colOff>
      <xdr:row>0</xdr:row>
      <xdr:rowOff>93134</xdr:rowOff>
    </xdr:from>
    <xdr:to>
      <xdr:col>4</xdr:col>
      <xdr:colOff>296333</xdr:colOff>
      <xdr:row>3</xdr:row>
      <xdr:rowOff>33868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376790C4-E655-E2EB-6E2C-D4159AADE88E}"/>
            </a:ext>
          </a:extLst>
        </xdr:cNvPr>
        <xdr:cNvSpPr/>
      </xdr:nvSpPr>
      <xdr:spPr>
        <a:xfrm>
          <a:off x="152400" y="93134"/>
          <a:ext cx="2582333" cy="499534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 b="1"/>
            <a:t>Planejamento</a:t>
          </a:r>
        </a:p>
      </xdr:txBody>
    </xdr:sp>
    <xdr:clientData/>
  </xdr:twoCellAnchor>
  <xdr:twoCellAnchor>
    <xdr:from>
      <xdr:col>4</xdr:col>
      <xdr:colOff>347133</xdr:colOff>
      <xdr:row>0</xdr:row>
      <xdr:rowOff>110068</xdr:rowOff>
    </xdr:from>
    <xdr:to>
      <xdr:col>8</xdr:col>
      <xdr:colOff>364066</xdr:colOff>
      <xdr:row>3</xdr:row>
      <xdr:rowOff>50802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10D316EF-0ECD-438A-9610-DAD23ECEF46A}"/>
            </a:ext>
          </a:extLst>
        </xdr:cNvPr>
        <xdr:cNvSpPr/>
      </xdr:nvSpPr>
      <xdr:spPr>
        <a:xfrm>
          <a:off x="2785533" y="110068"/>
          <a:ext cx="2455333" cy="499534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 b="1"/>
            <a:t>Limpeza</a:t>
          </a:r>
        </a:p>
      </xdr:txBody>
    </xdr:sp>
    <xdr:clientData/>
  </xdr:twoCellAnchor>
  <xdr:twoCellAnchor>
    <xdr:from>
      <xdr:col>8</xdr:col>
      <xdr:colOff>482599</xdr:colOff>
      <xdr:row>0</xdr:row>
      <xdr:rowOff>110068</xdr:rowOff>
    </xdr:from>
    <xdr:to>
      <xdr:col>16</xdr:col>
      <xdr:colOff>42332</xdr:colOff>
      <xdr:row>3</xdr:row>
      <xdr:rowOff>50802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BA1B99B3-EE0D-4840-8EC5-B2CCE06E7458}"/>
            </a:ext>
          </a:extLst>
        </xdr:cNvPr>
        <xdr:cNvSpPr/>
      </xdr:nvSpPr>
      <xdr:spPr>
        <a:xfrm>
          <a:off x="5359399" y="110068"/>
          <a:ext cx="4436533" cy="499534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 b="1"/>
            <a:t>Análise</a:t>
          </a:r>
        </a:p>
      </xdr:txBody>
    </xdr:sp>
    <xdr:clientData/>
  </xdr:twoCellAnchor>
  <xdr:twoCellAnchor>
    <xdr:from>
      <xdr:col>16</xdr:col>
      <xdr:colOff>287866</xdr:colOff>
      <xdr:row>0</xdr:row>
      <xdr:rowOff>76201</xdr:rowOff>
    </xdr:from>
    <xdr:to>
      <xdr:col>23</xdr:col>
      <xdr:colOff>457199</xdr:colOff>
      <xdr:row>3</xdr:row>
      <xdr:rowOff>16935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260520EB-C094-4B49-AF56-BD63FC98B31F}"/>
            </a:ext>
          </a:extLst>
        </xdr:cNvPr>
        <xdr:cNvSpPr/>
      </xdr:nvSpPr>
      <xdr:spPr>
        <a:xfrm>
          <a:off x="10041466" y="76201"/>
          <a:ext cx="4436533" cy="499534"/>
        </a:xfrm>
        <a:prstGeom prst="rect">
          <a:avLst/>
        </a:prstGeom>
        <a:solidFill>
          <a:schemeClr val="accent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800" b="1"/>
            <a:t>Design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287540</xdr:colOff>
      <xdr:row>16</xdr:row>
      <xdr:rowOff>27992</xdr:rowOff>
    </xdr:from>
    <xdr:to>
      <xdr:col>19</xdr:col>
      <xdr:colOff>23327</xdr:colOff>
      <xdr:row>35</xdr:row>
      <xdr:rowOff>171061</xdr:rowOff>
    </xdr:to>
    <xdr:sp macro="" textlink="">
      <xdr:nvSpPr>
        <xdr:cNvPr id="51" name="Retângulo: Cantos Arredondados 50">
          <a:extLst>
            <a:ext uri="{FF2B5EF4-FFF2-40B4-BE49-F238E27FC236}">
              <a16:creationId xmlns:a16="http://schemas.microsoft.com/office/drawing/2014/main" id="{829B99A1-1F9C-4C5D-970E-D71309F2C7C5}"/>
            </a:ext>
          </a:extLst>
        </xdr:cNvPr>
        <xdr:cNvSpPr/>
      </xdr:nvSpPr>
      <xdr:spPr>
        <a:xfrm>
          <a:off x="8778397" y="3013788"/>
          <a:ext cx="2768236" cy="3688702"/>
        </a:xfrm>
        <a:prstGeom prst="roundRect">
          <a:avLst>
            <a:gd name="adj" fmla="val 7778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150689</xdr:colOff>
      <xdr:row>16</xdr:row>
      <xdr:rowOff>38871</xdr:rowOff>
    </xdr:from>
    <xdr:to>
      <xdr:col>14</xdr:col>
      <xdr:colOff>147734</xdr:colOff>
      <xdr:row>35</xdr:row>
      <xdr:rowOff>186611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D1814537-FB0D-3DFD-C451-AE8D093CCCF0}"/>
            </a:ext>
          </a:extLst>
        </xdr:cNvPr>
        <xdr:cNvSpPr/>
      </xdr:nvSpPr>
      <xdr:spPr>
        <a:xfrm>
          <a:off x="2599975" y="3149075"/>
          <a:ext cx="6100820" cy="3841107"/>
        </a:xfrm>
        <a:prstGeom prst="roundRect">
          <a:avLst>
            <a:gd name="adj" fmla="val 7778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422834</xdr:colOff>
      <xdr:row>4</xdr:row>
      <xdr:rowOff>46654</xdr:rowOff>
    </xdr:from>
    <xdr:to>
      <xdr:col>14</xdr:col>
      <xdr:colOff>171062</xdr:colOff>
      <xdr:row>15</xdr:row>
      <xdr:rowOff>46653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086901CA-F13E-40F8-92B5-CFE1FE878A24}"/>
            </a:ext>
          </a:extLst>
        </xdr:cNvPr>
        <xdr:cNvSpPr/>
      </xdr:nvSpPr>
      <xdr:spPr>
        <a:xfrm>
          <a:off x="2242303" y="793103"/>
          <a:ext cx="6419616" cy="2052734"/>
        </a:xfrm>
        <a:prstGeom prst="roundRect">
          <a:avLst>
            <a:gd name="adj" fmla="val 7778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107147</xdr:colOff>
      <xdr:row>0</xdr:row>
      <xdr:rowOff>76356</xdr:rowOff>
    </xdr:from>
    <xdr:to>
      <xdr:col>4</xdr:col>
      <xdr:colOff>69047</xdr:colOff>
      <xdr:row>36</xdr:row>
      <xdr:rowOff>15396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F6D734C-0741-D4B8-62F5-CABC4950528A}"/>
            </a:ext>
          </a:extLst>
        </xdr:cNvPr>
        <xdr:cNvSpPr/>
      </xdr:nvSpPr>
      <xdr:spPr>
        <a:xfrm>
          <a:off x="107147" y="76356"/>
          <a:ext cx="2387859" cy="6657081"/>
        </a:xfrm>
        <a:prstGeom prst="roundRect">
          <a:avLst>
            <a:gd name="adj" fmla="val 7778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513198</xdr:colOff>
      <xdr:row>17</xdr:row>
      <xdr:rowOff>108867</xdr:rowOff>
    </xdr:from>
    <xdr:to>
      <xdr:col>13</xdr:col>
      <xdr:colOff>326575</xdr:colOff>
      <xdr:row>20</xdr:row>
      <xdr:rowOff>87393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B91B573-8EF6-4B46-8154-62C1BDA1F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15551</xdr:colOff>
      <xdr:row>6</xdr:row>
      <xdr:rowOff>44944</xdr:rowOff>
    </xdr:from>
    <xdr:to>
      <xdr:col>7</xdr:col>
      <xdr:colOff>256298</xdr:colOff>
      <xdr:row>13</xdr:row>
      <xdr:rowOff>37324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FFE8708C-42EC-45F7-223E-37BFC0CFE7DE}"/>
            </a:ext>
          </a:extLst>
        </xdr:cNvPr>
        <xdr:cNvSpPr/>
      </xdr:nvSpPr>
      <xdr:spPr>
        <a:xfrm>
          <a:off x="2441510" y="1164617"/>
          <a:ext cx="2060217" cy="1298666"/>
        </a:xfrm>
        <a:prstGeom prst="roundRect">
          <a:avLst>
            <a:gd name="adj" fmla="val 13673"/>
          </a:avLst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97194</xdr:colOff>
      <xdr:row>0</xdr:row>
      <xdr:rowOff>136070</xdr:rowOff>
    </xdr:from>
    <xdr:to>
      <xdr:col>23</xdr:col>
      <xdr:colOff>554005</xdr:colOff>
      <xdr:row>4</xdr:row>
      <xdr:rowOff>11661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AD275048-CC49-4F42-7D98-6A7BC7B7A39A}"/>
            </a:ext>
          </a:extLst>
        </xdr:cNvPr>
        <xdr:cNvSpPr txBox="1"/>
      </xdr:nvSpPr>
      <xdr:spPr>
        <a:xfrm>
          <a:off x="2546480" y="136070"/>
          <a:ext cx="12071479" cy="6531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 b="1">
              <a:solidFill>
                <a:schemeClr val="bg1"/>
              </a:solidFill>
              <a:latin typeface="+mn-lt"/>
            </a:rPr>
            <a:t>Análise Quantitativa de </a:t>
          </a:r>
          <a:r>
            <a:rPr lang="en-US" sz="2800" b="1" baseline="0">
              <a:solidFill>
                <a:schemeClr val="bg1"/>
              </a:solidFill>
              <a:latin typeface="+mn-lt"/>
            </a:rPr>
            <a:t>Produtos por Assinatura Região Sul - </a:t>
          </a:r>
          <a:r>
            <a:rPr lang="en-US" sz="2800" b="1" baseline="0">
              <a:solidFill>
                <a:schemeClr val="accent1"/>
              </a:solidFill>
              <a:latin typeface="+mn-lt"/>
            </a:rPr>
            <a:t>2024</a:t>
          </a:r>
          <a:endParaRPr lang="en-US" sz="2800" b="1">
            <a:solidFill>
              <a:schemeClr val="accent1"/>
            </a:solidFill>
            <a:latin typeface="+mn-lt"/>
          </a:endParaRPr>
        </a:p>
      </xdr:txBody>
    </xdr:sp>
    <xdr:clientData/>
  </xdr:twoCellAnchor>
  <xdr:twoCellAnchor>
    <xdr:from>
      <xdr:col>4</xdr:col>
      <xdr:colOff>51338</xdr:colOff>
      <xdr:row>6</xdr:row>
      <xdr:rowOff>77754</xdr:rowOff>
    </xdr:from>
    <xdr:to>
      <xdr:col>7</xdr:col>
      <xdr:colOff>575407</xdr:colOff>
      <xdr:row>8</xdr:row>
      <xdr:rowOff>155510</xdr:rowOff>
    </xdr:to>
    <xdr:sp macro="" textlink="#REF!">
      <xdr:nvSpPr>
        <xdr:cNvPr id="14" name="CaixaDeTexto 13">
          <a:extLst>
            <a:ext uri="{FF2B5EF4-FFF2-40B4-BE49-F238E27FC236}">
              <a16:creationId xmlns:a16="http://schemas.microsoft.com/office/drawing/2014/main" id="{90D0DB93-17CD-45AA-8B2F-7BCB50A562BF}"/>
            </a:ext>
          </a:extLst>
        </xdr:cNvPr>
        <xdr:cNvSpPr txBox="1"/>
      </xdr:nvSpPr>
      <xdr:spPr>
        <a:xfrm>
          <a:off x="2477297" y="1197427"/>
          <a:ext cx="2343539" cy="4509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 baseline="0">
              <a:solidFill>
                <a:schemeClr val="bg1"/>
              </a:solidFill>
              <a:latin typeface="+mn-lt"/>
            </a:rPr>
            <a:t>Base Assinantes</a:t>
          </a:r>
          <a:endParaRPr lang="en-US" sz="16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4</xdr:col>
      <xdr:colOff>93324</xdr:colOff>
      <xdr:row>6</xdr:row>
      <xdr:rowOff>186612</xdr:rowOff>
    </xdr:from>
    <xdr:to>
      <xdr:col>4</xdr:col>
      <xdr:colOff>93324</xdr:colOff>
      <xdr:row>8</xdr:row>
      <xdr:rowOff>29387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6FA36D93-3843-46AA-7B54-C7AF272D6007}"/>
            </a:ext>
          </a:extLst>
        </xdr:cNvPr>
        <xdr:cNvCxnSpPr/>
      </xdr:nvCxnSpPr>
      <xdr:spPr>
        <a:xfrm>
          <a:off x="2519283" y="1306285"/>
          <a:ext cx="0" cy="216000"/>
        </a:xfrm>
        <a:prstGeom prst="line">
          <a:avLst/>
        </a:prstGeom>
        <a:ln w="57150" cap="rnd">
          <a:solidFill>
            <a:schemeClr val="bg2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351465</xdr:colOff>
      <xdr:row>16</xdr:row>
      <xdr:rowOff>69985</xdr:rowOff>
    </xdr:from>
    <xdr:to>
      <xdr:col>9</xdr:col>
      <xdr:colOff>147731</xdr:colOff>
      <xdr:row>18</xdr:row>
      <xdr:rowOff>90202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82CFA683-5084-4489-B17D-6194E45FE2D6}"/>
            </a:ext>
          </a:extLst>
        </xdr:cNvPr>
        <xdr:cNvSpPr txBox="1"/>
      </xdr:nvSpPr>
      <xdr:spPr>
        <a:xfrm>
          <a:off x="2777424" y="3055781"/>
          <a:ext cx="2828715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 i="0" u="none" strike="noStrike">
              <a:solidFill>
                <a:schemeClr val="bg1"/>
              </a:solidFill>
              <a:latin typeface="+mn-lt"/>
            </a:rPr>
            <a:t>Análise</a:t>
          </a:r>
          <a:r>
            <a:rPr lang="en-US" sz="1600" b="1" i="0" u="none" strike="noStrike" baseline="0">
              <a:solidFill>
                <a:schemeClr val="bg1"/>
              </a:solidFill>
              <a:latin typeface="+mn-lt"/>
            </a:rPr>
            <a:t> da Base de Assinantes </a:t>
          </a:r>
          <a:endParaRPr lang="en-US" sz="1600" b="1" i="0" u="none" strike="noStrike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4</xdr:col>
      <xdr:colOff>315696</xdr:colOff>
      <xdr:row>17</xdr:row>
      <xdr:rowOff>35773</xdr:rowOff>
    </xdr:from>
    <xdr:to>
      <xdr:col>4</xdr:col>
      <xdr:colOff>318794</xdr:colOff>
      <xdr:row>19</xdr:row>
      <xdr:rowOff>77761</xdr:rowOff>
    </xdr:to>
    <xdr:cxnSp macro="">
      <xdr:nvCxnSpPr>
        <xdr:cNvPr id="24" name="Conector reto 23">
          <a:extLst>
            <a:ext uri="{FF2B5EF4-FFF2-40B4-BE49-F238E27FC236}">
              <a16:creationId xmlns:a16="http://schemas.microsoft.com/office/drawing/2014/main" id="{4FC5F7B2-9665-44AB-BA85-89D84EC331BB}"/>
            </a:ext>
          </a:extLst>
        </xdr:cNvPr>
        <xdr:cNvCxnSpPr/>
      </xdr:nvCxnSpPr>
      <xdr:spPr>
        <a:xfrm>
          <a:off x="2741655" y="3208181"/>
          <a:ext cx="3098" cy="415213"/>
        </a:xfrm>
        <a:prstGeom prst="line">
          <a:avLst/>
        </a:prstGeom>
        <a:ln w="57150" cap="rnd"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348356</xdr:colOff>
      <xdr:row>17</xdr:row>
      <xdr:rowOff>113528</xdr:rowOff>
    </xdr:from>
    <xdr:to>
      <xdr:col>7</xdr:col>
      <xdr:colOff>505406</xdr:colOff>
      <xdr:row>19</xdr:row>
      <xdr:rowOff>133744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D5A49CF1-C81D-4D13-8B71-A401ED822089}"/>
            </a:ext>
          </a:extLst>
        </xdr:cNvPr>
        <xdr:cNvSpPr txBox="1"/>
      </xdr:nvSpPr>
      <xdr:spPr>
        <a:xfrm>
          <a:off x="2774315" y="3285936"/>
          <a:ext cx="1976520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0" i="0" u="none" strike="noStrike" baseline="0">
              <a:solidFill>
                <a:schemeClr val="bg1"/>
              </a:solidFill>
              <a:latin typeface="+mn-lt"/>
            </a:rPr>
            <a:t>por</a:t>
          </a:r>
          <a:r>
            <a:rPr lang="en-US" sz="1400" b="1" i="0" u="none" strike="noStrike" baseline="0">
              <a:solidFill>
                <a:schemeClr val="bg1"/>
              </a:solidFill>
              <a:latin typeface="+mn-lt"/>
            </a:rPr>
            <a:t> </a:t>
          </a:r>
          <a:r>
            <a:rPr lang="en-US" sz="1400" b="1" i="0" u="none" strike="noStrike" baseline="0">
              <a:solidFill>
                <a:schemeClr val="accent2"/>
              </a:solidFill>
              <a:latin typeface="+mn-lt"/>
            </a:rPr>
            <a:t>gênero</a:t>
          </a:r>
          <a:r>
            <a:rPr lang="en-US" sz="1400" b="1" i="0" u="none" strike="noStrike" baseline="0">
              <a:solidFill>
                <a:schemeClr val="bg1"/>
              </a:solidFill>
              <a:latin typeface="+mn-lt"/>
            </a:rPr>
            <a:t> </a:t>
          </a:r>
          <a:r>
            <a:rPr lang="en-US" sz="1400" b="0" i="0" u="none" strike="noStrike" baseline="0">
              <a:solidFill>
                <a:schemeClr val="bg1"/>
              </a:solidFill>
              <a:latin typeface="+mn-lt"/>
            </a:rPr>
            <a:t>e</a:t>
          </a:r>
          <a:r>
            <a:rPr lang="en-US" sz="1400" b="1" i="0" u="none" strike="noStrike" baseline="0">
              <a:solidFill>
                <a:schemeClr val="bg1"/>
              </a:solidFill>
              <a:latin typeface="+mn-lt"/>
            </a:rPr>
            <a:t> </a:t>
          </a:r>
          <a:r>
            <a:rPr lang="en-US" sz="1400" b="1" i="0" u="none" strike="noStrike" baseline="0">
              <a:solidFill>
                <a:schemeClr val="accent2"/>
              </a:solidFill>
              <a:latin typeface="+mn-lt"/>
            </a:rPr>
            <a:t>faixa etária </a:t>
          </a:r>
          <a:endParaRPr lang="en-US" sz="1400" b="1" i="0" u="none" strike="noStrike">
            <a:solidFill>
              <a:schemeClr val="accent2"/>
            </a:solidFill>
            <a:latin typeface="+mn-lt"/>
          </a:endParaRPr>
        </a:p>
      </xdr:txBody>
    </xdr:sp>
    <xdr:clientData/>
  </xdr:twoCellAnchor>
  <xdr:twoCellAnchor>
    <xdr:from>
      <xdr:col>19</xdr:col>
      <xdr:colOff>231724</xdr:colOff>
      <xdr:row>16</xdr:row>
      <xdr:rowOff>66883</xdr:rowOff>
    </xdr:from>
    <xdr:to>
      <xdr:col>23</xdr:col>
      <xdr:colOff>559836</xdr:colOff>
      <xdr:row>18</xdr:row>
      <xdr:rowOff>87100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9D940992-3116-4700-B511-62960D4CE6F4}"/>
            </a:ext>
          </a:extLst>
        </xdr:cNvPr>
        <xdr:cNvSpPr txBox="1"/>
      </xdr:nvSpPr>
      <xdr:spPr>
        <a:xfrm>
          <a:off x="11755030" y="3052679"/>
          <a:ext cx="2754071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 i="0" u="none" strike="noStrike">
              <a:solidFill>
                <a:schemeClr val="bg1"/>
              </a:solidFill>
              <a:latin typeface="+mn-lt"/>
            </a:rPr>
            <a:t>Análise</a:t>
          </a:r>
          <a:r>
            <a:rPr lang="en-US" sz="1600" b="1" i="0" u="none" strike="noStrike" baseline="0">
              <a:solidFill>
                <a:schemeClr val="bg1"/>
              </a:solidFill>
              <a:latin typeface="+mn-lt"/>
            </a:rPr>
            <a:t> da Base de Assinantes </a:t>
          </a:r>
          <a:endParaRPr lang="en-US" sz="1600" b="1" i="0" u="none" strike="noStrike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19</xdr:col>
      <xdr:colOff>195955</xdr:colOff>
      <xdr:row>16</xdr:row>
      <xdr:rowOff>164851</xdr:rowOff>
    </xdr:from>
    <xdr:to>
      <xdr:col>19</xdr:col>
      <xdr:colOff>199053</xdr:colOff>
      <xdr:row>19</xdr:row>
      <xdr:rowOff>20227</xdr:rowOff>
    </xdr:to>
    <xdr:cxnSp macro="">
      <xdr:nvCxnSpPr>
        <xdr:cNvPr id="35" name="Conector reto 34">
          <a:extLst>
            <a:ext uri="{FF2B5EF4-FFF2-40B4-BE49-F238E27FC236}">
              <a16:creationId xmlns:a16="http://schemas.microsoft.com/office/drawing/2014/main" id="{9EB3452C-5B5B-4631-BB58-91B684880E7C}"/>
            </a:ext>
          </a:extLst>
        </xdr:cNvPr>
        <xdr:cNvCxnSpPr/>
      </xdr:nvCxnSpPr>
      <xdr:spPr>
        <a:xfrm>
          <a:off x="11719261" y="3150647"/>
          <a:ext cx="3098" cy="415213"/>
        </a:xfrm>
        <a:prstGeom prst="line">
          <a:avLst/>
        </a:prstGeom>
        <a:ln w="57150" cap="rnd"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251942</xdr:colOff>
      <xdr:row>17</xdr:row>
      <xdr:rowOff>102651</xdr:rowOff>
    </xdr:from>
    <xdr:to>
      <xdr:col>22</xdr:col>
      <xdr:colOff>408992</xdr:colOff>
      <xdr:row>19</xdr:row>
      <xdr:rowOff>122867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6D05C3AF-4FC5-43EC-8044-C356DB8B9ABA}"/>
            </a:ext>
          </a:extLst>
        </xdr:cNvPr>
        <xdr:cNvSpPr txBox="1"/>
      </xdr:nvSpPr>
      <xdr:spPr>
        <a:xfrm>
          <a:off x="11775248" y="3275059"/>
          <a:ext cx="1976520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0" i="0" u="none" strike="noStrike" baseline="0">
              <a:solidFill>
                <a:schemeClr val="bg1"/>
              </a:solidFill>
              <a:latin typeface="+mn-lt"/>
            </a:rPr>
            <a:t>por</a:t>
          </a:r>
          <a:r>
            <a:rPr lang="en-US" sz="1400" b="1" i="0" u="none" strike="noStrike" baseline="0">
              <a:solidFill>
                <a:schemeClr val="bg1"/>
              </a:solidFill>
              <a:latin typeface="+mn-lt"/>
            </a:rPr>
            <a:t> </a:t>
          </a:r>
          <a:r>
            <a:rPr lang="en-US" sz="1400" b="1" i="0" u="none" strike="noStrike" baseline="0">
              <a:solidFill>
                <a:schemeClr val="accent2"/>
              </a:solidFill>
              <a:latin typeface="+mn-lt"/>
            </a:rPr>
            <a:t>estado</a:t>
          </a:r>
          <a:endParaRPr lang="en-US" sz="1400" b="1" i="0" u="none" strike="noStrike">
            <a:solidFill>
              <a:schemeClr val="accent2"/>
            </a:solidFill>
            <a:latin typeface="+mn-lt"/>
          </a:endParaRPr>
        </a:p>
      </xdr:txBody>
    </xdr:sp>
    <xdr:clientData/>
  </xdr:twoCellAnchor>
  <xdr:twoCellAnchor>
    <xdr:from>
      <xdr:col>14</xdr:col>
      <xdr:colOff>492972</xdr:colOff>
      <xdr:row>4</xdr:row>
      <xdr:rowOff>102639</xdr:rowOff>
    </xdr:from>
    <xdr:to>
      <xdr:col>22</xdr:col>
      <xdr:colOff>311020</xdr:colOff>
      <xdr:row>6</xdr:row>
      <xdr:rowOff>122856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CCF85253-1199-4F3A-895B-19BF24F2CF3E}"/>
            </a:ext>
          </a:extLst>
        </xdr:cNvPr>
        <xdr:cNvSpPr txBox="1"/>
      </xdr:nvSpPr>
      <xdr:spPr>
        <a:xfrm>
          <a:off x="8983829" y="849088"/>
          <a:ext cx="4669967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u="none" strike="noStrike">
              <a:solidFill>
                <a:schemeClr val="bg1"/>
              </a:solidFill>
              <a:latin typeface="+mn-lt"/>
            </a:rPr>
            <a:t>Análise</a:t>
          </a:r>
          <a:r>
            <a:rPr lang="en-US" sz="1600" b="1" i="0" u="none" strike="noStrike" baseline="0">
              <a:solidFill>
                <a:schemeClr val="bg1"/>
              </a:solidFill>
              <a:latin typeface="+mn-lt"/>
            </a:rPr>
            <a:t> de Assinantes </a:t>
          </a:r>
          <a:r>
            <a:rPr lang="en-US" sz="16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por</a:t>
          </a:r>
          <a:r>
            <a:rPr lang="en-US" sz="1600" b="1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i="0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produto vendido</a:t>
          </a:r>
          <a:endParaRPr lang="en-US" sz="1600">
            <a:solidFill>
              <a:schemeClr val="accent2"/>
            </a:solidFill>
            <a:effectLst/>
          </a:endParaRPr>
        </a:p>
        <a:p>
          <a:pPr algn="l"/>
          <a:endParaRPr lang="en-US" sz="1600" b="1" i="0" u="none" strike="noStrike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14</xdr:col>
      <xdr:colOff>503857</xdr:colOff>
      <xdr:row>4</xdr:row>
      <xdr:rowOff>130631</xdr:rowOff>
    </xdr:from>
    <xdr:to>
      <xdr:col>14</xdr:col>
      <xdr:colOff>506955</xdr:colOff>
      <xdr:row>6</xdr:row>
      <xdr:rowOff>172620</xdr:rowOff>
    </xdr:to>
    <xdr:cxnSp macro="">
      <xdr:nvCxnSpPr>
        <xdr:cNvPr id="39" name="Conector reto 38">
          <a:extLst>
            <a:ext uri="{FF2B5EF4-FFF2-40B4-BE49-F238E27FC236}">
              <a16:creationId xmlns:a16="http://schemas.microsoft.com/office/drawing/2014/main" id="{6FABDB41-8A34-4208-8ED0-EDBC97906459}"/>
            </a:ext>
          </a:extLst>
        </xdr:cNvPr>
        <xdr:cNvCxnSpPr/>
      </xdr:nvCxnSpPr>
      <xdr:spPr>
        <a:xfrm>
          <a:off x="8994714" y="877080"/>
          <a:ext cx="3098" cy="415213"/>
        </a:xfrm>
        <a:prstGeom prst="line">
          <a:avLst/>
        </a:prstGeom>
        <a:ln w="57150" cap="rnd"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374791</xdr:colOff>
      <xdr:row>5</xdr:row>
      <xdr:rowOff>183493</xdr:rowOff>
    </xdr:from>
    <xdr:to>
      <xdr:col>12</xdr:col>
      <xdr:colOff>536510</xdr:colOff>
      <xdr:row>8</xdr:row>
      <xdr:rowOff>74637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BEBB8496-A147-477B-BD17-3E74D51F635F}"/>
            </a:ext>
          </a:extLst>
        </xdr:cNvPr>
        <xdr:cNvSpPr txBox="1"/>
      </xdr:nvSpPr>
      <xdr:spPr>
        <a:xfrm>
          <a:off x="4620220" y="1116554"/>
          <a:ext cx="3194168" cy="4509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 i="0" u="none" strike="noStrike">
              <a:solidFill>
                <a:schemeClr val="bg1"/>
              </a:solidFill>
              <a:latin typeface="+mn-lt"/>
            </a:rPr>
            <a:t>Receita</a:t>
          </a:r>
          <a:r>
            <a:rPr lang="en-US" sz="1600" b="1" i="0" u="none" strike="noStrike" baseline="0">
              <a:solidFill>
                <a:schemeClr val="bg1"/>
              </a:solidFill>
              <a:latin typeface="+mn-lt"/>
            </a:rPr>
            <a:t> de produtos por assinatura</a:t>
          </a:r>
          <a:endParaRPr lang="en-US" sz="1600" b="1" i="0" u="none" strike="noStrike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8</xdr:col>
      <xdr:colOff>517073</xdr:colOff>
      <xdr:row>9</xdr:row>
      <xdr:rowOff>62196</xdr:rowOff>
    </xdr:from>
    <xdr:to>
      <xdr:col>12</xdr:col>
      <xdr:colOff>165349</xdr:colOff>
      <xdr:row>9</xdr:row>
      <xdr:rowOff>85523</xdr:rowOff>
    </xdr:to>
    <xdr:cxnSp macro="">
      <xdr:nvCxnSpPr>
        <xdr:cNvPr id="45" name="Conector: Angulado 44">
          <a:extLst>
            <a:ext uri="{FF2B5EF4-FFF2-40B4-BE49-F238E27FC236}">
              <a16:creationId xmlns:a16="http://schemas.microsoft.com/office/drawing/2014/main" id="{36632698-F4C6-46DB-0629-49AB5CA9B6B1}"/>
            </a:ext>
          </a:extLst>
        </xdr:cNvPr>
        <xdr:cNvCxnSpPr>
          <a:cxnSpLocks/>
        </xdr:cNvCxnSpPr>
      </xdr:nvCxnSpPr>
      <xdr:spPr>
        <a:xfrm rot="16200000" flipH="1">
          <a:off x="6394445" y="716252"/>
          <a:ext cx="23327" cy="2074236"/>
        </a:xfrm>
        <a:prstGeom prst="bentConnector3">
          <a:avLst>
            <a:gd name="adj1" fmla="val -579989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317253</xdr:colOff>
      <xdr:row>11</xdr:row>
      <xdr:rowOff>48199</xdr:rowOff>
    </xdr:from>
    <xdr:to>
      <xdr:col>10</xdr:col>
      <xdr:colOff>46653</xdr:colOff>
      <xdr:row>13</xdr:row>
      <xdr:rowOff>125956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EDD47780-C23B-4B79-B3F0-84697B7A8B13}"/>
            </a:ext>
          </a:extLst>
        </xdr:cNvPr>
        <xdr:cNvSpPr txBox="1"/>
      </xdr:nvSpPr>
      <xdr:spPr>
        <a:xfrm>
          <a:off x="4562682" y="2100934"/>
          <a:ext cx="1548869" cy="4509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 u="none" strike="noStrike">
              <a:solidFill>
                <a:schemeClr val="accent1"/>
              </a:solidFill>
              <a:latin typeface="+mn-lt"/>
            </a:rPr>
            <a:t>(MENSALIDADE)</a:t>
          </a:r>
        </a:p>
      </xdr:txBody>
    </xdr:sp>
    <xdr:clientData/>
  </xdr:twoCellAnchor>
  <xdr:twoCellAnchor>
    <xdr:from>
      <xdr:col>11</xdr:col>
      <xdr:colOff>49775</xdr:colOff>
      <xdr:row>11</xdr:row>
      <xdr:rowOff>76191</xdr:rowOff>
    </xdr:from>
    <xdr:to>
      <xdr:col>13</xdr:col>
      <xdr:colOff>385665</xdr:colOff>
      <xdr:row>13</xdr:row>
      <xdr:rowOff>153948</xdr:rowOff>
    </xdr:to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1317D8D1-904E-498B-87D8-4C9D8D82629B}"/>
            </a:ext>
          </a:extLst>
        </xdr:cNvPr>
        <xdr:cNvSpPr txBox="1"/>
      </xdr:nvSpPr>
      <xdr:spPr>
        <a:xfrm>
          <a:off x="6721163" y="2128926"/>
          <a:ext cx="1548869" cy="4509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 u="none" strike="noStrike">
              <a:solidFill>
                <a:schemeClr val="accent1"/>
              </a:solidFill>
              <a:latin typeface="+mn-lt"/>
            </a:rPr>
            <a:t>(PREVISÃO</a:t>
          </a:r>
          <a:r>
            <a:rPr lang="en-US" sz="1200" b="1" i="0" u="none" strike="noStrike" baseline="0">
              <a:solidFill>
                <a:schemeClr val="accent1"/>
              </a:solidFill>
              <a:latin typeface="+mn-lt"/>
            </a:rPr>
            <a:t> </a:t>
          </a:r>
          <a:r>
            <a:rPr lang="en-US" sz="1200" b="1" i="0" u="none" strike="noStrike">
              <a:solidFill>
                <a:schemeClr val="accent1"/>
              </a:solidFill>
              <a:latin typeface="+mn-lt"/>
            </a:rPr>
            <a:t>ANUAL )</a:t>
          </a:r>
        </a:p>
      </xdr:txBody>
    </xdr:sp>
    <xdr:clientData/>
  </xdr:twoCellAnchor>
  <xdr:twoCellAnchor>
    <xdr:from>
      <xdr:col>9</xdr:col>
      <xdr:colOff>513184</xdr:colOff>
      <xdr:row>7</xdr:row>
      <xdr:rowOff>163278</xdr:rowOff>
    </xdr:from>
    <xdr:to>
      <xdr:col>11</xdr:col>
      <xdr:colOff>186611</xdr:colOff>
      <xdr:row>9</xdr:row>
      <xdr:rowOff>38871</xdr:rowOff>
    </xdr:to>
    <xdr:sp macro="" textlink="">
      <xdr:nvSpPr>
        <xdr:cNvPr id="50" name="Elipse 49">
          <a:extLst>
            <a:ext uri="{FF2B5EF4-FFF2-40B4-BE49-F238E27FC236}">
              <a16:creationId xmlns:a16="http://schemas.microsoft.com/office/drawing/2014/main" id="{2F8AC325-86CE-EDF3-11E7-F7C1F0DEB7D1}"/>
            </a:ext>
          </a:extLst>
        </xdr:cNvPr>
        <xdr:cNvSpPr/>
      </xdr:nvSpPr>
      <xdr:spPr>
        <a:xfrm>
          <a:off x="5971592" y="1469564"/>
          <a:ext cx="886407" cy="24881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x12</a:t>
          </a:r>
        </a:p>
      </xdr:txBody>
    </xdr:sp>
    <xdr:clientData/>
  </xdr:twoCellAnchor>
  <xdr:twoCellAnchor>
    <xdr:from>
      <xdr:col>14</xdr:col>
      <xdr:colOff>461879</xdr:colOff>
      <xdr:row>16</xdr:row>
      <xdr:rowOff>71548</xdr:rowOff>
    </xdr:from>
    <xdr:to>
      <xdr:col>19</xdr:col>
      <xdr:colOff>15551</xdr:colOff>
      <xdr:row>18</xdr:row>
      <xdr:rowOff>91765</xdr:rowOff>
    </xdr:to>
    <xdr:sp macro="" textlink="">
      <xdr:nvSpPr>
        <xdr:cNvPr id="70" name="CaixaDeTexto 69">
          <a:extLst>
            <a:ext uri="{FF2B5EF4-FFF2-40B4-BE49-F238E27FC236}">
              <a16:creationId xmlns:a16="http://schemas.microsoft.com/office/drawing/2014/main" id="{C41738B1-694A-417E-829B-B24776F9A011}"/>
            </a:ext>
          </a:extLst>
        </xdr:cNvPr>
        <xdr:cNvSpPr txBox="1"/>
      </xdr:nvSpPr>
      <xdr:spPr>
        <a:xfrm>
          <a:off x="8952736" y="3057344"/>
          <a:ext cx="2586121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 i="0" u="none" strike="noStrike">
              <a:solidFill>
                <a:schemeClr val="bg1"/>
              </a:solidFill>
              <a:latin typeface="+mn-lt"/>
            </a:rPr>
            <a:t>Avaliação</a:t>
          </a:r>
          <a:r>
            <a:rPr lang="en-US" sz="1600" b="1" i="0" u="none" strike="noStrike" baseline="0">
              <a:solidFill>
                <a:schemeClr val="bg1"/>
              </a:solidFill>
              <a:latin typeface="+mn-lt"/>
            </a:rPr>
            <a:t> dos Clientes</a:t>
          </a:r>
          <a:endParaRPr lang="en-US" sz="1600" b="1" i="0" u="none" strike="noStrike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14</xdr:col>
      <xdr:colOff>426110</xdr:colOff>
      <xdr:row>16</xdr:row>
      <xdr:rowOff>177292</xdr:rowOff>
    </xdr:from>
    <xdr:to>
      <xdr:col>14</xdr:col>
      <xdr:colOff>429208</xdr:colOff>
      <xdr:row>19</xdr:row>
      <xdr:rowOff>32668</xdr:rowOff>
    </xdr:to>
    <xdr:cxnSp macro="">
      <xdr:nvCxnSpPr>
        <xdr:cNvPr id="71" name="Conector reto 70">
          <a:extLst>
            <a:ext uri="{FF2B5EF4-FFF2-40B4-BE49-F238E27FC236}">
              <a16:creationId xmlns:a16="http://schemas.microsoft.com/office/drawing/2014/main" id="{CE3926E9-404C-474C-B799-99B05705D549}"/>
            </a:ext>
          </a:extLst>
        </xdr:cNvPr>
        <xdr:cNvCxnSpPr/>
      </xdr:nvCxnSpPr>
      <xdr:spPr>
        <a:xfrm>
          <a:off x="8916967" y="3163088"/>
          <a:ext cx="3098" cy="415213"/>
        </a:xfrm>
        <a:prstGeom prst="line">
          <a:avLst/>
        </a:prstGeom>
        <a:ln w="57150" cap="rnd">
          <a:solidFill>
            <a:schemeClr val="bg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482097</xdr:colOff>
      <xdr:row>17</xdr:row>
      <xdr:rowOff>107316</xdr:rowOff>
    </xdr:from>
    <xdr:to>
      <xdr:col>18</xdr:col>
      <xdr:colOff>32658</xdr:colOff>
      <xdr:row>19</xdr:row>
      <xdr:rowOff>127532</xdr:rowOff>
    </xdr:to>
    <xdr:sp macro="" textlink="">
      <xdr:nvSpPr>
        <xdr:cNvPr id="72" name="CaixaDeTexto 71">
          <a:extLst>
            <a:ext uri="{FF2B5EF4-FFF2-40B4-BE49-F238E27FC236}">
              <a16:creationId xmlns:a16="http://schemas.microsoft.com/office/drawing/2014/main" id="{A5E47039-8A40-4DDD-AF1B-F271D754D760}"/>
            </a:ext>
          </a:extLst>
        </xdr:cNvPr>
        <xdr:cNvSpPr txBox="1"/>
      </xdr:nvSpPr>
      <xdr:spPr>
        <a:xfrm>
          <a:off x="8972954" y="3279724"/>
          <a:ext cx="1976520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i="0" u="none" strike="noStrike">
              <a:solidFill>
                <a:schemeClr val="accent2"/>
              </a:solidFill>
              <a:latin typeface="+mn-lt"/>
            </a:rPr>
            <a:t>pergunta do site</a:t>
          </a:r>
        </a:p>
      </xdr:txBody>
    </xdr:sp>
    <xdr:clientData/>
  </xdr:twoCellAnchor>
  <xdr:twoCellAnchor>
    <xdr:from>
      <xdr:col>0</xdr:col>
      <xdr:colOff>550518</xdr:colOff>
      <xdr:row>1</xdr:row>
      <xdr:rowOff>59099</xdr:rowOff>
    </xdr:from>
    <xdr:to>
      <xdr:col>2</xdr:col>
      <xdr:colOff>217714</xdr:colOff>
      <xdr:row>3</xdr:row>
      <xdr:rowOff>79315</xdr:rowOff>
    </xdr:to>
    <xdr:sp macro="" textlink="">
      <xdr:nvSpPr>
        <xdr:cNvPr id="78" name="CaixaDeTexto 77">
          <a:extLst>
            <a:ext uri="{FF2B5EF4-FFF2-40B4-BE49-F238E27FC236}">
              <a16:creationId xmlns:a16="http://schemas.microsoft.com/office/drawing/2014/main" id="{98ABA3FA-B758-443B-984A-DED581905821}"/>
            </a:ext>
          </a:extLst>
        </xdr:cNvPr>
        <xdr:cNvSpPr txBox="1"/>
      </xdr:nvSpPr>
      <xdr:spPr>
        <a:xfrm>
          <a:off x="550518" y="245711"/>
          <a:ext cx="880176" cy="393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chemeClr val="bg1"/>
              </a:solidFill>
              <a:latin typeface="+mn-lt"/>
            </a:rPr>
            <a:t>Filtros</a:t>
          </a:r>
        </a:p>
      </xdr:txBody>
    </xdr:sp>
    <xdr:clientData/>
  </xdr:twoCellAnchor>
  <xdr:twoCellAnchor editAs="oneCell">
    <xdr:from>
      <xdr:col>12</xdr:col>
      <xdr:colOff>505407</xdr:colOff>
      <xdr:row>5</xdr:row>
      <xdr:rowOff>93306</xdr:rowOff>
    </xdr:from>
    <xdr:to>
      <xdr:col>13</xdr:col>
      <xdr:colOff>575387</xdr:colOff>
      <xdr:row>9</xdr:row>
      <xdr:rowOff>23326</xdr:rowOff>
    </xdr:to>
    <xdr:pic>
      <xdr:nvPicPr>
        <xdr:cNvPr id="85" name="Gráfico 84" descr="Moedas com preenchimento sólido">
          <a:extLst>
            <a:ext uri="{FF2B5EF4-FFF2-40B4-BE49-F238E27FC236}">
              <a16:creationId xmlns:a16="http://schemas.microsoft.com/office/drawing/2014/main" id="{EDE7D249-67BB-B243-5E90-2CADFAC2B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783285" y="1026367"/>
          <a:ext cx="676469" cy="676469"/>
        </a:xfrm>
        <a:prstGeom prst="rect">
          <a:avLst/>
        </a:prstGeom>
      </xdr:spPr>
    </xdr:pic>
    <xdr:clientData/>
  </xdr:twoCellAnchor>
  <xdr:twoCellAnchor editAs="oneCell">
    <xdr:from>
      <xdr:col>4</xdr:col>
      <xdr:colOff>118898</xdr:colOff>
      <xdr:row>8</xdr:row>
      <xdr:rowOff>15551</xdr:rowOff>
    </xdr:from>
    <xdr:to>
      <xdr:col>5</xdr:col>
      <xdr:colOff>111122</xdr:colOff>
      <xdr:row>11</xdr:row>
      <xdr:rowOff>54428</xdr:rowOff>
    </xdr:to>
    <xdr:pic>
      <xdr:nvPicPr>
        <xdr:cNvPr id="87" name="Gráfico 86" descr="Grupo de homens com preenchimento sólido">
          <a:extLst>
            <a:ext uri="{FF2B5EF4-FFF2-40B4-BE49-F238E27FC236}">
              <a16:creationId xmlns:a16="http://schemas.microsoft.com/office/drawing/2014/main" id="{984D6336-7198-13C8-ED91-28C899F62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544857" y="1508449"/>
          <a:ext cx="598714" cy="598714"/>
        </a:xfrm>
        <a:prstGeom prst="rect">
          <a:avLst/>
        </a:prstGeom>
      </xdr:spPr>
    </xdr:pic>
    <xdr:clientData/>
  </xdr:twoCellAnchor>
  <xdr:twoCellAnchor editAs="oneCell">
    <xdr:from>
      <xdr:col>0</xdr:col>
      <xdr:colOff>222245</xdr:colOff>
      <xdr:row>1</xdr:row>
      <xdr:rowOff>4530</xdr:rowOff>
    </xdr:from>
    <xdr:to>
      <xdr:col>1</xdr:col>
      <xdr:colOff>54429</xdr:colOff>
      <xdr:row>3</xdr:row>
      <xdr:rowOff>69979</xdr:rowOff>
    </xdr:to>
    <xdr:pic>
      <xdr:nvPicPr>
        <xdr:cNvPr id="89" name="Gráfico 88" descr="Filtro com preenchimento sólido">
          <a:extLst>
            <a:ext uri="{FF2B5EF4-FFF2-40B4-BE49-F238E27FC236}">
              <a16:creationId xmlns:a16="http://schemas.microsoft.com/office/drawing/2014/main" id="{8CCA3E9E-8A3D-423E-18B9-63367B47E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22245" y="191142"/>
          <a:ext cx="438674" cy="438674"/>
        </a:xfrm>
        <a:prstGeom prst="rect">
          <a:avLst/>
        </a:prstGeom>
      </xdr:spPr>
    </xdr:pic>
    <xdr:clientData/>
  </xdr:twoCellAnchor>
  <xdr:twoCellAnchor>
    <xdr:from>
      <xdr:col>5</xdr:col>
      <xdr:colOff>174948</xdr:colOff>
      <xdr:row>8</xdr:row>
      <xdr:rowOff>184667</xdr:rowOff>
    </xdr:from>
    <xdr:to>
      <xdr:col>7</xdr:col>
      <xdr:colOff>242984</xdr:colOff>
      <xdr:row>13</xdr:row>
      <xdr:rowOff>29157</xdr:rowOff>
    </xdr:to>
    <xdr:sp macro="" textlink="Análise!C12">
      <xdr:nvSpPr>
        <xdr:cNvPr id="4" name="CaixaDeTexto 3">
          <a:extLst>
            <a:ext uri="{FF2B5EF4-FFF2-40B4-BE49-F238E27FC236}">
              <a16:creationId xmlns:a16="http://schemas.microsoft.com/office/drawing/2014/main" id="{5CA1ED8B-804C-671A-0ED2-92007BAFB205}"/>
            </a:ext>
          </a:extLst>
        </xdr:cNvPr>
        <xdr:cNvSpPr txBox="1"/>
      </xdr:nvSpPr>
      <xdr:spPr>
        <a:xfrm>
          <a:off x="3217116" y="1739769"/>
          <a:ext cx="1292679" cy="8164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3908918C-ABCC-4772-92B0-CE5A9FC270D0}" type="TxLink">
            <a:rPr lang="en-US" sz="5400" b="1" i="0" u="none" strike="noStrike">
              <a:solidFill>
                <a:schemeClr val="bg1"/>
              </a:solidFill>
              <a:latin typeface="Aptos Narrow"/>
            </a:rPr>
            <a:pPr algn="r"/>
            <a:t>802</a:t>
          </a:fld>
          <a:endParaRPr lang="pt-BR" sz="54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262423</xdr:colOff>
      <xdr:row>23</xdr:row>
      <xdr:rowOff>19439</xdr:rowOff>
    </xdr:from>
    <xdr:to>
      <xdr:col>13</xdr:col>
      <xdr:colOff>583162</xdr:colOff>
      <xdr:row>36</xdr:row>
      <xdr:rowOff>29158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47153D4-68B7-4CCF-B638-19812C290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252704</xdr:colOff>
      <xdr:row>16</xdr:row>
      <xdr:rowOff>136071</xdr:rowOff>
    </xdr:from>
    <xdr:to>
      <xdr:col>14</xdr:col>
      <xdr:colOff>48596</xdr:colOff>
      <xdr:row>19</xdr:row>
      <xdr:rowOff>91071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DBA9D97-AD6E-471F-AC49-B9B5D2FC3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340178</xdr:colOff>
      <xdr:row>19</xdr:row>
      <xdr:rowOff>87475</xdr:rowOff>
    </xdr:from>
    <xdr:to>
      <xdr:col>14</xdr:col>
      <xdr:colOff>19439</xdr:colOff>
      <xdr:row>22</xdr:row>
      <xdr:rowOff>58316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1C72F3C-948F-4CDB-8E92-4D0B4357E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291582</xdr:colOff>
      <xdr:row>16</xdr:row>
      <xdr:rowOff>126352</xdr:rowOff>
    </xdr:from>
    <xdr:to>
      <xdr:col>12</xdr:col>
      <xdr:colOff>204108</xdr:colOff>
      <xdr:row>18</xdr:row>
      <xdr:rowOff>38877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4C7178CA-CEAC-AAA2-5567-4DB4C86AE7E9}"/>
            </a:ext>
          </a:extLst>
        </xdr:cNvPr>
        <xdr:cNvSpPr txBox="1"/>
      </xdr:nvSpPr>
      <xdr:spPr>
        <a:xfrm>
          <a:off x="6395358" y="3236556"/>
          <a:ext cx="1137168" cy="301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Feminino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181558</xdr:colOff>
      <xdr:row>16</xdr:row>
      <xdr:rowOff>113523</xdr:rowOff>
    </xdr:from>
    <xdr:to>
      <xdr:col>14</xdr:col>
      <xdr:colOff>38878</xdr:colOff>
      <xdr:row>18</xdr:row>
      <xdr:rowOff>26048</xdr:rowOff>
    </xdr:to>
    <xdr:sp macro="" textlink="Análise!C10">
      <xdr:nvSpPr>
        <xdr:cNvPr id="13" name="CaixaDeTexto 12">
          <a:extLst>
            <a:ext uri="{FF2B5EF4-FFF2-40B4-BE49-F238E27FC236}">
              <a16:creationId xmlns:a16="http://schemas.microsoft.com/office/drawing/2014/main" id="{8C384A89-2B11-40E9-989E-EF9A9010AFA2}"/>
            </a:ext>
          </a:extLst>
        </xdr:cNvPr>
        <xdr:cNvSpPr txBox="1"/>
      </xdr:nvSpPr>
      <xdr:spPr>
        <a:xfrm>
          <a:off x="8122298" y="3223727"/>
          <a:ext cx="469641" cy="301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8D35BB-13B2-46D2-8132-A27D24B38907}" type="TxLink">
            <a:rPr lang="en-US" sz="1100" b="1" i="0" u="none" strike="noStrike">
              <a:solidFill>
                <a:schemeClr val="bg1"/>
              </a:solidFill>
              <a:latin typeface="Aptos Narrow"/>
            </a:rPr>
            <a:t>352</a:t>
          </a:fld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178447</xdr:colOff>
      <xdr:row>19</xdr:row>
      <xdr:rowOff>90974</xdr:rowOff>
    </xdr:from>
    <xdr:to>
      <xdr:col>14</xdr:col>
      <xdr:colOff>35767</xdr:colOff>
      <xdr:row>21</xdr:row>
      <xdr:rowOff>3499</xdr:rowOff>
    </xdr:to>
    <xdr:sp macro="" textlink="Análise!C11">
      <xdr:nvSpPr>
        <xdr:cNvPr id="15" name="CaixaDeTexto 14">
          <a:extLst>
            <a:ext uri="{FF2B5EF4-FFF2-40B4-BE49-F238E27FC236}">
              <a16:creationId xmlns:a16="http://schemas.microsoft.com/office/drawing/2014/main" id="{B9579FC1-7580-4B2E-9FFF-B0C6560D2DDF}"/>
            </a:ext>
          </a:extLst>
        </xdr:cNvPr>
        <xdr:cNvSpPr txBox="1"/>
      </xdr:nvSpPr>
      <xdr:spPr>
        <a:xfrm>
          <a:off x="8119187" y="3784341"/>
          <a:ext cx="469641" cy="301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762BD18-5CFB-4364-B49D-321B55C697D2}" type="TxLink">
            <a:rPr lang="en-US" sz="1100" b="1" i="0" u="none" strike="noStrike">
              <a:solidFill>
                <a:schemeClr val="bg1"/>
              </a:solidFill>
              <a:latin typeface="Aptos Narrow"/>
            </a:rPr>
            <a:t>450</a:t>
          </a:fld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298190</xdr:colOff>
      <xdr:row>19</xdr:row>
      <xdr:rowOff>94083</xdr:rowOff>
    </xdr:from>
    <xdr:to>
      <xdr:col>12</xdr:col>
      <xdr:colOff>210716</xdr:colOff>
      <xdr:row>21</xdr:row>
      <xdr:rowOff>6608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4585492D-A6BC-4243-9CC8-15DD648796FF}"/>
            </a:ext>
          </a:extLst>
        </xdr:cNvPr>
        <xdr:cNvSpPr txBox="1"/>
      </xdr:nvSpPr>
      <xdr:spPr>
        <a:xfrm>
          <a:off x="6401966" y="3787450"/>
          <a:ext cx="1137168" cy="301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Masculino</a:t>
          </a:r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602603</xdr:colOff>
      <xdr:row>6</xdr:row>
      <xdr:rowOff>77754</xdr:rowOff>
    </xdr:from>
    <xdr:to>
      <xdr:col>23</xdr:col>
      <xdr:colOff>291582</xdr:colOff>
      <xdr:row>14</xdr:row>
      <xdr:rowOff>184667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D0B432D-E5D2-4F39-B836-9B7BB4D50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330459</xdr:colOff>
      <xdr:row>12</xdr:row>
      <xdr:rowOff>58316</xdr:rowOff>
    </xdr:from>
    <xdr:to>
      <xdr:col>23</xdr:col>
      <xdr:colOff>204108</xdr:colOff>
      <xdr:row>14</xdr:row>
      <xdr:rowOff>77754</xdr:rowOff>
    </xdr:to>
    <xdr:sp macro="" textlink="Análise!P13">
      <xdr:nvSpPr>
        <xdr:cNvPr id="21" name="CaixaDeTexto 20">
          <a:extLst>
            <a:ext uri="{FF2B5EF4-FFF2-40B4-BE49-F238E27FC236}">
              <a16:creationId xmlns:a16="http://schemas.microsoft.com/office/drawing/2014/main" id="{12F37EC7-D9B9-1943-749C-FD118A3F6C50}"/>
            </a:ext>
          </a:extLst>
        </xdr:cNvPr>
        <xdr:cNvSpPr txBox="1"/>
      </xdr:nvSpPr>
      <xdr:spPr>
        <a:xfrm>
          <a:off x="13782092" y="2390969"/>
          <a:ext cx="485970" cy="408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06E1E3B7-0063-4E94-9B19-015CD7598718}" type="TxLink">
            <a:rPr lang="en-US" sz="1400" b="1" i="0" u="none" strike="noStrike">
              <a:solidFill>
                <a:schemeClr val="bg1"/>
              </a:solidFill>
              <a:latin typeface="Aptos Narrow"/>
            </a:rPr>
            <a:pPr algn="r"/>
            <a:t>802</a:t>
          </a:fld>
          <a:endParaRPr lang="pt-BR" sz="140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495689</xdr:colOff>
      <xdr:row>12</xdr:row>
      <xdr:rowOff>58317</xdr:rowOff>
    </xdr:from>
    <xdr:to>
      <xdr:col>22</xdr:col>
      <xdr:colOff>485970</xdr:colOff>
      <xdr:row>14</xdr:row>
      <xdr:rowOff>77755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9A6A0E34-C769-440C-8A34-756B8CB8D310}"/>
            </a:ext>
          </a:extLst>
        </xdr:cNvPr>
        <xdr:cNvSpPr txBox="1"/>
      </xdr:nvSpPr>
      <xdr:spPr>
        <a:xfrm>
          <a:off x="13335000" y="2390970"/>
          <a:ext cx="602603" cy="408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 i="0" u="none" strike="noStrike">
              <a:solidFill>
                <a:schemeClr val="bg1"/>
              </a:solidFill>
              <a:latin typeface="Aptos Narrow"/>
            </a:rPr>
            <a:t>Total:</a:t>
          </a:r>
        </a:p>
      </xdr:txBody>
    </xdr:sp>
    <xdr:clientData/>
  </xdr:twoCellAnchor>
  <xdr:twoCellAnchor>
    <xdr:from>
      <xdr:col>14</xdr:col>
      <xdr:colOff>316087</xdr:colOff>
      <xdr:row>20</xdr:row>
      <xdr:rowOff>5456</xdr:rowOff>
    </xdr:from>
    <xdr:to>
      <xdr:col>17</xdr:col>
      <xdr:colOff>577329</xdr:colOff>
      <xdr:row>21</xdr:row>
      <xdr:rowOff>145791</xdr:rowOff>
    </xdr:to>
    <xdr:sp macro="" textlink="Análise!AA18">
      <xdr:nvSpPr>
        <xdr:cNvPr id="29" name="CaixaDeTexto 28">
          <a:extLst>
            <a:ext uri="{FF2B5EF4-FFF2-40B4-BE49-F238E27FC236}">
              <a16:creationId xmlns:a16="http://schemas.microsoft.com/office/drawing/2014/main" id="{C7B78D1D-8CD6-4FAD-AE3B-BDA3325C4058}"/>
            </a:ext>
          </a:extLst>
        </xdr:cNvPr>
        <xdr:cNvSpPr txBox="1"/>
      </xdr:nvSpPr>
      <xdr:spPr>
        <a:xfrm>
          <a:off x="8869148" y="3893211"/>
          <a:ext cx="2098207" cy="3347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E8303D61-9448-4695-9D3D-6FB7A858B59C}" type="TxLink">
            <a:rPr lang="en-US" sz="1100" b="0" i="0" u="none" strike="noStrike">
              <a:solidFill>
                <a:schemeClr val="bg1"/>
              </a:solidFill>
              <a:latin typeface="Aptos Narrow"/>
            </a:rPr>
            <a:t>Produto Excelente</a:t>
          </a:fld>
          <a:endParaRPr lang="en-US" sz="1600" b="1" i="0" u="none" strike="noStrike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14</xdr:col>
      <xdr:colOff>316087</xdr:colOff>
      <xdr:row>21</xdr:row>
      <xdr:rowOff>187014</xdr:rowOff>
    </xdr:from>
    <xdr:to>
      <xdr:col>17</xdr:col>
      <xdr:colOff>577329</xdr:colOff>
      <xdr:row>23</xdr:row>
      <xdr:rowOff>132962</xdr:rowOff>
    </xdr:to>
    <xdr:sp macro="" textlink="Análise!AA19">
      <xdr:nvSpPr>
        <xdr:cNvPr id="30" name="CaixaDeTexto 29">
          <a:extLst>
            <a:ext uri="{FF2B5EF4-FFF2-40B4-BE49-F238E27FC236}">
              <a16:creationId xmlns:a16="http://schemas.microsoft.com/office/drawing/2014/main" id="{E2C9BE24-9999-4AB1-B0CE-FB52A88734AD}"/>
            </a:ext>
          </a:extLst>
        </xdr:cNvPr>
        <xdr:cNvSpPr txBox="1"/>
      </xdr:nvSpPr>
      <xdr:spPr>
        <a:xfrm>
          <a:off x="8869148" y="4269157"/>
          <a:ext cx="2098207" cy="3347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008A0756-2D69-4A0D-A245-6A3F57EB455C}" type="TxLink">
            <a:rPr lang="en-US" sz="1100" b="0" i="0" u="none" strike="noStrike">
              <a:solidFill>
                <a:schemeClr val="bg1"/>
              </a:solidFill>
              <a:latin typeface="Aptos Narrow"/>
            </a:rPr>
            <a:t>Atendimento Bom</a:t>
          </a:fld>
          <a:endParaRPr lang="en-US" sz="1600" b="1" i="0" u="none" strike="noStrike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14</xdr:col>
      <xdr:colOff>316087</xdr:colOff>
      <xdr:row>23</xdr:row>
      <xdr:rowOff>174185</xdr:rowOff>
    </xdr:from>
    <xdr:to>
      <xdr:col>17</xdr:col>
      <xdr:colOff>577329</xdr:colOff>
      <xdr:row>25</xdr:row>
      <xdr:rowOff>120132</xdr:rowOff>
    </xdr:to>
    <xdr:sp macro="" textlink="Análise!AA20">
      <xdr:nvSpPr>
        <xdr:cNvPr id="31" name="CaixaDeTexto 30">
          <a:extLst>
            <a:ext uri="{FF2B5EF4-FFF2-40B4-BE49-F238E27FC236}">
              <a16:creationId xmlns:a16="http://schemas.microsoft.com/office/drawing/2014/main" id="{0A74BF2A-71D4-4B02-B0CA-5B7D3CBCC507}"/>
            </a:ext>
          </a:extLst>
        </xdr:cNvPr>
        <xdr:cNvSpPr txBox="1"/>
      </xdr:nvSpPr>
      <xdr:spPr>
        <a:xfrm>
          <a:off x="8869148" y="4645103"/>
          <a:ext cx="2098207" cy="3347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C06C14C5-7926-4CCF-B9D0-7A123546D249}" type="TxLink">
            <a:rPr lang="en-US" sz="1100" b="0" i="0" u="none" strike="noStrike">
              <a:solidFill>
                <a:schemeClr val="bg1"/>
              </a:solidFill>
              <a:latin typeface="Aptos Narrow"/>
            </a:rPr>
            <a:t>Faltando Item</a:t>
          </a:fld>
          <a:endParaRPr lang="en-US" sz="1600" b="1" i="0" u="none" strike="noStrike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14</xdr:col>
      <xdr:colOff>316087</xdr:colOff>
      <xdr:row>25</xdr:row>
      <xdr:rowOff>161355</xdr:rowOff>
    </xdr:from>
    <xdr:to>
      <xdr:col>17</xdr:col>
      <xdr:colOff>577329</xdr:colOff>
      <xdr:row>27</xdr:row>
      <xdr:rowOff>107303</xdr:rowOff>
    </xdr:to>
    <xdr:sp macro="" textlink="Análise!AA21">
      <xdr:nvSpPr>
        <xdr:cNvPr id="32" name="CaixaDeTexto 31">
          <a:extLst>
            <a:ext uri="{FF2B5EF4-FFF2-40B4-BE49-F238E27FC236}">
              <a16:creationId xmlns:a16="http://schemas.microsoft.com/office/drawing/2014/main" id="{CC657F08-6980-4063-9727-B31FDDDA0577}"/>
            </a:ext>
          </a:extLst>
        </xdr:cNvPr>
        <xdr:cNvSpPr txBox="1"/>
      </xdr:nvSpPr>
      <xdr:spPr>
        <a:xfrm>
          <a:off x="8869148" y="5021049"/>
          <a:ext cx="2098207" cy="3347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13ECF0-2AE7-4560-8A81-9EA4E8694763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l"/>
            <a:t>Atraso na Entrega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316087</xdr:colOff>
      <xdr:row>27</xdr:row>
      <xdr:rowOff>148526</xdr:rowOff>
    </xdr:from>
    <xdr:to>
      <xdr:col>17</xdr:col>
      <xdr:colOff>577329</xdr:colOff>
      <xdr:row>29</xdr:row>
      <xdr:rowOff>94473</xdr:rowOff>
    </xdr:to>
    <xdr:sp macro="" textlink="Análise!AA22">
      <xdr:nvSpPr>
        <xdr:cNvPr id="33" name="CaixaDeTexto 32">
          <a:extLst>
            <a:ext uri="{FF2B5EF4-FFF2-40B4-BE49-F238E27FC236}">
              <a16:creationId xmlns:a16="http://schemas.microsoft.com/office/drawing/2014/main" id="{1024B158-A182-4A4D-8BFE-9C86D27E9565}"/>
            </a:ext>
          </a:extLst>
        </xdr:cNvPr>
        <xdr:cNvSpPr txBox="1"/>
      </xdr:nvSpPr>
      <xdr:spPr>
        <a:xfrm>
          <a:off x="8869148" y="5396995"/>
          <a:ext cx="2098207" cy="3347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14BD56-89D2-45C5-BA10-AAFC773A8B4E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l"/>
            <a:t>Suporte Ruim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316087</xdr:colOff>
      <xdr:row>29</xdr:row>
      <xdr:rowOff>135696</xdr:rowOff>
    </xdr:from>
    <xdr:to>
      <xdr:col>17</xdr:col>
      <xdr:colOff>577329</xdr:colOff>
      <xdr:row>31</xdr:row>
      <xdr:rowOff>81644</xdr:rowOff>
    </xdr:to>
    <xdr:sp macro="" textlink="Análise!AA23">
      <xdr:nvSpPr>
        <xdr:cNvPr id="37" name="CaixaDeTexto 36">
          <a:extLst>
            <a:ext uri="{FF2B5EF4-FFF2-40B4-BE49-F238E27FC236}">
              <a16:creationId xmlns:a16="http://schemas.microsoft.com/office/drawing/2014/main" id="{2593CC48-55A8-4D73-A6C3-01F2C96C0DBA}"/>
            </a:ext>
          </a:extLst>
        </xdr:cNvPr>
        <xdr:cNvSpPr txBox="1"/>
      </xdr:nvSpPr>
      <xdr:spPr>
        <a:xfrm>
          <a:off x="8869148" y="5772941"/>
          <a:ext cx="2098207" cy="3347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D0EAC18-589D-4E66-AC12-591E1120176A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l"/>
            <a:t>Embalagem Danificada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316087</xdr:colOff>
      <xdr:row>31</xdr:row>
      <xdr:rowOff>122867</xdr:rowOff>
    </xdr:from>
    <xdr:to>
      <xdr:col>17</xdr:col>
      <xdr:colOff>577329</xdr:colOff>
      <xdr:row>33</xdr:row>
      <xdr:rowOff>68814</xdr:rowOff>
    </xdr:to>
    <xdr:sp macro="" textlink="Análise!AA24">
      <xdr:nvSpPr>
        <xdr:cNvPr id="40" name="CaixaDeTexto 39">
          <a:extLst>
            <a:ext uri="{FF2B5EF4-FFF2-40B4-BE49-F238E27FC236}">
              <a16:creationId xmlns:a16="http://schemas.microsoft.com/office/drawing/2014/main" id="{7A8303DD-69F7-4B06-A559-1EB99F49F1FE}"/>
            </a:ext>
          </a:extLst>
        </xdr:cNvPr>
        <xdr:cNvSpPr txBox="1"/>
      </xdr:nvSpPr>
      <xdr:spPr>
        <a:xfrm>
          <a:off x="8869148" y="6148887"/>
          <a:ext cx="2098207" cy="3347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CF196CE-AA53-4AE2-B854-B0396D2B297D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l"/>
            <a:t>Produto com defeito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316087</xdr:colOff>
      <xdr:row>33</xdr:row>
      <xdr:rowOff>110038</xdr:rowOff>
    </xdr:from>
    <xdr:to>
      <xdr:col>17</xdr:col>
      <xdr:colOff>577329</xdr:colOff>
      <xdr:row>35</xdr:row>
      <xdr:rowOff>55986</xdr:rowOff>
    </xdr:to>
    <xdr:sp macro="" textlink="Análise!AA25">
      <xdr:nvSpPr>
        <xdr:cNvPr id="41" name="CaixaDeTexto 40">
          <a:extLst>
            <a:ext uri="{FF2B5EF4-FFF2-40B4-BE49-F238E27FC236}">
              <a16:creationId xmlns:a16="http://schemas.microsoft.com/office/drawing/2014/main" id="{2336E8BA-5225-4622-BD84-B2B58E1A4A5A}"/>
            </a:ext>
          </a:extLst>
        </xdr:cNvPr>
        <xdr:cNvSpPr txBox="1"/>
      </xdr:nvSpPr>
      <xdr:spPr>
        <a:xfrm>
          <a:off x="8869148" y="6524834"/>
          <a:ext cx="2098207" cy="3347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3F7A8B-8B5E-4038-9A85-8B58BAE65D3C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l"/>
            <a:t>Boa qualidade</a:t>
          </a:fld>
          <a:endParaRPr lang="en-US" sz="1100" b="0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19828</xdr:colOff>
      <xdr:row>20</xdr:row>
      <xdr:rowOff>5456</xdr:rowOff>
    </xdr:from>
    <xdr:to>
      <xdr:col>18</xdr:col>
      <xdr:colOff>505798</xdr:colOff>
      <xdr:row>21</xdr:row>
      <xdr:rowOff>125199</xdr:rowOff>
    </xdr:to>
    <xdr:sp macro="" textlink="Análise!AB18">
      <xdr:nvSpPr>
        <xdr:cNvPr id="42" name="CaixaDeTexto 41">
          <a:extLst>
            <a:ext uri="{FF2B5EF4-FFF2-40B4-BE49-F238E27FC236}">
              <a16:creationId xmlns:a16="http://schemas.microsoft.com/office/drawing/2014/main" id="{E3D4ABC3-3DAC-40CB-8DA3-25C94227F39A}"/>
            </a:ext>
          </a:extLst>
        </xdr:cNvPr>
        <xdr:cNvSpPr txBox="1"/>
      </xdr:nvSpPr>
      <xdr:spPr>
        <a:xfrm>
          <a:off x="11022175" y="3893211"/>
          <a:ext cx="485970" cy="3141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436F64ED-534F-419F-AB28-BFB5CBB2E6F3}" type="TxLink">
            <a:rPr lang="en-US" sz="1100" b="0" i="0" u="none" strike="noStrike">
              <a:solidFill>
                <a:schemeClr val="bg1"/>
              </a:solidFill>
              <a:latin typeface="Aptos Narrow"/>
            </a:rPr>
            <a:t>333</a:t>
          </a:fld>
          <a:endParaRPr lang="pt-BR" sz="1400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19828</xdr:colOff>
      <xdr:row>21</xdr:row>
      <xdr:rowOff>189956</xdr:rowOff>
    </xdr:from>
    <xdr:to>
      <xdr:col>18</xdr:col>
      <xdr:colOff>505798</xdr:colOff>
      <xdr:row>23</xdr:row>
      <xdr:rowOff>115312</xdr:rowOff>
    </xdr:to>
    <xdr:sp macro="" textlink="Análise!AB19">
      <xdr:nvSpPr>
        <xdr:cNvPr id="44" name="CaixaDeTexto 43">
          <a:extLst>
            <a:ext uri="{FF2B5EF4-FFF2-40B4-BE49-F238E27FC236}">
              <a16:creationId xmlns:a16="http://schemas.microsoft.com/office/drawing/2014/main" id="{C9A9AEAC-0746-47FE-A420-D7D7A173E430}"/>
            </a:ext>
          </a:extLst>
        </xdr:cNvPr>
        <xdr:cNvSpPr txBox="1"/>
      </xdr:nvSpPr>
      <xdr:spPr>
        <a:xfrm>
          <a:off x="11022175" y="4272099"/>
          <a:ext cx="485970" cy="3141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B510B11F-3D0C-441C-8E6E-932A78B6862F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r"/>
            <a:t>190</a:t>
          </a:fld>
          <a:endParaRPr lang="pt-BR" sz="1100" b="0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19828</xdr:colOff>
      <xdr:row>23</xdr:row>
      <xdr:rowOff>180069</xdr:rowOff>
    </xdr:from>
    <xdr:to>
      <xdr:col>18</xdr:col>
      <xdr:colOff>505798</xdr:colOff>
      <xdr:row>25</xdr:row>
      <xdr:rowOff>105424</xdr:rowOff>
    </xdr:to>
    <xdr:sp macro="" textlink="Análise!AB20">
      <xdr:nvSpPr>
        <xdr:cNvPr id="46" name="CaixaDeTexto 45">
          <a:extLst>
            <a:ext uri="{FF2B5EF4-FFF2-40B4-BE49-F238E27FC236}">
              <a16:creationId xmlns:a16="http://schemas.microsoft.com/office/drawing/2014/main" id="{9F51CC06-3D60-4C56-9017-7894B798B8B3}"/>
            </a:ext>
          </a:extLst>
        </xdr:cNvPr>
        <xdr:cNvSpPr txBox="1"/>
      </xdr:nvSpPr>
      <xdr:spPr>
        <a:xfrm>
          <a:off x="11022175" y="4650987"/>
          <a:ext cx="485970" cy="3141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3436D306-A325-406A-8A02-70089C1C9262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r"/>
            <a:t>70</a:t>
          </a:fld>
          <a:endParaRPr lang="pt-BR" sz="1100" b="0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19828</xdr:colOff>
      <xdr:row>33</xdr:row>
      <xdr:rowOff>130630</xdr:rowOff>
    </xdr:from>
    <xdr:to>
      <xdr:col>18</xdr:col>
      <xdr:colOff>505798</xdr:colOff>
      <xdr:row>35</xdr:row>
      <xdr:rowOff>55986</xdr:rowOff>
    </xdr:to>
    <xdr:sp macro="" textlink="Análise!AB25">
      <xdr:nvSpPr>
        <xdr:cNvPr id="49" name="CaixaDeTexto 48">
          <a:extLst>
            <a:ext uri="{FF2B5EF4-FFF2-40B4-BE49-F238E27FC236}">
              <a16:creationId xmlns:a16="http://schemas.microsoft.com/office/drawing/2014/main" id="{A4EC3719-6575-403C-BDC8-0673EA22F71F}"/>
            </a:ext>
          </a:extLst>
        </xdr:cNvPr>
        <xdr:cNvSpPr txBox="1"/>
      </xdr:nvSpPr>
      <xdr:spPr>
        <a:xfrm>
          <a:off x="11022175" y="6545426"/>
          <a:ext cx="485970" cy="3141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8209E43D-6807-4411-973F-1144B7B72313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r"/>
            <a:t>23</a:t>
          </a:fld>
          <a:endParaRPr lang="pt-BR" sz="1100" b="0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19828</xdr:colOff>
      <xdr:row>25</xdr:row>
      <xdr:rowOff>170181</xdr:rowOff>
    </xdr:from>
    <xdr:to>
      <xdr:col>18</xdr:col>
      <xdr:colOff>505798</xdr:colOff>
      <xdr:row>27</xdr:row>
      <xdr:rowOff>95537</xdr:rowOff>
    </xdr:to>
    <xdr:sp macro="" textlink="Análise!AB21">
      <xdr:nvSpPr>
        <xdr:cNvPr id="52" name="CaixaDeTexto 51">
          <a:extLst>
            <a:ext uri="{FF2B5EF4-FFF2-40B4-BE49-F238E27FC236}">
              <a16:creationId xmlns:a16="http://schemas.microsoft.com/office/drawing/2014/main" id="{723A9D4F-673F-4EE0-935C-3C054D4B9488}"/>
            </a:ext>
          </a:extLst>
        </xdr:cNvPr>
        <xdr:cNvSpPr txBox="1"/>
      </xdr:nvSpPr>
      <xdr:spPr>
        <a:xfrm>
          <a:off x="11022175" y="5029875"/>
          <a:ext cx="485970" cy="3141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A7491C6F-308E-4ACC-A6CC-B2E1521C2E92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r"/>
            <a:t>69</a:t>
          </a:fld>
          <a:endParaRPr lang="pt-BR" sz="1100" b="0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19828</xdr:colOff>
      <xdr:row>27</xdr:row>
      <xdr:rowOff>160294</xdr:rowOff>
    </xdr:from>
    <xdr:to>
      <xdr:col>18</xdr:col>
      <xdr:colOff>505798</xdr:colOff>
      <xdr:row>29</xdr:row>
      <xdr:rowOff>85649</xdr:rowOff>
    </xdr:to>
    <xdr:sp macro="" textlink="Análise!AB22">
      <xdr:nvSpPr>
        <xdr:cNvPr id="53" name="CaixaDeTexto 52">
          <a:extLst>
            <a:ext uri="{FF2B5EF4-FFF2-40B4-BE49-F238E27FC236}">
              <a16:creationId xmlns:a16="http://schemas.microsoft.com/office/drawing/2014/main" id="{9EFA2278-BA2F-46A8-8FFF-8CB967FC209F}"/>
            </a:ext>
          </a:extLst>
        </xdr:cNvPr>
        <xdr:cNvSpPr txBox="1"/>
      </xdr:nvSpPr>
      <xdr:spPr>
        <a:xfrm>
          <a:off x="11022175" y="5408763"/>
          <a:ext cx="485970" cy="3141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82CD3E3-5458-423A-9C20-EEE6EA290E52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r"/>
            <a:t>47</a:t>
          </a:fld>
          <a:endParaRPr lang="pt-BR" sz="1100" b="0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19828</xdr:colOff>
      <xdr:row>29</xdr:row>
      <xdr:rowOff>150406</xdr:rowOff>
    </xdr:from>
    <xdr:to>
      <xdr:col>18</xdr:col>
      <xdr:colOff>505798</xdr:colOff>
      <xdr:row>31</xdr:row>
      <xdr:rowOff>75762</xdr:rowOff>
    </xdr:to>
    <xdr:sp macro="" textlink="Análise!AB23">
      <xdr:nvSpPr>
        <xdr:cNvPr id="54" name="CaixaDeTexto 53">
          <a:extLst>
            <a:ext uri="{FF2B5EF4-FFF2-40B4-BE49-F238E27FC236}">
              <a16:creationId xmlns:a16="http://schemas.microsoft.com/office/drawing/2014/main" id="{D57A82A4-39C1-411B-B38F-E655053F66F6}"/>
            </a:ext>
          </a:extLst>
        </xdr:cNvPr>
        <xdr:cNvSpPr txBox="1"/>
      </xdr:nvSpPr>
      <xdr:spPr>
        <a:xfrm>
          <a:off x="11022175" y="5787651"/>
          <a:ext cx="485970" cy="3141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1914116E-1CF1-4AE9-9D53-89F3E0F8789C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r"/>
            <a:t>47</a:t>
          </a:fld>
          <a:endParaRPr lang="pt-BR" sz="1100" b="0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19828</xdr:colOff>
      <xdr:row>31</xdr:row>
      <xdr:rowOff>140519</xdr:rowOff>
    </xdr:from>
    <xdr:to>
      <xdr:col>18</xdr:col>
      <xdr:colOff>505798</xdr:colOff>
      <xdr:row>33</xdr:row>
      <xdr:rowOff>65874</xdr:rowOff>
    </xdr:to>
    <xdr:sp macro="" textlink="Análise!AB24">
      <xdr:nvSpPr>
        <xdr:cNvPr id="55" name="CaixaDeTexto 54">
          <a:extLst>
            <a:ext uri="{FF2B5EF4-FFF2-40B4-BE49-F238E27FC236}">
              <a16:creationId xmlns:a16="http://schemas.microsoft.com/office/drawing/2014/main" id="{8F8863B1-65C2-4C97-9421-ABE195ECA301}"/>
            </a:ext>
          </a:extLst>
        </xdr:cNvPr>
        <xdr:cNvSpPr txBox="1"/>
      </xdr:nvSpPr>
      <xdr:spPr>
        <a:xfrm>
          <a:off x="11022175" y="6166539"/>
          <a:ext cx="485970" cy="3141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928C786D-AC22-4409-B931-2FF3377E1D58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pPr marL="0" indent="0" algn="r"/>
            <a:t>23</a:t>
          </a:fld>
          <a:endParaRPr lang="pt-BR" sz="1100" b="0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340179</xdr:colOff>
      <xdr:row>20</xdr:row>
      <xdr:rowOff>29158</xdr:rowOff>
    </xdr:from>
    <xdr:to>
      <xdr:col>18</xdr:col>
      <xdr:colOff>485969</xdr:colOff>
      <xdr:row>21</xdr:row>
      <xdr:rowOff>106913</xdr:rowOff>
    </xdr:to>
    <xdr:sp macro="" textlink="">
      <xdr:nvSpPr>
        <xdr:cNvPr id="56" name="Retângulo: Cantos Arredondados 55">
          <a:extLst>
            <a:ext uri="{FF2B5EF4-FFF2-40B4-BE49-F238E27FC236}">
              <a16:creationId xmlns:a16="http://schemas.microsoft.com/office/drawing/2014/main" id="{4E8C97AA-772D-DC10-F718-552CEFDCBD8E}"/>
            </a:ext>
          </a:extLst>
        </xdr:cNvPr>
        <xdr:cNvSpPr/>
      </xdr:nvSpPr>
      <xdr:spPr>
        <a:xfrm>
          <a:off x="8893240" y="3916913"/>
          <a:ext cx="2595076" cy="272143"/>
        </a:xfrm>
        <a:prstGeom prst="roundRect">
          <a:avLst/>
        </a:prstGeom>
        <a:solidFill>
          <a:schemeClr val="accent1">
            <a:alpha val="21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346788</xdr:colOff>
      <xdr:row>33</xdr:row>
      <xdr:rowOff>142680</xdr:rowOff>
    </xdr:from>
    <xdr:to>
      <xdr:col>18</xdr:col>
      <xdr:colOff>492578</xdr:colOff>
      <xdr:row>35</xdr:row>
      <xdr:rowOff>26048</xdr:rowOff>
    </xdr:to>
    <xdr:sp macro="" textlink="">
      <xdr:nvSpPr>
        <xdr:cNvPr id="57" name="Retângulo: Cantos Arredondados 56">
          <a:extLst>
            <a:ext uri="{FF2B5EF4-FFF2-40B4-BE49-F238E27FC236}">
              <a16:creationId xmlns:a16="http://schemas.microsoft.com/office/drawing/2014/main" id="{517817E8-1F17-4F41-BFC8-9FD9296B2DDB}"/>
            </a:ext>
          </a:extLst>
        </xdr:cNvPr>
        <xdr:cNvSpPr/>
      </xdr:nvSpPr>
      <xdr:spPr>
        <a:xfrm>
          <a:off x="8899849" y="6557476"/>
          <a:ext cx="2595076" cy="272143"/>
        </a:xfrm>
        <a:prstGeom prst="roundRect">
          <a:avLst/>
        </a:prstGeom>
        <a:solidFill>
          <a:schemeClr val="accent2">
            <a:alpha val="21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19</xdr:col>
      <xdr:colOff>291582</xdr:colOff>
      <xdr:row>19</xdr:row>
      <xdr:rowOff>136070</xdr:rowOff>
    </xdr:from>
    <xdr:to>
      <xdr:col>23</xdr:col>
      <xdr:colOff>388776</xdr:colOff>
      <xdr:row>35</xdr:row>
      <xdr:rowOff>126351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8" name="Gráfico 57">
              <a:extLst>
                <a:ext uri="{FF2B5EF4-FFF2-40B4-BE49-F238E27FC236}">
                  <a16:creationId xmlns:a16="http://schemas.microsoft.com/office/drawing/2014/main" id="{F267386C-18B9-454C-A9E0-F6BD610E7B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250" y="3829437"/>
              <a:ext cx="2546480" cy="31004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21</xdr:col>
      <xdr:colOff>252705</xdr:colOff>
      <xdr:row>22</xdr:row>
      <xdr:rowOff>8956</xdr:rowOff>
    </xdr:from>
    <xdr:to>
      <xdr:col>22</xdr:col>
      <xdr:colOff>311021</xdr:colOff>
      <xdr:row>23</xdr:row>
      <xdr:rowOff>68037</xdr:rowOff>
    </xdr:to>
    <xdr:sp macro="" textlink="Análise!W14">
      <xdr:nvSpPr>
        <xdr:cNvPr id="59" name="CaixaDeTexto 58">
          <a:extLst>
            <a:ext uri="{FF2B5EF4-FFF2-40B4-BE49-F238E27FC236}">
              <a16:creationId xmlns:a16="http://schemas.microsoft.com/office/drawing/2014/main" id="{38FB6F2C-FF7A-4296-9E83-53B02561846C}"/>
            </a:ext>
          </a:extLst>
        </xdr:cNvPr>
        <xdr:cNvSpPr txBox="1"/>
      </xdr:nvSpPr>
      <xdr:spPr>
        <a:xfrm>
          <a:off x="13092016" y="4285487"/>
          <a:ext cx="670638" cy="253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EFE50BBC-9C7C-498E-A7D3-97F3D235B579}" type="TxLink">
            <a:rPr lang="en-US" sz="1600" b="1" i="0" u="none" strike="noStrike">
              <a:solidFill>
                <a:srgbClr val="000000"/>
              </a:solidFill>
              <a:latin typeface="Aptos Narrow"/>
            </a:rPr>
            <a:t>27%</a:t>
          </a:fld>
          <a:endParaRPr lang="en-US" sz="1600" b="1" i="0" u="none" strike="noStrike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>
    <xdr:from>
      <xdr:col>22</xdr:col>
      <xdr:colOff>113523</xdr:colOff>
      <xdr:row>25</xdr:row>
      <xdr:rowOff>132198</xdr:rowOff>
    </xdr:from>
    <xdr:to>
      <xdr:col>23</xdr:col>
      <xdr:colOff>171840</xdr:colOff>
      <xdr:row>26</xdr:row>
      <xdr:rowOff>191278</xdr:rowOff>
    </xdr:to>
    <xdr:sp macro="" textlink="Análise!W15">
      <xdr:nvSpPr>
        <xdr:cNvPr id="60" name="CaixaDeTexto 59">
          <a:extLst>
            <a:ext uri="{FF2B5EF4-FFF2-40B4-BE49-F238E27FC236}">
              <a16:creationId xmlns:a16="http://schemas.microsoft.com/office/drawing/2014/main" id="{897F43DE-2CDD-4A25-A690-3EB6708C9F8A}"/>
            </a:ext>
          </a:extLst>
        </xdr:cNvPr>
        <xdr:cNvSpPr txBox="1"/>
      </xdr:nvSpPr>
      <xdr:spPr>
        <a:xfrm>
          <a:off x="13565156" y="4991892"/>
          <a:ext cx="670638" cy="253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4AC444D-56FF-4E58-B9FE-058FC4A04EAE}" type="TxLink">
            <a:rPr lang="en-US" sz="16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l"/>
            <a:t>51%</a:t>
          </a:fld>
          <a:endParaRPr lang="en-US" sz="1600" b="1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547786</xdr:colOff>
      <xdr:row>29</xdr:row>
      <xdr:rowOff>12456</xdr:rowOff>
    </xdr:from>
    <xdr:to>
      <xdr:col>21</xdr:col>
      <xdr:colOff>606103</xdr:colOff>
      <xdr:row>30</xdr:row>
      <xdr:rowOff>71536</xdr:rowOff>
    </xdr:to>
    <xdr:sp macro="" textlink="Análise!W16">
      <xdr:nvSpPr>
        <xdr:cNvPr id="61" name="CaixaDeTexto 60">
          <a:extLst>
            <a:ext uri="{FF2B5EF4-FFF2-40B4-BE49-F238E27FC236}">
              <a16:creationId xmlns:a16="http://schemas.microsoft.com/office/drawing/2014/main" id="{3EF531D4-C7B0-4487-89D2-F8BC44416795}"/>
            </a:ext>
          </a:extLst>
        </xdr:cNvPr>
        <xdr:cNvSpPr txBox="1"/>
      </xdr:nvSpPr>
      <xdr:spPr>
        <a:xfrm>
          <a:off x="12774776" y="5649701"/>
          <a:ext cx="670638" cy="253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62DB20-F526-446B-BEB0-3C1655E9E930}" type="TxLink">
            <a:rPr lang="en-US" sz="16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l"/>
            <a:t>22%</a:t>
          </a:fld>
          <a:endParaRPr lang="en-US" sz="1600" b="1" i="0" u="none" strike="noStrike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583162</xdr:colOff>
      <xdr:row>9</xdr:row>
      <xdr:rowOff>123242</xdr:rowOff>
    </xdr:from>
    <xdr:to>
      <xdr:col>9</xdr:col>
      <xdr:colOff>388775</xdr:colOff>
      <xdr:row>11</xdr:row>
      <xdr:rowOff>174949</xdr:rowOff>
    </xdr:to>
    <xdr:sp macro="" textlink="Análise!AG6">
      <xdr:nvSpPr>
        <xdr:cNvPr id="62" name="CaixaDeTexto 61">
          <a:extLst>
            <a:ext uri="{FF2B5EF4-FFF2-40B4-BE49-F238E27FC236}">
              <a16:creationId xmlns:a16="http://schemas.microsoft.com/office/drawing/2014/main" id="{EE05901D-C975-427F-8691-96F2D801DAE6}"/>
            </a:ext>
          </a:extLst>
        </xdr:cNvPr>
        <xdr:cNvSpPr txBox="1"/>
      </xdr:nvSpPr>
      <xdr:spPr>
        <a:xfrm>
          <a:off x="4849973" y="1872732"/>
          <a:ext cx="1030256" cy="440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D52C038-96BB-4857-88C1-DBC92F3B9333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t>R$ 26.467,80</a:t>
          </a:fld>
          <a:endParaRPr lang="en-US" sz="1200" b="1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278752</xdr:colOff>
      <xdr:row>9</xdr:row>
      <xdr:rowOff>159010</xdr:rowOff>
    </xdr:from>
    <xdr:to>
      <xdr:col>13</xdr:col>
      <xdr:colOff>145791</xdr:colOff>
      <xdr:row>12</xdr:row>
      <xdr:rowOff>16329</xdr:rowOff>
    </xdr:to>
    <xdr:sp macro="" textlink="Análise!AH6">
      <xdr:nvSpPr>
        <xdr:cNvPr id="63" name="CaixaDeTexto 62">
          <a:extLst>
            <a:ext uri="{FF2B5EF4-FFF2-40B4-BE49-F238E27FC236}">
              <a16:creationId xmlns:a16="http://schemas.microsoft.com/office/drawing/2014/main" id="{AAFA66E1-980C-4F0C-8F7D-AF2406F41B45}"/>
            </a:ext>
          </a:extLst>
        </xdr:cNvPr>
        <xdr:cNvSpPr txBox="1"/>
      </xdr:nvSpPr>
      <xdr:spPr>
        <a:xfrm>
          <a:off x="6994849" y="1908500"/>
          <a:ext cx="1091682" cy="440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105502A6-F838-4EA8-8060-3467FC91785F}" type="TxLink">
            <a:rPr lang="en-US" sz="1100" b="0" i="0" u="none" strike="noStrike">
              <a:solidFill>
                <a:schemeClr val="bg1"/>
              </a:solidFill>
              <a:latin typeface="Aptos Narrow"/>
              <a:ea typeface="+mn-ea"/>
              <a:cs typeface="+mn-cs"/>
            </a:rPr>
            <a:t>R$ 317.613,60</a:t>
          </a:fld>
          <a:endParaRPr lang="pt-BR" sz="1100" b="0" i="0" u="none" strike="noStrike">
            <a:solidFill>
              <a:schemeClr val="bg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233265</xdr:colOff>
      <xdr:row>27</xdr:row>
      <xdr:rowOff>184280</xdr:rowOff>
    </xdr:from>
    <xdr:to>
      <xdr:col>3</xdr:col>
      <xdr:colOff>417933</xdr:colOff>
      <xdr:row>34</xdr:row>
      <xdr:rowOff>63573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4" name="Região">
              <a:extLst>
                <a:ext uri="{FF2B5EF4-FFF2-40B4-BE49-F238E27FC236}">
                  <a16:creationId xmlns:a16="http://schemas.microsoft.com/office/drawing/2014/main" id="{3B4D141D-56D6-4963-B328-093A10C328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265" y="5432749"/>
              <a:ext cx="2021632" cy="12400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242790</xdr:colOff>
      <xdr:row>9</xdr:row>
      <xdr:rowOff>2915</xdr:rowOff>
    </xdr:from>
    <xdr:to>
      <xdr:col>3</xdr:col>
      <xdr:colOff>456812</xdr:colOff>
      <xdr:row>16</xdr:row>
      <xdr:rowOff>155510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5" name="Assinatura">
              <a:extLst>
                <a:ext uri="{FF2B5EF4-FFF2-40B4-BE49-F238E27FC236}">
                  <a16:creationId xmlns:a16="http://schemas.microsoft.com/office/drawing/2014/main" id="{91A197F5-EAFA-43AE-9714-63D783BE49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ssina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790" y="1752405"/>
              <a:ext cx="2050986" cy="15133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233265</xdr:colOff>
      <xdr:row>18</xdr:row>
      <xdr:rowOff>83975</xdr:rowOff>
    </xdr:from>
    <xdr:to>
      <xdr:col>3</xdr:col>
      <xdr:colOff>437372</xdr:colOff>
      <xdr:row>26</xdr:row>
      <xdr:rowOff>61507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6" name="Faixa Etária">
              <a:extLst>
                <a:ext uri="{FF2B5EF4-FFF2-40B4-BE49-F238E27FC236}">
                  <a16:creationId xmlns:a16="http://schemas.microsoft.com/office/drawing/2014/main" id="{96C88B7B-9BC8-4F1B-93A0-FE15E5847C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ixa Etá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265" y="3582955"/>
              <a:ext cx="2041071" cy="15326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233070</xdr:colOff>
      <xdr:row>3</xdr:row>
      <xdr:rowOff>116632</xdr:rowOff>
    </xdr:from>
    <xdr:to>
      <xdr:col>3</xdr:col>
      <xdr:colOff>476249</xdr:colOff>
      <xdr:row>7</xdr:row>
      <xdr:rowOff>71138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7" name="Gênero">
              <a:extLst>
                <a:ext uri="{FF2B5EF4-FFF2-40B4-BE49-F238E27FC236}">
                  <a16:creationId xmlns:a16="http://schemas.microsoft.com/office/drawing/2014/main" id="{BC755E42-2012-4E36-A248-B42C7EE589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êner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070" y="699795"/>
              <a:ext cx="2080143" cy="7320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Anastacio" refreshedDate="45905.720379398146" createdVersion="8" refreshedVersion="8" minRefreshableVersion="3" recordCount="802" xr:uid="{5528F27A-0B8F-4AFD-9134-CEFC18CEB354}">
  <cacheSource type="worksheet">
    <worksheetSource name="tBase"/>
  </cacheSource>
  <cacheFields count="12">
    <cacheField name="CPF" numFmtId="167">
      <sharedItems containsSemiMixedTypes="0" containsString="0" containsNumber="1" containsInteger="1" minValue="22251128276" maxValue="99687496489"/>
    </cacheField>
    <cacheField name="Nome" numFmtId="0">
      <sharedItems/>
    </cacheField>
    <cacheField name="Gênero" numFmtId="0">
      <sharedItems count="2">
        <s v="Masculino"/>
        <s v="Feminino"/>
      </sharedItems>
    </cacheField>
    <cacheField name="Nivel de Estudos" numFmtId="0">
      <sharedItems/>
    </cacheField>
    <cacheField name="Interesse/Hobbie" numFmtId="0">
      <sharedItems/>
    </cacheField>
    <cacheField name="Região" numFmtId="0">
      <sharedItems count="3">
        <s v="Rio Grande do Sul"/>
        <s v="Paraná"/>
        <s v="Santa Catarina"/>
      </sharedItems>
    </cacheField>
    <cacheField name="Data Nascimento" numFmtId="14">
      <sharedItems containsSemiMixedTypes="0" containsNonDate="0" containsDate="1" containsString="0" minDate="1955-01-01T00:00:00" maxDate="1999-12-17T00:00:00"/>
    </cacheField>
    <cacheField name="Avaliação" numFmtId="14">
      <sharedItems count="8">
        <s v="Produto Excelente"/>
        <s v="Suporte Ruim"/>
        <s v="Embalagem Danificada"/>
        <s v="Atendimento Bom"/>
        <s v="Faltando Item"/>
        <s v="Atraso na Entrega"/>
        <s v="Produto com defeito"/>
        <s v="Boa qualidade"/>
      </sharedItems>
    </cacheField>
    <cacheField name="Assinatura" numFmtId="0">
      <sharedItems count="4">
        <s v="Safe Watch"/>
        <s v="Deluxe Box"/>
        <s v="Magic Box"/>
        <s v="Premium X"/>
      </sharedItems>
    </cacheField>
    <cacheField name="Mensalidades" numFmtId="164">
      <sharedItems containsSemiMixedTypes="0" containsString="0" containsNumber="1" minValue="9.9" maxValue="79.900000000000006"/>
    </cacheField>
    <cacheField name="Idade" numFmtId="0">
      <sharedItems containsSemiMixedTypes="0" containsString="0" containsNumber="1" containsInteger="1" minValue="25" maxValue="70"/>
    </cacheField>
    <cacheField name="Faixa Etária" numFmtId="0">
      <sharedItems count="4">
        <s v="54-70"/>
        <s v="24-34"/>
        <s v="44 - 54"/>
        <s v="35 - 44"/>
      </sharedItems>
    </cacheField>
  </cacheFields>
  <extLst>
    <ext xmlns:x14="http://schemas.microsoft.com/office/spreadsheetml/2009/9/main" uri="{725AE2AE-9491-48be-B2B4-4EB974FC3084}">
      <x14:pivotCacheDefinition pivotCacheId="5739919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2">
  <r>
    <n v="22251128276"/>
    <s v="William Fernandes"/>
    <x v="0"/>
    <s v="Ensino Médio"/>
    <s v="Esportes"/>
    <x v="0"/>
    <d v="1957-10-25T00:00:00"/>
    <x v="0"/>
    <x v="0"/>
    <n v="29.9"/>
    <n v="67"/>
    <x v="0"/>
  </r>
  <r>
    <n v="22261045848"/>
    <s v="Emma Johnson"/>
    <x v="1"/>
    <s v="Superior"/>
    <s v="Agronegócio"/>
    <x v="0"/>
    <d v="1991-05-18T00:00:00"/>
    <x v="0"/>
    <x v="1"/>
    <n v="35.9"/>
    <n v="34"/>
    <x v="1"/>
  </r>
  <r>
    <n v="22319593464"/>
    <s v="Ava Davis"/>
    <x v="1"/>
    <s v="Ensino Médio"/>
    <s v="Economia"/>
    <x v="1"/>
    <d v="1962-06-05T00:00:00"/>
    <x v="0"/>
    <x v="1"/>
    <n v="35.9"/>
    <n v="63"/>
    <x v="0"/>
  </r>
  <r>
    <n v="22502656506"/>
    <s v="Robert Watson"/>
    <x v="0"/>
    <s v="Ensino Médio"/>
    <s v="Finanças"/>
    <x v="0"/>
    <d v="1993-03-07T00:00:00"/>
    <x v="0"/>
    <x v="0"/>
    <n v="29.9"/>
    <n v="32"/>
    <x v="1"/>
  </r>
  <r>
    <n v="22545488634"/>
    <s v="Sandra Martins"/>
    <x v="1"/>
    <s v="Ensino Médio"/>
    <s v="Esportes"/>
    <x v="0"/>
    <d v="1961-08-31T00:00:00"/>
    <x v="0"/>
    <x v="2"/>
    <n v="9.9"/>
    <n v="64"/>
    <x v="0"/>
  </r>
  <r>
    <n v="22730255729"/>
    <s v="Abigail Clark"/>
    <x v="0"/>
    <s v="Ensino Médio"/>
    <s v="Agronegócio"/>
    <x v="0"/>
    <d v="1956-06-27T00:00:00"/>
    <x v="0"/>
    <x v="2"/>
    <n v="9.9"/>
    <n v="69"/>
    <x v="0"/>
  </r>
  <r>
    <n v="22915442664"/>
    <s v="Maria Elena Herrera"/>
    <x v="1"/>
    <s v="Superior"/>
    <s v="Negócios"/>
    <x v="0"/>
    <d v="1971-09-14T00:00:00"/>
    <x v="0"/>
    <x v="2"/>
    <n v="9.9"/>
    <n v="54"/>
    <x v="0"/>
  </r>
  <r>
    <n v="23003948004"/>
    <s v="Jose Luis Cardenas"/>
    <x v="0"/>
    <s v="Superior"/>
    <s v="Agronegócio"/>
    <x v="0"/>
    <d v="1995-06-29T00:00:00"/>
    <x v="0"/>
    <x v="1"/>
    <n v="35.9"/>
    <n v="30"/>
    <x v="1"/>
  </r>
  <r>
    <n v="23076469898"/>
    <s v="Giovanna Oliveira"/>
    <x v="1"/>
    <s v="Mestrado"/>
    <s v="Finanças"/>
    <x v="0"/>
    <d v="1972-08-23T00:00:00"/>
    <x v="0"/>
    <x v="0"/>
    <n v="29.9"/>
    <n v="53"/>
    <x v="2"/>
  </r>
  <r>
    <n v="23247585094"/>
    <s v="Rafael Costa"/>
    <x v="0"/>
    <s v="Superior"/>
    <s v="Esportes"/>
    <x v="2"/>
    <d v="1987-02-01T00:00:00"/>
    <x v="1"/>
    <x v="2"/>
    <n v="9.9"/>
    <n v="38"/>
    <x v="3"/>
  </r>
  <r>
    <n v="23305930384"/>
    <s v="Diana Lopez"/>
    <x v="1"/>
    <s v="Ensino Médio"/>
    <s v="Negócios"/>
    <x v="1"/>
    <d v="1959-11-30T00:00:00"/>
    <x v="2"/>
    <x v="3"/>
    <n v="79.900000000000006"/>
    <n v="65"/>
    <x v="0"/>
  </r>
  <r>
    <n v="23327518189"/>
    <s v="Michael Hall"/>
    <x v="0"/>
    <s v="Ensino Médio"/>
    <s v="Economia"/>
    <x v="1"/>
    <d v="1958-06-30T00:00:00"/>
    <x v="3"/>
    <x v="0"/>
    <n v="29.9"/>
    <n v="67"/>
    <x v="0"/>
  </r>
  <r>
    <n v="23347171291"/>
    <s v="Luis Reyes"/>
    <x v="0"/>
    <s v="Mestrado"/>
    <s v="Finanças"/>
    <x v="0"/>
    <d v="1978-06-04T00:00:00"/>
    <x v="3"/>
    <x v="2"/>
    <n v="9.9"/>
    <n v="47"/>
    <x v="2"/>
  </r>
  <r>
    <n v="23396488132"/>
    <s v="Rafael Ferreira Lima"/>
    <x v="0"/>
    <s v="Ensino Médio"/>
    <s v="Economia"/>
    <x v="0"/>
    <d v="1994-02-25T00:00:00"/>
    <x v="3"/>
    <x v="1"/>
    <n v="35.9"/>
    <n v="31"/>
    <x v="1"/>
  </r>
  <r>
    <n v="23474418720"/>
    <s v="Daniel Pereira"/>
    <x v="0"/>
    <s v="Superior"/>
    <s v="Esportes"/>
    <x v="0"/>
    <d v="1964-06-12T00:00:00"/>
    <x v="3"/>
    <x v="0"/>
    <n v="29.9"/>
    <n v="61"/>
    <x v="0"/>
  </r>
  <r>
    <n v="23495363597"/>
    <s v="Eliza Hayes"/>
    <x v="1"/>
    <s v="Ensino Médio"/>
    <s v="Esportes"/>
    <x v="0"/>
    <d v="1972-11-07T00:00:00"/>
    <x v="3"/>
    <x v="2"/>
    <n v="9.9"/>
    <n v="52"/>
    <x v="2"/>
  </r>
  <r>
    <n v="23710915067"/>
    <s v="Ruby Perry"/>
    <x v="0"/>
    <s v="Pós-Graduação"/>
    <s v="Esportes"/>
    <x v="0"/>
    <d v="1963-11-26T00:00:00"/>
    <x v="3"/>
    <x v="0"/>
    <n v="29.9"/>
    <n v="61"/>
    <x v="0"/>
  </r>
  <r>
    <n v="23744776016"/>
    <s v="Renata Fernandes"/>
    <x v="1"/>
    <s v="Superior"/>
    <s v="Agronegócio"/>
    <x v="2"/>
    <d v="1980-11-30T00:00:00"/>
    <x v="4"/>
    <x v="2"/>
    <n v="9.9"/>
    <n v="44"/>
    <x v="2"/>
  </r>
  <r>
    <n v="23811464512"/>
    <s v="Sofia Velez"/>
    <x v="1"/>
    <s v="Doutorado"/>
    <s v="Finanças"/>
    <x v="0"/>
    <d v="1979-08-30T00:00:00"/>
    <x v="0"/>
    <x v="0"/>
    <n v="29.9"/>
    <n v="46"/>
    <x v="2"/>
  </r>
  <r>
    <n v="23812290184"/>
    <s v="Caleb Reed"/>
    <x v="0"/>
    <s v="Pós-Graduação"/>
    <s v="Negócios"/>
    <x v="0"/>
    <d v="1992-07-03T00:00:00"/>
    <x v="0"/>
    <x v="0"/>
    <n v="29.9"/>
    <n v="33"/>
    <x v="1"/>
  </r>
  <r>
    <n v="23826850226"/>
    <s v="Juliana de Souza Oliveira"/>
    <x v="1"/>
    <s v="Superior"/>
    <s v="Negócios"/>
    <x v="1"/>
    <d v="1970-01-24T00:00:00"/>
    <x v="0"/>
    <x v="2"/>
    <n v="9.9"/>
    <n v="55"/>
    <x v="0"/>
  </r>
  <r>
    <n v="23832649809"/>
    <s v="Rita Santos"/>
    <x v="1"/>
    <s v="Ensino Médio"/>
    <s v="Política"/>
    <x v="1"/>
    <d v="1960-02-23T00:00:00"/>
    <x v="0"/>
    <x v="3"/>
    <n v="79.900000000000006"/>
    <n v="65"/>
    <x v="0"/>
  </r>
  <r>
    <n v="23901903684"/>
    <s v="Emerson Oliveira"/>
    <x v="0"/>
    <s v="Mestrado"/>
    <s v="Negócios"/>
    <x v="0"/>
    <d v="1985-03-27T00:00:00"/>
    <x v="0"/>
    <x v="1"/>
    <n v="35.9"/>
    <n v="40"/>
    <x v="3"/>
  </r>
  <r>
    <n v="23955738155"/>
    <s v="Eliana Ramirez"/>
    <x v="1"/>
    <s v="Pós-Graduação"/>
    <s v="Negócios"/>
    <x v="1"/>
    <d v="1971-04-22T00:00:00"/>
    <x v="5"/>
    <x v="0"/>
    <n v="29.9"/>
    <n v="54"/>
    <x v="0"/>
  </r>
  <r>
    <n v="23985916849"/>
    <s v="Camila Torres"/>
    <x v="1"/>
    <s v="Superior"/>
    <s v="Economia"/>
    <x v="0"/>
    <d v="1990-11-04T00:00:00"/>
    <x v="1"/>
    <x v="1"/>
    <n v="35.9"/>
    <n v="34"/>
    <x v="1"/>
  </r>
  <r>
    <n v="24132591017"/>
    <s v="Rita Silva"/>
    <x v="1"/>
    <s v="Pós-Graduação"/>
    <s v="Agronegócio"/>
    <x v="0"/>
    <d v="1978-01-14T00:00:00"/>
    <x v="6"/>
    <x v="3"/>
    <n v="79.900000000000006"/>
    <n v="47"/>
    <x v="2"/>
  </r>
  <r>
    <n v="24163969033"/>
    <s v="James Lee"/>
    <x v="0"/>
    <s v="Superior"/>
    <s v="Negócios"/>
    <x v="1"/>
    <d v="1993-11-21T00:00:00"/>
    <x v="2"/>
    <x v="2"/>
    <n v="9.9"/>
    <n v="31"/>
    <x v="1"/>
  </r>
  <r>
    <n v="24287997573"/>
    <s v="Amanda Costa"/>
    <x v="1"/>
    <s v="Superior"/>
    <s v="Negócios"/>
    <x v="0"/>
    <d v="1980-03-18T00:00:00"/>
    <x v="7"/>
    <x v="2"/>
    <n v="9.9"/>
    <n v="45"/>
    <x v="2"/>
  </r>
  <r>
    <n v="24399783131"/>
    <s v="Olivia Brown"/>
    <x v="1"/>
    <s v="Pós-Graduação"/>
    <s v="Esportes"/>
    <x v="1"/>
    <d v="1958-09-05T00:00:00"/>
    <x v="5"/>
    <x v="2"/>
    <n v="9.9"/>
    <n v="67"/>
    <x v="0"/>
  </r>
  <r>
    <n v="24476290628"/>
    <s v="Ricardo Barbosa"/>
    <x v="0"/>
    <s v="Superior"/>
    <s v="Esportes"/>
    <x v="2"/>
    <d v="1974-10-15T00:00:00"/>
    <x v="4"/>
    <x v="2"/>
    <n v="9.9"/>
    <n v="50"/>
    <x v="2"/>
  </r>
  <r>
    <n v="24501506609"/>
    <s v="Laura Ribeiro"/>
    <x v="1"/>
    <s v="Superior"/>
    <s v="Política"/>
    <x v="1"/>
    <d v="1968-03-06T00:00:00"/>
    <x v="3"/>
    <x v="3"/>
    <n v="79.900000000000006"/>
    <n v="57"/>
    <x v="0"/>
  </r>
  <r>
    <n v="24571944346"/>
    <s v="Emily Wright"/>
    <x v="1"/>
    <s v="Superior"/>
    <s v="Esportes"/>
    <x v="2"/>
    <d v="1959-04-13T00:00:00"/>
    <x v="5"/>
    <x v="2"/>
    <n v="9.9"/>
    <n v="66"/>
    <x v="0"/>
  </r>
  <r>
    <n v="24787984175"/>
    <s v="Henry Adams"/>
    <x v="0"/>
    <s v="Doutorado"/>
    <s v="Finanças"/>
    <x v="0"/>
    <d v="1995-06-17T00:00:00"/>
    <x v="4"/>
    <x v="0"/>
    <n v="29.9"/>
    <n v="30"/>
    <x v="1"/>
  </r>
  <r>
    <n v="25119128692"/>
    <s v="Chloe Coleman"/>
    <x v="1"/>
    <s v="Superior"/>
    <s v="Agronegócio"/>
    <x v="0"/>
    <d v="1983-03-09T00:00:00"/>
    <x v="3"/>
    <x v="1"/>
    <n v="35.9"/>
    <n v="42"/>
    <x v="3"/>
  </r>
  <r>
    <n v="25186825602"/>
    <s v="Lucy Brooks"/>
    <x v="0"/>
    <s v="Superior"/>
    <s v="Economia"/>
    <x v="0"/>
    <d v="1963-04-23T00:00:00"/>
    <x v="0"/>
    <x v="0"/>
    <n v="29.9"/>
    <n v="62"/>
    <x v="0"/>
  </r>
  <r>
    <n v="25259510243"/>
    <s v="Isabela Martins Pereira"/>
    <x v="1"/>
    <s v="Superior"/>
    <s v="Finanças"/>
    <x v="1"/>
    <d v="1973-03-18T00:00:00"/>
    <x v="0"/>
    <x v="2"/>
    <n v="9.9"/>
    <n v="52"/>
    <x v="2"/>
  </r>
  <r>
    <n v="25299040876"/>
    <s v="Vilma Pereira"/>
    <x v="1"/>
    <s v="Ensino Médio"/>
    <s v="Finanças"/>
    <x v="0"/>
    <d v="1960-03-27T00:00:00"/>
    <x v="0"/>
    <x v="2"/>
    <n v="9.9"/>
    <n v="65"/>
    <x v="0"/>
  </r>
  <r>
    <n v="25585315115"/>
    <s v="Autumn Brooks"/>
    <x v="0"/>
    <s v="Pós-Graduação"/>
    <s v="Economia"/>
    <x v="1"/>
    <d v="1977-08-18T00:00:00"/>
    <x v="0"/>
    <x v="2"/>
    <n v="9.9"/>
    <n v="48"/>
    <x v="2"/>
  </r>
  <r>
    <n v="25620590447"/>
    <s v="Isabela Carvalho"/>
    <x v="1"/>
    <s v="Superior"/>
    <s v="Política"/>
    <x v="1"/>
    <d v="1989-12-02T00:00:00"/>
    <x v="0"/>
    <x v="3"/>
    <n v="79.900000000000006"/>
    <n v="35"/>
    <x v="3"/>
  </r>
  <r>
    <n v="25690893853"/>
    <s v="Lily Cooper"/>
    <x v="1"/>
    <s v="Ensino Médio"/>
    <s v="Esportes"/>
    <x v="0"/>
    <d v="1962-04-22T00:00:00"/>
    <x v="0"/>
    <x v="2"/>
    <n v="9.9"/>
    <n v="63"/>
    <x v="0"/>
  </r>
  <r>
    <n v="25770108240"/>
    <s v="Bruno Santos"/>
    <x v="0"/>
    <s v="Ensino Médio"/>
    <s v="Economia"/>
    <x v="0"/>
    <d v="1984-09-12T00:00:00"/>
    <x v="0"/>
    <x v="2"/>
    <n v="9.9"/>
    <n v="41"/>
    <x v="3"/>
  </r>
  <r>
    <n v="26133183584"/>
    <s v="Ethan White"/>
    <x v="0"/>
    <s v="Mestrado"/>
    <s v="Negócios"/>
    <x v="0"/>
    <d v="1989-08-21T00:00:00"/>
    <x v="0"/>
    <x v="2"/>
    <n v="9.9"/>
    <n v="36"/>
    <x v="3"/>
  </r>
  <r>
    <n v="26552662070"/>
    <s v="Mariana Rodrigues"/>
    <x v="1"/>
    <s v="Ensino Médio"/>
    <s v="Política"/>
    <x v="0"/>
    <d v="1958-01-07T00:00:00"/>
    <x v="0"/>
    <x v="3"/>
    <n v="79.900000000000006"/>
    <n v="67"/>
    <x v="0"/>
  </r>
  <r>
    <n v="26642966334"/>
    <s v="Lucas Oliveira"/>
    <x v="0"/>
    <s v="Ensino Médio"/>
    <s v="Esportes"/>
    <x v="0"/>
    <d v="1974-04-17T00:00:00"/>
    <x v="1"/>
    <x v="2"/>
    <n v="9.9"/>
    <n v="51"/>
    <x v="2"/>
  </r>
  <r>
    <n v="26713299497"/>
    <s v="Aaron Perry"/>
    <x v="0"/>
    <s v="Mestrado"/>
    <s v="Negócios"/>
    <x v="0"/>
    <d v="1963-08-08T00:00:00"/>
    <x v="2"/>
    <x v="1"/>
    <n v="35.9"/>
    <n v="62"/>
    <x v="0"/>
  </r>
  <r>
    <n v="26748985558"/>
    <s v="José da Silva"/>
    <x v="0"/>
    <s v="Mestrado"/>
    <s v="Agronegócio"/>
    <x v="2"/>
    <d v="1961-02-10T00:00:00"/>
    <x v="3"/>
    <x v="2"/>
    <n v="9.9"/>
    <n v="64"/>
    <x v="0"/>
  </r>
  <r>
    <n v="26768816675"/>
    <s v="Mariana Oliveira"/>
    <x v="1"/>
    <s v="Superior"/>
    <s v="Negócios"/>
    <x v="1"/>
    <d v="1989-07-23T00:00:00"/>
    <x v="3"/>
    <x v="2"/>
    <n v="9.9"/>
    <n v="36"/>
    <x v="3"/>
  </r>
  <r>
    <n v="26864897176"/>
    <s v="Antonio Pacheco"/>
    <x v="0"/>
    <s v="Pós-Graduação"/>
    <s v="Finanças"/>
    <x v="0"/>
    <d v="1965-03-30T00:00:00"/>
    <x v="3"/>
    <x v="0"/>
    <n v="29.9"/>
    <n v="60"/>
    <x v="0"/>
  </r>
  <r>
    <n v="26887944990"/>
    <s v="Rosa Molina"/>
    <x v="0"/>
    <s v="Ensino Médio"/>
    <s v="Agronegócio"/>
    <x v="0"/>
    <d v="1970-11-25T00:00:00"/>
    <x v="3"/>
    <x v="1"/>
    <n v="35.9"/>
    <n v="54"/>
    <x v="0"/>
  </r>
  <r>
    <n v="27177199946"/>
    <s v="Leah Sanders"/>
    <x v="1"/>
    <s v="Superior"/>
    <s v="Economia"/>
    <x v="0"/>
    <d v="1995-05-12T00:00:00"/>
    <x v="3"/>
    <x v="1"/>
    <n v="35.9"/>
    <n v="30"/>
    <x v="1"/>
  </r>
  <r>
    <n v="27285805125"/>
    <s v="Landon Gray"/>
    <x v="1"/>
    <s v="Superior"/>
    <s v="Negócios"/>
    <x v="1"/>
    <d v="1987-03-12T00:00:00"/>
    <x v="3"/>
    <x v="0"/>
    <n v="29.9"/>
    <n v="38"/>
    <x v="3"/>
  </r>
  <r>
    <n v="27448464474"/>
    <s v="Rita Gomes"/>
    <x v="1"/>
    <s v="Ensino Médio"/>
    <s v="Negócios"/>
    <x v="1"/>
    <d v="1972-06-28T00:00:00"/>
    <x v="4"/>
    <x v="2"/>
    <n v="9.9"/>
    <n v="53"/>
    <x v="2"/>
  </r>
  <r>
    <n v="27575618320"/>
    <s v="Nora Collins"/>
    <x v="1"/>
    <s v="Superior"/>
    <s v="Esportes"/>
    <x v="0"/>
    <d v="1994-10-27T00:00:00"/>
    <x v="0"/>
    <x v="2"/>
    <n v="9.9"/>
    <n v="30"/>
    <x v="1"/>
  </r>
  <r>
    <n v="27679793781"/>
    <s v="Clara Almeida"/>
    <x v="1"/>
    <s v="Pós-Graduação"/>
    <s v="Finanças"/>
    <x v="2"/>
    <d v="1961-02-10T00:00:00"/>
    <x v="0"/>
    <x v="0"/>
    <n v="29.9"/>
    <n v="64"/>
    <x v="0"/>
  </r>
  <r>
    <n v="27696929974"/>
    <s v="Marcelo Fernandes"/>
    <x v="0"/>
    <s v="Pós-Graduação"/>
    <s v="Negócios"/>
    <x v="0"/>
    <d v="1963-07-13T00:00:00"/>
    <x v="0"/>
    <x v="2"/>
    <n v="9.9"/>
    <n v="62"/>
    <x v="0"/>
  </r>
  <r>
    <n v="27712009563"/>
    <s v="Henrique Freitas"/>
    <x v="0"/>
    <s v="Superior"/>
    <s v="Negócios"/>
    <x v="2"/>
    <d v="1966-08-10T00:00:00"/>
    <x v="0"/>
    <x v="0"/>
    <n v="29.9"/>
    <n v="59"/>
    <x v="0"/>
  </r>
  <r>
    <n v="27720063292"/>
    <s v="Laura Pineda"/>
    <x v="1"/>
    <s v="Superior"/>
    <s v="Negócios"/>
    <x v="0"/>
    <d v="1989-12-22T00:00:00"/>
    <x v="0"/>
    <x v="0"/>
    <n v="29.9"/>
    <n v="35"/>
    <x v="3"/>
  </r>
  <r>
    <n v="27733422032"/>
    <s v="Sandra Gomes"/>
    <x v="1"/>
    <s v="Superior"/>
    <s v="Finanças"/>
    <x v="1"/>
    <d v="1988-07-19T00:00:00"/>
    <x v="5"/>
    <x v="0"/>
    <n v="29.9"/>
    <n v="37"/>
    <x v="3"/>
  </r>
  <r>
    <n v="27882905440"/>
    <s v="William Allen"/>
    <x v="0"/>
    <s v="Superior"/>
    <s v="Negócios"/>
    <x v="1"/>
    <d v="1984-03-29T00:00:00"/>
    <x v="1"/>
    <x v="1"/>
    <n v="35.9"/>
    <n v="41"/>
    <x v="3"/>
  </r>
  <r>
    <n v="27972353916"/>
    <s v="José Rodrigues"/>
    <x v="0"/>
    <s v="Ensino Médio"/>
    <s v="Economia"/>
    <x v="0"/>
    <d v="1972-05-01T00:00:00"/>
    <x v="6"/>
    <x v="0"/>
    <n v="29.9"/>
    <n v="53"/>
    <x v="2"/>
  </r>
  <r>
    <n v="28013158370"/>
    <s v="Carolina Valenzuela"/>
    <x v="1"/>
    <s v="Superior"/>
    <s v="Negócios"/>
    <x v="1"/>
    <d v="1957-09-13T00:00:00"/>
    <x v="2"/>
    <x v="3"/>
    <n v="79.900000000000006"/>
    <n v="68"/>
    <x v="0"/>
  </r>
  <r>
    <n v="28054126958"/>
    <s v="Pedro Torres"/>
    <x v="0"/>
    <s v="Superior"/>
    <s v="Economia"/>
    <x v="2"/>
    <d v="1981-09-01T00:00:00"/>
    <x v="7"/>
    <x v="1"/>
    <n v="35.9"/>
    <n v="44"/>
    <x v="2"/>
  </r>
  <r>
    <n v="28153849933"/>
    <s v="Daniel Baker"/>
    <x v="0"/>
    <s v="Pós-Graduação"/>
    <s v="Negócios"/>
    <x v="2"/>
    <d v="1974-10-13T00:00:00"/>
    <x v="5"/>
    <x v="3"/>
    <n v="79.900000000000006"/>
    <n v="50"/>
    <x v="2"/>
  </r>
  <r>
    <n v="28166551614"/>
    <s v="Renata Rodrigues"/>
    <x v="1"/>
    <s v="Pós-Graduação"/>
    <s v="Política"/>
    <x v="2"/>
    <d v="1983-12-06T00:00:00"/>
    <x v="4"/>
    <x v="3"/>
    <n v="79.900000000000006"/>
    <n v="41"/>
    <x v="3"/>
  </r>
  <r>
    <n v="28200818797"/>
    <s v="Amelia Garcia"/>
    <x v="1"/>
    <s v="Ensino Médio"/>
    <s v="Esportes"/>
    <x v="2"/>
    <d v="1979-03-08T00:00:00"/>
    <x v="3"/>
    <x v="0"/>
    <n v="29.9"/>
    <n v="46"/>
    <x v="2"/>
  </r>
  <r>
    <n v="28435465592"/>
    <s v="Maria das Graças Silva"/>
    <x v="1"/>
    <s v="Ensino Médio"/>
    <s v="Finanças"/>
    <x v="0"/>
    <d v="1993-06-12T00:00:00"/>
    <x v="5"/>
    <x v="0"/>
    <n v="29.9"/>
    <n v="32"/>
    <x v="1"/>
  </r>
  <r>
    <n v="28452088771"/>
    <s v="Zoey Ramirez"/>
    <x v="0"/>
    <s v="Ensino Médio"/>
    <s v="Economia"/>
    <x v="0"/>
    <d v="1983-07-04T00:00:00"/>
    <x v="4"/>
    <x v="2"/>
    <n v="9.9"/>
    <n v="42"/>
    <x v="3"/>
  </r>
  <r>
    <n v="28472708104"/>
    <s v="Grace Hill"/>
    <x v="1"/>
    <s v="Superior"/>
    <s v="Economia"/>
    <x v="0"/>
    <d v="1980-01-21T00:00:00"/>
    <x v="3"/>
    <x v="1"/>
    <n v="35.9"/>
    <n v="45"/>
    <x v="2"/>
  </r>
  <r>
    <n v="28577291217"/>
    <s v="Benjamin Moore"/>
    <x v="0"/>
    <s v="Ensino Médio"/>
    <s v="Negócios"/>
    <x v="0"/>
    <d v="1983-04-17T00:00:00"/>
    <x v="0"/>
    <x v="0"/>
    <n v="29.9"/>
    <n v="42"/>
    <x v="3"/>
  </r>
  <r>
    <n v="28722728237"/>
    <s v="Estefania Velasco"/>
    <x v="1"/>
    <s v="Pós-Graduação"/>
    <s v="Política"/>
    <x v="2"/>
    <d v="1989-03-21T00:00:00"/>
    <x v="0"/>
    <x v="3"/>
    <n v="79.900000000000006"/>
    <n v="36"/>
    <x v="3"/>
  </r>
  <r>
    <n v="28746452670"/>
    <s v="Rafael Almeida"/>
    <x v="0"/>
    <s v="Pós-Graduação"/>
    <s v="Negócios"/>
    <x v="2"/>
    <d v="1993-08-13T00:00:00"/>
    <x v="0"/>
    <x v="3"/>
    <n v="79.900000000000006"/>
    <n v="32"/>
    <x v="1"/>
  </r>
  <r>
    <n v="28755892068"/>
    <s v="Isabella Taylor"/>
    <x v="1"/>
    <s v="Superior"/>
    <s v="Economia"/>
    <x v="0"/>
    <d v="1958-02-07T00:00:00"/>
    <x v="0"/>
    <x v="2"/>
    <n v="9.9"/>
    <n v="67"/>
    <x v="0"/>
  </r>
  <r>
    <n v="28940705644"/>
    <s v="André Lima"/>
    <x v="0"/>
    <s v="Ensino Médio"/>
    <s v="Economia"/>
    <x v="0"/>
    <d v="1969-11-20T00:00:00"/>
    <x v="0"/>
    <x v="1"/>
    <n v="35.9"/>
    <n v="55"/>
    <x v="0"/>
  </r>
  <r>
    <n v="29031986542"/>
    <s v="Mariana Fernandes"/>
    <x v="1"/>
    <s v="Ensino Médio"/>
    <s v="Agronegócio"/>
    <x v="0"/>
    <d v="1957-07-25T00:00:00"/>
    <x v="0"/>
    <x v="2"/>
    <n v="9.9"/>
    <n v="68"/>
    <x v="0"/>
  </r>
  <r>
    <n v="29058531849"/>
    <s v="Harper Reed"/>
    <x v="0"/>
    <s v="Pós-Graduação"/>
    <s v="Economia"/>
    <x v="1"/>
    <d v="1964-08-10T00:00:00"/>
    <x v="0"/>
    <x v="1"/>
    <n v="35.9"/>
    <n v="61"/>
    <x v="0"/>
  </r>
  <r>
    <n v="29062765488"/>
    <s v="Sandra Fernandes"/>
    <x v="1"/>
    <s v="Superior"/>
    <s v="Agronegócio"/>
    <x v="2"/>
    <d v="1957-07-27T00:00:00"/>
    <x v="0"/>
    <x v="1"/>
    <n v="35.9"/>
    <n v="68"/>
    <x v="0"/>
  </r>
  <r>
    <n v="29127263778"/>
    <s v="José Costa"/>
    <x v="0"/>
    <s v="Superior"/>
    <s v="Agronegócio"/>
    <x v="0"/>
    <d v="1980-01-24T00:00:00"/>
    <x v="0"/>
    <x v="1"/>
    <n v="35.9"/>
    <n v="45"/>
    <x v="2"/>
  </r>
  <r>
    <n v="29151032854"/>
    <s v="Bruno Silva"/>
    <x v="0"/>
    <s v="Superior"/>
    <s v="Negócios"/>
    <x v="0"/>
    <d v="1963-09-25T00:00:00"/>
    <x v="1"/>
    <x v="2"/>
    <n v="9.9"/>
    <n v="61"/>
    <x v="0"/>
  </r>
  <r>
    <n v="29200736829"/>
    <s v="Pedro Rodrigues Martins"/>
    <x v="0"/>
    <s v="Pós-Graduação"/>
    <s v="Esportes"/>
    <x v="0"/>
    <d v="1967-06-05T00:00:00"/>
    <x v="2"/>
    <x v="0"/>
    <n v="29.9"/>
    <n v="58"/>
    <x v="0"/>
  </r>
  <r>
    <n v="29210849513"/>
    <s v="Eduardo Medina"/>
    <x v="0"/>
    <s v="Pós-Graduação"/>
    <s v="Economia"/>
    <x v="1"/>
    <d v="1962-02-27T00:00:00"/>
    <x v="3"/>
    <x v="1"/>
    <n v="35.9"/>
    <n v="63"/>
    <x v="0"/>
  </r>
  <r>
    <n v="29324777441"/>
    <s v="Bernardo Rodrigues"/>
    <x v="0"/>
    <s v="Superior"/>
    <s v="Economia"/>
    <x v="2"/>
    <d v="1968-06-23T00:00:00"/>
    <x v="3"/>
    <x v="2"/>
    <n v="9.9"/>
    <n v="57"/>
    <x v="0"/>
  </r>
  <r>
    <n v="29416954094"/>
    <s v="Adrian Brooks"/>
    <x v="0"/>
    <s v="Ensino Médio"/>
    <s v="Negócios"/>
    <x v="0"/>
    <d v="1981-10-12T00:00:00"/>
    <x v="3"/>
    <x v="3"/>
    <n v="79.900000000000006"/>
    <n v="43"/>
    <x v="3"/>
  </r>
  <r>
    <n v="29550625936"/>
    <s v="Samantha Price"/>
    <x v="1"/>
    <s v="Ensino Médio"/>
    <s v="Negócios"/>
    <x v="0"/>
    <d v="1979-10-27T00:00:00"/>
    <x v="3"/>
    <x v="0"/>
    <n v="29.9"/>
    <n v="45"/>
    <x v="2"/>
  </r>
  <r>
    <n v="29608724794"/>
    <s v="Pedro Rodrigues"/>
    <x v="0"/>
    <s v="Ensino Médio"/>
    <s v="Economia"/>
    <x v="0"/>
    <d v="1982-03-22T00:00:00"/>
    <x v="3"/>
    <x v="2"/>
    <n v="9.9"/>
    <n v="43"/>
    <x v="3"/>
  </r>
  <r>
    <n v="29617727732"/>
    <s v="Amanda Souza"/>
    <x v="1"/>
    <s v="Superior"/>
    <s v="Economia"/>
    <x v="1"/>
    <d v="1987-09-11T00:00:00"/>
    <x v="3"/>
    <x v="0"/>
    <n v="29.9"/>
    <n v="38"/>
    <x v="3"/>
  </r>
  <r>
    <n v="29665927499"/>
    <s v="Ana Pereira"/>
    <x v="1"/>
    <s v="Pós-Graduação"/>
    <s v="Finanças"/>
    <x v="0"/>
    <d v="1970-10-31T00:00:00"/>
    <x v="4"/>
    <x v="0"/>
    <n v="29.9"/>
    <n v="54"/>
    <x v="0"/>
  </r>
  <r>
    <n v="29773455762"/>
    <s v="Christopher Ross"/>
    <x v="0"/>
    <s v="Superior"/>
    <s v="Finanças"/>
    <x v="1"/>
    <d v="1982-05-12T00:00:00"/>
    <x v="0"/>
    <x v="0"/>
    <n v="29.9"/>
    <n v="43"/>
    <x v="3"/>
  </r>
  <r>
    <n v="29806175798"/>
    <s v="Fabiana Oliveira"/>
    <x v="1"/>
    <s v="Ensino Médio"/>
    <s v="Negócios"/>
    <x v="0"/>
    <d v="1974-03-08T00:00:00"/>
    <x v="0"/>
    <x v="3"/>
    <n v="79.900000000000006"/>
    <n v="51"/>
    <x v="2"/>
  </r>
  <r>
    <n v="29958942950"/>
    <s v="Naomi Carter"/>
    <x v="1"/>
    <s v="Superior"/>
    <s v="Economia"/>
    <x v="0"/>
    <d v="1986-01-24T00:00:00"/>
    <x v="0"/>
    <x v="2"/>
    <n v="9.9"/>
    <n v="39"/>
    <x v="3"/>
  </r>
  <r>
    <n v="29997693161"/>
    <s v="José Pereira"/>
    <x v="0"/>
    <s v="Superior"/>
    <s v="Economia"/>
    <x v="2"/>
    <d v="1978-10-15T00:00:00"/>
    <x v="0"/>
    <x v="2"/>
    <n v="9.9"/>
    <n v="46"/>
    <x v="2"/>
  </r>
  <r>
    <n v="30056943664"/>
    <s v="Francisco Chavez"/>
    <x v="0"/>
    <s v="Superior"/>
    <s v="Economia"/>
    <x v="0"/>
    <d v="1958-04-06T00:00:00"/>
    <x v="0"/>
    <x v="1"/>
    <n v="35.9"/>
    <n v="67"/>
    <x v="0"/>
  </r>
  <r>
    <n v="30135605541"/>
    <s v="Mason Anderson"/>
    <x v="1"/>
    <s v="Ensino Médio"/>
    <s v="Finanças"/>
    <x v="0"/>
    <d v="1960-01-13T00:00:00"/>
    <x v="5"/>
    <x v="0"/>
    <n v="29.9"/>
    <n v="65"/>
    <x v="0"/>
  </r>
  <r>
    <n v="30221046505"/>
    <s v="Sandra Rodrigues"/>
    <x v="1"/>
    <s v="Pós-Graduação"/>
    <s v="Negócios"/>
    <x v="0"/>
    <d v="1984-07-01T00:00:00"/>
    <x v="1"/>
    <x v="1"/>
    <n v="35.9"/>
    <n v="41"/>
    <x v="3"/>
  </r>
  <r>
    <n v="30253040173"/>
    <s v="Sofia Martinez"/>
    <x v="1"/>
    <s v="Superior"/>
    <s v="Economia"/>
    <x v="0"/>
    <d v="1972-04-17T00:00:00"/>
    <x v="6"/>
    <x v="1"/>
    <n v="35.9"/>
    <n v="53"/>
    <x v="2"/>
  </r>
  <r>
    <n v="30314403216"/>
    <s v="Marcelo Santos"/>
    <x v="0"/>
    <s v="Superior"/>
    <s v="Esportes"/>
    <x v="0"/>
    <d v="1992-01-21T00:00:00"/>
    <x v="2"/>
    <x v="2"/>
    <n v="9.9"/>
    <n v="33"/>
    <x v="1"/>
  </r>
  <r>
    <n v="30353673725"/>
    <s v="Thomas Barnes"/>
    <x v="0"/>
    <s v="Ensino Médio"/>
    <s v="Política"/>
    <x v="1"/>
    <d v="1995-09-21T00:00:00"/>
    <x v="7"/>
    <x v="3"/>
    <n v="79.900000000000006"/>
    <n v="29"/>
    <x v="1"/>
  </r>
  <r>
    <n v="30383272945"/>
    <s v="Dylan Bell"/>
    <x v="0"/>
    <s v="Mestrado"/>
    <s v="Finanças"/>
    <x v="0"/>
    <d v="1994-06-29T00:00:00"/>
    <x v="5"/>
    <x v="0"/>
    <n v="29.9"/>
    <n v="31"/>
    <x v="1"/>
  </r>
  <r>
    <n v="30421203942"/>
    <s v="Bruno Fernandes"/>
    <x v="0"/>
    <s v="Superior"/>
    <s v="Agronegócio"/>
    <x v="0"/>
    <d v="1979-05-02T00:00:00"/>
    <x v="4"/>
    <x v="1"/>
    <n v="35.9"/>
    <n v="46"/>
    <x v="2"/>
  </r>
  <r>
    <n v="30468143545"/>
    <s v="William Gomes"/>
    <x v="0"/>
    <s v="Ensino Médio"/>
    <s v="Política"/>
    <x v="1"/>
    <d v="1985-06-13T00:00:00"/>
    <x v="3"/>
    <x v="3"/>
    <n v="79.900000000000006"/>
    <n v="40"/>
    <x v="3"/>
  </r>
  <r>
    <n v="30493961253"/>
    <s v="Marcelo Rodrigues"/>
    <x v="0"/>
    <s v="Mestrado"/>
    <s v="Agronegócio"/>
    <x v="2"/>
    <d v="1975-04-17T00:00:00"/>
    <x v="5"/>
    <x v="2"/>
    <n v="9.9"/>
    <n v="50"/>
    <x v="2"/>
  </r>
  <r>
    <n v="30557538193"/>
    <s v="Ricardo Lara"/>
    <x v="0"/>
    <s v="Superior"/>
    <s v="Economia"/>
    <x v="0"/>
    <d v="1969-11-22T00:00:00"/>
    <x v="4"/>
    <x v="1"/>
    <n v="35.9"/>
    <n v="55"/>
    <x v="0"/>
  </r>
  <r>
    <n v="30571772130"/>
    <s v="Bernardo Silva"/>
    <x v="0"/>
    <s v="Ensino Médio"/>
    <s v="Agronegócio"/>
    <x v="2"/>
    <d v="1995-07-11T00:00:00"/>
    <x v="3"/>
    <x v="3"/>
    <n v="79.900000000000006"/>
    <n v="30"/>
    <x v="1"/>
  </r>
  <r>
    <n v="30735636076"/>
    <s v="Rafael Gomes"/>
    <x v="0"/>
    <s v="Mestrado"/>
    <s v="Negócios"/>
    <x v="0"/>
    <d v="1985-11-10T00:00:00"/>
    <x v="0"/>
    <x v="0"/>
    <n v="29.9"/>
    <n v="39"/>
    <x v="3"/>
  </r>
  <r>
    <n v="30763734385"/>
    <s v="José Martins"/>
    <x v="0"/>
    <s v="Ensino Médio"/>
    <s v="Negócios"/>
    <x v="1"/>
    <d v="1981-10-23T00:00:00"/>
    <x v="0"/>
    <x v="3"/>
    <n v="79.900000000000006"/>
    <n v="43"/>
    <x v="3"/>
  </r>
  <r>
    <n v="30850039240"/>
    <s v="Adriana Rojas"/>
    <x v="1"/>
    <s v="Pós-Graduação"/>
    <s v="Negócios"/>
    <x v="0"/>
    <d v="1992-11-21T00:00:00"/>
    <x v="0"/>
    <x v="2"/>
    <n v="9.9"/>
    <n v="32"/>
    <x v="1"/>
  </r>
  <r>
    <n v="30890249713"/>
    <s v="Addison Ward"/>
    <x v="0"/>
    <s v="Superior"/>
    <s v="Economia"/>
    <x v="2"/>
    <d v="1986-09-09T00:00:00"/>
    <x v="0"/>
    <x v="1"/>
    <n v="35.9"/>
    <n v="39"/>
    <x v="3"/>
  </r>
  <r>
    <n v="30904162810"/>
    <s v="Ryan Foster"/>
    <x v="0"/>
    <s v="Ensino Médio"/>
    <s v="Negócios"/>
    <x v="0"/>
    <d v="1970-10-01T00:00:00"/>
    <x v="0"/>
    <x v="1"/>
    <n v="35.9"/>
    <n v="54"/>
    <x v="0"/>
  </r>
  <r>
    <n v="31161056912"/>
    <s v="Emerson Fernandes"/>
    <x v="0"/>
    <s v="Superior"/>
    <s v="Economia"/>
    <x v="2"/>
    <d v="1972-12-23T00:00:00"/>
    <x v="0"/>
    <x v="1"/>
    <n v="35.9"/>
    <n v="52"/>
    <x v="2"/>
  </r>
  <r>
    <n v="31194503371"/>
    <s v="Felipe Pereira"/>
    <x v="0"/>
    <s v="Ensino Médio"/>
    <s v="Esportes"/>
    <x v="0"/>
    <d v="1981-05-03T00:00:00"/>
    <x v="0"/>
    <x v="2"/>
    <n v="9.9"/>
    <n v="44"/>
    <x v="2"/>
  </r>
  <r>
    <n v="31239662843"/>
    <s v="Mariana Silva"/>
    <x v="1"/>
    <s v="Superior"/>
    <s v="Negócios"/>
    <x v="1"/>
    <d v="1957-11-01T00:00:00"/>
    <x v="0"/>
    <x v="2"/>
    <n v="9.9"/>
    <n v="67"/>
    <x v="0"/>
  </r>
  <r>
    <n v="31323760929"/>
    <s v="Evelyn Walker"/>
    <x v="1"/>
    <s v="Superior"/>
    <s v="Economia"/>
    <x v="0"/>
    <d v="1955-08-17T00:00:00"/>
    <x v="0"/>
    <x v="2"/>
    <n v="9.9"/>
    <n v="70"/>
    <x v="0"/>
  </r>
  <r>
    <n v="31519057095"/>
    <s v="Guadalupe Munoz"/>
    <x v="1"/>
    <s v="Doutorado"/>
    <s v="Negócios"/>
    <x v="0"/>
    <d v="1970-06-09T00:00:00"/>
    <x v="1"/>
    <x v="2"/>
    <n v="9.9"/>
    <n v="55"/>
    <x v="0"/>
  </r>
  <r>
    <n v="31654890307"/>
    <s v="Sandra Souza"/>
    <x v="0"/>
    <s v="Superior"/>
    <s v="Negócios"/>
    <x v="0"/>
    <d v="1958-01-08T00:00:00"/>
    <x v="2"/>
    <x v="2"/>
    <n v="9.9"/>
    <n v="67"/>
    <x v="0"/>
  </r>
  <r>
    <n v="31655555649"/>
    <s v="Nathan Bennett"/>
    <x v="0"/>
    <s v="Ensino Médio"/>
    <s v="Negócios"/>
    <x v="1"/>
    <d v="1983-04-14T00:00:00"/>
    <x v="3"/>
    <x v="3"/>
    <n v="79.900000000000006"/>
    <n v="42"/>
    <x v="3"/>
  </r>
  <r>
    <n v="31834447574"/>
    <s v="Maya Watson"/>
    <x v="0"/>
    <s v="Superior"/>
    <s v="Agronegócio"/>
    <x v="2"/>
    <d v="1992-11-12T00:00:00"/>
    <x v="3"/>
    <x v="2"/>
    <n v="9.9"/>
    <n v="32"/>
    <x v="1"/>
  </r>
  <r>
    <n v="31841604153"/>
    <s v="Luz Maria Maldonado"/>
    <x v="0"/>
    <s v="Superior"/>
    <s v="Finanças"/>
    <x v="1"/>
    <d v="1984-11-05T00:00:00"/>
    <x v="3"/>
    <x v="0"/>
    <n v="29.9"/>
    <n v="40"/>
    <x v="3"/>
  </r>
  <r>
    <n v="31886556092"/>
    <s v="Scarlett Mitchell"/>
    <x v="0"/>
    <s v="Pós-Graduação"/>
    <s v="Economia"/>
    <x v="2"/>
    <d v="1990-01-30T00:00:00"/>
    <x v="3"/>
    <x v="2"/>
    <n v="9.9"/>
    <n v="35"/>
    <x v="3"/>
  </r>
  <r>
    <n v="31935346566"/>
    <s v="Bruno Pereira Rodrigues"/>
    <x v="0"/>
    <s v="Superior"/>
    <s v="Economia"/>
    <x v="0"/>
    <d v="1965-09-13T00:00:00"/>
    <x v="3"/>
    <x v="1"/>
    <n v="35.9"/>
    <n v="60"/>
    <x v="0"/>
  </r>
  <r>
    <n v="31969357318"/>
    <s v="Daniel Contreras"/>
    <x v="0"/>
    <s v="Ensino Médio"/>
    <s v="Finanças"/>
    <x v="1"/>
    <d v="1963-08-09T00:00:00"/>
    <x v="3"/>
    <x v="0"/>
    <n v="29.9"/>
    <n v="62"/>
    <x v="0"/>
  </r>
  <r>
    <n v="31971403474"/>
    <s v="Pedro Gomes"/>
    <x v="0"/>
    <s v="Superior"/>
    <s v="Negócios"/>
    <x v="0"/>
    <d v="1989-06-18T00:00:00"/>
    <x v="4"/>
    <x v="0"/>
    <n v="29.9"/>
    <n v="36"/>
    <x v="3"/>
  </r>
  <r>
    <n v="31985811228"/>
    <s v="Hector Aguilar"/>
    <x v="0"/>
    <s v="Ensino Médio"/>
    <s v="Economia"/>
    <x v="1"/>
    <d v="1990-06-11T00:00:00"/>
    <x v="0"/>
    <x v="0"/>
    <n v="29.9"/>
    <n v="35"/>
    <x v="3"/>
  </r>
  <r>
    <n v="32043808085"/>
    <s v="Matheus Almeida Santos"/>
    <x v="0"/>
    <s v="Ensino Médio"/>
    <s v="Negócios"/>
    <x v="0"/>
    <d v="1984-03-26T00:00:00"/>
    <x v="0"/>
    <x v="0"/>
    <n v="29.9"/>
    <n v="41"/>
    <x v="3"/>
  </r>
  <r>
    <n v="32056730472"/>
    <s v="Fernanda Gomes"/>
    <x v="1"/>
    <s v="Pós-Graduação"/>
    <s v="Negócios"/>
    <x v="2"/>
    <d v="1966-09-20T00:00:00"/>
    <x v="0"/>
    <x v="2"/>
    <n v="9.9"/>
    <n v="59"/>
    <x v="0"/>
  </r>
  <r>
    <n v="32076448530"/>
    <s v="Adriana Silva"/>
    <x v="1"/>
    <s v="Superior"/>
    <s v="Agronegócio"/>
    <x v="0"/>
    <d v="1964-12-25T00:00:00"/>
    <x v="0"/>
    <x v="1"/>
    <n v="35.9"/>
    <n v="60"/>
    <x v="0"/>
  </r>
  <r>
    <n v="32076861903"/>
    <s v="Patricia Medina"/>
    <x v="1"/>
    <s v="Superior"/>
    <s v="Economia"/>
    <x v="0"/>
    <d v="1965-08-03T00:00:00"/>
    <x v="0"/>
    <x v="2"/>
    <n v="9.9"/>
    <n v="60"/>
    <x v="0"/>
  </r>
  <r>
    <n v="32080730358"/>
    <s v="Juan Carlos Espinoza"/>
    <x v="0"/>
    <s v="Ensino Médio"/>
    <s v="Esportes"/>
    <x v="0"/>
    <d v="1987-01-17T00:00:00"/>
    <x v="5"/>
    <x v="0"/>
    <n v="29.9"/>
    <n v="38"/>
    <x v="3"/>
  </r>
  <r>
    <n v="32359135449"/>
    <s v="Jordan Hayes"/>
    <x v="0"/>
    <s v="Pós-Graduação"/>
    <s v="Negócios"/>
    <x v="2"/>
    <d v="1961-06-13T00:00:00"/>
    <x v="1"/>
    <x v="2"/>
    <n v="9.9"/>
    <n v="64"/>
    <x v="0"/>
  </r>
  <r>
    <n v="32373994641"/>
    <s v="Bruno Costa"/>
    <x v="0"/>
    <s v="Superior"/>
    <s v="Economia"/>
    <x v="2"/>
    <d v="1956-09-18T00:00:00"/>
    <x v="6"/>
    <x v="0"/>
    <n v="29.9"/>
    <n v="69"/>
    <x v="0"/>
  </r>
  <r>
    <n v="32485376814"/>
    <s v="Carlos Lopez"/>
    <x v="0"/>
    <s v="Superior"/>
    <s v="Negócios"/>
    <x v="1"/>
    <d v="1967-03-05T00:00:00"/>
    <x v="2"/>
    <x v="0"/>
    <n v="29.9"/>
    <n v="58"/>
    <x v="0"/>
  </r>
  <r>
    <n v="32558610072"/>
    <s v="Ana Silva"/>
    <x v="0"/>
    <s v="Mestrado"/>
    <s v="Finanças"/>
    <x v="1"/>
    <d v="1981-03-26T00:00:00"/>
    <x v="7"/>
    <x v="0"/>
    <n v="29.9"/>
    <n v="44"/>
    <x v="2"/>
  </r>
  <r>
    <n v="32861405102"/>
    <s v="Marcelo Almeida"/>
    <x v="0"/>
    <s v="Pós-Graduação"/>
    <s v="Economia"/>
    <x v="2"/>
    <d v="1966-07-20T00:00:00"/>
    <x v="5"/>
    <x v="1"/>
    <n v="35.9"/>
    <n v="59"/>
    <x v="0"/>
  </r>
  <r>
    <n v="32910016971"/>
    <s v="Aria Rivera"/>
    <x v="1"/>
    <s v="Superior"/>
    <s v="Economia"/>
    <x v="0"/>
    <d v="1978-04-07T00:00:00"/>
    <x v="4"/>
    <x v="1"/>
    <n v="35.9"/>
    <n v="47"/>
    <x v="2"/>
  </r>
  <r>
    <n v="32944488783"/>
    <s v="Rafael Silva"/>
    <x v="0"/>
    <s v="Pós-Graduação"/>
    <s v="Economia"/>
    <x v="0"/>
    <d v="1972-05-23T00:00:00"/>
    <x v="3"/>
    <x v="0"/>
    <n v="29.9"/>
    <n v="53"/>
    <x v="2"/>
  </r>
  <r>
    <n v="33045087456"/>
    <s v="Guillermo Soto"/>
    <x v="0"/>
    <s v="Ensino Médio"/>
    <s v="Negócios"/>
    <x v="0"/>
    <d v="1979-12-27T00:00:00"/>
    <x v="5"/>
    <x v="0"/>
    <n v="29.9"/>
    <n v="45"/>
    <x v="2"/>
  </r>
  <r>
    <n v="33083932561"/>
    <s v="Miguel Perez"/>
    <x v="0"/>
    <s v="Pós-Graduação"/>
    <s v="Finanças"/>
    <x v="2"/>
    <d v="1955-02-10T00:00:00"/>
    <x v="4"/>
    <x v="0"/>
    <n v="29.9"/>
    <n v="70"/>
    <x v="0"/>
  </r>
  <r>
    <n v="33120179107"/>
    <s v="Emerson Rodrigues"/>
    <x v="0"/>
    <s v="Pós-Graduação"/>
    <s v="Finanças"/>
    <x v="0"/>
    <d v="1987-09-28T00:00:00"/>
    <x v="3"/>
    <x v="0"/>
    <n v="29.9"/>
    <n v="37"/>
    <x v="3"/>
  </r>
  <r>
    <n v="33221309333"/>
    <s v="Raul Dominguez"/>
    <x v="0"/>
    <s v="Superior"/>
    <s v="Agronegócio"/>
    <x v="2"/>
    <d v="1960-03-27T00:00:00"/>
    <x v="0"/>
    <x v="2"/>
    <n v="9.9"/>
    <n v="65"/>
    <x v="0"/>
  </r>
  <r>
    <n v="33247836129"/>
    <s v="Vilma Oliveira"/>
    <x v="1"/>
    <s v="Superior"/>
    <s v="Economia"/>
    <x v="0"/>
    <d v="1995-10-16T00:00:00"/>
    <x v="0"/>
    <x v="2"/>
    <n v="9.9"/>
    <n v="29"/>
    <x v="1"/>
  </r>
  <r>
    <n v="33329077647"/>
    <s v="Joshua Reed"/>
    <x v="0"/>
    <s v="Pós-Graduação"/>
    <s v="Economia"/>
    <x v="2"/>
    <d v="1960-08-21T00:00:00"/>
    <x v="0"/>
    <x v="0"/>
    <n v="29.9"/>
    <n v="65"/>
    <x v="0"/>
  </r>
  <r>
    <n v="33353271839"/>
    <s v="Alejandro Mendoza"/>
    <x v="0"/>
    <s v="Superior"/>
    <s v="Economia"/>
    <x v="0"/>
    <d v="1955-11-04T00:00:00"/>
    <x v="0"/>
    <x v="1"/>
    <n v="35.9"/>
    <n v="69"/>
    <x v="0"/>
  </r>
  <r>
    <n v="33391594252"/>
    <s v="Rafael Pereira"/>
    <x v="0"/>
    <s v="Ensino Médio"/>
    <s v="Política"/>
    <x v="1"/>
    <d v="1978-03-28T00:00:00"/>
    <x v="0"/>
    <x v="3"/>
    <n v="79.900000000000006"/>
    <n v="47"/>
    <x v="2"/>
  </r>
  <r>
    <n v="33482040032"/>
    <s v="Olivia Brown"/>
    <x v="1"/>
    <s v="Pós-Graduação"/>
    <s v="Esportes"/>
    <x v="1"/>
    <d v="1989-03-20T00:00:00"/>
    <x v="0"/>
    <x v="2"/>
    <n v="9.9"/>
    <n v="36"/>
    <x v="3"/>
  </r>
  <r>
    <n v="33490248117"/>
    <s v="Mariana Martins"/>
    <x v="1"/>
    <s v="Superior"/>
    <s v="Economia"/>
    <x v="0"/>
    <d v="1990-01-10T00:00:00"/>
    <x v="0"/>
    <x v="2"/>
    <n v="9.9"/>
    <n v="35"/>
    <x v="3"/>
  </r>
  <r>
    <n v="33585062982"/>
    <s v="Javier Peralta"/>
    <x v="0"/>
    <s v="Pós-Graduação"/>
    <s v="Agronegócio"/>
    <x v="2"/>
    <d v="1960-03-03T00:00:00"/>
    <x v="0"/>
    <x v="1"/>
    <n v="35.9"/>
    <n v="65"/>
    <x v="0"/>
  </r>
  <r>
    <n v="33614763115"/>
    <s v="Vilma Santos"/>
    <x v="1"/>
    <s v="Ensino Médio"/>
    <s v="Finanças"/>
    <x v="1"/>
    <d v="1993-01-04T00:00:00"/>
    <x v="0"/>
    <x v="0"/>
    <n v="29.9"/>
    <n v="32"/>
    <x v="1"/>
  </r>
  <r>
    <n v="33625332262"/>
    <s v="João Almeida"/>
    <x v="0"/>
    <s v="Superior"/>
    <s v="Economia"/>
    <x v="0"/>
    <d v="1969-11-16T00:00:00"/>
    <x v="1"/>
    <x v="1"/>
    <n v="35.9"/>
    <n v="55"/>
    <x v="0"/>
  </r>
  <r>
    <n v="33812311392"/>
    <s v="Laura Miranda"/>
    <x v="1"/>
    <s v="Ensino Médio"/>
    <s v="Política"/>
    <x v="0"/>
    <d v="1978-05-31T00:00:00"/>
    <x v="2"/>
    <x v="3"/>
    <n v="79.900000000000006"/>
    <n v="47"/>
    <x v="2"/>
  </r>
  <r>
    <n v="33839338471"/>
    <s v="José Alves"/>
    <x v="0"/>
    <s v="Ensino Médio"/>
    <s v="Economia"/>
    <x v="0"/>
    <d v="1995-06-27T00:00:00"/>
    <x v="3"/>
    <x v="0"/>
    <n v="29.9"/>
    <n v="30"/>
    <x v="1"/>
  </r>
  <r>
    <n v="33875188130"/>
    <s v="Laura Ribeiro Lima"/>
    <x v="1"/>
    <s v="Mestrado"/>
    <s v="Negócios"/>
    <x v="0"/>
    <d v="1976-03-26T00:00:00"/>
    <x v="3"/>
    <x v="1"/>
    <n v="35.9"/>
    <n v="49"/>
    <x v="2"/>
  </r>
  <r>
    <n v="33898601118"/>
    <s v="Luz Maria Maldonado"/>
    <x v="0"/>
    <s v="Superior"/>
    <s v="Finanças"/>
    <x v="1"/>
    <d v="1976-08-31T00:00:00"/>
    <x v="3"/>
    <x v="0"/>
    <n v="29.9"/>
    <n v="49"/>
    <x v="2"/>
  </r>
  <r>
    <n v="33959101715"/>
    <s v="José Oliveira"/>
    <x v="0"/>
    <s v="Mestrado"/>
    <s v="Esportes"/>
    <x v="2"/>
    <d v="1960-03-01T00:00:00"/>
    <x v="3"/>
    <x v="2"/>
    <n v="9.9"/>
    <n v="65"/>
    <x v="0"/>
  </r>
  <r>
    <n v="33969903983"/>
    <s v="Mariana Ortiz"/>
    <x v="1"/>
    <s v="Superior"/>
    <s v="Economia"/>
    <x v="2"/>
    <d v="1987-01-21T00:00:00"/>
    <x v="3"/>
    <x v="2"/>
    <n v="9.9"/>
    <n v="38"/>
    <x v="3"/>
  </r>
  <r>
    <n v="34020079542"/>
    <s v="Veronica Reyes"/>
    <x v="1"/>
    <s v="Superior"/>
    <s v="Economia"/>
    <x v="0"/>
    <d v="1963-11-11T00:00:00"/>
    <x v="3"/>
    <x v="2"/>
    <n v="9.9"/>
    <n v="61"/>
    <x v="0"/>
  </r>
  <r>
    <n v="34161309302"/>
    <s v="William Martins"/>
    <x v="0"/>
    <s v="Superior"/>
    <s v="Economia"/>
    <x v="0"/>
    <d v="1995-05-11T00:00:00"/>
    <x v="4"/>
    <x v="1"/>
    <n v="35.9"/>
    <n v="30"/>
    <x v="1"/>
  </r>
  <r>
    <n v="34264176742"/>
    <s v="Marcelo Rodrigues"/>
    <x v="0"/>
    <s v="Mestrado"/>
    <s v="Agronegócio"/>
    <x v="2"/>
    <d v="1976-10-04T00:00:00"/>
    <x v="0"/>
    <x v="2"/>
    <n v="9.9"/>
    <n v="48"/>
    <x v="2"/>
  </r>
  <r>
    <n v="34270622570"/>
    <s v="Ellie Hayes"/>
    <x v="1"/>
    <s v="Superior"/>
    <s v="Economia"/>
    <x v="2"/>
    <d v="1962-12-23T00:00:00"/>
    <x v="0"/>
    <x v="2"/>
    <n v="9.9"/>
    <n v="62"/>
    <x v="0"/>
  </r>
  <r>
    <n v="34275755986"/>
    <s v="Alejandra Herrera"/>
    <x v="1"/>
    <s v="Ensino Médio"/>
    <s v="Economia"/>
    <x v="0"/>
    <d v="1977-05-28T00:00:00"/>
    <x v="0"/>
    <x v="1"/>
    <n v="35.9"/>
    <n v="48"/>
    <x v="2"/>
  </r>
  <r>
    <n v="34289791783"/>
    <s v="Eduardo Medina"/>
    <x v="0"/>
    <s v="Pós-Graduação"/>
    <s v="Economia"/>
    <x v="1"/>
    <d v="1970-11-14T00:00:00"/>
    <x v="0"/>
    <x v="1"/>
    <n v="35.9"/>
    <n v="54"/>
    <x v="0"/>
  </r>
  <r>
    <n v="34323519769"/>
    <s v="Gabriel Evans"/>
    <x v="0"/>
    <s v="Pós-Graduação"/>
    <s v="Negócios"/>
    <x v="0"/>
    <d v="1960-07-13T00:00:00"/>
    <x v="0"/>
    <x v="2"/>
    <n v="9.9"/>
    <n v="65"/>
    <x v="0"/>
  </r>
  <r>
    <n v="34327422259"/>
    <s v="Alejandra Valdez"/>
    <x v="1"/>
    <s v="Ensino Médio"/>
    <s v="Agronegócio"/>
    <x v="0"/>
    <d v="1982-10-23T00:00:00"/>
    <x v="5"/>
    <x v="2"/>
    <n v="9.9"/>
    <n v="42"/>
    <x v="3"/>
  </r>
  <r>
    <n v="34473182713"/>
    <s v="Sandra Almeida"/>
    <x v="1"/>
    <s v="Superior"/>
    <s v="Economia"/>
    <x v="1"/>
    <d v="1988-08-14T00:00:00"/>
    <x v="1"/>
    <x v="0"/>
    <n v="29.9"/>
    <n v="37"/>
    <x v="3"/>
  </r>
  <r>
    <n v="34488046494"/>
    <s v="Jose Flores"/>
    <x v="0"/>
    <s v="Ensino Médio"/>
    <s v="Negócios"/>
    <x v="1"/>
    <d v="1988-05-15T00:00:00"/>
    <x v="6"/>
    <x v="2"/>
    <n v="9.9"/>
    <n v="37"/>
    <x v="3"/>
  </r>
  <r>
    <n v="34501445196"/>
    <s v="Martin Dominguez"/>
    <x v="1"/>
    <s v="Superior"/>
    <s v="Esportes"/>
    <x v="2"/>
    <d v="1974-05-18T00:00:00"/>
    <x v="2"/>
    <x v="2"/>
    <n v="9.9"/>
    <n v="51"/>
    <x v="2"/>
  </r>
  <r>
    <n v="34597516064"/>
    <s v="Mariana Costa"/>
    <x v="1"/>
    <s v="Superior"/>
    <s v="Economia"/>
    <x v="2"/>
    <d v="1994-12-30T00:00:00"/>
    <x v="7"/>
    <x v="1"/>
    <n v="35.9"/>
    <n v="30"/>
    <x v="1"/>
  </r>
  <r>
    <n v="34687761738"/>
    <s v="Julio Cesar Juarez"/>
    <x v="0"/>
    <s v="Superior"/>
    <s v="Economia"/>
    <x v="0"/>
    <d v="1978-07-07T00:00:00"/>
    <x v="5"/>
    <x v="0"/>
    <n v="29.9"/>
    <n v="47"/>
    <x v="2"/>
  </r>
  <r>
    <n v="34823329746"/>
    <s v="Mariana Velazquez"/>
    <x v="1"/>
    <s v="Superior"/>
    <s v="Política"/>
    <x v="1"/>
    <d v="1985-05-28T00:00:00"/>
    <x v="4"/>
    <x v="3"/>
    <n v="79.900000000000006"/>
    <n v="40"/>
    <x v="3"/>
  </r>
  <r>
    <n v="34871980724"/>
    <s v="Rita Almeida"/>
    <x v="1"/>
    <s v="Superior"/>
    <s v="Negócios"/>
    <x v="1"/>
    <d v="1982-05-22T00:00:00"/>
    <x v="3"/>
    <x v="0"/>
    <n v="29.9"/>
    <n v="43"/>
    <x v="3"/>
  </r>
  <r>
    <n v="34970941895"/>
    <s v="Henry Adams"/>
    <x v="0"/>
    <s v="Doutorado"/>
    <s v="Finanças"/>
    <x v="0"/>
    <d v="1970-06-02T00:00:00"/>
    <x v="5"/>
    <x v="0"/>
    <n v="29.9"/>
    <n v="55"/>
    <x v="0"/>
  </r>
  <r>
    <n v="35090452105"/>
    <s v="Thiago Barbosa"/>
    <x v="0"/>
    <s v="Superior"/>
    <s v="Esportes"/>
    <x v="0"/>
    <d v="1964-05-20T00:00:00"/>
    <x v="4"/>
    <x v="2"/>
    <n v="9.9"/>
    <n v="61"/>
    <x v="0"/>
  </r>
  <r>
    <n v="35105004714"/>
    <s v="Eva Powell"/>
    <x v="1"/>
    <s v="Ensino Médio"/>
    <s v="Economia"/>
    <x v="2"/>
    <d v="1991-01-18T00:00:00"/>
    <x v="3"/>
    <x v="0"/>
    <n v="29.9"/>
    <n v="34"/>
    <x v="1"/>
  </r>
  <r>
    <n v="35121899842"/>
    <s v="Marcelo Gomes"/>
    <x v="0"/>
    <s v="Ensino Médio"/>
    <s v="Economia"/>
    <x v="0"/>
    <d v="1982-10-28T00:00:00"/>
    <x v="0"/>
    <x v="0"/>
    <n v="29.9"/>
    <n v="42"/>
    <x v="3"/>
  </r>
  <r>
    <n v="35170686850"/>
    <s v="Fernando Ferreira"/>
    <x v="0"/>
    <s v="Pós-Graduação"/>
    <s v="Economia"/>
    <x v="1"/>
    <d v="1979-11-21T00:00:00"/>
    <x v="0"/>
    <x v="2"/>
    <n v="9.9"/>
    <n v="45"/>
    <x v="2"/>
  </r>
  <r>
    <n v="35176580107"/>
    <s v="Rita Rodrigues"/>
    <x v="1"/>
    <s v="Pós-Graduação"/>
    <s v="Finanças"/>
    <x v="2"/>
    <d v="1967-09-09T00:00:00"/>
    <x v="0"/>
    <x v="0"/>
    <n v="29.9"/>
    <n v="58"/>
    <x v="0"/>
  </r>
  <r>
    <n v="35197147629"/>
    <s v="Laura Mendes"/>
    <x v="1"/>
    <s v="Superior"/>
    <s v="Negócios"/>
    <x v="1"/>
    <d v="1971-01-15T00:00:00"/>
    <x v="0"/>
    <x v="0"/>
    <n v="29.9"/>
    <n v="54"/>
    <x v="0"/>
  </r>
  <r>
    <n v="35417799912"/>
    <s v="Marcelo Oliveira"/>
    <x v="0"/>
    <s v="Mestrado"/>
    <s v="Finanças"/>
    <x v="0"/>
    <d v="1963-07-24T00:00:00"/>
    <x v="0"/>
    <x v="0"/>
    <n v="29.9"/>
    <n v="62"/>
    <x v="0"/>
  </r>
  <r>
    <n v="35423777466"/>
    <s v="Renata Pereira"/>
    <x v="1"/>
    <s v="Doutorado"/>
    <s v="Negócios"/>
    <x v="0"/>
    <d v="1981-10-30T00:00:00"/>
    <x v="0"/>
    <x v="2"/>
    <n v="9.9"/>
    <n v="43"/>
    <x v="3"/>
  </r>
  <r>
    <n v="35462568122"/>
    <s v="Mariana Rodrigues"/>
    <x v="1"/>
    <s v="Ensino Médio"/>
    <s v="Política"/>
    <x v="0"/>
    <d v="1979-05-18T00:00:00"/>
    <x v="0"/>
    <x v="3"/>
    <n v="79.900000000000006"/>
    <n v="46"/>
    <x v="2"/>
  </r>
  <r>
    <n v="35465159917"/>
    <s v="Isabella Gonzalez"/>
    <x v="1"/>
    <s v="Ensino Médio"/>
    <s v="Economia"/>
    <x v="0"/>
    <d v="1987-05-19T00:00:00"/>
    <x v="0"/>
    <x v="2"/>
    <n v="9.9"/>
    <n v="38"/>
    <x v="3"/>
  </r>
  <r>
    <n v="35527656936"/>
    <s v="Lincoln Powell"/>
    <x v="0"/>
    <s v="Superior"/>
    <s v="Economia"/>
    <x v="1"/>
    <d v="1995-03-30T00:00:00"/>
    <x v="0"/>
    <x v="0"/>
    <n v="29.9"/>
    <n v="30"/>
    <x v="1"/>
  </r>
  <r>
    <n v="35548890934"/>
    <s v="Mayra Escobar"/>
    <x v="1"/>
    <s v="Ensino Médio"/>
    <s v="Economia"/>
    <x v="1"/>
    <d v="1988-03-30T00:00:00"/>
    <x v="1"/>
    <x v="0"/>
    <n v="29.9"/>
    <n v="37"/>
    <x v="3"/>
  </r>
  <r>
    <n v="35746258274"/>
    <s v="Sandra Almeida"/>
    <x v="1"/>
    <s v="Superior"/>
    <s v="Economia"/>
    <x v="1"/>
    <d v="1955-03-28T00:00:00"/>
    <x v="2"/>
    <x v="0"/>
    <n v="29.9"/>
    <n v="70"/>
    <x v="0"/>
  </r>
  <r>
    <n v="35783183279"/>
    <s v="Hazel Myers"/>
    <x v="1"/>
    <s v="Superior"/>
    <s v="Economia"/>
    <x v="0"/>
    <d v="1963-08-16T00:00:00"/>
    <x v="3"/>
    <x v="2"/>
    <n v="9.9"/>
    <n v="62"/>
    <x v="0"/>
  </r>
  <r>
    <n v="35825297492"/>
    <s v="Gabriel Evans"/>
    <x v="0"/>
    <s v="Pós-Graduação"/>
    <s v="Negócios"/>
    <x v="0"/>
    <d v="1979-06-23T00:00:00"/>
    <x v="3"/>
    <x v="2"/>
    <n v="9.9"/>
    <n v="46"/>
    <x v="2"/>
  </r>
  <r>
    <n v="35897348847"/>
    <s v="Alma Rosa Delgado"/>
    <x v="1"/>
    <s v="Superior"/>
    <s v="Negócios"/>
    <x v="1"/>
    <d v="1955-02-26T00:00:00"/>
    <x v="3"/>
    <x v="2"/>
    <n v="9.9"/>
    <n v="70"/>
    <x v="0"/>
  </r>
  <r>
    <n v="35961398099"/>
    <s v="Jonathan Phillips"/>
    <x v="0"/>
    <s v="Superior"/>
    <s v="Política"/>
    <x v="1"/>
    <d v="1978-12-27T00:00:00"/>
    <x v="3"/>
    <x v="3"/>
    <n v="79.900000000000006"/>
    <n v="46"/>
    <x v="2"/>
  </r>
  <r>
    <n v="36049081781"/>
    <s v="Serenity Morris"/>
    <x v="0"/>
    <s v="Superior"/>
    <s v="Economia"/>
    <x v="0"/>
    <d v="1982-08-31T00:00:00"/>
    <x v="3"/>
    <x v="1"/>
    <n v="35.9"/>
    <n v="43"/>
    <x v="3"/>
  </r>
  <r>
    <n v="36224475305"/>
    <s v="Mariana Santos"/>
    <x v="1"/>
    <s v="Ensino Médio"/>
    <s v="Esportes"/>
    <x v="2"/>
    <d v="1977-02-27T00:00:00"/>
    <x v="3"/>
    <x v="2"/>
    <n v="9.9"/>
    <n v="48"/>
    <x v="2"/>
  </r>
  <r>
    <n v="36291746435"/>
    <s v="Hunter Sullivan"/>
    <x v="0"/>
    <s v="Ensino Médio"/>
    <s v="Economia"/>
    <x v="1"/>
    <d v="1998-09-07T00:00:00"/>
    <x v="4"/>
    <x v="0"/>
    <n v="29.9"/>
    <n v="27"/>
    <x v="1"/>
  </r>
  <r>
    <n v="36396081744"/>
    <s v="Penelope Bailey"/>
    <x v="1"/>
    <s v="Superior"/>
    <s v="Economia"/>
    <x v="2"/>
    <d v="1970-05-23T00:00:00"/>
    <x v="0"/>
    <x v="0"/>
    <n v="29.9"/>
    <n v="55"/>
    <x v="0"/>
  </r>
  <r>
    <n v="36398957082"/>
    <s v="Ana Karen Pacheco"/>
    <x v="1"/>
    <s v="Ensino Médio"/>
    <s v="Negócios"/>
    <x v="1"/>
    <d v="1980-05-07T00:00:00"/>
    <x v="0"/>
    <x v="2"/>
    <n v="9.9"/>
    <n v="45"/>
    <x v="2"/>
  </r>
  <r>
    <n v="36403873767"/>
    <s v="Daniel Santos Gomes"/>
    <x v="0"/>
    <s v="Pós-Graduação"/>
    <s v="Agronegócio"/>
    <x v="2"/>
    <d v="1963-09-20T00:00:00"/>
    <x v="0"/>
    <x v="1"/>
    <n v="35.9"/>
    <n v="62"/>
    <x v="0"/>
  </r>
  <r>
    <n v="36431106330"/>
    <s v="Gustavo Neves"/>
    <x v="0"/>
    <s v="Pós-Graduação"/>
    <s v="Agronegócio"/>
    <x v="2"/>
    <d v="1983-08-23T00:00:00"/>
    <x v="0"/>
    <x v="3"/>
    <n v="79.900000000000006"/>
    <n v="42"/>
    <x v="3"/>
  </r>
  <r>
    <n v="36441615871"/>
    <s v="Jorge Vazquez"/>
    <x v="0"/>
    <s v="Ensino Médio"/>
    <s v="Economia"/>
    <x v="0"/>
    <d v="1986-11-17T00:00:00"/>
    <x v="0"/>
    <x v="0"/>
    <n v="29.9"/>
    <n v="38"/>
    <x v="3"/>
  </r>
  <r>
    <n v="36548470324"/>
    <s v="Lorena Chavez"/>
    <x v="1"/>
    <s v="Mestrado"/>
    <s v="Negócios"/>
    <x v="0"/>
    <d v="1974-03-02T00:00:00"/>
    <x v="5"/>
    <x v="0"/>
    <n v="29.9"/>
    <n v="51"/>
    <x v="2"/>
  </r>
  <r>
    <n v="36755533362"/>
    <s v="Daniel Santos Gomes"/>
    <x v="0"/>
    <s v="Pós-Graduação"/>
    <s v="Agronegócio"/>
    <x v="2"/>
    <d v="1991-01-06T00:00:00"/>
    <x v="1"/>
    <x v="1"/>
    <n v="35.9"/>
    <n v="34"/>
    <x v="1"/>
  </r>
  <r>
    <n v="36796717410"/>
    <s v="Lily Cooper"/>
    <x v="1"/>
    <s v="Ensino Médio"/>
    <s v="Esportes"/>
    <x v="0"/>
    <d v="1985-06-20T00:00:00"/>
    <x v="6"/>
    <x v="2"/>
    <n v="9.9"/>
    <n v="40"/>
    <x v="3"/>
  </r>
  <r>
    <n v="36829497298"/>
    <s v="Emerson Oliveira"/>
    <x v="0"/>
    <s v="Mestrado"/>
    <s v="Negócios"/>
    <x v="0"/>
    <d v="1981-10-24T00:00:00"/>
    <x v="2"/>
    <x v="1"/>
    <n v="35.9"/>
    <n v="43"/>
    <x v="3"/>
  </r>
  <r>
    <n v="36836051756"/>
    <s v="Rita Pereira"/>
    <x v="1"/>
    <s v="Doutorado"/>
    <s v="Negócios"/>
    <x v="0"/>
    <d v="1961-10-03T00:00:00"/>
    <x v="7"/>
    <x v="2"/>
    <n v="9.9"/>
    <n v="63"/>
    <x v="0"/>
  </r>
  <r>
    <n v="36873140092"/>
    <s v="Sandra Costa"/>
    <x v="1"/>
    <s v="Ensino Médio"/>
    <s v="Economia"/>
    <x v="2"/>
    <d v="1991-07-18T00:00:00"/>
    <x v="5"/>
    <x v="0"/>
    <n v="29.9"/>
    <n v="34"/>
    <x v="1"/>
  </r>
  <r>
    <n v="36909199882"/>
    <s v="Ana Silva"/>
    <x v="0"/>
    <s v="Superior"/>
    <s v="Finanças"/>
    <x v="1"/>
    <d v="1981-08-09T00:00:00"/>
    <x v="4"/>
    <x v="0"/>
    <n v="29.9"/>
    <n v="44"/>
    <x v="2"/>
  </r>
  <r>
    <n v="36918195071"/>
    <s v="Felipe Costa"/>
    <x v="0"/>
    <s v="Pós-Graduação"/>
    <s v="Economia"/>
    <x v="2"/>
    <d v="1982-10-01T00:00:00"/>
    <x v="3"/>
    <x v="1"/>
    <n v="35.9"/>
    <n v="42"/>
    <x v="3"/>
  </r>
  <r>
    <n v="36953446241"/>
    <s v="Maria das Graças Silva"/>
    <x v="1"/>
    <s v="Ensino Médio"/>
    <s v="Finanças"/>
    <x v="0"/>
    <d v="1969-03-07T00:00:00"/>
    <x v="5"/>
    <x v="0"/>
    <n v="29.9"/>
    <n v="56"/>
    <x v="0"/>
  </r>
  <r>
    <n v="36997621098"/>
    <s v="José Gomes"/>
    <x v="0"/>
    <s v="Pós-Graduação"/>
    <s v="Esportes"/>
    <x v="1"/>
    <d v="1961-06-30T00:00:00"/>
    <x v="4"/>
    <x v="2"/>
    <n v="9.9"/>
    <n v="64"/>
    <x v="0"/>
  </r>
  <r>
    <n v="37045628622"/>
    <s v="Bernardo Costa"/>
    <x v="0"/>
    <s v="Pós-Graduação"/>
    <s v="Negócios"/>
    <x v="0"/>
    <d v="1968-04-08T00:00:00"/>
    <x v="3"/>
    <x v="0"/>
    <n v="29.9"/>
    <n v="57"/>
    <x v="0"/>
  </r>
  <r>
    <n v="37057811668"/>
    <s v="Adrian Ramirez"/>
    <x v="0"/>
    <s v="Superior"/>
    <s v="Economia"/>
    <x v="2"/>
    <d v="1989-05-07T00:00:00"/>
    <x v="0"/>
    <x v="2"/>
    <n v="9.9"/>
    <n v="36"/>
    <x v="3"/>
  </r>
  <r>
    <n v="37211590394"/>
    <s v="Carmen Guzman"/>
    <x v="1"/>
    <s v="Pós-Graduação"/>
    <s v="Economia"/>
    <x v="1"/>
    <d v="1983-12-19T00:00:00"/>
    <x v="0"/>
    <x v="1"/>
    <n v="35.9"/>
    <n v="41"/>
    <x v="3"/>
  </r>
  <r>
    <n v="37236926966"/>
    <s v="Laura Pineda"/>
    <x v="1"/>
    <s v="Superior"/>
    <s v="Negócios"/>
    <x v="0"/>
    <d v="1965-08-24T00:00:00"/>
    <x v="0"/>
    <x v="0"/>
    <n v="29.9"/>
    <n v="60"/>
    <x v="0"/>
  </r>
  <r>
    <n v="37275901953"/>
    <s v="Juan Hernandez"/>
    <x v="0"/>
    <s v="Ensino Médio"/>
    <s v="Política"/>
    <x v="1"/>
    <d v="1964-03-26T00:00:00"/>
    <x v="0"/>
    <x v="3"/>
    <n v="79.900000000000006"/>
    <n v="61"/>
    <x v="0"/>
  </r>
  <r>
    <n v="37464613995"/>
    <s v="Laura Ribeiro Lima"/>
    <x v="1"/>
    <s v="Mestrado"/>
    <s v="Negócios"/>
    <x v="0"/>
    <d v="1980-09-02T00:00:00"/>
    <x v="0"/>
    <x v="1"/>
    <n v="35.9"/>
    <n v="45"/>
    <x v="2"/>
  </r>
  <r>
    <n v="37625766880"/>
    <s v="Zoey Ramirez"/>
    <x v="0"/>
    <s v="Ensino Médio"/>
    <s v="Economia"/>
    <x v="0"/>
    <d v="1963-05-14T00:00:00"/>
    <x v="0"/>
    <x v="2"/>
    <n v="9.9"/>
    <n v="62"/>
    <x v="0"/>
  </r>
  <r>
    <n v="37652222715"/>
    <s v="Harper Martinez"/>
    <x v="0"/>
    <s v="Pós-Graduação"/>
    <s v="Economia"/>
    <x v="1"/>
    <d v="1995-09-07T00:00:00"/>
    <x v="0"/>
    <x v="1"/>
    <n v="35.9"/>
    <n v="30"/>
    <x v="1"/>
  </r>
  <r>
    <n v="37693210425"/>
    <s v="Francisco Morales"/>
    <x v="0"/>
    <s v="Superior"/>
    <s v="Negócios"/>
    <x v="1"/>
    <d v="1989-06-30T00:00:00"/>
    <x v="0"/>
    <x v="1"/>
    <n v="35.9"/>
    <n v="36"/>
    <x v="3"/>
  </r>
  <r>
    <n v="37769893799"/>
    <s v="Alejandro Garcia"/>
    <x v="0"/>
    <s v="Superior"/>
    <s v="Finanças"/>
    <x v="1"/>
    <d v="1960-09-02T00:00:00"/>
    <x v="0"/>
    <x v="0"/>
    <n v="29.9"/>
    <n v="65"/>
    <x v="0"/>
  </r>
  <r>
    <n v="37770682454"/>
    <s v="Patricia Fuentes"/>
    <x v="1"/>
    <s v="Ensino Médio"/>
    <s v="Política"/>
    <x v="1"/>
    <d v="1965-11-20T00:00:00"/>
    <x v="1"/>
    <x v="3"/>
    <n v="79.900000000000006"/>
    <n v="59"/>
    <x v="0"/>
  </r>
  <r>
    <n v="37789075708"/>
    <s v="Rita Martins"/>
    <x v="1"/>
    <s v="Superior"/>
    <s v="Economia"/>
    <x v="0"/>
    <d v="1990-08-16T00:00:00"/>
    <x v="2"/>
    <x v="1"/>
    <n v="35.9"/>
    <n v="35"/>
    <x v="3"/>
  </r>
  <r>
    <n v="37966879871"/>
    <s v="Rafael Martins"/>
    <x v="0"/>
    <s v="Superior"/>
    <s v="Agronegócio"/>
    <x v="0"/>
    <d v="1965-11-28T00:00:00"/>
    <x v="3"/>
    <x v="3"/>
    <n v="79.900000000000006"/>
    <n v="59"/>
    <x v="0"/>
  </r>
  <r>
    <n v="37973746271"/>
    <s v="William Santos"/>
    <x v="0"/>
    <s v="Pós-Graduação"/>
    <s v="Economia"/>
    <x v="2"/>
    <d v="1978-03-15T00:00:00"/>
    <x v="3"/>
    <x v="2"/>
    <n v="9.9"/>
    <n v="47"/>
    <x v="2"/>
  </r>
  <r>
    <n v="37978687320"/>
    <s v="Salvador Bravo"/>
    <x v="0"/>
    <s v="Pós-Graduação"/>
    <s v="Economia"/>
    <x v="2"/>
    <d v="1978-05-31T00:00:00"/>
    <x v="3"/>
    <x v="2"/>
    <n v="9.9"/>
    <n v="47"/>
    <x v="2"/>
  </r>
  <r>
    <n v="38016517517"/>
    <s v="Adrian Ramirez"/>
    <x v="0"/>
    <s v="Superior"/>
    <s v="Economia"/>
    <x v="2"/>
    <d v="1974-10-14T00:00:00"/>
    <x v="3"/>
    <x v="2"/>
    <n v="9.9"/>
    <n v="50"/>
    <x v="2"/>
  </r>
  <r>
    <n v="38032052054"/>
    <s v="Silvia Navarro"/>
    <x v="1"/>
    <s v="Pós-Graduação"/>
    <s v="Finanças"/>
    <x v="0"/>
    <d v="1980-06-29T00:00:00"/>
    <x v="3"/>
    <x v="0"/>
    <n v="29.9"/>
    <n v="45"/>
    <x v="2"/>
  </r>
  <r>
    <n v="38046725955"/>
    <s v="Emerson Fernandes"/>
    <x v="0"/>
    <s v="Superior"/>
    <s v="Economia"/>
    <x v="2"/>
    <d v="1975-07-19T00:00:00"/>
    <x v="3"/>
    <x v="1"/>
    <n v="35.9"/>
    <n v="50"/>
    <x v="2"/>
  </r>
  <r>
    <n v="38165951942"/>
    <s v="Sofia King"/>
    <x v="1"/>
    <s v="Ensino Médio"/>
    <s v="Agronegócio"/>
    <x v="0"/>
    <d v="1973-09-07T00:00:00"/>
    <x v="4"/>
    <x v="1"/>
    <n v="35.9"/>
    <n v="52"/>
    <x v="2"/>
  </r>
  <r>
    <n v="38193237578"/>
    <s v="Mariana Pereira"/>
    <x v="1"/>
    <s v="Pós-Graduação"/>
    <s v="Finanças"/>
    <x v="0"/>
    <d v="1987-12-23T00:00:00"/>
    <x v="0"/>
    <x v="0"/>
    <n v="29.9"/>
    <n v="37"/>
    <x v="3"/>
  </r>
  <r>
    <n v="38242427646"/>
    <s v="Sofia King"/>
    <x v="1"/>
    <s v="Mestrado"/>
    <s v="Agronegócio"/>
    <x v="0"/>
    <d v="1973-10-19T00:00:00"/>
    <x v="0"/>
    <x v="1"/>
    <n v="35.9"/>
    <n v="51"/>
    <x v="2"/>
  </r>
  <r>
    <n v="38262075932"/>
    <s v="Beatriz Delgado"/>
    <x v="1"/>
    <s v="Ensino Médio"/>
    <s v="Esportes"/>
    <x v="2"/>
    <d v="1974-07-21T00:00:00"/>
    <x v="0"/>
    <x v="2"/>
    <n v="9.9"/>
    <n v="51"/>
    <x v="2"/>
  </r>
  <r>
    <n v="38278121652"/>
    <s v="Mariana Pereira"/>
    <x v="1"/>
    <s v="Pós-Graduação"/>
    <s v="Finanças"/>
    <x v="0"/>
    <d v="1960-11-21T00:00:00"/>
    <x v="0"/>
    <x v="0"/>
    <n v="29.9"/>
    <n v="64"/>
    <x v="0"/>
  </r>
  <r>
    <n v="38385048319"/>
    <s v="Madison Green"/>
    <x v="0"/>
    <s v="Superior"/>
    <s v="Agronegócio"/>
    <x v="0"/>
    <d v="1967-04-19T00:00:00"/>
    <x v="0"/>
    <x v="3"/>
    <n v="79.900000000000006"/>
    <n v="58"/>
    <x v="0"/>
  </r>
  <r>
    <n v="38423790148"/>
    <s v="José Santos"/>
    <x v="0"/>
    <s v="Pós-Graduação"/>
    <s v="Negócios"/>
    <x v="0"/>
    <d v="1972-12-27T00:00:00"/>
    <x v="5"/>
    <x v="2"/>
    <n v="9.9"/>
    <n v="52"/>
    <x v="2"/>
  </r>
  <r>
    <n v="38436562260"/>
    <s v="Rafael Fernandes"/>
    <x v="0"/>
    <s v="Superior"/>
    <s v="Economia"/>
    <x v="0"/>
    <d v="1984-12-02T00:00:00"/>
    <x v="1"/>
    <x v="1"/>
    <n v="35.9"/>
    <n v="40"/>
    <x v="3"/>
  </r>
  <r>
    <n v="38480201900"/>
    <s v="Samuel Nelson"/>
    <x v="0"/>
    <s v="Ensino Médio"/>
    <s v="Política"/>
    <x v="1"/>
    <d v="1983-04-23T00:00:00"/>
    <x v="6"/>
    <x v="3"/>
    <n v="79.900000000000006"/>
    <n v="42"/>
    <x v="3"/>
  </r>
  <r>
    <n v="38500617594"/>
    <s v="Bernardo Santos"/>
    <x v="0"/>
    <s v="Superior"/>
    <s v="Política"/>
    <x v="1"/>
    <d v="1989-01-25T00:00:00"/>
    <x v="2"/>
    <x v="3"/>
    <n v="79.900000000000006"/>
    <n v="36"/>
    <x v="3"/>
  </r>
  <r>
    <n v="38507330255"/>
    <s v="Renata Costa"/>
    <x v="1"/>
    <s v="Ensino Médio"/>
    <s v="Economia"/>
    <x v="0"/>
    <d v="1971-08-19T00:00:00"/>
    <x v="7"/>
    <x v="1"/>
    <n v="35.9"/>
    <n v="54"/>
    <x v="0"/>
  </r>
  <r>
    <n v="38563822180"/>
    <s v="Maria Vargas"/>
    <x v="1"/>
    <s v="Pós-Graduação"/>
    <s v="Economia"/>
    <x v="0"/>
    <d v="1978-09-20T00:00:00"/>
    <x v="5"/>
    <x v="0"/>
    <n v="29.9"/>
    <n v="46"/>
    <x v="2"/>
  </r>
  <r>
    <n v="38574789204"/>
    <s v="Marcelo Costa"/>
    <x v="0"/>
    <s v="Superior"/>
    <s v="Política"/>
    <x v="1"/>
    <d v="1969-10-11T00:00:00"/>
    <x v="4"/>
    <x v="3"/>
    <n v="79.900000000000006"/>
    <n v="55"/>
    <x v="0"/>
  </r>
  <r>
    <n v="38720204448"/>
    <s v="Benjamin Vasquez"/>
    <x v="0"/>
    <s v="Ensino Médio"/>
    <s v="Economia"/>
    <x v="0"/>
    <d v="1984-03-22T00:00:00"/>
    <x v="3"/>
    <x v="1"/>
    <n v="35.9"/>
    <n v="41"/>
    <x v="3"/>
  </r>
  <r>
    <n v="38732340622"/>
    <s v="Carolina Gomes Rodrigues"/>
    <x v="1"/>
    <s v="Doutorado"/>
    <s v="Negócios"/>
    <x v="0"/>
    <d v="1992-05-17T00:00:00"/>
    <x v="5"/>
    <x v="2"/>
    <n v="9.9"/>
    <n v="33"/>
    <x v="1"/>
  </r>
  <r>
    <n v="38738606466"/>
    <s v="Alexander Lewis"/>
    <x v="0"/>
    <s v="Ensino Médio"/>
    <s v="Política"/>
    <x v="0"/>
    <d v="1996-02-04T00:00:00"/>
    <x v="4"/>
    <x v="3"/>
    <n v="79.900000000000006"/>
    <n v="29"/>
    <x v="1"/>
  </r>
  <r>
    <n v="38797538027"/>
    <s v="Julian Russell"/>
    <x v="1"/>
    <s v="Doutorado"/>
    <s v="Negócios"/>
    <x v="0"/>
    <d v="1961-11-11T00:00:00"/>
    <x v="3"/>
    <x v="2"/>
    <n v="9.9"/>
    <n v="63"/>
    <x v="0"/>
  </r>
  <r>
    <n v="38804835975"/>
    <s v="Felipe Costa"/>
    <x v="0"/>
    <s v="Pós-Graduação"/>
    <s v="Economia"/>
    <x v="2"/>
    <d v="1987-01-25T00:00:00"/>
    <x v="0"/>
    <x v="1"/>
    <n v="35.9"/>
    <n v="38"/>
    <x v="3"/>
  </r>
  <r>
    <n v="39011685266"/>
    <s v="Mariana Almeida"/>
    <x v="1"/>
    <s v="Pós-Graduação"/>
    <s v="Economia"/>
    <x v="0"/>
    <d v="1968-08-25T00:00:00"/>
    <x v="0"/>
    <x v="1"/>
    <n v="35.9"/>
    <n v="57"/>
    <x v="0"/>
  </r>
  <r>
    <n v="39016491455"/>
    <s v="Isabelle Howard"/>
    <x v="1"/>
    <s v="Superior"/>
    <s v="Esportes"/>
    <x v="2"/>
    <d v="1975-04-07T00:00:00"/>
    <x v="0"/>
    <x v="2"/>
    <n v="9.9"/>
    <n v="50"/>
    <x v="2"/>
  </r>
  <r>
    <n v="39161320210"/>
    <s v="William Rodrigues"/>
    <x v="0"/>
    <s v="Ensino Médio"/>
    <s v="Negócios"/>
    <x v="0"/>
    <d v="1986-05-30T00:00:00"/>
    <x v="0"/>
    <x v="2"/>
    <n v="9.9"/>
    <n v="39"/>
    <x v="3"/>
  </r>
  <r>
    <n v="39205147195"/>
    <s v="Pedro Santos"/>
    <x v="0"/>
    <s v="Ensino Médio"/>
    <s v="Economia"/>
    <x v="0"/>
    <d v="1956-05-24T00:00:00"/>
    <x v="0"/>
    <x v="1"/>
    <n v="35.9"/>
    <n v="69"/>
    <x v="0"/>
  </r>
  <r>
    <n v="39217268673"/>
    <s v="Daniel Santos"/>
    <x v="0"/>
    <s v="Ensino Médio"/>
    <s v="Agronegócio"/>
    <x v="2"/>
    <d v="1965-05-10T00:00:00"/>
    <x v="0"/>
    <x v="3"/>
    <n v="79.900000000000006"/>
    <n v="60"/>
    <x v="0"/>
  </r>
  <r>
    <n v="39300028907"/>
    <s v="Gabriela Mendoza"/>
    <x v="0"/>
    <s v="Pós-Graduação"/>
    <s v="Esportes"/>
    <x v="1"/>
    <d v="1956-11-19T00:00:00"/>
    <x v="0"/>
    <x v="2"/>
    <n v="9.9"/>
    <n v="68"/>
    <x v="0"/>
  </r>
  <r>
    <n v="39316864102"/>
    <s v="Rafael Pereira"/>
    <x v="0"/>
    <s v="Ensino Médio"/>
    <s v="Política"/>
    <x v="1"/>
    <d v="1980-06-27T00:00:00"/>
    <x v="0"/>
    <x v="3"/>
    <n v="79.900000000000006"/>
    <n v="45"/>
    <x v="2"/>
  </r>
  <r>
    <n v="39357979099"/>
    <s v="Rodrigo Torres"/>
    <x v="0"/>
    <s v="Ensino Médio"/>
    <s v="Economia"/>
    <x v="0"/>
    <d v="1977-04-09T00:00:00"/>
    <x v="0"/>
    <x v="2"/>
    <n v="9.9"/>
    <n v="48"/>
    <x v="2"/>
  </r>
  <r>
    <n v="39482642623"/>
    <s v="Gabriel Lima"/>
    <x v="0"/>
    <s v="Superior"/>
    <s v="Agronegócio"/>
    <x v="0"/>
    <d v="1969-05-07T00:00:00"/>
    <x v="1"/>
    <x v="1"/>
    <n v="35.9"/>
    <n v="56"/>
    <x v="0"/>
  </r>
  <r>
    <n v="39613225496"/>
    <s v="Rodrigo Mora"/>
    <x v="0"/>
    <s v="Mestrado"/>
    <s v="Negócios"/>
    <x v="2"/>
    <d v="1973-01-09T00:00:00"/>
    <x v="2"/>
    <x v="0"/>
    <n v="29.9"/>
    <n v="52"/>
    <x v="2"/>
  </r>
  <r>
    <n v="39632140009"/>
    <s v="Pedro Almeida"/>
    <x v="0"/>
    <s v="Superior"/>
    <s v="Finanças"/>
    <x v="0"/>
    <d v="1987-10-31T00:00:00"/>
    <x v="3"/>
    <x v="0"/>
    <n v="29.9"/>
    <n v="37"/>
    <x v="3"/>
  </r>
  <r>
    <n v="39660449593"/>
    <s v="Skylar Turner"/>
    <x v="1"/>
    <s v="Mestrado"/>
    <s v="Esportes"/>
    <x v="2"/>
    <d v="1992-11-29T00:00:00"/>
    <x v="3"/>
    <x v="2"/>
    <n v="9.9"/>
    <n v="32"/>
    <x v="1"/>
  </r>
  <r>
    <n v="39678618932"/>
    <s v="Letícia Gomes"/>
    <x v="1"/>
    <s v="Pós-Graduação"/>
    <s v="Negócios"/>
    <x v="0"/>
    <d v="1975-08-15T00:00:00"/>
    <x v="3"/>
    <x v="1"/>
    <n v="35.9"/>
    <n v="50"/>
    <x v="2"/>
  </r>
  <r>
    <n v="39680758592"/>
    <s v="Thiago Barbosa Santos"/>
    <x v="0"/>
    <s v="Superior"/>
    <s v="Economia"/>
    <x v="0"/>
    <d v="1988-04-20T00:00:00"/>
    <x v="3"/>
    <x v="2"/>
    <n v="9.9"/>
    <n v="37"/>
    <x v="3"/>
  </r>
  <r>
    <n v="39721320066"/>
    <s v="Elizabeth Young"/>
    <x v="1"/>
    <s v="Pós-Graduação"/>
    <s v="Economia"/>
    <x v="0"/>
    <d v="1970-04-02T00:00:00"/>
    <x v="3"/>
    <x v="0"/>
    <n v="29.9"/>
    <n v="55"/>
    <x v="0"/>
  </r>
  <r>
    <n v="39724964915"/>
    <s v="Alexander Lewis"/>
    <x v="0"/>
    <s v="Mestrado"/>
    <s v="Política"/>
    <x v="0"/>
    <d v="1965-10-29T00:00:00"/>
    <x v="3"/>
    <x v="3"/>
    <n v="79.900000000000006"/>
    <n v="59"/>
    <x v="0"/>
  </r>
  <r>
    <n v="39816227977"/>
    <s v="Eva Foster"/>
    <x v="1"/>
    <s v="Ensino Médio"/>
    <s v="Economia"/>
    <x v="0"/>
    <d v="1974-05-13T00:00:00"/>
    <x v="4"/>
    <x v="1"/>
    <n v="35.9"/>
    <n v="51"/>
    <x v="2"/>
  </r>
  <r>
    <n v="39864520583"/>
    <s v="Mateus Almeida"/>
    <x v="0"/>
    <s v="Superior"/>
    <s v="Economia"/>
    <x v="0"/>
    <d v="1994-12-21T00:00:00"/>
    <x v="0"/>
    <x v="1"/>
    <n v="35.9"/>
    <n v="30"/>
    <x v="1"/>
  </r>
  <r>
    <n v="40059307494"/>
    <s v="Renata Almeida"/>
    <x v="1"/>
    <s v="Superior"/>
    <s v="Finanças"/>
    <x v="1"/>
    <d v="1955-05-30T00:00:00"/>
    <x v="0"/>
    <x v="0"/>
    <n v="29.9"/>
    <n v="70"/>
    <x v="0"/>
  </r>
  <r>
    <n v="40159055249"/>
    <s v="Fernando Rios"/>
    <x v="0"/>
    <s v="Superior"/>
    <s v="Negócios"/>
    <x v="1"/>
    <d v="1971-08-20T00:00:00"/>
    <x v="0"/>
    <x v="2"/>
    <n v="9.9"/>
    <n v="54"/>
    <x v="0"/>
  </r>
  <r>
    <n v="40164211200"/>
    <s v="Marcelo Silva"/>
    <x v="0"/>
    <s v="Superior"/>
    <s v="Economia"/>
    <x v="0"/>
    <d v="1958-04-18T00:00:00"/>
    <x v="0"/>
    <x v="1"/>
    <n v="35.9"/>
    <n v="67"/>
    <x v="0"/>
  </r>
  <r>
    <n v="40243096179"/>
    <s v="Rita Fernandes"/>
    <x v="1"/>
    <s v="Superior"/>
    <s v="Negócios"/>
    <x v="0"/>
    <d v="1965-09-24T00:00:00"/>
    <x v="0"/>
    <x v="0"/>
    <n v="29.9"/>
    <n v="59"/>
    <x v="0"/>
  </r>
  <r>
    <n v="40248631760"/>
    <s v="Renata Oliveira"/>
    <x v="1"/>
    <s v="Ensino Médio"/>
    <s v="Negócios"/>
    <x v="1"/>
    <d v="1995-05-19T00:00:00"/>
    <x v="5"/>
    <x v="2"/>
    <n v="9.9"/>
    <n v="30"/>
    <x v="1"/>
  </r>
  <r>
    <n v="40397347853"/>
    <s v="Paisley King"/>
    <x v="0"/>
    <s v="Ensino Médio"/>
    <s v="Agronegócio"/>
    <x v="0"/>
    <d v="1987-06-23T00:00:00"/>
    <x v="1"/>
    <x v="3"/>
    <n v="79.900000000000006"/>
    <n v="38"/>
    <x v="3"/>
  </r>
  <r>
    <n v="40622214948"/>
    <s v="Estefania Velasco"/>
    <x v="1"/>
    <s v="Pós-Graduação"/>
    <s v="Política"/>
    <x v="2"/>
    <d v="1986-03-05T00:00:00"/>
    <x v="6"/>
    <x v="3"/>
    <n v="79.900000000000006"/>
    <n v="39"/>
    <x v="3"/>
  </r>
  <r>
    <n v="40810919120"/>
    <s v="Rafael Oliveira"/>
    <x v="0"/>
    <s v="Superior"/>
    <s v="Negócios"/>
    <x v="1"/>
    <d v="1960-08-03T00:00:00"/>
    <x v="2"/>
    <x v="1"/>
    <n v="35.9"/>
    <n v="65"/>
    <x v="0"/>
  </r>
  <r>
    <n v="40891216129"/>
    <s v="Sandra Oliveira"/>
    <x v="1"/>
    <s v="Mestrado"/>
    <s v="Negócios"/>
    <x v="0"/>
    <d v="1984-01-22T00:00:00"/>
    <x v="7"/>
    <x v="2"/>
    <n v="9.9"/>
    <n v="41"/>
    <x v="3"/>
  </r>
  <r>
    <n v="40907557618"/>
    <s v="Emilio Sandoval"/>
    <x v="0"/>
    <s v="Superior"/>
    <s v="Economia"/>
    <x v="2"/>
    <d v="1973-02-05T00:00:00"/>
    <x v="5"/>
    <x v="1"/>
    <n v="35.9"/>
    <n v="52"/>
    <x v="2"/>
  </r>
  <r>
    <n v="40955062884"/>
    <s v="Bruno Martins"/>
    <x v="0"/>
    <s v="Ensino Médio"/>
    <s v="Negócios"/>
    <x v="0"/>
    <d v="1993-01-07T00:00:00"/>
    <x v="4"/>
    <x v="3"/>
    <n v="79.900000000000006"/>
    <n v="32"/>
    <x v="1"/>
  </r>
  <r>
    <n v="41027808363"/>
    <s v="Audrey Brooks"/>
    <x v="1"/>
    <s v="Pós-Graduação"/>
    <s v="Agronegócio"/>
    <x v="2"/>
    <d v="1985-08-25T00:00:00"/>
    <x v="3"/>
    <x v="1"/>
    <n v="35.9"/>
    <n v="40"/>
    <x v="3"/>
  </r>
  <r>
    <n v="41038445189"/>
    <s v="Vanessa Costa"/>
    <x v="1"/>
    <s v="Ensino Médio"/>
    <s v="Política"/>
    <x v="1"/>
    <d v="1984-10-07T00:00:00"/>
    <x v="5"/>
    <x v="3"/>
    <n v="79.900000000000006"/>
    <n v="40"/>
    <x v="3"/>
  </r>
  <r>
    <n v="41107442085"/>
    <s v="Diego Ramirez"/>
    <x v="0"/>
    <s v="Doutorado"/>
    <s v="Negócios"/>
    <x v="0"/>
    <d v="1963-05-08T00:00:00"/>
    <x v="4"/>
    <x v="2"/>
    <n v="9.9"/>
    <n v="62"/>
    <x v="0"/>
  </r>
  <r>
    <n v="41158621693"/>
    <s v="Pedro Martins"/>
    <x v="0"/>
    <s v="Ensino Médio"/>
    <s v="Finanças"/>
    <x v="1"/>
    <d v="1979-09-20T00:00:00"/>
    <x v="3"/>
    <x v="0"/>
    <n v="29.9"/>
    <n v="45"/>
    <x v="2"/>
  </r>
  <r>
    <n v="41215776974"/>
    <s v="Noah Jones"/>
    <x v="0"/>
    <s v="Superior"/>
    <s v="Finanças"/>
    <x v="0"/>
    <d v="1975-12-04T00:00:00"/>
    <x v="0"/>
    <x v="0"/>
    <n v="29.9"/>
    <n v="49"/>
    <x v="2"/>
  </r>
  <r>
    <n v="41339088783"/>
    <s v="Arturo Leon"/>
    <x v="0"/>
    <s v="Pós-Graduação"/>
    <s v="Agronegócio"/>
    <x v="1"/>
    <d v="1968-11-08T00:00:00"/>
    <x v="0"/>
    <x v="2"/>
    <n v="9.9"/>
    <n v="56"/>
    <x v="0"/>
  </r>
  <r>
    <n v="41353457861"/>
    <s v="Fernanda Roman"/>
    <x v="1"/>
    <s v="Pós-Graduação"/>
    <s v="Negócios"/>
    <x v="0"/>
    <d v="1994-08-06T00:00:00"/>
    <x v="0"/>
    <x v="0"/>
    <n v="29.9"/>
    <n v="31"/>
    <x v="1"/>
  </r>
  <r>
    <n v="41369590305"/>
    <s v="Emerson Martins"/>
    <x v="0"/>
    <s v="Ensino Médio"/>
    <s v="Agronegócio"/>
    <x v="0"/>
    <d v="1974-06-21T00:00:00"/>
    <x v="0"/>
    <x v="3"/>
    <n v="79.900000000000006"/>
    <n v="51"/>
    <x v="2"/>
  </r>
  <r>
    <n v="41395444838"/>
    <s v="Pedro Costa"/>
    <x v="0"/>
    <s v="Ensino Médio"/>
    <s v="Negócios"/>
    <x v="0"/>
    <d v="1956-09-22T00:00:00"/>
    <x v="0"/>
    <x v="0"/>
    <n v="29.9"/>
    <n v="69"/>
    <x v="0"/>
  </r>
  <r>
    <n v="41472299450"/>
    <s v="Avery Roberts"/>
    <x v="1"/>
    <s v="Mestrado"/>
    <s v="Negócios"/>
    <x v="2"/>
    <d v="1989-03-15T00:00:00"/>
    <x v="0"/>
    <x v="0"/>
    <n v="29.9"/>
    <n v="36"/>
    <x v="3"/>
  </r>
  <r>
    <n v="41524354226"/>
    <s v="Juliana de Souza Oliveira"/>
    <x v="1"/>
    <s v="Superior"/>
    <s v="Negócios"/>
    <x v="1"/>
    <d v="1978-06-29T00:00:00"/>
    <x v="0"/>
    <x v="2"/>
    <n v="9.9"/>
    <n v="47"/>
    <x v="2"/>
  </r>
  <r>
    <n v="41632449755"/>
    <s v="Emma Cruz"/>
    <x v="1"/>
    <s v="Superior"/>
    <s v="Esportes"/>
    <x v="0"/>
    <d v="1975-05-17T00:00:00"/>
    <x v="0"/>
    <x v="0"/>
    <n v="29.9"/>
    <n v="50"/>
    <x v="2"/>
  </r>
  <r>
    <n v="41701732128"/>
    <s v="Vilma Almeida"/>
    <x v="1"/>
    <s v="Superior"/>
    <s v="Negócios"/>
    <x v="0"/>
    <d v="1993-08-13T00:00:00"/>
    <x v="0"/>
    <x v="2"/>
    <n v="9.9"/>
    <n v="32"/>
    <x v="1"/>
  </r>
  <r>
    <n v="41731968364"/>
    <s v="Felipe Alves Pereira"/>
    <x v="0"/>
    <s v="Superior"/>
    <s v="Economia"/>
    <x v="0"/>
    <d v="1969-08-04T00:00:00"/>
    <x v="1"/>
    <x v="0"/>
    <n v="29.9"/>
    <n v="56"/>
    <x v="0"/>
  </r>
  <r>
    <n v="41775805487"/>
    <s v="Mario Aguilar"/>
    <x v="0"/>
    <s v="Ensino Médio"/>
    <s v="Negócios"/>
    <x v="1"/>
    <d v="1981-12-26T00:00:00"/>
    <x v="2"/>
    <x v="3"/>
    <n v="79.900000000000006"/>
    <n v="43"/>
    <x v="3"/>
  </r>
  <r>
    <n v="41826922437"/>
    <s v="Matthew Ward"/>
    <x v="0"/>
    <s v="Ensino Médio"/>
    <s v="Política"/>
    <x v="1"/>
    <d v="1977-06-19T00:00:00"/>
    <x v="3"/>
    <x v="3"/>
    <n v="79.900000000000006"/>
    <n v="48"/>
    <x v="2"/>
  </r>
  <r>
    <n v="41852635544"/>
    <s v="Victoria Murphy"/>
    <x v="1"/>
    <s v="Superior"/>
    <s v="Economia"/>
    <x v="2"/>
    <d v="1980-10-11T00:00:00"/>
    <x v="3"/>
    <x v="1"/>
    <n v="35.9"/>
    <n v="44"/>
    <x v="2"/>
  </r>
  <r>
    <n v="41877616889"/>
    <s v="Nathan Bennett"/>
    <x v="0"/>
    <s v="Ensino Médio"/>
    <s v="Negócios"/>
    <x v="1"/>
    <d v="1980-10-05T00:00:00"/>
    <x v="3"/>
    <x v="3"/>
    <n v="79.900000000000006"/>
    <n v="44"/>
    <x v="2"/>
  </r>
  <r>
    <n v="41899088127"/>
    <s v="Beatriz Castro Oliveira"/>
    <x v="1"/>
    <s v="Superior"/>
    <s v="Negócios"/>
    <x v="1"/>
    <d v="1990-05-20T00:00:00"/>
    <x v="3"/>
    <x v="3"/>
    <n v="79.900000000000006"/>
    <n v="35"/>
    <x v="3"/>
  </r>
  <r>
    <n v="41968341445"/>
    <s v="Alejandra Ortega"/>
    <x v="1"/>
    <s v="Ensino Médio"/>
    <s v="Negócios"/>
    <x v="0"/>
    <d v="1967-07-07T00:00:00"/>
    <x v="3"/>
    <x v="1"/>
    <n v="35.9"/>
    <n v="58"/>
    <x v="0"/>
  </r>
  <r>
    <n v="42013420174"/>
    <s v="Bernardo Oliveira"/>
    <x v="0"/>
    <s v="Pós-Graduação"/>
    <s v="Economia"/>
    <x v="1"/>
    <d v="1956-04-21T00:00:00"/>
    <x v="3"/>
    <x v="1"/>
    <n v="35.9"/>
    <n v="69"/>
    <x v="0"/>
  </r>
  <r>
    <n v="42084569981"/>
    <s v="Jackson Smith"/>
    <x v="0"/>
    <s v="Superior"/>
    <s v="Negócios"/>
    <x v="1"/>
    <d v="1981-07-10T00:00:00"/>
    <x v="4"/>
    <x v="1"/>
    <n v="35.9"/>
    <n v="44"/>
    <x v="2"/>
  </r>
  <r>
    <n v="42110059785"/>
    <s v="Bernardo Pereira"/>
    <x v="0"/>
    <s v="Ensino Médio"/>
    <s v="Negócios"/>
    <x v="0"/>
    <d v="1979-04-29T00:00:00"/>
    <x v="0"/>
    <x v="0"/>
    <n v="29.9"/>
    <n v="46"/>
    <x v="2"/>
  </r>
  <r>
    <n v="42155541132"/>
    <s v="Jorge Hernandez"/>
    <x v="0"/>
    <s v="Ensino Médio"/>
    <s v="Agronegócio"/>
    <x v="2"/>
    <d v="1962-12-22T00:00:00"/>
    <x v="0"/>
    <x v="3"/>
    <n v="79.900000000000006"/>
    <n v="62"/>
    <x v="0"/>
  </r>
  <r>
    <n v="42224635144"/>
    <s v="Lincoln Hughes"/>
    <x v="0"/>
    <s v="Pós-Graduação"/>
    <s v="Política"/>
    <x v="2"/>
    <d v="1961-04-23T00:00:00"/>
    <x v="0"/>
    <x v="3"/>
    <n v="79.900000000000006"/>
    <n v="64"/>
    <x v="0"/>
  </r>
  <r>
    <n v="42314907630"/>
    <s v="Benjamin Moore"/>
    <x v="0"/>
    <s v="Ensino Médio"/>
    <s v="Negócios"/>
    <x v="0"/>
    <d v="1986-05-19T00:00:00"/>
    <x v="0"/>
    <x v="0"/>
    <n v="29.9"/>
    <n v="39"/>
    <x v="3"/>
  </r>
  <r>
    <n v="42346270511"/>
    <s v="Paulo Lima"/>
    <x v="1"/>
    <s v="Ensino Médio"/>
    <s v="Economia"/>
    <x v="2"/>
    <d v="1982-10-30T00:00:00"/>
    <x v="0"/>
    <x v="0"/>
    <n v="29.9"/>
    <n v="42"/>
    <x v="3"/>
  </r>
  <r>
    <n v="42400046505"/>
    <s v="Bernardo Fernandes"/>
    <x v="0"/>
    <s v="Ensino Médio"/>
    <s v="Finanças"/>
    <x v="0"/>
    <d v="1976-08-13T00:00:00"/>
    <x v="5"/>
    <x v="0"/>
    <n v="29.9"/>
    <n v="49"/>
    <x v="2"/>
  </r>
  <r>
    <n v="42434329390"/>
    <s v="Nicholas Foster"/>
    <x v="0"/>
    <s v="Mestrado"/>
    <s v="Negócios"/>
    <x v="0"/>
    <d v="1965-11-12T00:00:00"/>
    <x v="1"/>
    <x v="2"/>
    <n v="9.9"/>
    <n v="59"/>
    <x v="0"/>
  </r>
  <r>
    <n v="42460611185"/>
    <s v="Vanessa Sosa"/>
    <x v="1"/>
    <s v="Ensino Médio"/>
    <s v="Finanças"/>
    <x v="0"/>
    <d v="1968-03-11T00:00:00"/>
    <x v="6"/>
    <x v="0"/>
    <n v="29.9"/>
    <n v="57"/>
    <x v="0"/>
  </r>
  <r>
    <n v="42658139379"/>
    <s v="Christian Bennett"/>
    <x v="0"/>
    <s v="Ensino Médio"/>
    <s v="Política"/>
    <x v="0"/>
    <d v="1989-09-19T00:00:00"/>
    <x v="2"/>
    <x v="3"/>
    <n v="79.900000000000006"/>
    <n v="35"/>
    <x v="3"/>
  </r>
  <r>
    <n v="42678380444"/>
    <s v="Samuel Nelson"/>
    <x v="0"/>
    <s v="Ensino Médio"/>
    <s v="Política"/>
    <x v="1"/>
    <d v="1977-07-03T00:00:00"/>
    <x v="7"/>
    <x v="3"/>
    <n v="79.900000000000006"/>
    <n v="48"/>
    <x v="2"/>
  </r>
  <r>
    <n v="42680912819"/>
    <s v="Chloe Coleman"/>
    <x v="1"/>
    <s v="Superior"/>
    <s v="Agronegócio"/>
    <x v="0"/>
    <d v="1975-03-04T00:00:00"/>
    <x v="5"/>
    <x v="1"/>
    <n v="35.9"/>
    <n v="50"/>
    <x v="2"/>
  </r>
  <r>
    <n v="42735692164"/>
    <s v="Fernando Ferreira"/>
    <x v="0"/>
    <s v="Pós-Graduação"/>
    <s v="Economia"/>
    <x v="1"/>
    <d v="1994-12-31T00:00:00"/>
    <x v="4"/>
    <x v="2"/>
    <n v="9.9"/>
    <n v="30"/>
    <x v="1"/>
  </r>
  <r>
    <n v="42745218846"/>
    <s v="William Costa"/>
    <x v="0"/>
    <s v="Superior"/>
    <s v="Economia"/>
    <x v="2"/>
    <d v="1978-09-05T00:00:00"/>
    <x v="3"/>
    <x v="1"/>
    <n v="35.9"/>
    <n v="47"/>
    <x v="2"/>
  </r>
  <r>
    <n v="42808465160"/>
    <s v="Rafael Fernandes"/>
    <x v="0"/>
    <s v="Superior"/>
    <s v="Economia"/>
    <x v="0"/>
    <d v="1971-09-10T00:00:00"/>
    <x v="5"/>
    <x v="1"/>
    <n v="35.9"/>
    <n v="54"/>
    <x v="0"/>
  </r>
  <r>
    <n v="42864213763"/>
    <s v="Ellie Hayes"/>
    <x v="1"/>
    <s v="Superior"/>
    <s v="Economia"/>
    <x v="2"/>
    <d v="1988-11-19T00:00:00"/>
    <x v="4"/>
    <x v="2"/>
    <n v="9.9"/>
    <n v="36"/>
    <x v="3"/>
  </r>
  <r>
    <n v="42955842741"/>
    <s v="Skylar Turner"/>
    <x v="1"/>
    <s v="Mestrado"/>
    <s v="Esportes"/>
    <x v="2"/>
    <d v="1972-12-20T00:00:00"/>
    <x v="3"/>
    <x v="2"/>
    <n v="9.9"/>
    <n v="52"/>
    <x v="2"/>
  </r>
  <r>
    <n v="42981421778"/>
    <s v="Connor Wood"/>
    <x v="1"/>
    <s v="Ensino Médio"/>
    <s v="Finanças"/>
    <x v="1"/>
    <d v="1989-02-24T00:00:00"/>
    <x v="0"/>
    <x v="0"/>
    <n v="29.9"/>
    <n v="36"/>
    <x v="3"/>
  </r>
  <r>
    <n v="43001444003"/>
    <s v="Emerson Gomes"/>
    <x v="0"/>
    <s v="Superior"/>
    <s v="Negócios"/>
    <x v="1"/>
    <d v="1969-08-29T00:00:00"/>
    <x v="0"/>
    <x v="0"/>
    <n v="29.9"/>
    <n v="56"/>
    <x v="0"/>
  </r>
  <r>
    <n v="43008928497"/>
    <s v="Zachary Simmons"/>
    <x v="0"/>
    <s v="Ensino Médio"/>
    <s v="Negócios"/>
    <x v="1"/>
    <d v="1987-11-16T00:00:00"/>
    <x v="0"/>
    <x v="2"/>
    <n v="9.9"/>
    <n v="37"/>
    <x v="3"/>
  </r>
  <r>
    <n v="43118591455"/>
    <s v="Eli Parker"/>
    <x v="0"/>
    <s v="Superior"/>
    <s v="Negócios"/>
    <x v="1"/>
    <d v="1968-06-25T00:00:00"/>
    <x v="0"/>
    <x v="3"/>
    <n v="79.900000000000006"/>
    <n v="57"/>
    <x v="0"/>
  </r>
  <r>
    <n v="43245355006"/>
    <s v="Bruno Rodrigues"/>
    <x v="0"/>
    <s v="Ensino Médio"/>
    <s v="Negócios"/>
    <x v="0"/>
    <d v="1994-07-24T00:00:00"/>
    <x v="0"/>
    <x v="1"/>
    <n v="35.9"/>
    <n v="31"/>
    <x v="1"/>
  </r>
  <r>
    <n v="43251240742"/>
    <s v="Rita Costa"/>
    <x v="1"/>
    <s v="Ensino Médio"/>
    <s v="Economia"/>
    <x v="0"/>
    <d v="1974-09-13T00:00:00"/>
    <x v="0"/>
    <x v="2"/>
    <n v="9.9"/>
    <n v="51"/>
    <x v="2"/>
  </r>
  <r>
    <n v="43251978310"/>
    <s v="Serenity Morris"/>
    <x v="0"/>
    <s v="Superior"/>
    <s v="Economia"/>
    <x v="0"/>
    <d v="1975-03-13T00:00:00"/>
    <x v="0"/>
    <x v="1"/>
    <n v="35.9"/>
    <n v="50"/>
    <x v="2"/>
  </r>
  <r>
    <n v="43308815311"/>
    <s v="Amanda Oliveira"/>
    <x v="1"/>
    <s v="Doutorado"/>
    <s v="Negócios"/>
    <x v="0"/>
    <d v="1961-08-24T00:00:00"/>
    <x v="0"/>
    <x v="2"/>
    <n v="9.9"/>
    <n v="64"/>
    <x v="0"/>
  </r>
  <r>
    <n v="43329901726"/>
    <s v="Rodrigo Torres"/>
    <x v="0"/>
    <s v="Ensino Médio"/>
    <s v="Economia"/>
    <x v="0"/>
    <d v="1967-03-06T00:00:00"/>
    <x v="0"/>
    <x v="2"/>
    <n v="9.9"/>
    <n v="58"/>
    <x v="0"/>
  </r>
  <r>
    <n v="43349394419"/>
    <s v="Mia Thomas"/>
    <x v="1"/>
    <s v="Superior"/>
    <s v="Negócios"/>
    <x v="0"/>
    <d v="1959-10-01T00:00:00"/>
    <x v="1"/>
    <x v="0"/>
    <n v="29.9"/>
    <n v="65"/>
    <x v="0"/>
  </r>
  <r>
    <n v="43353453212"/>
    <s v="Valeria Pena"/>
    <x v="1"/>
    <s v="Superior"/>
    <s v="Finanças"/>
    <x v="1"/>
    <d v="1960-02-24T00:00:00"/>
    <x v="2"/>
    <x v="2"/>
    <n v="9.9"/>
    <n v="65"/>
    <x v="0"/>
  </r>
  <r>
    <n v="43449469621"/>
    <s v="William Oliveira"/>
    <x v="0"/>
    <s v="Superior"/>
    <s v="Finanças"/>
    <x v="1"/>
    <d v="1970-06-04T00:00:00"/>
    <x v="3"/>
    <x v="0"/>
    <n v="29.9"/>
    <n v="55"/>
    <x v="0"/>
  </r>
  <r>
    <n v="43512417125"/>
    <s v="Patrícia Costa"/>
    <x v="1"/>
    <s v="Superior"/>
    <s v="Negócios"/>
    <x v="0"/>
    <d v="1972-01-02T00:00:00"/>
    <x v="3"/>
    <x v="0"/>
    <n v="29.9"/>
    <n v="53"/>
    <x v="2"/>
  </r>
  <r>
    <n v="43690634952"/>
    <s v="Vilma Silva"/>
    <x v="1"/>
    <s v="Pós-Graduação"/>
    <s v="Negócios"/>
    <x v="0"/>
    <d v="1957-06-07T00:00:00"/>
    <x v="3"/>
    <x v="0"/>
    <n v="29.9"/>
    <n v="68"/>
    <x v="0"/>
  </r>
  <r>
    <n v="43739297869"/>
    <s v="Rodrigo Oliveira Mendes"/>
    <x v="0"/>
    <s v="Superior"/>
    <s v="Economia"/>
    <x v="2"/>
    <d v="1993-09-26T00:00:00"/>
    <x v="3"/>
    <x v="2"/>
    <n v="9.9"/>
    <n v="31"/>
    <x v="1"/>
  </r>
  <r>
    <n v="43743382226"/>
    <s v="Natalia Jimenez"/>
    <x v="1"/>
    <s v="Ensino Médio"/>
    <s v="Economia"/>
    <x v="0"/>
    <d v="1990-07-28T00:00:00"/>
    <x v="3"/>
    <x v="0"/>
    <n v="29.9"/>
    <n v="35"/>
    <x v="3"/>
  </r>
  <r>
    <n v="43809437545"/>
    <s v="Claire Long"/>
    <x v="1"/>
    <s v="Ensino Médio"/>
    <s v="Economia"/>
    <x v="0"/>
    <d v="1973-03-24T00:00:00"/>
    <x v="3"/>
    <x v="1"/>
    <n v="35.9"/>
    <n v="52"/>
    <x v="2"/>
  </r>
  <r>
    <n v="43862516707"/>
    <s v="Abigail Clark"/>
    <x v="0"/>
    <s v="Ensino Médio"/>
    <s v="Agronegócio"/>
    <x v="0"/>
    <d v="1969-07-20T00:00:00"/>
    <x v="4"/>
    <x v="2"/>
    <n v="9.9"/>
    <n v="56"/>
    <x v="0"/>
  </r>
  <r>
    <n v="43865627349"/>
    <s v="Carolina Lima"/>
    <x v="1"/>
    <s v="Ensino Médio"/>
    <s v="Negócios"/>
    <x v="1"/>
    <d v="1981-10-16T00:00:00"/>
    <x v="0"/>
    <x v="2"/>
    <n v="9.9"/>
    <n v="43"/>
    <x v="3"/>
  </r>
  <r>
    <n v="43955177890"/>
    <s v="Renata Martins"/>
    <x v="1"/>
    <s v="Superior"/>
    <s v="Economia"/>
    <x v="0"/>
    <d v="1975-06-20T00:00:00"/>
    <x v="0"/>
    <x v="2"/>
    <n v="9.9"/>
    <n v="50"/>
    <x v="2"/>
  </r>
  <r>
    <n v="43990474257"/>
    <s v="Bruno Almeida"/>
    <x v="0"/>
    <s v="Pós-Graduação"/>
    <s v="Economia"/>
    <x v="2"/>
    <d v="1978-09-17T00:00:00"/>
    <x v="0"/>
    <x v="0"/>
    <n v="29.9"/>
    <n v="47"/>
    <x v="2"/>
  </r>
  <r>
    <n v="44079062916"/>
    <s v="Ruby Perry"/>
    <x v="0"/>
    <s v="Pós-Graduação"/>
    <s v="Esportes"/>
    <x v="0"/>
    <d v="1984-05-14T00:00:00"/>
    <x v="0"/>
    <x v="0"/>
    <n v="29.9"/>
    <n v="41"/>
    <x v="3"/>
  </r>
  <r>
    <n v="44113863787"/>
    <s v="Paula Rojas"/>
    <x v="1"/>
    <s v="Superior"/>
    <s v="Agronegócio"/>
    <x v="2"/>
    <d v="1971-03-29T00:00:00"/>
    <x v="0"/>
    <x v="3"/>
    <n v="79.900000000000006"/>
    <n v="54"/>
    <x v="0"/>
  </r>
  <r>
    <n v="44133248813"/>
    <s v="Rafael Oliveira"/>
    <x v="0"/>
    <s v="Superior"/>
    <s v="Negócios"/>
    <x v="1"/>
    <d v="1987-03-15T00:00:00"/>
    <x v="5"/>
    <x v="1"/>
    <n v="35.9"/>
    <n v="38"/>
    <x v="3"/>
  </r>
  <r>
    <n v="44417946805"/>
    <s v="Rylee Fisher"/>
    <x v="0"/>
    <s v="Superior"/>
    <s v="Agronegócio"/>
    <x v="2"/>
    <d v="1977-02-21T00:00:00"/>
    <x v="1"/>
    <x v="1"/>
    <n v="35.9"/>
    <n v="48"/>
    <x v="2"/>
  </r>
  <r>
    <n v="44517150220"/>
    <s v="Carolina Gomes"/>
    <x v="1"/>
    <s v="Ensino Médio"/>
    <s v="Negócios"/>
    <x v="1"/>
    <d v="1990-05-01T00:00:00"/>
    <x v="6"/>
    <x v="3"/>
    <n v="79.900000000000006"/>
    <n v="35"/>
    <x v="3"/>
  </r>
  <r>
    <n v="44641671343"/>
    <s v="Dominic Murphy"/>
    <x v="0"/>
    <s v="Superior"/>
    <s v="Finanças"/>
    <x v="1"/>
    <d v="1975-06-04T00:00:00"/>
    <x v="2"/>
    <x v="2"/>
    <n v="9.9"/>
    <n v="50"/>
    <x v="2"/>
  </r>
  <r>
    <n v="44675229890"/>
    <s v="Mariana Souza Oliveira"/>
    <x v="1"/>
    <s v="Pós-Graduação"/>
    <s v="Política"/>
    <x v="2"/>
    <d v="1985-09-18T00:00:00"/>
    <x v="7"/>
    <x v="3"/>
    <n v="79.900000000000006"/>
    <n v="39"/>
    <x v="3"/>
  </r>
  <r>
    <n v="44780102027"/>
    <s v="Ana Karen Pacheco"/>
    <x v="1"/>
    <s v="Mestrado"/>
    <s v="Negócios"/>
    <x v="1"/>
    <d v="1987-12-12T00:00:00"/>
    <x v="5"/>
    <x v="2"/>
    <n v="9.9"/>
    <n v="37"/>
    <x v="3"/>
  </r>
  <r>
    <n v="44780432801"/>
    <s v="Mariana Velazquez"/>
    <x v="1"/>
    <s v="Superior"/>
    <s v="Política"/>
    <x v="1"/>
    <d v="1992-03-09T00:00:00"/>
    <x v="4"/>
    <x v="3"/>
    <n v="79.900000000000006"/>
    <n v="33"/>
    <x v="1"/>
  </r>
  <r>
    <n v="44873409921"/>
    <s v="Mariana Gomes"/>
    <x v="1"/>
    <s v="Ensino Médio"/>
    <s v="Economia"/>
    <x v="1"/>
    <d v="1984-12-24T00:00:00"/>
    <x v="3"/>
    <x v="0"/>
    <n v="29.9"/>
    <n v="40"/>
    <x v="3"/>
  </r>
  <r>
    <n v="44968480072"/>
    <s v="Bruno Costa"/>
    <x v="0"/>
    <s v="Superior"/>
    <s v="Economia"/>
    <x v="2"/>
    <d v="1982-11-24T00:00:00"/>
    <x v="5"/>
    <x v="0"/>
    <n v="29.9"/>
    <n v="42"/>
    <x v="3"/>
  </r>
  <r>
    <n v="45034419141"/>
    <s v="Maria Santos"/>
    <x v="1"/>
    <s v="Ensino Médio"/>
    <s v="Política"/>
    <x v="0"/>
    <d v="1961-08-12T00:00:00"/>
    <x v="4"/>
    <x v="3"/>
    <n v="79.900000000000006"/>
    <n v="64"/>
    <x v="0"/>
  </r>
  <r>
    <n v="45125322860"/>
    <s v="William Pereira"/>
    <x v="0"/>
    <s v="Superior"/>
    <s v="Finanças"/>
    <x v="1"/>
    <d v="1986-05-20T00:00:00"/>
    <x v="3"/>
    <x v="2"/>
    <n v="9.9"/>
    <n v="39"/>
    <x v="3"/>
  </r>
  <r>
    <n v="45190223661"/>
    <s v="Vanessa Sosa"/>
    <x v="1"/>
    <s v="Ensino Médio"/>
    <s v="Finanças"/>
    <x v="0"/>
    <d v="1967-07-04T00:00:00"/>
    <x v="0"/>
    <x v="0"/>
    <n v="29.9"/>
    <n v="58"/>
    <x v="0"/>
  </r>
  <r>
    <n v="45305541903"/>
    <s v="Emerson Pereira"/>
    <x v="0"/>
    <s v="Ensino Médio"/>
    <s v="Política"/>
    <x v="0"/>
    <d v="1966-10-02T00:00:00"/>
    <x v="0"/>
    <x v="3"/>
    <n v="79.900000000000006"/>
    <n v="58"/>
    <x v="0"/>
  </r>
  <r>
    <n v="45344898195"/>
    <s v="Mario Aguilar"/>
    <x v="0"/>
    <s v="Ensino Médio"/>
    <s v="Negócios"/>
    <x v="1"/>
    <d v="1993-09-03T00:00:00"/>
    <x v="0"/>
    <x v="3"/>
    <n v="79.900000000000006"/>
    <n v="32"/>
    <x v="1"/>
  </r>
  <r>
    <n v="45398267634"/>
    <s v="Gabriella Price"/>
    <x v="1"/>
    <s v="Superior"/>
    <s v="Agronegócio"/>
    <x v="0"/>
    <d v="1994-01-04T00:00:00"/>
    <x v="0"/>
    <x v="2"/>
    <n v="9.9"/>
    <n v="31"/>
    <x v="1"/>
  </r>
  <r>
    <n v="45551104001"/>
    <s v="Eduardo Nunez"/>
    <x v="0"/>
    <s v="Superior"/>
    <s v="Negócios"/>
    <x v="1"/>
    <d v="1959-03-06T00:00:00"/>
    <x v="0"/>
    <x v="2"/>
    <n v="9.9"/>
    <n v="66"/>
    <x v="0"/>
  </r>
  <r>
    <n v="45591421429"/>
    <s v="Oscar Cisneros"/>
    <x v="0"/>
    <s v="Pós-Graduação"/>
    <s v="Política"/>
    <x v="2"/>
    <d v="1981-11-16T00:00:00"/>
    <x v="0"/>
    <x v="3"/>
    <n v="79.900000000000006"/>
    <n v="43"/>
    <x v="3"/>
  </r>
  <r>
    <n v="45665433109"/>
    <s v="Gabriel Lima Almeida"/>
    <x v="0"/>
    <s v="Superior"/>
    <s v="Agronegócio"/>
    <x v="2"/>
    <d v="1980-10-05T00:00:00"/>
    <x v="0"/>
    <x v="2"/>
    <n v="9.9"/>
    <n v="44"/>
    <x v="2"/>
  </r>
  <r>
    <n v="45682920544"/>
    <s v="Charlotte Robinson"/>
    <x v="1"/>
    <s v="Superior"/>
    <s v="Economia"/>
    <x v="2"/>
    <d v="1989-06-20T00:00:00"/>
    <x v="0"/>
    <x v="1"/>
    <n v="35.9"/>
    <n v="36"/>
    <x v="3"/>
  </r>
  <r>
    <n v="45709208362"/>
    <s v="Sandra Silva"/>
    <x v="1"/>
    <s v="Pós-Graduação"/>
    <s v="Economia"/>
    <x v="0"/>
    <d v="1961-12-16T00:00:00"/>
    <x v="0"/>
    <x v="2"/>
    <n v="9.9"/>
    <n v="63"/>
    <x v="0"/>
  </r>
  <r>
    <n v="45881940290"/>
    <s v="Sandra Martins"/>
    <x v="1"/>
    <s v="Ensino Médio"/>
    <s v="Esportes"/>
    <x v="0"/>
    <d v="1987-12-31T00:00:00"/>
    <x v="1"/>
    <x v="2"/>
    <n v="9.9"/>
    <n v="37"/>
    <x v="3"/>
  </r>
  <r>
    <n v="45892038935"/>
    <s v="Camila Torres"/>
    <x v="1"/>
    <s v="Superior"/>
    <s v="Economia"/>
    <x v="0"/>
    <d v="1982-01-24T00:00:00"/>
    <x v="2"/>
    <x v="1"/>
    <n v="35.9"/>
    <n v="43"/>
    <x v="3"/>
  </r>
  <r>
    <n v="45953823152"/>
    <s v="Vilma Costa"/>
    <x v="1"/>
    <s v="Ensino Médio"/>
    <s v="Economia"/>
    <x v="0"/>
    <d v="1963-05-29T00:00:00"/>
    <x v="3"/>
    <x v="1"/>
    <n v="35.9"/>
    <n v="62"/>
    <x v="0"/>
  </r>
  <r>
    <n v="45961352404"/>
    <s v="Juan Carlos Espinoza"/>
    <x v="0"/>
    <s v="Ensino Médio"/>
    <s v="Esportes"/>
    <x v="0"/>
    <d v="1984-03-29T00:00:00"/>
    <x v="3"/>
    <x v="0"/>
    <n v="29.9"/>
    <n v="41"/>
    <x v="3"/>
  </r>
  <r>
    <n v="46126747412"/>
    <s v="Renata Silva"/>
    <x v="1"/>
    <s v="Pós-Graduação"/>
    <s v="Esportes"/>
    <x v="0"/>
    <d v="1962-06-30T00:00:00"/>
    <x v="3"/>
    <x v="2"/>
    <n v="9.9"/>
    <n v="63"/>
    <x v="0"/>
  </r>
  <r>
    <n v="46157189382"/>
    <s v="Eli Parker"/>
    <x v="0"/>
    <s v="Superior"/>
    <s v="Negócios"/>
    <x v="1"/>
    <d v="1970-11-04T00:00:00"/>
    <x v="3"/>
    <x v="3"/>
    <n v="79.900000000000006"/>
    <n v="54"/>
    <x v="0"/>
  </r>
  <r>
    <n v="46205324892"/>
    <s v="Isabela Martins"/>
    <x v="1"/>
    <s v="Pós-Graduação"/>
    <s v="Economia"/>
    <x v="2"/>
    <d v="1968-09-18T00:00:00"/>
    <x v="3"/>
    <x v="0"/>
    <n v="29.9"/>
    <n v="57"/>
    <x v="0"/>
  </r>
  <r>
    <n v="46222211142"/>
    <s v="Jorge Hernandez"/>
    <x v="0"/>
    <s v="Ensino Médio"/>
    <s v="Agronegócio"/>
    <x v="2"/>
    <d v="1958-01-28T00:00:00"/>
    <x v="3"/>
    <x v="3"/>
    <n v="79.900000000000006"/>
    <n v="67"/>
    <x v="0"/>
  </r>
  <r>
    <n v="46344330480"/>
    <s v="Roberto Fuentes"/>
    <x v="0"/>
    <s v="Mestrado"/>
    <s v="Negócios"/>
    <x v="0"/>
    <d v="1993-04-24T00:00:00"/>
    <x v="4"/>
    <x v="2"/>
    <n v="9.9"/>
    <n v="32"/>
    <x v="1"/>
  </r>
  <r>
    <n v="46353055602"/>
    <s v="Emilio Sandoval"/>
    <x v="0"/>
    <s v="Superior"/>
    <s v="Economia"/>
    <x v="2"/>
    <d v="1962-06-18T00:00:00"/>
    <x v="0"/>
    <x v="1"/>
    <n v="35.9"/>
    <n v="63"/>
    <x v="0"/>
  </r>
  <r>
    <n v="46354255833"/>
    <s v="Fernanda Roman"/>
    <x v="1"/>
    <s v="Pós-Graduação"/>
    <s v="Negócios"/>
    <x v="0"/>
    <d v="1972-02-11T00:00:00"/>
    <x v="0"/>
    <x v="0"/>
    <n v="29.9"/>
    <n v="53"/>
    <x v="2"/>
  </r>
  <r>
    <n v="46370856674"/>
    <s v="Valentina Rodriguez"/>
    <x v="1"/>
    <s v="Pós-Graduação"/>
    <s v="Agronegócio"/>
    <x v="0"/>
    <d v="1973-02-15T00:00:00"/>
    <x v="0"/>
    <x v="3"/>
    <n v="79.900000000000006"/>
    <n v="52"/>
    <x v="2"/>
  </r>
  <r>
    <n v="46447828715"/>
    <s v="Miguel Angel Gonzalez"/>
    <x v="0"/>
    <s v="Superior"/>
    <s v="Economia"/>
    <x v="0"/>
    <d v="1985-11-20T00:00:00"/>
    <x v="0"/>
    <x v="0"/>
    <n v="29.9"/>
    <n v="39"/>
    <x v="3"/>
  </r>
  <r>
    <n v="46483232083"/>
    <s v="Alejandro Mendoza"/>
    <x v="0"/>
    <s v="Superior"/>
    <s v="Economia"/>
    <x v="0"/>
    <d v="1969-02-19T00:00:00"/>
    <x v="0"/>
    <x v="1"/>
    <n v="35.9"/>
    <n v="56"/>
    <x v="0"/>
  </r>
  <r>
    <n v="46533166609"/>
    <s v="Maya Watson"/>
    <x v="0"/>
    <s v="Superior"/>
    <s v="Agronegócio"/>
    <x v="2"/>
    <d v="1992-06-10T00:00:00"/>
    <x v="5"/>
    <x v="2"/>
    <n v="9.9"/>
    <n v="33"/>
    <x v="1"/>
  </r>
  <r>
    <n v="46593413625"/>
    <s v="Isabela Carvalho"/>
    <x v="1"/>
    <s v="Superior"/>
    <s v="Política"/>
    <x v="1"/>
    <d v="1986-03-07T00:00:00"/>
    <x v="1"/>
    <x v="3"/>
    <n v="79.900000000000006"/>
    <n v="39"/>
    <x v="3"/>
  </r>
  <r>
    <n v="46610379858"/>
    <s v="Pedro Fernandes"/>
    <x v="0"/>
    <s v="Superior"/>
    <s v="Economia"/>
    <x v="0"/>
    <d v="1962-10-13T00:00:00"/>
    <x v="6"/>
    <x v="2"/>
    <n v="9.9"/>
    <n v="62"/>
    <x v="0"/>
  </r>
  <r>
    <n v="46621773048"/>
    <s v="Arturo Leon"/>
    <x v="0"/>
    <s v="Pós-Graduação"/>
    <s v="Agronegócio"/>
    <x v="1"/>
    <d v="1964-11-28T00:00:00"/>
    <x v="2"/>
    <x v="2"/>
    <n v="9.9"/>
    <n v="60"/>
    <x v="0"/>
  </r>
  <r>
    <n v="46741073132"/>
    <s v="Oscar Ruiz"/>
    <x v="0"/>
    <s v="Pós-Graduação"/>
    <s v="Esportes"/>
    <x v="0"/>
    <d v="1978-09-16T00:00:00"/>
    <x v="7"/>
    <x v="2"/>
    <n v="9.9"/>
    <n v="47"/>
    <x v="2"/>
  </r>
  <r>
    <n v="46800162766"/>
    <s v="Camila Oliveira"/>
    <x v="1"/>
    <s v="Ensino Médio"/>
    <s v="Finanças"/>
    <x v="0"/>
    <d v="1981-05-02T00:00:00"/>
    <x v="5"/>
    <x v="0"/>
    <n v="29.9"/>
    <n v="44"/>
    <x v="2"/>
  </r>
  <r>
    <n v="46858118798"/>
    <s v="William Almeida"/>
    <x v="0"/>
    <s v="Pós-Graduação"/>
    <s v="Negócios"/>
    <x v="0"/>
    <d v="1956-10-13T00:00:00"/>
    <x v="4"/>
    <x v="2"/>
    <n v="9.9"/>
    <n v="68"/>
    <x v="0"/>
  </r>
  <r>
    <n v="46884175269"/>
    <s v="Marcelo Martins"/>
    <x v="0"/>
    <s v="Ensino Médio"/>
    <s v="Economia"/>
    <x v="1"/>
    <d v="1961-07-18T00:00:00"/>
    <x v="3"/>
    <x v="0"/>
    <n v="29.9"/>
    <n v="64"/>
    <x v="0"/>
  </r>
  <r>
    <n v="47005649054"/>
    <s v="Elena Morales"/>
    <x v="1"/>
    <s v="Pós-Graduação"/>
    <s v="Economia"/>
    <x v="2"/>
    <d v="1978-12-18T00:00:00"/>
    <x v="5"/>
    <x v="1"/>
    <n v="35.9"/>
    <n v="46"/>
    <x v="2"/>
  </r>
  <r>
    <n v="47007221276"/>
    <s v="Felipe Alves"/>
    <x v="0"/>
    <s v="Pós-Graduação"/>
    <s v="Economia"/>
    <x v="1"/>
    <d v="1971-10-18T00:00:00"/>
    <x v="4"/>
    <x v="1"/>
    <n v="35.9"/>
    <n v="53"/>
    <x v="2"/>
  </r>
  <r>
    <n v="47042599063"/>
    <s v="Pedro Oliveira"/>
    <x v="0"/>
    <s v="Pós-Graduação"/>
    <s v="Política"/>
    <x v="2"/>
    <d v="1992-11-08T00:00:00"/>
    <x v="3"/>
    <x v="3"/>
    <n v="79.900000000000006"/>
    <n v="32"/>
    <x v="1"/>
  </r>
  <r>
    <n v="47042740325"/>
    <s v="Levi Sanders"/>
    <x v="1"/>
    <s v="Pós-Graduação"/>
    <s v="Finanças"/>
    <x v="0"/>
    <d v="1987-02-22T00:00:00"/>
    <x v="0"/>
    <x v="0"/>
    <n v="29.9"/>
    <n v="38"/>
    <x v="3"/>
  </r>
  <r>
    <n v="47129833052"/>
    <s v="Zachary Simmons"/>
    <x v="0"/>
    <s v="Ensino Médio"/>
    <s v="Negócios"/>
    <x v="1"/>
    <d v="1967-09-09T00:00:00"/>
    <x v="0"/>
    <x v="2"/>
    <n v="9.9"/>
    <n v="58"/>
    <x v="0"/>
  </r>
  <r>
    <n v="47153877700"/>
    <s v="Vilma Martins"/>
    <x v="1"/>
    <s v="Superior"/>
    <s v="Economia"/>
    <x v="0"/>
    <d v="1978-10-09T00:00:00"/>
    <x v="0"/>
    <x v="1"/>
    <n v="35.9"/>
    <n v="46"/>
    <x v="2"/>
  </r>
  <r>
    <n v="47174082747"/>
    <s v="Rafael Rodrigues"/>
    <x v="0"/>
    <s v="Doutorado"/>
    <s v="Finanças"/>
    <x v="0"/>
    <d v="1992-11-02T00:00:00"/>
    <x v="0"/>
    <x v="0"/>
    <n v="29.9"/>
    <n v="32"/>
    <x v="1"/>
  </r>
  <r>
    <n v="47188953731"/>
    <s v="Vilma Martins"/>
    <x v="1"/>
    <s v="Superior"/>
    <s v="Economia"/>
    <x v="0"/>
    <d v="1980-08-01T00:00:00"/>
    <x v="0"/>
    <x v="1"/>
    <n v="35.9"/>
    <n v="45"/>
    <x v="2"/>
  </r>
  <r>
    <n v="47208400662"/>
    <s v="Emerson Costa"/>
    <x v="0"/>
    <s v="Mestrado"/>
    <s v="Esportes"/>
    <x v="2"/>
    <d v="1978-02-28T00:00:00"/>
    <x v="0"/>
    <x v="2"/>
    <n v="9.9"/>
    <n v="47"/>
    <x v="2"/>
  </r>
  <r>
    <n v="47245946960"/>
    <s v="Bruno Pereira"/>
    <x v="0"/>
    <s v="Pós-Graduação"/>
    <s v="Agronegócio"/>
    <x v="1"/>
    <d v="1980-05-11T00:00:00"/>
    <x v="0"/>
    <x v="2"/>
    <n v="9.9"/>
    <n v="45"/>
    <x v="2"/>
  </r>
  <r>
    <n v="47365199226"/>
    <s v="Daniel Baker"/>
    <x v="0"/>
    <s v="Pós-Graduação"/>
    <s v="Negócios"/>
    <x v="2"/>
    <d v="1988-05-12T00:00:00"/>
    <x v="0"/>
    <x v="3"/>
    <n v="79.900000000000006"/>
    <n v="37"/>
    <x v="3"/>
  </r>
  <r>
    <n v="47372471507"/>
    <s v="Stella Ross"/>
    <x v="1"/>
    <s v="Ensino Médio"/>
    <s v="Agronegócio"/>
    <x v="2"/>
    <d v="1959-06-25T00:00:00"/>
    <x v="0"/>
    <x v="3"/>
    <n v="79.900000000000006"/>
    <n v="66"/>
    <x v="0"/>
  </r>
  <r>
    <n v="47393301586"/>
    <s v="Marcelo Pereira"/>
    <x v="0"/>
    <s v="Superior"/>
    <s v="Economia"/>
    <x v="2"/>
    <d v="1993-12-24T00:00:00"/>
    <x v="1"/>
    <x v="2"/>
    <n v="9.9"/>
    <n v="31"/>
    <x v="1"/>
  </r>
  <r>
    <n v="47497279533"/>
    <s v="Pedro Silva"/>
    <x v="0"/>
    <s v="Superior"/>
    <s v="Agronegócio"/>
    <x v="0"/>
    <d v="1985-05-08T00:00:00"/>
    <x v="2"/>
    <x v="3"/>
    <n v="79.900000000000006"/>
    <n v="40"/>
    <x v="3"/>
  </r>
  <r>
    <n v="47514609560"/>
    <s v="Manuel Jimenez"/>
    <x v="0"/>
    <s v="Superior"/>
    <s v="Negócios"/>
    <x v="1"/>
    <d v="1960-10-03T00:00:00"/>
    <x v="3"/>
    <x v="1"/>
    <n v="35.9"/>
    <n v="64"/>
    <x v="0"/>
  </r>
  <r>
    <n v="47564971365"/>
    <s v="Rafael Ferreira"/>
    <x v="0"/>
    <s v="Superior"/>
    <s v="Economia"/>
    <x v="2"/>
    <d v="1983-11-22T00:00:00"/>
    <x v="3"/>
    <x v="0"/>
    <n v="29.9"/>
    <n v="41"/>
    <x v="3"/>
  </r>
  <r>
    <n v="47725755906"/>
    <s v="Noah Jones"/>
    <x v="0"/>
    <s v="Superior"/>
    <s v="Finanças"/>
    <x v="0"/>
    <d v="1988-05-05T00:00:00"/>
    <x v="3"/>
    <x v="0"/>
    <n v="29.9"/>
    <n v="37"/>
    <x v="3"/>
  </r>
  <r>
    <n v="47745382527"/>
    <s v="Andrew Brooks"/>
    <x v="0"/>
    <s v="Superior"/>
    <s v="Negócios"/>
    <x v="0"/>
    <d v="1987-10-23T00:00:00"/>
    <x v="3"/>
    <x v="2"/>
    <n v="9.9"/>
    <n v="37"/>
    <x v="3"/>
  </r>
  <r>
    <n v="47840676137"/>
    <s v="Oscar Cisneros"/>
    <x v="0"/>
    <s v="Pós-Graduação"/>
    <s v="Política"/>
    <x v="2"/>
    <d v="1965-05-02T00:00:00"/>
    <x v="3"/>
    <x v="3"/>
    <n v="79.900000000000006"/>
    <n v="60"/>
    <x v="0"/>
  </r>
  <r>
    <n v="47885298863"/>
    <s v="Mariana Ortiz"/>
    <x v="1"/>
    <s v="Superior"/>
    <s v="Economia"/>
    <x v="2"/>
    <d v="1970-12-05T00:00:00"/>
    <x v="3"/>
    <x v="2"/>
    <n v="9.9"/>
    <n v="54"/>
    <x v="0"/>
  </r>
  <r>
    <n v="47922430248"/>
    <s v="Pedro Fernandes"/>
    <x v="0"/>
    <s v="Superior"/>
    <s v="Economia"/>
    <x v="0"/>
    <d v="1967-04-16T00:00:00"/>
    <x v="4"/>
    <x v="2"/>
    <n v="9.9"/>
    <n v="58"/>
    <x v="0"/>
  </r>
  <r>
    <n v="47979032104"/>
    <s v="Renata Gomes"/>
    <x v="1"/>
    <s v="Ensino Médio"/>
    <s v="Economia"/>
    <x v="1"/>
    <d v="1970-12-07T00:00:00"/>
    <x v="0"/>
    <x v="0"/>
    <n v="29.9"/>
    <n v="54"/>
    <x v="0"/>
  </r>
  <r>
    <n v="48007068927"/>
    <s v="Carmen Guzman"/>
    <x v="1"/>
    <s v="Pós-Graduação"/>
    <s v="Economia"/>
    <x v="1"/>
    <d v="1983-02-26T00:00:00"/>
    <x v="0"/>
    <x v="1"/>
    <n v="35.9"/>
    <n v="42"/>
    <x v="3"/>
  </r>
  <r>
    <n v="48217353343"/>
    <s v="Maria Fernanda Guerra"/>
    <x v="1"/>
    <s v="Mestrado"/>
    <s v="Negócios"/>
    <x v="0"/>
    <d v="1960-08-05T00:00:00"/>
    <x v="0"/>
    <x v="1"/>
    <n v="35.9"/>
    <n v="65"/>
    <x v="0"/>
  </r>
  <r>
    <n v="48338358825"/>
    <s v="Mariana Fernandes"/>
    <x v="1"/>
    <s v="Ensino Médio"/>
    <s v="Agronegócio"/>
    <x v="0"/>
    <d v="1989-03-11T00:00:00"/>
    <x v="0"/>
    <x v="2"/>
    <n v="9.9"/>
    <n v="36"/>
    <x v="3"/>
  </r>
  <r>
    <n v="48432971475"/>
    <s v="Beatriz Ramos"/>
    <x v="1"/>
    <s v="Mestrado"/>
    <s v="Finanças"/>
    <x v="0"/>
    <d v="1960-06-29T00:00:00"/>
    <x v="0"/>
    <x v="2"/>
    <n v="9.9"/>
    <n v="65"/>
    <x v="0"/>
  </r>
  <r>
    <n v="48460714260"/>
    <s v="Oliver Thompson"/>
    <x v="0"/>
    <s v="Superior"/>
    <s v="Negócios"/>
    <x v="1"/>
    <d v="1980-01-02T00:00:00"/>
    <x v="5"/>
    <x v="2"/>
    <n v="9.9"/>
    <n v="45"/>
    <x v="2"/>
  </r>
  <r>
    <n v="48465087625"/>
    <s v="Rafael Santos"/>
    <x v="0"/>
    <s v="Ensino Médio"/>
    <s v="Agronegócio"/>
    <x v="0"/>
    <d v="1990-10-02T00:00:00"/>
    <x v="1"/>
    <x v="1"/>
    <n v="35.9"/>
    <n v="34"/>
    <x v="1"/>
  </r>
  <r>
    <n v="48537217226"/>
    <s v="Marcos Barbosa"/>
    <x v="0"/>
    <s v="Superior"/>
    <s v="Agronegócio"/>
    <x v="2"/>
    <d v="1981-04-21T00:00:00"/>
    <x v="6"/>
    <x v="1"/>
    <n v="35.9"/>
    <n v="44"/>
    <x v="2"/>
  </r>
  <r>
    <n v="48554358741"/>
    <s v="Renata Martins"/>
    <x v="1"/>
    <s v="Superior"/>
    <s v="Economia"/>
    <x v="0"/>
    <d v="1967-02-11T00:00:00"/>
    <x v="2"/>
    <x v="2"/>
    <n v="9.9"/>
    <n v="58"/>
    <x v="0"/>
  </r>
  <r>
    <n v="48559982420"/>
    <s v="José Pereira"/>
    <x v="0"/>
    <s v="Superior"/>
    <s v="Economia"/>
    <x v="2"/>
    <d v="1965-01-27T00:00:00"/>
    <x v="7"/>
    <x v="2"/>
    <n v="9.9"/>
    <n v="60"/>
    <x v="0"/>
  </r>
  <r>
    <n v="48647651375"/>
    <s v="Lorena Paredes"/>
    <x v="1"/>
    <s v="Ensino Médio"/>
    <s v="Negócios"/>
    <x v="0"/>
    <d v="1960-06-05T00:00:00"/>
    <x v="5"/>
    <x v="2"/>
    <n v="9.9"/>
    <n v="65"/>
    <x v="0"/>
  </r>
  <r>
    <n v="48711816230"/>
    <s v="Renata Costa"/>
    <x v="1"/>
    <s v="Ensino Médio"/>
    <s v="Economia"/>
    <x v="0"/>
    <d v="1959-06-17T00:00:00"/>
    <x v="4"/>
    <x v="1"/>
    <n v="35.9"/>
    <n v="66"/>
    <x v="0"/>
  </r>
  <r>
    <n v="48816102229"/>
    <s v="Jose Luis Cardenas"/>
    <x v="0"/>
    <s v="Superior"/>
    <s v="Agronegócio"/>
    <x v="0"/>
    <d v="1980-04-28T00:00:00"/>
    <x v="3"/>
    <x v="1"/>
    <n v="35.9"/>
    <n v="45"/>
    <x v="2"/>
  </r>
  <r>
    <n v="48822792088"/>
    <s v="Luiz Rodrigues"/>
    <x v="0"/>
    <s v="Superior"/>
    <s v="Economia"/>
    <x v="0"/>
    <d v="1984-03-02T00:00:00"/>
    <x v="5"/>
    <x v="2"/>
    <n v="9.9"/>
    <n v="41"/>
    <x v="3"/>
  </r>
  <r>
    <n v="48910175046"/>
    <s v="Mariana Souza"/>
    <x v="1"/>
    <s v="Ensino Médio"/>
    <s v="Negócios"/>
    <x v="0"/>
    <d v="1960-05-03T00:00:00"/>
    <x v="4"/>
    <x v="1"/>
    <n v="35.9"/>
    <n v="65"/>
    <x v="0"/>
  </r>
  <r>
    <n v="48925097810"/>
    <s v="Emerson Santos"/>
    <x v="0"/>
    <s v="Superior"/>
    <s v="Economia"/>
    <x v="0"/>
    <d v="1959-09-10T00:00:00"/>
    <x v="3"/>
    <x v="0"/>
    <n v="29.9"/>
    <n v="66"/>
    <x v="0"/>
  </r>
  <r>
    <n v="49017327941"/>
    <s v="Eva Powell"/>
    <x v="1"/>
    <s v="Ensino Médio"/>
    <s v="Economia"/>
    <x v="2"/>
    <d v="1973-10-16T00:00:00"/>
    <x v="0"/>
    <x v="0"/>
    <n v="29.9"/>
    <n v="51"/>
    <x v="2"/>
  </r>
  <r>
    <n v="49141215224"/>
    <s v="William Costa"/>
    <x v="0"/>
    <s v="Superior"/>
    <s v="Economia"/>
    <x v="2"/>
    <d v="1955-06-11T00:00:00"/>
    <x v="0"/>
    <x v="1"/>
    <n v="35.9"/>
    <n v="70"/>
    <x v="0"/>
  </r>
  <r>
    <n v="49215142467"/>
    <s v="Silvia Navarro"/>
    <x v="1"/>
    <s v="Pós-Graduação"/>
    <s v="Finanças"/>
    <x v="0"/>
    <d v="1988-01-12T00:00:00"/>
    <x v="0"/>
    <x v="0"/>
    <n v="29.9"/>
    <n v="37"/>
    <x v="3"/>
  </r>
  <r>
    <n v="49266952999"/>
    <s v="Sandra Rodrigues"/>
    <x v="1"/>
    <s v="Pós-Graduação"/>
    <s v="Negócios"/>
    <x v="0"/>
    <d v="1978-06-24T00:00:00"/>
    <x v="0"/>
    <x v="1"/>
    <n v="35.9"/>
    <n v="47"/>
    <x v="2"/>
  </r>
  <r>
    <n v="49280389108"/>
    <s v="Isabel Ramos"/>
    <x v="1"/>
    <s v="Superior"/>
    <s v="Finanças"/>
    <x v="1"/>
    <d v="1957-04-09T00:00:00"/>
    <x v="0"/>
    <x v="0"/>
    <n v="29.9"/>
    <n v="68"/>
    <x v="0"/>
  </r>
  <r>
    <n v="49281927823"/>
    <s v="Patricia Fuentes"/>
    <x v="1"/>
    <s v="Ensino Médio"/>
    <s v="Política"/>
    <x v="1"/>
    <d v="1993-12-26T00:00:00"/>
    <x v="0"/>
    <x v="3"/>
    <n v="79.900000000000006"/>
    <n v="31"/>
    <x v="1"/>
  </r>
  <r>
    <n v="49300310285"/>
    <s v="Sophia Wilson"/>
    <x v="1"/>
    <s v="Superior"/>
    <s v="Agronegócio"/>
    <x v="2"/>
    <d v="1971-11-25T00:00:00"/>
    <x v="0"/>
    <x v="3"/>
    <n v="79.900000000000006"/>
    <n v="53"/>
    <x v="2"/>
  </r>
  <r>
    <n v="49307528124"/>
    <s v="Ana Ruiz"/>
    <x v="1"/>
    <s v="Mestrado"/>
    <s v="Agronegócio"/>
    <x v="2"/>
    <d v="1987-07-05T00:00:00"/>
    <x v="0"/>
    <x v="2"/>
    <n v="9.9"/>
    <n v="38"/>
    <x v="3"/>
  </r>
  <r>
    <n v="49328439074"/>
    <s v="Rodrigo Mora"/>
    <x v="0"/>
    <s v="Mestrado"/>
    <s v="Negócios"/>
    <x v="2"/>
    <d v="1983-02-14T00:00:00"/>
    <x v="0"/>
    <x v="0"/>
    <n v="29.9"/>
    <n v="42"/>
    <x v="3"/>
  </r>
  <r>
    <n v="49391829352"/>
    <s v="José Fernandes"/>
    <x v="0"/>
    <s v="Superior"/>
    <s v="Negócios"/>
    <x v="1"/>
    <d v="1982-06-20T00:00:00"/>
    <x v="1"/>
    <x v="1"/>
    <n v="35.9"/>
    <n v="43"/>
    <x v="3"/>
  </r>
  <r>
    <n v="49395647705"/>
    <s v="Liam Williams"/>
    <x v="0"/>
    <s v="Ensino Médio"/>
    <s v="Negócios"/>
    <x v="1"/>
    <d v="1990-03-13T00:00:00"/>
    <x v="2"/>
    <x v="3"/>
    <n v="79.900000000000006"/>
    <n v="35"/>
    <x v="3"/>
  </r>
  <r>
    <n v="49477339063"/>
    <s v="David Carter"/>
    <x v="0"/>
    <s v="Mestrado"/>
    <s v="Negócios"/>
    <x v="0"/>
    <d v="1965-10-17T00:00:00"/>
    <x v="3"/>
    <x v="0"/>
    <n v="29.9"/>
    <n v="59"/>
    <x v="0"/>
  </r>
  <r>
    <n v="49479547341"/>
    <s v="Vilma Gomes"/>
    <x v="1"/>
    <s v="Ensino Médio"/>
    <s v="Política"/>
    <x v="1"/>
    <d v="1963-09-08T00:00:00"/>
    <x v="3"/>
    <x v="3"/>
    <n v="79.900000000000006"/>
    <n v="62"/>
    <x v="0"/>
  </r>
  <r>
    <n v="49514272789"/>
    <s v="Eliza Hayes"/>
    <x v="1"/>
    <s v="Ensino Médio"/>
    <s v="Esportes"/>
    <x v="0"/>
    <d v="1975-08-20T00:00:00"/>
    <x v="3"/>
    <x v="2"/>
    <n v="9.9"/>
    <n v="50"/>
    <x v="2"/>
  </r>
  <r>
    <n v="49561602728"/>
    <s v="Renata Pereira"/>
    <x v="1"/>
    <s v="Doutorado"/>
    <s v="Negócios"/>
    <x v="0"/>
    <d v="1965-01-18T00:00:00"/>
    <x v="3"/>
    <x v="2"/>
    <n v="9.9"/>
    <n v="60"/>
    <x v="0"/>
  </r>
  <r>
    <n v="49609420133"/>
    <s v="Miguel Rivera"/>
    <x v="0"/>
    <s v="Superior"/>
    <s v="Agronegócio"/>
    <x v="0"/>
    <d v="1962-04-30T00:00:00"/>
    <x v="3"/>
    <x v="3"/>
    <n v="79.900000000000006"/>
    <n v="63"/>
    <x v="0"/>
  </r>
  <r>
    <n v="49615735146"/>
    <s v="Jorge Vazquez"/>
    <x v="0"/>
    <s v="Ensino Médio"/>
    <s v="Economia"/>
    <x v="0"/>
    <d v="1988-11-21T00:00:00"/>
    <x v="3"/>
    <x v="0"/>
    <n v="29.9"/>
    <n v="36"/>
    <x v="3"/>
  </r>
  <r>
    <n v="49708771068"/>
    <s v="Bernardo Martins"/>
    <x v="0"/>
    <s v="Superior"/>
    <s v="Negócios"/>
    <x v="1"/>
    <d v="1982-01-27T00:00:00"/>
    <x v="4"/>
    <x v="2"/>
    <n v="9.9"/>
    <n v="43"/>
    <x v="3"/>
  </r>
  <r>
    <n v="49733529074"/>
    <s v="Antônio Silva"/>
    <x v="0"/>
    <s v="Ensino Médio"/>
    <s v="Agronegócio"/>
    <x v="0"/>
    <d v="1980-12-23T00:00:00"/>
    <x v="0"/>
    <x v="3"/>
    <n v="79.900000000000006"/>
    <n v="44"/>
    <x v="2"/>
  </r>
  <r>
    <n v="49822462008"/>
    <s v="Salvador Bravo"/>
    <x v="0"/>
    <s v="Pós-Graduação"/>
    <s v="Economia"/>
    <x v="2"/>
    <d v="1961-08-18T00:00:00"/>
    <x v="0"/>
    <x v="2"/>
    <n v="9.9"/>
    <n v="64"/>
    <x v="0"/>
  </r>
  <r>
    <n v="49859929846"/>
    <s v="Carlos Alberto Garcia"/>
    <x v="0"/>
    <s v="Ensino Médio"/>
    <s v="Economia"/>
    <x v="0"/>
    <d v="1991-08-18T00:00:00"/>
    <x v="0"/>
    <x v="2"/>
    <n v="9.9"/>
    <n v="34"/>
    <x v="1"/>
  </r>
  <r>
    <n v="49948498268"/>
    <s v="Bernardo Almeida"/>
    <x v="0"/>
    <s v="Mestrado"/>
    <s v="Finanças"/>
    <x v="0"/>
    <d v="1964-06-26T00:00:00"/>
    <x v="0"/>
    <x v="0"/>
    <n v="29.9"/>
    <n v="61"/>
    <x v="0"/>
  </r>
  <r>
    <n v="49996091120"/>
    <s v="Ricardo Navarro"/>
    <x v="0"/>
    <s v="Superior"/>
    <s v="Finanças"/>
    <x v="0"/>
    <d v="1955-12-12T00:00:00"/>
    <x v="0"/>
    <x v="0"/>
    <n v="29.9"/>
    <n v="69"/>
    <x v="0"/>
  </r>
  <r>
    <n v="50008008920"/>
    <s v="Victor Maldonado"/>
    <x v="0"/>
    <s v="Ensino Médio"/>
    <s v="Política"/>
    <x v="0"/>
    <d v="1961-03-15T00:00:00"/>
    <x v="5"/>
    <x v="3"/>
    <n v="79.900000000000006"/>
    <n v="64"/>
    <x v="0"/>
  </r>
  <r>
    <n v="50013996249"/>
    <s v="Sandra Pereira"/>
    <x v="1"/>
    <s v="Ensino Médio"/>
    <s v="Negócios"/>
    <x v="0"/>
    <d v="1968-02-04T00:00:00"/>
    <x v="1"/>
    <x v="3"/>
    <n v="79.900000000000006"/>
    <n v="57"/>
    <x v="0"/>
  </r>
  <r>
    <n v="50105898295"/>
    <s v="Bruno Oliveira"/>
    <x v="0"/>
    <s v="Pós-Graduação"/>
    <s v="Agronegócio"/>
    <x v="1"/>
    <d v="1957-04-27T00:00:00"/>
    <x v="6"/>
    <x v="2"/>
    <n v="9.9"/>
    <n v="68"/>
    <x v="0"/>
  </r>
  <r>
    <n v="50108835505"/>
    <s v="William Silva"/>
    <x v="0"/>
    <s v="Mestrado"/>
    <s v="Negócios"/>
    <x v="2"/>
    <d v="1958-10-05T00:00:00"/>
    <x v="2"/>
    <x v="0"/>
    <n v="29.9"/>
    <n v="66"/>
    <x v="0"/>
  </r>
  <r>
    <n v="50125202242"/>
    <s v="José Martins"/>
    <x v="0"/>
    <s v="Ensino Médio"/>
    <s v="Negócios"/>
    <x v="1"/>
    <d v="1983-01-20T00:00:00"/>
    <x v="7"/>
    <x v="3"/>
    <n v="79.900000000000006"/>
    <n v="42"/>
    <x v="3"/>
  </r>
  <r>
    <n v="50213585733"/>
    <s v="Emiliano Acosta"/>
    <x v="0"/>
    <s v="Superior"/>
    <s v="Economia"/>
    <x v="0"/>
    <d v="1961-09-14T00:00:00"/>
    <x v="5"/>
    <x v="2"/>
    <n v="9.9"/>
    <n v="64"/>
    <x v="0"/>
  </r>
  <r>
    <n v="50296433971"/>
    <s v="Pedro Almeida"/>
    <x v="0"/>
    <s v="Mestrado"/>
    <s v="Finanças"/>
    <x v="0"/>
    <d v="1984-06-24T00:00:00"/>
    <x v="4"/>
    <x v="0"/>
    <n v="29.9"/>
    <n v="41"/>
    <x v="3"/>
  </r>
  <r>
    <n v="50331166214"/>
    <s v="Adrian Brooks"/>
    <x v="0"/>
    <s v="Ensino Médio"/>
    <s v="Negócios"/>
    <x v="0"/>
    <d v="1977-05-08T00:00:00"/>
    <x v="3"/>
    <x v="3"/>
    <n v="79.900000000000006"/>
    <n v="48"/>
    <x v="2"/>
  </r>
  <r>
    <n v="50356441737"/>
    <s v="Carolina Gomes"/>
    <x v="1"/>
    <s v="Ensino Médio"/>
    <s v="Negócios"/>
    <x v="1"/>
    <d v="1999-12-16T00:00:00"/>
    <x v="5"/>
    <x v="3"/>
    <n v="79.900000000000006"/>
    <n v="25"/>
    <x v="1"/>
  </r>
  <r>
    <n v="50376304529"/>
    <s v="Amanda Costa Almeida"/>
    <x v="1"/>
    <s v="Ensino Médio"/>
    <s v="Negócios"/>
    <x v="1"/>
    <d v="1955-03-10T00:00:00"/>
    <x v="4"/>
    <x v="2"/>
    <n v="9.9"/>
    <n v="70"/>
    <x v="0"/>
  </r>
  <r>
    <n v="50443594586"/>
    <s v="Ramon Flores"/>
    <x v="0"/>
    <s v="Mestrado"/>
    <s v="Esportes"/>
    <x v="2"/>
    <d v="1982-12-17T00:00:00"/>
    <x v="3"/>
    <x v="2"/>
    <n v="9.9"/>
    <n v="42"/>
    <x v="3"/>
  </r>
  <r>
    <n v="50628172347"/>
    <s v="Jesus Manuel Jimenez"/>
    <x v="0"/>
    <s v="Ensino Médio"/>
    <s v="Agronegócio"/>
    <x v="0"/>
    <d v="1987-05-02T00:00:00"/>
    <x v="0"/>
    <x v="3"/>
    <n v="79.900000000000006"/>
    <n v="38"/>
    <x v="3"/>
  </r>
  <r>
    <n v="50667919920"/>
    <s v="Hunter Sullivan"/>
    <x v="0"/>
    <s v="Ensino Médio"/>
    <s v="Economia"/>
    <x v="1"/>
    <d v="1981-06-06T00:00:00"/>
    <x v="0"/>
    <x v="0"/>
    <n v="29.9"/>
    <n v="44"/>
    <x v="2"/>
  </r>
  <r>
    <n v="50699518176"/>
    <s v="Juan Hernandez"/>
    <x v="0"/>
    <s v="Ensino Médio"/>
    <s v="Política"/>
    <x v="1"/>
    <d v="1989-04-10T00:00:00"/>
    <x v="0"/>
    <x v="3"/>
    <n v="79.900000000000006"/>
    <n v="36"/>
    <x v="3"/>
  </r>
  <r>
    <n v="50820733116"/>
    <s v="Joseph Perez"/>
    <x v="0"/>
    <s v="Superior"/>
    <s v="Finanças"/>
    <x v="1"/>
    <d v="1956-12-21T00:00:00"/>
    <x v="0"/>
    <x v="0"/>
    <n v="29.9"/>
    <n v="68"/>
    <x v="0"/>
  </r>
  <r>
    <n v="50850484107"/>
    <s v="Mayra Escobar"/>
    <x v="1"/>
    <s v="Ensino Médio"/>
    <s v="Economia"/>
    <x v="1"/>
    <d v="1988-12-10T00:00:00"/>
    <x v="0"/>
    <x v="0"/>
    <n v="29.9"/>
    <n v="36"/>
    <x v="3"/>
  </r>
  <r>
    <n v="51147741385"/>
    <s v="Renata Gomes"/>
    <x v="1"/>
    <s v="Ensino Médio"/>
    <s v="Economia"/>
    <x v="1"/>
    <d v="1986-01-08T00:00:00"/>
    <x v="0"/>
    <x v="0"/>
    <n v="29.9"/>
    <n v="39"/>
    <x v="3"/>
  </r>
  <r>
    <n v="51192158500"/>
    <s v="Jesus Castro"/>
    <x v="0"/>
    <s v="Superior"/>
    <s v="Política"/>
    <x v="1"/>
    <d v="1955-01-01T00:00:00"/>
    <x v="0"/>
    <x v="3"/>
    <n v="79.900000000000006"/>
    <n v="70"/>
    <x v="0"/>
  </r>
  <r>
    <n v="51204535285"/>
    <s v="Rita Silva"/>
    <x v="1"/>
    <s v="Pós-Graduação"/>
    <s v="Agronegócio"/>
    <x v="0"/>
    <d v="1975-03-24T00:00:00"/>
    <x v="0"/>
    <x v="3"/>
    <n v="79.900000000000006"/>
    <n v="50"/>
    <x v="2"/>
  </r>
  <r>
    <n v="51230053057"/>
    <s v="Mariana Oliveira"/>
    <x v="1"/>
    <s v="Superior"/>
    <s v="Negócios"/>
    <x v="1"/>
    <d v="1985-01-25T00:00:00"/>
    <x v="0"/>
    <x v="2"/>
    <n v="9.9"/>
    <n v="40"/>
    <x v="3"/>
  </r>
  <r>
    <n v="51483423208"/>
    <s v="Vilma Rodrigues"/>
    <x v="1"/>
    <s v="Pós-Graduação"/>
    <s v="Negócios"/>
    <x v="2"/>
    <d v="1994-08-16T00:00:00"/>
    <x v="1"/>
    <x v="2"/>
    <n v="9.9"/>
    <n v="31"/>
    <x v="1"/>
  </r>
  <r>
    <n v="51537734484"/>
    <s v="Pedro Pereira"/>
    <x v="0"/>
    <s v="Mestrado"/>
    <s v="Negócios"/>
    <x v="0"/>
    <d v="1961-04-21T00:00:00"/>
    <x v="2"/>
    <x v="2"/>
    <n v="9.9"/>
    <n v="64"/>
    <x v="0"/>
  </r>
  <r>
    <n v="51624291281"/>
    <s v="Sandra Santos"/>
    <x v="1"/>
    <s v="Superior"/>
    <s v="Agronegócio"/>
    <x v="0"/>
    <d v="1969-03-02T00:00:00"/>
    <x v="3"/>
    <x v="2"/>
    <n v="9.9"/>
    <n v="56"/>
    <x v="0"/>
  </r>
  <r>
    <n v="51629234687"/>
    <s v="Levi Sanders"/>
    <x v="1"/>
    <s v="Pós-Graduação"/>
    <s v="Finanças"/>
    <x v="0"/>
    <d v="1970-06-16T00:00:00"/>
    <x v="3"/>
    <x v="0"/>
    <n v="29.9"/>
    <n v="55"/>
    <x v="0"/>
  </r>
  <r>
    <n v="51648535772"/>
    <s v="William Rodrigues"/>
    <x v="0"/>
    <s v="Ensino Médio"/>
    <s v="Negócios"/>
    <x v="0"/>
    <d v="1964-05-13T00:00:00"/>
    <x v="3"/>
    <x v="2"/>
    <n v="9.9"/>
    <n v="61"/>
    <x v="0"/>
  </r>
  <r>
    <n v="51676477218"/>
    <s v="Bruno Gomes"/>
    <x v="0"/>
    <s v="Superior"/>
    <s v="Esportes"/>
    <x v="0"/>
    <d v="1967-09-25T00:00:00"/>
    <x v="3"/>
    <x v="2"/>
    <n v="9.9"/>
    <n v="57"/>
    <x v="0"/>
  </r>
  <r>
    <n v="51680460346"/>
    <s v="Jackson Smith"/>
    <x v="0"/>
    <s v="Superior"/>
    <s v="Negócios"/>
    <x v="1"/>
    <d v="1989-11-01T00:00:00"/>
    <x v="3"/>
    <x v="1"/>
    <n v="35.9"/>
    <n v="35"/>
    <x v="3"/>
  </r>
  <r>
    <n v="51711010382"/>
    <s v="Pedro Martins"/>
    <x v="0"/>
    <s v="Ensino Médio"/>
    <s v="Finanças"/>
    <x v="1"/>
    <d v="1974-07-18T00:00:00"/>
    <x v="3"/>
    <x v="0"/>
    <n v="29.9"/>
    <n v="51"/>
    <x v="2"/>
  </r>
  <r>
    <n v="51769930316"/>
    <s v="Natalia Jimenez"/>
    <x v="1"/>
    <s v="Ensino Médio"/>
    <s v="Economia"/>
    <x v="0"/>
    <d v="1970-11-13T00:00:00"/>
    <x v="4"/>
    <x v="0"/>
    <n v="29.9"/>
    <n v="54"/>
    <x v="0"/>
  </r>
  <r>
    <n v="51789418350"/>
    <s v="Sergio Camacho"/>
    <x v="1"/>
    <s v="Ensino Médio"/>
    <s v="Negócios"/>
    <x v="0"/>
    <d v="1984-05-22T00:00:00"/>
    <x v="0"/>
    <x v="0"/>
    <n v="29.9"/>
    <n v="41"/>
    <x v="3"/>
  </r>
  <r>
    <n v="51815365690"/>
    <s v="William Pereira"/>
    <x v="0"/>
    <s v="Superior"/>
    <s v="Finanças"/>
    <x v="1"/>
    <d v="1963-06-14T00:00:00"/>
    <x v="0"/>
    <x v="2"/>
    <n v="9.9"/>
    <n v="62"/>
    <x v="0"/>
  </r>
  <r>
    <n v="51918800636"/>
    <s v="André Castro"/>
    <x v="0"/>
    <s v="Superior"/>
    <s v="Economia"/>
    <x v="0"/>
    <d v="1958-04-03T00:00:00"/>
    <x v="0"/>
    <x v="1"/>
    <n v="35.9"/>
    <n v="67"/>
    <x v="0"/>
  </r>
  <r>
    <n v="51958244063"/>
    <s v="Marcelo Pereira"/>
    <x v="0"/>
    <s v="Superior"/>
    <s v="Economia"/>
    <x v="2"/>
    <d v="1979-03-10T00:00:00"/>
    <x v="0"/>
    <x v="2"/>
    <n v="9.9"/>
    <n v="46"/>
    <x v="2"/>
  </r>
  <r>
    <n v="51993203545"/>
    <s v="Angelica Ibarra"/>
    <x v="1"/>
    <s v="Pós-Graduação"/>
    <s v="Negócios"/>
    <x v="2"/>
    <d v="1969-03-23T00:00:00"/>
    <x v="0"/>
    <x v="3"/>
    <n v="79.900000000000006"/>
    <n v="56"/>
    <x v="0"/>
  </r>
  <r>
    <n v="52074827600"/>
    <s v="Layla Torres"/>
    <x v="1"/>
    <s v="Pós-Graduação"/>
    <s v="Agronegócio"/>
    <x v="1"/>
    <d v="1959-01-05T00:00:00"/>
    <x v="5"/>
    <x v="2"/>
    <n v="9.9"/>
    <n v="66"/>
    <x v="0"/>
  </r>
  <r>
    <n v="52113552792"/>
    <s v="Alejandro Garcia"/>
    <x v="0"/>
    <s v="Superior"/>
    <s v="Finanças"/>
    <x v="1"/>
    <d v="1963-07-25T00:00:00"/>
    <x v="1"/>
    <x v="0"/>
    <n v="29.9"/>
    <n v="62"/>
    <x v="0"/>
  </r>
  <r>
    <n v="52125136892"/>
    <s v="Emerson Pereira"/>
    <x v="0"/>
    <s v="Ensino Médio"/>
    <s v="Política"/>
    <x v="0"/>
    <d v="1965-05-25T00:00:00"/>
    <x v="6"/>
    <x v="3"/>
    <n v="79.900000000000006"/>
    <n v="60"/>
    <x v="0"/>
  </r>
  <r>
    <n v="52171616989"/>
    <s v="John Cook"/>
    <x v="0"/>
    <s v="Ensino Médio"/>
    <s v="Negócios"/>
    <x v="0"/>
    <d v="1985-09-13T00:00:00"/>
    <x v="2"/>
    <x v="2"/>
    <n v="9.9"/>
    <n v="40"/>
    <x v="3"/>
  </r>
  <r>
    <n v="52175547539"/>
    <s v="Thiago Barbosa Santos"/>
    <x v="0"/>
    <s v="Superior"/>
    <s v="Economia"/>
    <x v="0"/>
    <d v="1986-09-20T00:00:00"/>
    <x v="7"/>
    <x v="2"/>
    <n v="9.9"/>
    <n v="38"/>
    <x v="3"/>
  </r>
  <r>
    <n v="52194876240"/>
    <s v="Bernardo Gomes"/>
    <x v="0"/>
    <s v="Superior"/>
    <s v="Economia"/>
    <x v="0"/>
    <d v="1991-04-13T00:00:00"/>
    <x v="5"/>
    <x v="1"/>
    <n v="35.9"/>
    <n v="34"/>
    <x v="1"/>
  </r>
  <r>
    <n v="52237008409"/>
    <s v="Rita Oliveira"/>
    <x v="1"/>
    <s v="Superior"/>
    <s v="Economia"/>
    <x v="0"/>
    <d v="1979-05-10T00:00:00"/>
    <x v="4"/>
    <x v="1"/>
    <n v="35.9"/>
    <n v="46"/>
    <x v="2"/>
  </r>
  <r>
    <n v="52262038971"/>
    <s v="Isabelle Howard"/>
    <x v="1"/>
    <s v="Superior"/>
    <s v="Esportes"/>
    <x v="2"/>
    <d v="1988-09-22T00:00:00"/>
    <x v="3"/>
    <x v="2"/>
    <n v="9.9"/>
    <n v="36"/>
    <x v="3"/>
  </r>
  <r>
    <n v="52272478127"/>
    <s v="Giovanna Oliveira Martins"/>
    <x v="1"/>
    <s v="Ensino Médio"/>
    <s v="Economia"/>
    <x v="1"/>
    <d v="1988-10-01T00:00:00"/>
    <x v="5"/>
    <x v="0"/>
    <n v="29.9"/>
    <n v="36"/>
    <x v="3"/>
  </r>
  <r>
    <n v="52340215967"/>
    <s v="Lucas Fernandes"/>
    <x v="0"/>
    <s v="Superior"/>
    <s v="Economia"/>
    <x v="0"/>
    <d v="1962-04-06T00:00:00"/>
    <x v="4"/>
    <x v="1"/>
    <n v="35.9"/>
    <n v="63"/>
    <x v="0"/>
  </r>
  <r>
    <n v="52456163228"/>
    <s v="Renata Santos"/>
    <x v="1"/>
    <s v="Superior"/>
    <s v="Finanças"/>
    <x v="1"/>
    <d v="1970-07-03T00:00:00"/>
    <x v="3"/>
    <x v="0"/>
    <n v="29.9"/>
    <n v="55"/>
    <x v="0"/>
  </r>
  <r>
    <n v="52607015603"/>
    <s v="Daniel Santos"/>
    <x v="0"/>
    <s v="Ensino Médio"/>
    <s v="Agronegócio"/>
    <x v="2"/>
    <d v="1976-03-11T00:00:00"/>
    <x v="0"/>
    <x v="3"/>
    <n v="79.900000000000006"/>
    <n v="49"/>
    <x v="2"/>
  </r>
  <r>
    <n v="52698133621"/>
    <s v="Felipe Pereira"/>
    <x v="0"/>
    <s v="Ensino Médio"/>
    <s v="Esportes"/>
    <x v="0"/>
    <d v="1992-03-05T00:00:00"/>
    <x v="0"/>
    <x v="2"/>
    <n v="9.9"/>
    <n v="33"/>
    <x v="1"/>
  </r>
  <r>
    <n v="52701318925"/>
    <s v="Charlotte Robinson"/>
    <x v="1"/>
    <s v="Superior"/>
    <s v="Economia"/>
    <x v="2"/>
    <d v="1975-09-21T00:00:00"/>
    <x v="0"/>
    <x v="1"/>
    <n v="35.9"/>
    <n v="49"/>
    <x v="2"/>
  </r>
  <r>
    <n v="52730416333"/>
    <s v="Ethan White"/>
    <x v="0"/>
    <s v="Mestrado"/>
    <s v="Negócios"/>
    <x v="0"/>
    <d v="1988-05-16T00:00:00"/>
    <x v="0"/>
    <x v="2"/>
    <n v="9.9"/>
    <n v="37"/>
    <x v="3"/>
  </r>
  <r>
    <n v="52741320194"/>
    <s v="Renata Silva"/>
    <x v="1"/>
    <s v="Pós-Graduação"/>
    <s v="Esportes"/>
    <x v="0"/>
    <d v="1973-06-08T00:00:00"/>
    <x v="0"/>
    <x v="2"/>
    <n v="9.9"/>
    <n v="52"/>
    <x v="2"/>
  </r>
  <r>
    <n v="52803639273"/>
    <s v="Elena Cabrera"/>
    <x v="1"/>
    <s v="Superior"/>
    <s v="Economia"/>
    <x v="2"/>
    <d v="1989-03-09T00:00:00"/>
    <x v="0"/>
    <x v="1"/>
    <n v="35.9"/>
    <n v="36"/>
    <x v="3"/>
  </r>
  <r>
    <n v="52822338787"/>
    <s v="André Castro"/>
    <x v="0"/>
    <s v="Superior"/>
    <s v="Economia"/>
    <x v="0"/>
    <d v="1976-10-03T00:00:00"/>
    <x v="0"/>
    <x v="1"/>
    <n v="35.9"/>
    <n v="48"/>
    <x v="2"/>
  </r>
  <r>
    <n v="52838416344"/>
    <s v="Javier Diaz"/>
    <x v="0"/>
    <s v="Pós-Graduação"/>
    <s v="Negócios"/>
    <x v="0"/>
    <d v="1957-01-23T00:00:00"/>
    <x v="0"/>
    <x v="2"/>
    <n v="9.9"/>
    <n v="68"/>
    <x v="0"/>
  </r>
  <r>
    <n v="52969912178"/>
    <s v="Emerson Almeida"/>
    <x v="0"/>
    <s v="Superior"/>
    <s v="Negócios"/>
    <x v="1"/>
    <d v="1978-04-06T00:00:00"/>
    <x v="0"/>
    <x v="3"/>
    <n v="79.900000000000006"/>
    <n v="47"/>
    <x v="2"/>
  </r>
  <r>
    <n v="53085921994"/>
    <s v="Juliana Santos"/>
    <x v="1"/>
    <s v="Ensino Médio"/>
    <s v="Política"/>
    <x v="1"/>
    <d v="1992-10-12T00:00:00"/>
    <x v="1"/>
    <x v="3"/>
    <n v="79.900000000000006"/>
    <n v="32"/>
    <x v="1"/>
  </r>
  <r>
    <n v="53104808484"/>
    <s v="Emerson Silva"/>
    <x v="0"/>
    <s v="Pós-Graduação"/>
    <s v="Agronegócio"/>
    <x v="2"/>
    <d v="1994-09-16T00:00:00"/>
    <x v="2"/>
    <x v="1"/>
    <n v="35.9"/>
    <n v="30"/>
    <x v="1"/>
  </r>
  <r>
    <n v="53144306711"/>
    <s v="Lincoln Hughes"/>
    <x v="0"/>
    <s v="Pós-Graduação"/>
    <s v="Política"/>
    <x v="2"/>
    <d v="1985-08-12T00:00:00"/>
    <x v="3"/>
    <x v="3"/>
    <n v="79.900000000000006"/>
    <n v="40"/>
    <x v="3"/>
  </r>
  <r>
    <n v="53226935462"/>
    <s v="Juliana Santos"/>
    <x v="1"/>
    <s v="Ensino Médio"/>
    <s v="Política"/>
    <x v="1"/>
    <d v="1962-01-07T00:00:00"/>
    <x v="3"/>
    <x v="3"/>
    <n v="79.900000000000006"/>
    <n v="63"/>
    <x v="0"/>
  </r>
  <r>
    <n v="53264395264"/>
    <s v="Cameron Coleman"/>
    <x v="0"/>
    <s v="Superior"/>
    <s v="Negócios"/>
    <x v="0"/>
    <d v="1975-04-21T00:00:00"/>
    <x v="3"/>
    <x v="2"/>
    <n v="9.9"/>
    <n v="50"/>
    <x v="2"/>
  </r>
  <r>
    <n v="53325037620"/>
    <s v="Mia Thomas"/>
    <x v="1"/>
    <s v="Superior"/>
    <s v="Negócios"/>
    <x v="0"/>
    <d v="1984-10-01T00:00:00"/>
    <x v="3"/>
    <x v="0"/>
    <n v="29.9"/>
    <n v="40"/>
    <x v="3"/>
  </r>
  <r>
    <n v="53398120004"/>
    <s v="Débora Martins"/>
    <x v="1"/>
    <s v="Mestrado"/>
    <s v="Negócios"/>
    <x v="0"/>
    <d v="1985-09-14T00:00:00"/>
    <x v="3"/>
    <x v="2"/>
    <n v="9.9"/>
    <n v="40"/>
    <x v="3"/>
  </r>
  <r>
    <n v="53544540367"/>
    <s v="Marisol Ponce"/>
    <x v="1"/>
    <s v="Ensino Médio"/>
    <s v="Política"/>
    <x v="1"/>
    <d v="1988-06-27T00:00:00"/>
    <x v="3"/>
    <x v="3"/>
    <n v="79.900000000000006"/>
    <n v="37"/>
    <x v="3"/>
  </r>
  <r>
    <n v="53556010406"/>
    <s v="Hazel Myers"/>
    <x v="1"/>
    <s v="Superior"/>
    <s v="Economia"/>
    <x v="0"/>
    <d v="1970-05-17T00:00:00"/>
    <x v="4"/>
    <x v="2"/>
    <n v="9.9"/>
    <n v="55"/>
    <x v="0"/>
  </r>
  <r>
    <n v="53620445355"/>
    <s v="Vilma Almeida"/>
    <x v="1"/>
    <s v="Superior"/>
    <s v="Negócios"/>
    <x v="0"/>
    <d v="1959-09-04T00:00:00"/>
    <x v="0"/>
    <x v="2"/>
    <n v="9.9"/>
    <n v="66"/>
    <x v="0"/>
  </r>
  <r>
    <n v="53634568625"/>
    <s v="William Allen"/>
    <x v="0"/>
    <s v="Superior"/>
    <s v="Negócios"/>
    <x v="1"/>
    <d v="1981-05-05T00:00:00"/>
    <x v="0"/>
    <x v="1"/>
    <n v="35.9"/>
    <n v="44"/>
    <x v="2"/>
  </r>
  <r>
    <n v="53741571286"/>
    <s v="Vanessa Costa"/>
    <x v="1"/>
    <s v="Ensino Médio"/>
    <s v="Política"/>
    <x v="1"/>
    <d v="1996-04-16T00:00:00"/>
    <x v="0"/>
    <x v="3"/>
    <n v="79.900000000000006"/>
    <n v="29"/>
    <x v="1"/>
  </r>
  <r>
    <n v="53837589861"/>
    <s v="Maria Alencar"/>
    <x v="1"/>
    <s v="Ensino Médio"/>
    <s v="Política"/>
    <x v="1"/>
    <d v="1984-02-21T00:00:00"/>
    <x v="0"/>
    <x v="3"/>
    <n v="79.900000000000006"/>
    <n v="41"/>
    <x v="3"/>
  </r>
  <r>
    <n v="53837650572"/>
    <s v="Gabriella Price"/>
    <x v="1"/>
    <s v="Superior"/>
    <s v="Agronegócio"/>
    <x v="0"/>
    <d v="1989-07-10T00:00:00"/>
    <x v="0"/>
    <x v="2"/>
    <n v="9.9"/>
    <n v="36"/>
    <x v="3"/>
  </r>
  <r>
    <n v="53842530303"/>
    <s v="Sandra Oliveira"/>
    <x v="1"/>
    <s v="Mestrado"/>
    <s v="Negócios"/>
    <x v="0"/>
    <d v="1994-01-12T00:00:00"/>
    <x v="5"/>
    <x v="2"/>
    <n v="9.9"/>
    <n v="31"/>
    <x v="1"/>
  </r>
  <r>
    <n v="53865937688"/>
    <s v="Beatriz Castro Oliveira"/>
    <x v="1"/>
    <s v="Superior"/>
    <s v="Negócios"/>
    <x v="1"/>
    <d v="1986-10-06T00:00:00"/>
    <x v="1"/>
    <x v="3"/>
    <n v="79.900000000000006"/>
    <n v="38"/>
    <x v="3"/>
  </r>
  <r>
    <n v="53921313520"/>
    <s v="José Alves"/>
    <x v="0"/>
    <s v="Ensino Médio"/>
    <s v="Economia"/>
    <x v="0"/>
    <d v="1982-11-12T00:00:00"/>
    <x v="6"/>
    <x v="0"/>
    <n v="29.9"/>
    <n v="42"/>
    <x v="3"/>
  </r>
  <r>
    <n v="53994694316"/>
    <s v="Sandra Fernandes"/>
    <x v="1"/>
    <s v="Superior"/>
    <s v="Agronegócio"/>
    <x v="2"/>
    <d v="1985-04-09T00:00:00"/>
    <x v="2"/>
    <x v="1"/>
    <n v="35.9"/>
    <n v="40"/>
    <x v="3"/>
  </r>
  <r>
    <n v="54171024069"/>
    <s v="Eduardo Rodrigues"/>
    <x v="0"/>
    <s v="Superior"/>
    <s v="Agronegócio"/>
    <x v="0"/>
    <d v="1973-09-28T00:00:00"/>
    <x v="7"/>
    <x v="2"/>
    <n v="9.9"/>
    <n v="51"/>
    <x v="2"/>
  </r>
  <r>
    <n v="54198810657"/>
    <s v="Jesus Martinez"/>
    <x v="0"/>
    <s v="Superior"/>
    <s v="Esportes"/>
    <x v="0"/>
    <d v="1995-05-09T00:00:00"/>
    <x v="5"/>
    <x v="2"/>
    <n v="9.9"/>
    <n v="30"/>
    <x v="1"/>
  </r>
  <r>
    <n v="54217073384"/>
    <s v="Júlia Martins"/>
    <x v="1"/>
    <s v="Ensino Médio"/>
    <s v="Finanças"/>
    <x v="1"/>
    <d v="1968-05-18T00:00:00"/>
    <x v="4"/>
    <x v="0"/>
    <n v="29.9"/>
    <n v="57"/>
    <x v="0"/>
  </r>
  <r>
    <n v="54339224143"/>
    <s v="Cecilia Morales"/>
    <x v="1"/>
    <s v="Pós-Graduação"/>
    <s v="Economia"/>
    <x v="2"/>
    <d v="1961-09-30T00:00:00"/>
    <x v="3"/>
    <x v="0"/>
    <n v="29.9"/>
    <n v="63"/>
    <x v="0"/>
  </r>
  <r>
    <n v="54411067391"/>
    <s v="Beatriz Castro"/>
    <x v="1"/>
    <s v="Pós-Graduação"/>
    <s v="Negócios"/>
    <x v="0"/>
    <d v="1985-01-10T00:00:00"/>
    <x v="5"/>
    <x v="0"/>
    <n v="29.9"/>
    <n v="40"/>
    <x v="3"/>
  </r>
  <r>
    <n v="54476634976"/>
    <s v="Vilma Fernandes"/>
    <x v="1"/>
    <s v="Superior"/>
    <s v="Esportes"/>
    <x v="2"/>
    <d v="1983-01-19T00:00:00"/>
    <x v="4"/>
    <x v="0"/>
    <n v="29.9"/>
    <n v="42"/>
    <x v="3"/>
  </r>
  <r>
    <n v="54506367236"/>
    <s v="Pedro Pereira"/>
    <x v="0"/>
    <s v="Mestrado"/>
    <s v="Negócios"/>
    <x v="0"/>
    <d v="1964-09-14T00:00:00"/>
    <x v="3"/>
    <x v="2"/>
    <n v="9.9"/>
    <n v="61"/>
    <x v="0"/>
  </r>
  <r>
    <n v="54526384776"/>
    <s v="Dominic Murphy"/>
    <x v="0"/>
    <s v="Superior"/>
    <s v="Finanças"/>
    <x v="1"/>
    <d v="1982-01-19T00:00:00"/>
    <x v="0"/>
    <x v="2"/>
    <n v="9.9"/>
    <n v="43"/>
    <x v="3"/>
  </r>
  <r>
    <n v="54711975966"/>
    <s v="Isaac Henderson"/>
    <x v="0"/>
    <s v="Ensino Médio"/>
    <s v="Finanças"/>
    <x v="0"/>
    <d v="1981-08-28T00:00:00"/>
    <x v="0"/>
    <x v="0"/>
    <n v="29.9"/>
    <n v="44"/>
    <x v="2"/>
  </r>
  <r>
    <n v="54742058650"/>
    <s v="Carlos Ferreira"/>
    <x v="0"/>
    <s v="Pós-Graduação"/>
    <s v="Negócios"/>
    <x v="1"/>
    <d v="1970-10-05T00:00:00"/>
    <x v="0"/>
    <x v="0"/>
    <n v="29.9"/>
    <n v="54"/>
    <x v="0"/>
  </r>
  <r>
    <n v="54783687741"/>
    <s v="Bruno Pereira Rodrigues"/>
    <x v="0"/>
    <s v="Superior"/>
    <s v="Economia"/>
    <x v="0"/>
    <d v="1988-10-28T00:00:00"/>
    <x v="0"/>
    <x v="1"/>
    <n v="35.9"/>
    <n v="36"/>
    <x v="3"/>
  </r>
  <r>
    <n v="54799023278"/>
    <s v="Lorena Chavez"/>
    <x v="1"/>
    <s v="Mestrado"/>
    <s v="Negócios"/>
    <x v="0"/>
    <d v="1967-12-27T00:00:00"/>
    <x v="0"/>
    <x v="0"/>
    <n v="29.9"/>
    <n v="57"/>
    <x v="0"/>
  </r>
  <r>
    <n v="54839142796"/>
    <s v="Vilma Gomes"/>
    <x v="1"/>
    <s v="Ensino Médio"/>
    <s v="Política"/>
    <x v="1"/>
    <d v="1995-04-18T00:00:00"/>
    <x v="0"/>
    <x v="3"/>
    <n v="79.900000000000006"/>
    <n v="30"/>
    <x v="1"/>
  </r>
  <r>
    <n v="55064239822"/>
    <s v="Mariana Souza Oliveira"/>
    <x v="1"/>
    <s v="Pós-Graduação"/>
    <s v="Política"/>
    <x v="2"/>
    <d v="1957-03-02T00:00:00"/>
    <x v="0"/>
    <x v="3"/>
    <n v="79.900000000000006"/>
    <n v="68"/>
    <x v="0"/>
  </r>
  <r>
    <n v="55151517281"/>
    <s v="Lucas Miller"/>
    <x v="0"/>
    <s v="Pós-Graduação"/>
    <s v="Política"/>
    <x v="2"/>
    <d v="1989-04-30T00:00:00"/>
    <x v="0"/>
    <x v="3"/>
    <n v="79.900000000000006"/>
    <n v="36"/>
    <x v="3"/>
  </r>
  <r>
    <n v="55201624465"/>
    <s v="Elijah Hernandez"/>
    <x v="1"/>
    <s v="Pós-Graduação"/>
    <s v="Finanças"/>
    <x v="0"/>
    <d v="1972-01-05T00:00:00"/>
    <x v="0"/>
    <x v="2"/>
    <n v="9.9"/>
    <n v="53"/>
    <x v="2"/>
  </r>
  <r>
    <n v="55228283525"/>
    <s v="Tristan Perry"/>
    <x v="0"/>
    <s v="Pós-Graduação"/>
    <s v="Negócios"/>
    <x v="0"/>
    <d v="1971-01-21T00:00:00"/>
    <x v="1"/>
    <x v="1"/>
    <n v="35.9"/>
    <n v="54"/>
    <x v="0"/>
  </r>
  <r>
    <n v="55332904919"/>
    <s v="Valentina Rodriguez"/>
    <x v="1"/>
    <s v="Pós-Graduação"/>
    <s v="Agronegócio"/>
    <x v="0"/>
    <d v="1977-11-12T00:00:00"/>
    <x v="2"/>
    <x v="3"/>
    <n v="79.900000000000006"/>
    <n v="47"/>
    <x v="2"/>
  </r>
  <r>
    <n v="55350189669"/>
    <s v="Lucia Sanchez"/>
    <x v="0"/>
    <s v="Superior"/>
    <s v="Negócios"/>
    <x v="2"/>
    <d v="1957-07-22T00:00:00"/>
    <x v="3"/>
    <x v="0"/>
    <n v="29.9"/>
    <n v="68"/>
    <x v="0"/>
  </r>
  <r>
    <n v="55359798830"/>
    <s v="Benjamin Vasquez"/>
    <x v="0"/>
    <s v="Ensino Médio"/>
    <s v="Economia"/>
    <x v="0"/>
    <d v="1981-07-03T00:00:00"/>
    <x v="3"/>
    <x v="1"/>
    <n v="35.9"/>
    <n v="44"/>
    <x v="2"/>
  </r>
  <r>
    <n v="55370247974"/>
    <s v="Owen Watson"/>
    <x v="0"/>
    <s v="Superior"/>
    <s v="Negócios"/>
    <x v="1"/>
    <d v="1960-05-15T00:00:00"/>
    <x v="3"/>
    <x v="2"/>
    <n v="9.9"/>
    <n v="65"/>
    <x v="0"/>
  </r>
  <r>
    <n v="55400526908"/>
    <s v="Débora Martins"/>
    <x v="1"/>
    <s v="Mestrado"/>
    <s v="Negócios"/>
    <x v="0"/>
    <d v="1986-12-07T00:00:00"/>
    <x v="3"/>
    <x v="2"/>
    <n v="9.9"/>
    <n v="38"/>
    <x v="3"/>
  </r>
  <r>
    <n v="55453919588"/>
    <s v="Gabriela Torres"/>
    <x v="1"/>
    <s v="Mestrado"/>
    <s v="Finanças"/>
    <x v="0"/>
    <d v="1972-11-22T00:00:00"/>
    <x v="3"/>
    <x v="0"/>
    <n v="29.9"/>
    <n v="52"/>
    <x v="2"/>
  </r>
  <r>
    <n v="55499979478"/>
    <s v="Carlos Ferreira"/>
    <x v="0"/>
    <s v="Pós-Graduação"/>
    <s v="Negócios"/>
    <x v="1"/>
    <d v="1971-09-09T00:00:00"/>
    <x v="3"/>
    <x v="0"/>
    <n v="29.9"/>
    <n v="54"/>
    <x v="0"/>
  </r>
  <r>
    <n v="55539019573"/>
    <s v="Bernardo Santos"/>
    <x v="0"/>
    <s v="Superior"/>
    <s v="Política"/>
    <x v="1"/>
    <d v="1988-10-03T00:00:00"/>
    <x v="4"/>
    <x v="3"/>
    <n v="79.900000000000006"/>
    <n v="36"/>
    <x v="3"/>
  </r>
  <r>
    <n v="55899436458"/>
    <s v="Rafael Almeida"/>
    <x v="0"/>
    <s v="Doutorado"/>
    <s v="Negócios"/>
    <x v="2"/>
    <d v="1966-10-29T00:00:00"/>
    <x v="0"/>
    <x v="3"/>
    <n v="79.900000000000006"/>
    <n v="58"/>
    <x v="0"/>
  </r>
  <r>
    <n v="56102669696"/>
    <s v="Avery Roberts"/>
    <x v="1"/>
    <s v="Mestrado"/>
    <s v="Negócios"/>
    <x v="2"/>
    <d v="1978-02-02T00:00:00"/>
    <x v="0"/>
    <x v="0"/>
    <n v="29.9"/>
    <n v="47"/>
    <x v="2"/>
  </r>
  <r>
    <n v="56111428025"/>
    <s v="Madison Green"/>
    <x v="0"/>
    <s v="Superior"/>
    <s v="Agronegócio"/>
    <x v="0"/>
    <d v="1989-02-06T00:00:00"/>
    <x v="0"/>
    <x v="3"/>
    <n v="79.900000000000006"/>
    <n v="36"/>
    <x v="3"/>
  </r>
  <r>
    <n v="56167280623"/>
    <s v="Francisco Morales"/>
    <x v="0"/>
    <s v="Doutorado"/>
    <s v="Negócios"/>
    <x v="1"/>
    <d v="1993-04-20T00:00:00"/>
    <x v="0"/>
    <x v="1"/>
    <n v="35.9"/>
    <n v="32"/>
    <x v="1"/>
  </r>
  <r>
    <n v="56213600806"/>
    <s v="Joseph Perez"/>
    <x v="0"/>
    <s v="Superior"/>
    <s v="Finanças"/>
    <x v="1"/>
    <d v="1980-01-15T00:00:00"/>
    <x v="0"/>
    <x v="0"/>
    <n v="29.9"/>
    <n v="45"/>
    <x v="2"/>
  </r>
  <r>
    <n v="56688702646"/>
    <s v="Laura Ribeiro"/>
    <x v="1"/>
    <s v="Doutorado"/>
    <s v="Política"/>
    <x v="1"/>
    <d v="1964-01-07T00:00:00"/>
    <x v="5"/>
    <x v="3"/>
    <n v="79.900000000000006"/>
    <n v="61"/>
    <x v="0"/>
  </r>
  <r>
    <n v="56991862790"/>
    <s v="Nicholas Foster"/>
    <x v="0"/>
    <s v="Mestrado"/>
    <s v="Negócios"/>
    <x v="0"/>
    <d v="1987-11-07T00:00:00"/>
    <x v="1"/>
    <x v="2"/>
    <n v="9.9"/>
    <n v="37"/>
    <x v="3"/>
  </r>
  <r>
    <n v="57093446389"/>
    <s v="Beatriz Delgado"/>
    <x v="1"/>
    <s v="Ensino Médio"/>
    <s v="Esportes"/>
    <x v="2"/>
    <d v="1980-03-11T00:00:00"/>
    <x v="6"/>
    <x v="2"/>
    <n v="9.9"/>
    <n v="45"/>
    <x v="2"/>
  </r>
  <r>
    <n v="57248670590"/>
    <s v="Renata Fernandes"/>
    <x v="1"/>
    <s v="Superior"/>
    <s v="Agronegócio"/>
    <x v="2"/>
    <d v="1977-05-13T00:00:00"/>
    <x v="2"/>
    <x v="2"/>
    <n v="9.9"/>
    <n v="48"/>
    <x v="2"/>
  </r>
  <r>
    <n v="57304884506"/>
    <s v="Rodrigo Oliveira Mendes"/>
    <x v="0"/>
    <s v="Superior"/>
    <s v="Economia"/>
    <x v="2"/>
    <d v="1971-08-16T00:00:00"/>
    <x v="7"/>
    <x v="2"/>
    <n v="9.9"/>
    <n v="54"/>
    <x v="0"/>
  </r>
  <r>
    <n v="57327520985"/>
    <s v="Pedro Rodrigues"/>
    <x v="0"/>
    <s v="Ensino Médio"/>
    <s v="Economia"/>
    <x v="0"/>
    <d v="1988-11-04T00:00:00"/>
    <x v="5"/>
    <x v="2"/>
    <n v="9.9"/>
    <n v="36"/>
    <x v="3"/>
  </r>
  <r>
    <n v="57367066989"/>
    <s v="Jesus Castro"/>
    <x v="0"/>
    <s v="Superior"/>
    <s v="Política"/>
    <x v="1"/>
    <d v="1966-05-08T00:00:00"/>
    <x v="4"/>
    <x v="3"/>
    <n v="79.900000000000006"/>
    <n v="59"/>
    <x v="0"/>
  </r>
  <r>
    <n v="57379301258"/>
    <s v="Audrey Brooks"/>
    <x v="1"/>
    <s v="Pós-Graduação"/>
    <s v="Agronegócio"/>
    <x v="2"/>
    <d v="1978-05-25T00:00:00"/>
    <x v="3"/>
    <x v="1"/>
    <n v="35.9"/>
    <n v="47"/>
    <x v="2"/>
  </r>
  <r>
    <n v="57464065635"/>
    <s v="Renata Santos"/>
    <x v="1"/>
    <s v="Superior"/>
    <s v="Finanças"/>
    <x v="1"/>
    <d v="1991-12-19T00:00:00"/>
    <x v="5"/>
    <x v="0"/>
    <n v="29.9"/>
    <n v="33"/>
    <x v="1"/>
  </r>
  <r>
    <n v="57592799094"/>
    <s v="Carlos Alberto Garcia"/>
    <x v="0"/>
    <s v="Ensino Médio"/>
    <s v="Economia"/>
    <x v="0"/>
    <d v="1978-11-19T00:00:00"/>
    <x v="4"/>
    <x v="2"/>
    <n v="9.9"/>
    <n v="46"/>
    <x v="2"/>
  </r>
  <r>
    <n v="57638196563"/>
    <s v="Fernanda Gomes"/>
    <x v="1"/>
    <s v="Pós-Graduação"/>
    <s v="Negócios"/>
    <x v="2"/>
    <d v="1977-01-10T00:00:00"/>
    <x v="3"/>
    <x v="2"/>
    <n v="9.9"/>
    <n v="48"/>
    <x v="2"/>
  </r>
  <r>
    <n v="57875961749"/>
    <s v="Aaron Perry"/>
    <x v="0"/>
    <s v="Mestrado"/>
    <s v="Negócios"/>
    <x v="0"/>
    <d v="1974-02-23T00:00:00"/>
    <x v="0"/>
    <x v="1"/>
    <n v="35.9"/>
    <n v="51"/>
    <x v="2"/>
  </r>
  <r>
    <n v="57970733283"/>
    <s v="Thiago Barbosa"/>
    <x v="0"/>
    <s v="Superior"/>
    <s v="Esportes"/>
    <x v="0"/>
    <d v="1965-11-15T00:00:00"/>
    <x v="0"/>
    <x v="2"/>
    <n v="9.9"/>
    <n v="59"/>
    <x v="0"/>
  </r>
  <r>
    <n v="58079835440"/>
    <s v="Eduardo Nunez"/>
    <x v="0"/>
    <s v="Superior"/>
    <s v="Negócios"/>
    <x v="1"/>
    <d v="1966-04-12T00:00:00"/>
    <x v="0"/>
    <x v="2"/>
    <n v="9.9"/>
    <n v="59"/>
    <x v="0"/>
  </r>
  <r>
    <n v="58289445241"/>
    <s v="Javier Peralta"/>
    <x v="0"/>
    <s v="Pós-Graduação"/>
    <s v="Agronegócio"/>
    <x v="2"/>
    <d v="1988-07-25T00:00:00"/>
    <x v="0"/>
    <x v="1"/>
    <n v="35.9"/>
    <n v="37"/>
    <x v="3"/>
  </r>
  <r>
    <n v="58346333965"/>
    <s v="Emma Johnson"/>
    <x v="1"/>
    <s v="Superior"/>
    <s v="Agronegócio"/>
    <x v="0"/>
    <d v="1969-07-15T00:00:00"/>
    <x v="0"/>
    <x v="1"/>
    <n v="35.9"/>
    <n v="56"/>
    <x v="0"/>
  </r>
  <r>
    <n v="58366156412"/>
    <s v="Bruno Almeida"/>
    <x v="0"/>
    <s v="Pós-Graduação"/>
    <s v="Economia"/>
    <x v="2"/>
    <d v="1987-10-29T00:00:00"/>
    <x v="0"/>
    <x v="0"/>
    <n v="29.9"/>
    <n v="37"/>
    <x v="3"/>
  </r>
  <r>
    <n v="58438486574"/>
    <s v="Valeria Pena"/>
    <x v="1"/>
    <s v="Superior"/>
    <s v="Finanças"/>
    <x v="1"/>
    <d v="1984-08-24T00:00:00"/>
    <x v="0"/>
    <x v="2"/>
    <n v="9.9"/>
    <n v="41"/>
    <x v="3"/>
  </r>
  <r>
    <n v="58546694716"/>
    <s v="Bernardo Oliveira"/>
    <x v="0"/>
    <s v="Doutorado"/>
    <s v="Economia"/>
    <x v="1"/>
    <d v="1981-01-27T00:00:00"/>
    <x v="0"/>
    <x v="1"/>
    <n v="35.9"/>
    <n v="44"/>
    <x v="2"/>
  </r>
  <r>
    <n v="58668298672"/>
    <s v="Emerson Almeida"/>
    <x v="0"/>
    <s v="Superior"/>
    <s v="Negócios"/>
    <x v="1"/>
    <d v="1993-07-21T00:00:00"/>
    <x v="0"/>
    <x v="3"/>
    <n v="79.900000000000006"/>
    <n v="32"/>
    <x v="1"/>
  </r>
  <r>
    <n v="58747813272"/>
    <s v="Lucas Fernandes"/>
    <x v="0"/>
    <s v="Superior"/>
    <s v="Economia"/>
    <x v="0"/>
    <d v="1979-05-17T00:00:00"/>
    <x v="1"/>
    <x v="1"/>
    <n v="35.9"/>
    <n v="46"/>
    <x v="2"/>
  </r>
  <r>
    <n v="58903912727"/>
    <s v="William Fernandes"/>
    <x v="0"/>
    <s v="Ensino Médio"/>
    <s v="Esportes"/>
    <x v="0"/>
    <d v="1973-11-08T00:00:00"/>
    <x v="2"/>
    <x v="0"/>
    <n v="29.9"/>
    <n v="51"/>
    <x v="2"/>
  </r>
  <r>
    <n v="58944256865"/>
    <s v="José Santos"/>
    <x v="0"/>
    <s v="Pós-Graduação"/>
    <s v="Negócios"/>
    <x v="0"/>
    <d v="1999-08-24T00:00:00"/>
    <x v="3"/>
    <x v="2"/>
    <n v="9.9"/>
    <n v="26"/>
    <x v="1"/>
  </r>
  <r>
    <n v="59003331678"/>
    <s v="Ricardo Barbosa"/>
    <x v="0"/>
    <s v="Superior"/>
    <s v="Esportes"/>
    <x v="2"/>
    <d v="1988-01-10T00:00:00"/>
    <x v="3"/>
    <x v="2"/>
    <n v="9.9"/>
    <n v="37"/>
    <x v="3"/>
  </r>
  <r>
    <n v="59016888278"/>
    <s v="Carolina Lima"/>
    <x v="1"/>
    <s v="Ensino Médio"/>
    <s v="Negócios"/>
    <x v="1"/>
    <d v="1985-03-20T00:00:00"/>
    <x v="3"/>
    <x v="2"/>
    <n v="9.9"/>
    <n v="40"/>
    <x v="3"/>
  </r>
  <r>
    <n v="59017936332"/>
    <s v="Addison Ward"/>
    <x v="0"/>
    <s v="Superior"/>
    <s v="Economia"/>
    <x v="2"/>
    <d v="1975-08-16T00:00:00"/>
    <x v="3"/>
    <x v="1"/>
    <n v="35.9"/>
    <n v="50"/>
    <x v="2"/>
  </r>
  <r>
    <n v="59510083298"/>
    <s v="Matheus Almeida Santos"/>
    <x v="0"/>
    <s v="Ensino Médio"/>
    <s v="Negócios"/>
    <x v="0"/>
    <d v="1961-08-24T00:00:00"/>
    <x v="3"/>
    <x v="0"/>
    <n v="29.9"/>
    <n v="64"/>
    <x v="0"/>
  </r>
  <r>
    <n v="59616857954"/>
    <s v="Nora Collins"/>
    <x v="1"/>
    <s v="Superior"/>
    <s v="Esportes"/>
    <x v="0"/>
    <d v="1977-12-23T00:00:00"/>
    <x v="3"/>
    <x v="2"/>
    <n v="9.9"/>
    <n v="47"/>
    <x v="2"/>
  </r>
  <r>
    <n v="59825274523"/>
    <s v="José da Silva"/>
    <x v="0"/>
    <s v="Mestrado"/>
    <s v="Agronegócio"/>
    <x v="2"/>
    <d v="1981-11-24T00:00:00"/>
    <x v="4"/>
    <x v="2"/>
    <n v="9.9"/>
    <n v="43"/>
    <x v="3"/>
  </r>
  <r>
    <n v="59847163476"/>
    <s v="Jonathan Phillips"/>
    <x v="0"/>
    <s v="Superior"/>
    <s v="Política"/>
    <x v="1"/>
    <d v="1977-01-13T00:00:00"/>
    <x v="0"/>
    <x v="3"/>
    <n v="79.900000000000006"/>
    <n v="48"/>
    <x v="2"/>
  </r>
  <r>
    <n v="60015297037"/>
    <s v="Rafael Gomes"/>
    <x v="0"/>
    <s v="Mestrado"/>
    <s v="Negócios"/>
    <x v="0"/>
    <d v="1993-10-25T00:00:00"/>
    <x v="0"/>
    <x v="0"/>
    <n v="29.9"/>
    <n v="31"/>
    <x v="1"/>
  </r>
  <r>
    <n v="60024137404"/>
    <s v="Lorena Paredes"/>
    <x v="1"/>
    <s v="Ensino Médio"/>
    <s v="Negócios"/>
    <x v="0"/>
    <d v="1970-12-13T00:00:00"/>
    <x v="0"/>
    <x v="2"/>
    <n v="9.9"/>
    <n v="54"/>
    <x v="0"/>
  </r>
  <r>
    <n v="60051549640"/>
    <s v="Amanda Souza"/>
    <x v="1"/>
    <s v="Superior"/>
    <s v="Economia"/>
    <x v="1"/>
    <d v="1966-07-18T00:00:00"/>
    <x v="0"/>
    <x v="0"/>
    <n v="29.9"/>
    <n v="59"/>
    <x v="0"/>
  </r>
  <r>
    <n v="60149753821"/>
    <s v="William Santos"/>
    <x v="0"/>
    <s v="Pós-Graduação"/>
    <s v="Economia"/>
    <x v="2"/>
    <d v="1975-01-22T00:00:00"/>
    <x v="0"/>
    <x v="2"/>
    <n v="9.9"/>
    <n v="50"/>
    <x v="2"/>
  </r>
  <r>
    <n v="60183693472"/>
    <s v="Bernardo Silva"/>
    <x v="0"/>
    <s v="Ensino Médio"/>
    <s v="Agronegócio"/>
    <x v="2"/>
    <d v="1984-04-25T00:00:00"/>
    <x v="5"/>
    <x v="3"/>
    <n v="79.900000000000006"/>
    <n v="41"/>
    <x v="3"/>
  </r>
  <r>
    <n v="60235696152"/>
    <s v="Emerson Costa"/>
    <x v="0"/>
    <s v="Mestrado"/>
    <s v="Esportes"/>
    <x v="2"/>
    <d v="1966-02-16T00:00:00"/>
    <x v="1"/>
    <x v="2"/>
    <n v="9.9"/>
    <n v="59"/>
    <x v="0"/>
  </r>
  <r>
    <n v="60525979542"/>
    <s v="Pedro Costa"/>
    <x v="0"/>
    <s v="Ensino Médio"/>
    <s v="Negócios"/>
    <x v="0"/>
    <d v="1995-06-12T00:00:00"/>
    <x v="6"/>
    <x v="0"/>
    <n v="29.9"/>
    <n v="30"/>
    <x v="1"/>
  </r>
  <r>
    <n v="60989752820"/>
    <s v="Cameron Coleman"/>
    <x v="0"/>
    <s v="Superior"/>
    <s v="Negócios"/>
    <x v="0"/>
    <d v="1991-03-31T00:00:00"/>
    <x v="2"/>
    <x v="2"/>
    <n v="9.9"/>
    <n v="34"/>
    <x v="1"/>
  </r>
  <r>
    <n v="61010920820"/>
    <s v="Marcelo Santos"/>
    <x v="0"/>
    <s v="Superior"/>
    <s v="Esportes"/>
    <x v="0"/>
    <d v="1978-08-03T00:00:00"/>
    <x v="7"/>
    <x v="2"/>
    <n v="9.9"/>
    <n v="47"/>
    <x v="2"/>
  </r>
  <r>
    <n v="61123160920"/>
    <s v="Ricardo Lara"/>
    <x v="0"/>
    <s v="Superior"/>
    <s v="Economia"/>
    <x v="0"/>
    <d v="1985-02-14T00:00:00"/>
    <x v="5"/>
    <x v="1"/>
    <n v="35.9"/>
    <n v="40"/>
    <x v="3"/>
  </r>
  <r>
    <n v="61998180036"/>
    <s v="Evelyn Walker"/>
    <x v="1"/>
    <s v="Superior"/>
    <s v="Economia"/>
    <x v="0"/>
    <d v="1971-05-14T00:00:00"/>
    <x v="4"/>
    <x v="2"/>
    <n v="9.9"/>
    <n v="54"/>
    <x v="0"/>
  </r>
  <r>
    <n v="62050521447"/>
    <s v="Amanda Oliveira"/>
    <x v="1"/>
    <s v="Doutorado"/>
    <s v="Negócios"/>
    <x v="0"/>
    <d v="1984-02-06T00:00:00"/>
    <x v="3"/>
    <x v="2"/>
    <n v="9.9"/>
    <n v="41"/>
    <x v="3"/>
  </r>
  <r>
    <n v="62673271781"/>
    <s v="Sofia Velez"/>
    <x v="1"/>
    <s v="Doutorado"/>
    <s v="Finanças"/>
    <x v="0"/>
    <d v="1992-04-09T00:00:00"/>
    <x v="5"/>
    <x v="0"/>
    <n v="29.9"/>
    <n v="33"/>
    <x v="1"/>
  </r>
  <r>
    <n v="63042983789"/>
    <s v="Raul Dominguez"/>
    <x v="0"/>
    <s v="Superior"/>
    <s v="Agronegócio"/>
    <x v="2"/>
    <d v="1989-06-04T00:00:00"/>
    <x v="4"/>
    <x v="2"/>
    <n v="9.9"/>
    <n v="36"/>
    <x v="3"/>
  </r>
  <r>
    <n v="63194018864"/>
    <s v="Scarlett Mitchell"/>
    <x v="0"/>
    <s v="Pós-Graduação"/>
    <s v="Economia"/>
    <x v="2"/>
    <d v="1960-08-19T00:00:00"/>
    <x v="3"/>
    <x v="2"/>
    <n v="9.9"/>
    <n v="65"/>
    <x v="0"/>
  </r>
  <r>
    <n v="63430108478"/>
    <s v="Vilma Pereira"/>
    <x v="1"/>
    <s v="Ensino Médio"/>
    <s v="Finanças"/>
    <x v="0"/>
    <d v="1972-05-04T00:00:00"/>
    <x v="0"/>
    <x v="2"/>
    <n v="9.9"/>
    <n v="53"/>
    <x v="2"/>
  </r>
  <r>
    <n v="63534216354"/>
    <s v="Isabella Taylor"/>
    <x v="1"/>
    <s v="Superior"/>
    <s v="Economia"/>
    <x v="0"/>
    <d v="1978-12-17T00:00:00"/>
    <x v="0"/>
    <x v="2"/>
    <n v="9.9"/>
    <n v="46"/>
    <x v="2"/>
  </r>
  <r>
    <n v="63568912225"/>
    <s v="Renata Oliveira"/>
    <x v="1"/>
    <s v="Ensino Médio"/>
    <s v="Negócios"/>
    <x v="1"/>
    <d v="1975-02-19T00:00:00"/>
    <x v="0"/>
    <x v="2"/>
    <n v="9.9"/>
    <n v="50"/>
    <x v="2"/>
  </r>
  <r>
    <n v="63795122122"/>
    <s v="Autumn Brooks"/>
    <x v="0"/>
    <s v="Pós-Graduação"/>
    <s v="Economia"/>
    <x v="1"/>
    <d v="1993-05-18T00:00:00"/>
    <x v="0"/>
    <x v="2"/>
    <n v="9.9"/>
    <n v="32"/>
    <x v="1"/>
  </r>
  <r>
    <n v="64130526083"/>
    <s v="Pedro Rodrigues Martins"/>
    <x v="0"/>
    <s v="Pós-Graduação"/>
    <s v="Esportes"/>
    <x v="0"/>
    <d v="1984-11-15T00:00:00"/>
    <x v="0"/>
    <x v="0"/>
    <n v="29.9"/>
    <n v="40"/>
    <x v="3"/>
  </r>
  <r>
    <n v="64350773035"/>
    <s v="Joshua Reed"/>
    <x v="0"/>
    <s v="Pós-Graduação"/>
    <s v="Economia"/>
    <x v="2"/>
    <d v="1972-01-27T00:00:00"/>
    <x v="0"/>
    <x v="0"/>
    <n v="29.9"/>
    <n v="53"/>
    <x v="2"/>
  </r>
  <r>
    <n v="64406878055"/>
    <s v="Giovanna Oliveira Martins"/>
    <x v="1"/>
    <s v="Ensino Médio"/>
    <s v="Economia"/>
    <x v="1"/>
    <d v="1983-05-18T00:00:00"/>
    <x v="0"/>
    <x v="0"/>
    <n v="29.9"/>
    <n v="42"/>
    <x v="3"/>
  </r>
  <r>
    <n v="64709618097"/>
    <s v="Vilma Fernandes"/>
    <x v="1"/>
    <s v="Superior"/>
    <s v="Esportes"/>
    <x v="2"/>
    <d v="1965-10-04T00:00:00"/>
    <x v="0"/>
    <x v="0"/>
    <n v="29.9"/>
    <n v="59"/>
    <x v="0"/>
  </r>
  <r>
    <n v="64859560508"/>
    <s v="Penelope Bailey"/>
    <x v="1"/>
    <s v="Superior"/>
    <s v="Economia"/>
    <x v="2"/>
    <d v="1971-01-04T00:00:00"/>
    <x v="0"/>
    <x v="0"/>
    <n v="29.9"/>
    <n v="54"/>
    <x v="0"/>
  </r>
  <r>
    <n v="64965174741"/>
    <s v="Patricia Medina"/>
    <x v="1"/>
    <s v="Superior"/>
    <s v="Economia"/>
    <x v="0"/>
    <d v="1972-02-02T00:00:00"/>
    <x v="1"/>
    <x v="2"/>
    <n v="9.9"/>
    <n v="53"/>
    <x v="2"/>
  </r>
  <r>
    <n v="65014260265"/>
    <s v="Miguel Rivera"/>
    <x v="0"/>
    <s v="Superior"/>
    <s v="Agronegócio"/>
    <x v="0"/>
    <d v="1978-02-06T00:00:00"/>
    <x v="2"/>
    <x v="3"/>
    <n v="79.900000000000006"/>
    <n v="47"/>
    <x v="2"/>
  </r>
  <r>
    <n v="65252032106"/>
    <s v="Pedro Gomes"/>
    <x v="0"/>
    <s v="Superior"/>
    <s v="Negócios"/>
    <x v="0"/>
    <d v="1970-01-29T00:00:00"/>
    <x v="3"/>
    <x v="0"/>
    <n v="29.9"/>
    <n v="55"/>
    <x v="0"/>
  </r>
  <r>
    <n v="65320164752"/>
    <s v="Lucas Oliveira"/>
    <x v="0"/>
    <s v="Ensino Médio"/>
    <s v="Esportes"/>
    <x v="0"/>
    <d v="1963-05-16T00:00:00"/>
    <x v="3"/>
    <x v="2"/>
    <n v="9.9"/>
    <n v="62"/>
    <x v="0"/>
  </r>
  <r>
    <n v="65344117273"/>
    <s v="José Fernandes"/>
    <x v="0"/>
    <s v="Superior"/>
    <s v="Negócios"/>
    <x v="1"/>
    <d v="1969-07-12T00:00:00"/>
    <x v="3"/>
    <x v="1"/>
    <n v="35.9"/>
    <n v="56"/>
    <x v="0"/>
  </r>
  <r>
    <n v="65345196819"/>
    <s v="Owen Watson"/>
    <x v="0"/>
    <s v="Superior"/>
    <s v="Negócios"/>
    <x v="1"/>
    <d v="1989-04-29T00:00:00"/>
    <x v="3"/>
    <x v="2"/>
    <n v="9.9"/>
    <n v="36"/>
    <x v="3"/>
  </r>
  <r>
    <n v="65384833003"/>
    <s v="Emerson Rodrigues"/>
    <x v="0"/>
    <s v="Pós-Graduação"/>
    <s v="Finanças"/>
    <x v="0"/>
    <d v="1988-03-20T00:00:00"/>
    <x v="3"/>
    <x v="0"/>
    <n v="29.9"/>
    <n v="37"/>
    <x v="3"/>
  </r>
  <r>
    <n v="65490123014"/>
    <s v="Diego Ramirez"/>
    <x v="0"/>
    <s v="Doutorado"/>
    <s v="Negócios"/>
    <x v="0"/>
    <d v="1981-08-12T00:00:00"/>
    <x v="3"/>
    <x v="2"/>
    <n v="9.9"/>
    <n v="44"/>
    <x v="2"/>
  </r>
  <r>
    <n v="65784346414"/>
    <s v="Rafael Martins"/>
    <x v="0"/>
    <s v="Superior"/>
    <s v="Agronegócio"/>
    <x v="0"/>
    <d v="1999-10-20T00:00:00"/>
    <x v="4"/>
    <x v="3"/>
    <n v="79.900000000000006"/>
    <n v="25"/>
    <x v="1"/>
  </r>
  <r>
    <n v="66053578513"/>
    <s v="Guadalupe Munoz"/>
    <x v="1"/>
    <s v="Doutorado"/>
    <s v="Negócios"/>
    <x v="0"/>
    <d v="1993-12-31T00:00:00"/>
    <x v="0"/>
    <x v="2"/>
    <n v="9.9"/>
    <n v="31"/>
    <x v="1"/>
  </r>
  <r>
    <n v="66332658626"/>
    <s v="Sandra Costa"/>
    <x v="1"/>
    <s v="Ensino Médio"/>
    <s v="Economia"/>
    <x v="2"/>
    <d v="1964-03-27T00:00:00"/>
    <x v="0"/>
    <x v="0"/>
    <n v="29.9"/>
    <n v="61"/>
    <x v="0"/>
  </r>
  <r>
    <n v="66760582781"/>
    <s v="Bruno Silva"/>
    <x v="0"/>
    <s v="Superior"/>
    <s v="Negócios"/>
    <x v="0"/>
    <d v="1971-11-14T00:00:00"/>
    <x v="0"/>
    <x v="2"/>
    <n v="9.9"/>
    <n v="53"/>
    <x v="2"/>
  </r>
  <r>
    <n v="66893530711"/>
    <s v="Sandra Souza"/>
    <x v="0"/>
    <s v="Superior"/>
    <s v="Negócios"/>
    <x v="0"/>
    <d v="1987-07-17T00:00:00"/>
    <x v="0"/>
    <x v="2"/>
    <n v="9.9"/>
    <n v="38"/>
    <x v="3"/>
  </r>
  <r>
    <n v="67257820477"/>
    <s v="Javier Diaz"/>
    <x v="0"/>
    <s v="Pós-Graduação"/>
    <s v="Negócios"/>
    <x v="0"/>
    <d v="1987-12-03T00:00:00"/>
    <x v="0"/>
    <x v="2"/>
    <n v="9.9"/>
    <n v="37"/>
    <x v="3"/>
  </r>
  <r>
    <n v="67330566972"/>
    <s v="José Rodrigues"/>
    <x v="0"/>
    <s v="Ensino Médio"/>
    <s v="Economia"/>
    <x v="0"/>
    <d v="1971-09-19T00:00:00"/>
    <x v="5"/>
    <x v="0"/>
    <n v="29.9"/>
    <n v="54"/>
    <x v="0"/>
  </r>
  <r>
    <n v="67780271893"/>
    <s v="William Oliveira"/>
    <x v="0"/>
    <s v="Superior"/>
    <s v="Finanças"/>
    <x v="1"/>
    <d v="1991-05-31T00:00:00"/>
    <x v="1"/>
    <x v="0"/>
    <n v="29.9"/>
    <n v="34"/>
    <x v="1"/>
  </r>
  <r>
    <n v="67927286591"/>
    <s v="Jesus Manuel Jimenez"/>
    <x v="0"/>
    <s v="Ensino Médio"/>
    <s v="Agronegócio"/>
    <x v="0"/>
    <d v="1971-08-06T00:00:00"/>
    <x v="6"/>
    <x v="3"/>
    <n v="79.900000000000006"/>
    <n v="54"/>
    <x v="0"/>
  </r>
  <r>
    <n v="68287318390"/>
    <s v="Carolina Valenzuela"/>
    <x v="1"/>
    <s v="Superior"/>
    <s v="Negócios"/>
    <x v="1"/>
    <d v="1986-09-29T00:00:00"/>
    <x v="2"/>
    <x v="3"/>
    <n v="79.900000000000006"/>
    <n v="38"/>
    <x v="3"/>
  </r>
  <r>
    <n v="68419842651"/>
    <s v="Sandra Pereira"/>
    <x v="1"/>
    <s v="Ensino Médio"/>
    <s v="Negócios"/>
    <x v="0"/>
    <d v="1987-09-17T00:00:00"/>
    <x v="7"/>
    <x v="3"/>
    <n v="79.900000000000006"/>
    <n v="37"/>
    <x v="3"/>
  </r>
  <r>
    <n v="68722509568"/>
    <s v="Elizabeth Young"/>
    <x v="1"/>
    <s v="Pós-Graduação"/>
    <s v="Economia"/>
    <x v="0"/>
    <d v="1970-01-24T00:00:00"/>
    <x v="5"/>
    <x v="0"/>
    <n v="29.9"/>
    <n v="55"/>
    <x v="0"/>
  </r>
  <r>
    <n v="68759209105"/>
    <s v="Diana Lopez"/>
    <x v="1"/>
    <s v="Ensino Médio"/>
    <s v="Negócios"/>
    <x v="1"/>
    <d v="1989-04-10T00:00:00"/>
    <x v="4"/>
    <x v="3"/>
    <n v="79.900000000000006"/>
    <n v="36"/>
    <x v="3"/>
  </r>
  <r>
    <n v="68766514941"/>
    <s v="Rita Santos"/>
    <x v="1"/>
    <s v="Ensino Médio"/>
    <s v="Política"/>
    <x v="1"/>
    <d v="1987-03-25T00:00:00"/>
    <x v="3"/>
    <x v="3"/>
    <n v="79.900000000000006"/>
    <n v="38"/>
    <x v="3"/>
  </r>
  <r>
    <n v="69009325528"/>
    <s v="Alejandra Ortega"/>
    <x v="1"/>
    <s v="Ensino Médio"/>
    <s v="Negócios"/>
    <x v="0"/>
    <d v="1983-06-03T00:00:00"/>
    <x v="5"/>
    <x v="1"/>
    <n v="35.9"/>
    <n v="42"/>
    <x v="3"/>
  </r>
  <r>
    <n v="69020558638"/>
    <s v="Daniel Contreras"/>
    <x v="0"/>
    <s v="Ensino Médio"/>
    <s v="Finanças"/>
    <x v="1"/>
    <d v="1983-06-21T00:00:00"/>
    <x v="4"/>
    <x v="0"/>
    <n v="29.9"/>
    <n v="42"/>
    <x v="3"/>
  </r>
  <r>
    <n v="69160901332"/>
    <s v="Luis Reyes"/>
    <x v="0"/>
    <s v="Mestrado"/>
    <s v="Finanças"/>
    <x v="0"/>
    <d v="1982-01-07T00:00:00"/>
    <x v="3"/>
    <x v="2"/>
    <n v="9.9"/>
    <n v="43"/>
    <x v="3"/>
  </r>
  <r>
    <n v="69275333938"/>
    <s v="William Martins"/>
    <x v="0"/>
    <s v="Superior"/>
    <s v="Economia"/>
    <x v="0"/>
    <d v="1974-08-01T00:00:00"/>
    <x v="0"/>
    <x v="1"/>
    <n v="35.9"/>
    <n v="51"/>
    <x v="2"/>
  </r>
  <r>
    <n v="69591068465"/>
    <s v="Elena Cabrera"/>
    <x v="1"/>
    <s v="Superior"/>
    <s v="Economia"/>
    <x v="2"/>
    <d v="1967-07-22T00:00:00"/>
    <x v="0"/>
    <x v="1"/>
    <n v="35.9"/>
    <n v="58"/>
    <x v="0"/>
  </r>
  <r>
    <n v="69711643192"/>
    <s v="Jose Flores"/>
    <x v="0"/>
    <s v="Ensino Médio"/>
    <s v="Negócios"/>
    <x v="1"/>
    <d v="1990-08-02T00:00:00"/>
    <x v="0"/>
    <x v="2"/>
    <n v="9.9"/>
    <n v="35"/>
    <x v="3"/>
  </r>
  <r>
    <n v="69832499336"/>
    <s v="Naomi Carter"/>
    <x v="1"/>
    <s v="Superior"/>
    <s v="Economia"/>
    <x v="0"/>
    <d v="1989-12-27T00:00:00"/>
    <x v="0"/>
    <x v="2"/>
    <n v="9.9"/>
    <n v="35"/>
    <x v="3"/>
  </r>
  <r>
    <n v="69859227518"/>
    <s v="Rita Martins"/>
    <x v="1"/>
    <s v="Superior"/>
    <s v="Economia"/>
    <x v="0"/>
    <d v="1990-10-05T00:00:00"/>
    <x v="0"/>
    <x v="1"/>
    <n v="35.9"/>
    <n v="34"/>
    <x v="1"/>
  </r>
  <r>
    <n v="70125809974"/>
    <s v="Robert Watson"/>
    <x v="0"/>
    <s v="Ensino Médio"/>
    <s v="Finanças"/>
    <x v="0"/>
    <d v="1968-08-10T00:00:00"/>
    <x v="0"/>
    <x v="0"/>
    <n v="29.9"/>
    <n v="57"/>
    <x v="0"/>
  </r>
  <r>
    <n v="70992659687"/>
    <s v="Gabriel Lima Almeida"/>
    <x v="0"/>
    <s v="Superior"/>
    <s v="Agronegócio"/>
    <x v="2"/>
    <d v="1979-09-26T00:00:00"/>
    <x v="0"/>
    <x v="2"/>
    <n v="9.9"/>
    <n v="45"/>
    <x v="2"/>
  </r>
  <r>
    <n v="71237243348"/>
    <s v="Vilma Oliveira"/>
    <x v="1"/>
    <s v="Superior"/>
    <s v="Economia"/>
    <x v="0"/>
    <d v="1985-07-07T00:00:00"/>
    <x v="0"/>
    <x v="2"/>
    <n v="9.9"/>
    <n v="40"/>
    <x v="3"/>
  </r>
  <r>
    <n v="71277357983"/>
    <s v="Bernardo Almeida"/>
    <x v="0"/>
    <s v="Mestrado"/>
    <s v="Finanças"/>
    <x v="0"/>
    <d v="1967-06-10T00:00:00"/>
    <x v="0"/>
    <x v="0"/>
    <n v="29.9"/>
    <n v="58"/>
    <x v="0"/>
  </r>
  <r>
    <n v="71408591056"/>
    <s v="Renata Rodrigues"/>
    <x v="1"/>
    <s v="Pós-Graduação"/>
    <s v="Política"/>
    <x v="2"/>
    <d v="1981-03-01T00:00:00"/>
    <x v="1"/>
    <x v="3"/>
    <n v="79.900000000000006"/>
    <n v="44"/>
    <x v="2"/>
  </r>
  <r>
    <n v="71434327238"/>
    <s v="Antonio Pacheco"/>
    <x v="0"/>
    <s v="Pós-Graduação"/>
    <s v="Finanças"/>
    <x v="0"/>
    <d v="1990-02-22T00:00:00"/>
    <x v="2"/>
    <x v="0"/>
    <n v="29.9"/>
    <n v="35"/>
    <x v="3"/>
  </r>
  <r>
    <n v="71472265989"/>
    <s v="Manuel Jimenez"/>
    <x v="0"/>
    <s v="Superior"/>
    <s v="Negócios"/>
    <x v="1"/>
    <d v="1981-02-09T00:00:00"/>
    <x v="3"/>
    <x v="1"/>
    <n v="35.9"/>
    <n v="44"/>
    <x v="2"/>
  </r>
  <r>
    <n v="71629613903"/>
    <s v="Pedro Santos"/>
    <x v="0"/>
    <s v="Ensino Médio"/>
    <s v="Economia"/>
    <x v="0"/>
    <d v="1999-11-25T00:00:00"/>
    <x v="3"/>
    <x v="1"/>
    <n v="35.9"/>
    <n v="25"/>
    <x v="1"/>
  </r>
  <r>
    <n v="71989553091"/>
    <s v="André Lima"/>
    <x v="0"/>
    <s v="Ensino Médio"/>
    <s v="Economia"/>
    <x v="0"/>
    <d v="1964-05-13T00:00:00"/>
    <x v="3"/>
    <x v="1"/>
    <n v="35.9"/>
    <n v="61"/>
    <x v="0"/>
  </r>
  <r>
    <n v="72103743000"/>
    <s v="Francisco Chavez"/>
    <x v="0"/>
    <s v="Doutorado"/>
    <s v="Economia"/>
    <x v="0"/>
    <d v="1977-04-21T00:00:00"/>
    <x v="3"/>
    <x v="1"/>
    <n v="35.9"/>
    <n v="48"/>
    <x v="2"/>
  </r>
  <r>
    <n v="72578545172"/>
    <s v="Isabela Martins"/>
    <x v="1"/>
    <s v="Pós-Graduação"/>
    <s v="Economia"/>
    <x v="2"/>
    <d v="1981-07-17T00:00:00"/>
    <x v="3"/>
    <x v="0"/>
    <n v="29.9"/>
    <n v="44"/>
    <x v="2"/>
  </r>
  <r>
    <n v="72653571309"/>
    <s v="Harper Reed"/>
    <x v="0"/>
    <s v="Doutorado"/>
    <s v="Economia"/>
    <x v="1"/>
    <d v="1960-03-27T00:00:00"/>
    <x v="3"/>
    <x v="1"/>
    <n v="35.9"/>
    <n v="65"/>
    <x v="0"/>
  </r>
  <r>
    <n v="72680945462"/>
    <s v="Andrew Brooks"/>
    <x v="0"/>
    <s v="Superior"/>
    <s v="Negócios"/>
    <x v="0"/>
    <d v="1991-04-10T00:00:00"/>
    <x v="4"/>
    <x v="2"/>
    <n v="9.9"/>
    <n v="34"/>
    <x v="1"/>
  </r>
  <r>
    <n v="72766768810"/>
    <s v="Maria Vargas"/>
    <x v="1"/>
    <s v="Pós-Graduação"/>
    <s v="Economia"/>
    <x v="0"/>
    <d v="1982-09-20T00:00:00"/>
    <x v="0"/>
    <x v="0"/>
    <n v="29.9"/>
    <n v="42"/>
    <x v="3"/>
  </r>
  <r>
    <n v="72900858413"/>
    <s v="Dylan Bell"/>
    <x v="0"/>
    <s v="Mestrado"/>
    <s v="Finanças"/>
    <x v="0"/>
    <d v="1981-10-14T00:00:00"/>
    <x v="0"/>
    <x v="0"/>
    <n v="29.9"/>
    <n v="43"/>
    <x v="3"/>
  </r>
  <r>
    <n v="73430417324"/>
    <s v="Emerson Santos"/>
    <x v="0"/>
    <s v="Superior"/>
    <s v="Economia"/>
    <x v="0"/>
    <d v="1982-01-16T00:00:00"/>
    <x v="0"/>
    <x v="0"/>
    <n v="29.9"/>
    <n v="43"/>
    <x v="3"/>
  </r>
  <r>
    <n v="73629904035"/>
    <s v="Claire Long"/>
    <x v="1"/>
    <s v="Ensino Médio"/>
    <s v="Economia"/>
    <x v="0"/>
    <d v="1983-06-23T00:00:00"/>
    <x v="0"/>
    <x v="1"/>
    <n v="35.9"/>
    <n v="42"/>
    <x v="3"/>
  </r>
  <r>
    <n v="73925142939"/>
    <s v="Pedro Oliveira"/>
    <x v="0"/>
    <s v="Pós-Graduação"/>
    <s v="Política"/>
    <x v="2"/>
    <d v="1997-07-29T00:00:00"/>
    <x v="0"/>
    <x v="3"/>
    <n v="79.900000000000006"/>
    <n v="28"/>
    <x v="1"/>
  </r>
  <r>
    <n v="73947215075"/>
    <s v="Antônio Silva"/>
    <x v="0"/>
    <s v="Ensino Médio"/>
    <s v="Agronegócio"/>
    <x v="0"/>
    <d v="1976-06-06T00:00:00"/>
    <x v="5"/>
    <x v="3"/>
    <n v="79.900000000000006"/>
    <n v="49"/>
    <x v="2"/>
  </r>
  <r>
    <n v="74365444411"/>
    <s v="Oscar Ruiz"/>
    <x v="0"/>
    <s v="Pós-Graduação"/>
    <s v="Esportes"/>
    <x v="0"/>
    <d v="1967-11-24T00:00:00"/>
    <x v="1"/>
    <x v="2"/>
    <n v="9.9"/>
    <n v="57"/>
    <x v="0"/>
  </r>
  <r>
    <n v="74394995473"/>
    <s v="Rafael Rodrigues"/>
    <x v="0"/>
    <s v="Doutorado"/>
    <s v="Finanças"/>
    <x v="0"/>
    <d v="1984-03-10T00:00:00"/>
    <x v="6"/>
    <x v="0"/>
    <n v="29.9"/>
    <n v="41"/>
    <x v="3"/>
  </r>
  <r>
    <n v="74716763098"/>
    <s v="Beatriz Ramos"/>
    <x v="1"/>
    <s v="Mestrado"/>
    <s v="Finanças"/>
    <x v="0"/>
    <d v="1976-09-05T00:00:00"/>
    <x v="2"/>
    <x v="2"/>
    <n v="9.9"/>
    <n v="49"/>
    <x v="2"/>
  </r>
  <r>
    <n v="75105956259"/>
    <s v="Maria Alencar"/>
    <x v="1"/>
    <s v="Ensino Médio"/>
    <s v="Política"/>
    <x v="1"/>
    <d v="1994-03-01T00:00:00"/>
    <x v="7"/>
    <x v="3"/>
    <n v="79.900000000000006"/>
    <n v="31"/>
    <x v="1"/>
  </r>
  <r>
    <n v="75196774664"/>
    <s v="Bruno Fernandes"/>
    <x v="0"/>
    <s v="Superior"/>
    <s v="Agronegócio"/>
    <x v="0"/>
    <d v="1960-10-18T00:00:00"/>
    <x v="5"/>
    <x v="1"/>
    <n v="35.9"/>
    <n v="64"/>
    <x v="0"/>
  </r>
  <r>
    <n v="75490586916"/>
    <s v="William Gomes"/>
    <x v="0"/>
    <s v="Ensino Médio"/>
    <s v="Política"/>
    <x v="1"/>
    <d v="1989-05-13T00:00:00"/>
    <x v="4"/>
    <x v="3"/>
    <n v="79.900000000000006"/>
    <n v="36"/>
    <x v="3"/>
  </r>
  <r>
    <n v="75500284653"/>
    <s v="Gabriel Lima"/>
    <x v="0"/>
    <s v="Superior"/>
    <s v="Agronegócio"/>
    <x v="0"/>
    <d v="1971-11-25T00:00:00"/>
    <x v="3"/>
    <x v="1"/>
    <n v="35.9"/>
    <n v="53"/>
    <x v="2"/>
  </r>
  <r>
    <n v="75640893297"/>
    <s v="Carolina Gomes Rodrigues"/>
    <x v="1"/>
    <s v="Doutorado"/>
    <s v="Negócios"/>
    <x v="0"/>
    <d v="1968-11-12T00:00:00"/>
    <x v="5"/>
    <x v="2"/>
    <n v="9.9"/>
    <n v="56"/>
    <x v="0"/>
  </r>
  <r>
    <n v="75647720892"/>
    <s v="José Oliveira"/>
    <x v="0"/>
    <s v="Mestrado"/>
    <s v="Esportes"/>
    <x v="2"/>
    <d v="1974-05-04T00:00:00"/>
    <x v="4"/>
    <x v="2"/>
    <n v="9.9"/>
    <n v="51"/>
    <x v="2"/>
  </r>
  <r>
    <n v="75720068227"/>
    <s v="Eliana Ramirez"/>
    <x v="1"/>
    <s v="Pós-Graduação"/>
    <s v="Negócios"/>
    <x v="1"/>
    <d v="1988-07-05T00:00:00"/>
    <x v="3"/>
    <x v="0"/>
    <n v="29.9"/>
    <n v="37"/>
    <x v="3"/>
  </r>
  <r>
    <n v="75883715598"/>
    <s v="Gabriela Mendoza"/>
    <x v="0"/>
    <s v="Pós-Graduação"/>
    <s v="Esportes"/>
    <x v="1"/>
    <d v="1962-08-09T00:00:00"/>
    <x v="0"/>
    <x v="2"/>
    <n v="9.9"/>
    <n v="63"/>
    <x v="0"/>
  </r>
  <r>
    <n v="75886580216"/>
    <s v="William Almeida"/>
    <x v="0"/>
    <s v="Pós-Graduação"/>
    <s v="Negócios"/>
    <x v="0"/>
    <d v="1974-09-17T00:00:00"/>
    <x v="0"/>
    <x v="2"/>
    <n v="9.9"/>
    <n v="51"/>
    <x v="2"/>
  </r>
  <r>
    <n v="76227666348"/>
    <s v="Sandra Gomes"/>
    <x v="1"/>
    <s v="Superior"/>
    <s v="Finanças"/>
    <x v="1"/>
    <d v="1992-01-18T00:00:00"/>
    <x v="0"/>
    <x v="0"/>
    <n v="29.9"/>
    <n v="33"/>
    <x v="1"/>
  </r>
  <r>
    <n v="76419222774"/>
    <s v="Sandra Santos"/>
    <x v="1"/>
    <s v="Superior"/>
    <s v="Agronegócio"/>
    <x v="0"/>
    <d v="1970-08-11T00:00:00"/>
    <x v="0"/>
    <x v="2"/>
    <n v="9.9"/>
    <n v="55"/>
    <x v="0"/>
  </r>
  <r>
    <n v="76513561348"/>
    <s v="Carlos Lopez"/>
    <x v="0"/>
    <s v="Superior"/>
    <s v="Negócios"/>
    <x v="1"/>
    <d v="1986-09-12T00:00:00"/>
    <x v="0"/>
    <x v="0"/>
    <n v="29.9"/>
    <n v="39"/>
    <x v="3"/>
  </r>
  <r>
    <n v="76617239194"/>
    <s v="Laura Mendes"/>
    <x v="1"/>
    <s v="Superior"/>
    <s v="Negócios"/>
    <x v="1"/>
    <d v="1974-06-19T00:00:00"/>
    <x v="0"/>
    <x v="0"/>
    <n v="29.9"/>
    <n v="51"/>
    <x v="2"/>
  </r>
  <r>
    <n v="76661469865"/>
    <s v="Bernardo Rodrigues"/>
    <x v="0"/>
    <s v="Superior"/>
    <s v="Economia"/>
    <x v="2"/>
    <d v="1994-08-25T00:00:00"/>
    <x v="0"/>
    <x v="2"/>
    <n v="9.9"/>
    <n v="31"/>
    <x v="1"/>
  </r>
  <r>
    <n v="76755306471"/>
    <s v="Rita Costa"/>
    <x v="1"/>
    <s v="Ensino Médio"/>
    <s v="Economia"/>
    <x v="0"/>
    <d v="1983-03-15T00:00:00"/>
    <x v="0"/>
    <x v="2"/>
    <n v="9.9"/>
    <n v="42"/>
    <x v="3"/>
  </r>
  <r>
    <n v="76981963636"/>
    <s v="Adriana Silva"/>
    <x v="1"/>
    <s v="Superior"/>
    <s v="Agronegócio"/>
    <x v="0"/>
    <d v="1975-09-25T00:00:00"/>
    <x v="0"/>
    <x v="1"/>
    <n v="35.9"/>
    <n v="49"/>
    <x v="2"/>
  </r>
  <r>
    <n v="77035928818"/>
    <s v="Emma Cruz"/>
    <x v="1"/>
    <s v="Superior"/>
    <s v="Esportes"/>
    <x v="0"/>
    <d v="1969-01-20T00:00:00"/>
    <x v="1"/>
    <x v="0"/>
    <n v="29.9"/>
    <n v="56"/>
    <x v="0"/>
  </r>
  <r>
    <n v="77297614799"/>
    <s v="Beatriz Castro"/>
    <x v="1"/>
    <s v="Pós-Graduação"/>
    <s v="Negócios"/>
    <x v="0"/>
    <d v="1998-09-08T00:00:00"/>
    <x v="2"/>
    <x v="0"/>
    <n v="29.9"/>
    <n v="27"/>
    <x v="1"/>
  </r>
  <r>
    <n v="77353989708"/>
    <s v="Bruno Oliveira"/>
    <x v="0"/>
    <s v="Pós-Graduação"/>
    <s v="Agronegócio"/>
    <x v="1"/>
    <d v="1968-04-11T00:00:00"/>
    <x v="3"/>
    <x v="2"/>
    <n v="9.9"/>
    <n v="57"/>
    <x v="0"/>
  </r>
  <r>
    <n v="77517679683"/>
    <s v="Lincoln Powell"/>
    <x v="0"/>
    <s v="Superior"/>
    <s v="Economia"/>
    <x v="1"/>
    <d v="1991-08-23T00:00:00"/>
    <x v="3"/>
    <x v="0"/>
    <n v="29.9"/>
    <n v="34"/>
    <x v="1"/>
  </r>
  <r>
    <n v="77576268900"/>
    <s v="Mariana Silva"/>
    <x v="1"/>
    <s v="Superior"/>
    <s v="Negócios"/>
    <x v="1"/>
    <d v="1984-12-21T00:00:00"/>
    <x v="3"/>
    <x v="2"/>
    <n v="9.9"/>
    <n v="40"/>
    <x v="3"/>
  </r>
  <r>
    <n v="77956710912"/>
    <s v="Miguel Perez"/>
    <x v="0"/>
    <s v="Pós-Graduação"/>
    <s v="Finanças"/>
    <x v="2"/>
    <d v="1974-06-03T00:00:00"/>
    <x v="3"/>
    <x v="0"/>
    <n v="29.9"/>
    <n v="51"/>
    <x v="2"/>
  </r>
  <r>
    <n v="78203672011"/>
    <s v="Rafael Santos"/>
    <x v="0"/>
    <s v="Ensino Médio"/>
    <s v="Agronegócio"/>
    <x v="0"/>
    <d v="1979-04-25T00:00:00"/>
    <x v="3"/>
    <x v="1"/>
    <n v="35.9"/>
    <n v="46"/>
    <x v="2"/>
  </r>
  <r>
    <n v="78384232915"/>
    <s v="Mariana Martins"/>
    <x v="1"/>
    <s v="Superior"/>
    <s v="Economia"/>
    <x v="0"/>
    <d v="1981-08-02T00:00:00"/>
    <x v="3"/>
    <x v="2"/>
    <n v="9.9"/>
    <n v="44"/>
    <x v="2"/>
  </r>
  <r>
    <n v="78732548500"/>
    <s v="Amelia Garcia"/>
    <x v="1"/>
    <s v="Ensino Médio"/>
    <s v="Esportes"/>
    <x v="2"/>
    <d v="1991-07-30T00:00:00"/>
    <x v="4"/>
    <x v="0"/>
    <n v="29.9"/>
    <n v="34"/>
    <x v="1"/>
  </r>
  <r>
    <n v="78770918998"/>
    <s v="Rita Pereira"/>
    <x v="1"/>
    <s v="Doutorado"/>
    <s v="Negócios"/>
    <x v="0"/>
    <d v="1989-10-14T00:00:00"/>
    <x v="0"/>
    <x v="2"/>
    <n v="9.9"/>
    <n v="35"/>
    <x v="3"/>
  </r>
  <r>
    <n v="78801671422"/>
    <s v="Júlia Martins"/>
    <x v="1"/>
    <s v="Ensino Médio"/>
    <s v="Finanças"/>
    <x v="1"/>
    <d v="1984-05-02T00:00:00"/>
    <x v="0"/>
    <x v="0"/>
    <n v="29.9"/>
    <n v="41"/>
    <x v="3"/>
  </r>
  <r>
    <n v="78983767645"/>
    <s v="Leah Sanders"/>
    <x v="1"/>
    <s v="Superior"/>
    <s v="Economia"/>
    <x v="0"/>
    <d v="1977-11-04T00:00:00"/>
    <x v="0"/>
    <x v="1"/>
    <n v="35.9"/>
    <n v="47"/>
    <x v="2"/>
  </r>
  <r>
    <n v="79152697017"/>
    <s v="Lucia Sanchez"/>
    <x v="0"/>
    <s v="Superior"/>
    <s v="Negócios"/>
    <x v="2"/>
    <d v="1987-02-07T00:00:00"/>
    <x v="0"/>
    <x v="0"/>
    <n v="29.9"/>
    <n v="38"/>
    <x v="3"/>
  </r>
  <r>
    <n v="79191835030"/>
    <s v="Vilma Santos"/>
    <x v="1"/>
    <s v="Ensino Médio"/>
    <s v="Finanças"/>
    <x v="1"/>
    <d v="1983-12-14T00:00:00"/>
    <x v="0"/>
    <x v="0"/>
    <n v="29.9"/>
    <n v="41"/>
    <x v="3"/>
  </r>
  <r>
    <n v="79692046981"/>
    <s v="Mateus Almeida"/>
    <x v="0"/>
    <s v="Superior"/>
    <s v="Economia"/>
    <x v="0"/>
    <d v="1976-10-19T00:00:00"/>
    <x v="5"/>
    <x v="1"/>
    <n v="35.9"/>
    <n v="48"/>
    <x v="2"/>
  </r>
  <r>
    <n v="80034583746"/>
    <s v="Ricardo Navarro"/>
    <x v="0"/>
    <s v="Superior"/>
    <s v="Finanças"/>
    <x v="0"/>
    <d v="1975-03-25T00:00:00"/>
    <x v="1"/>
    <x v="0"/>
    <n v="29.9"/>
    <n v="50"/>
    <x v="2"/>
  </r>
  <r>
    <n v="80299981987"/>
    <s v="Isabela Martins Pereira"/>
    <x v="1"/>
    <s v="Superior"/>
    <s v="Finanças"/>
    <x v="1"/>
    <d v="1992-07-06T00:00:00"/>
    <x v="6"/>
    <x v="2"/>
    <n v="9.9"/>
    <n v="33"/>
    <x v="1"/>
  </r>
  <r>
    <n v="80307995495"/>
    <s v="Sophia Wilson"/>
    <x v="1"/>
    <s v="Superior"/>
    <s v="Agronegócio"/>
    <x v="2"/>
    <d v="1969-07-14T00:00:00"/>
    <x v="2"/>
    <x v="3"/>
    <n v="79.900000000000006"/>
    <n v="56"/>
    <x v="0"/>
  </r>
  <r>
    <n v="80343263498"/>
    <s v="Rafael Ferreira Lima"/>
    <x v="0"/>
    <s v="Ensino Médio"/>
    <s v="Economia"/>
    <x v="0"/>
    <d v="1963-08-31T00:00:00"/>
    <x v="7"/>
    <x v="1"/>
    <n v="35.9"/>
    <n v="62"/>
    <x v="0"/>
  </r>
  <r>
    <n v="80727883222"/>
    <s v="Paula Rojas"/>
    <x v="1"/>
    <s v="Superior"/>
    <s v="Agronegócio"/>
    <x v="2"/>
    <d v="1975-11-28T00:00:00"/>
    <x v="5"/>
    <x v="3"/>
    <n v="79.900000000000006"/>
    <n v="49"/>
    <x v="2"/>
  </r>
  <r>
    <n v="80931859365"/>
    <s v="Guillermo Soto"/>
    <x v="0"/>
    <s v="Ensino Médio"/>
    <s v="Negócios"/>
    <x v="0"/>
    <d v="1984-05-13T00:00:00"/>
    <x v="4"/>
    <x v="0"/>
    <n v="29.9"/>
    <n v="41"/>
    <x v="3"/>
  </r>
  <r>
    <n v="81040031571"/>
    <s v="Cecilia Morales"/>
    <x v="1"/>
    <s v="Pós-Graduação"/>
    <s v="Economia"/>
    <x v="2"/>
    <d v="1964-01-20T00:00:00"/>
    <x v="3"/>
    <x v="0"/>
    <n v="29.9"/>
    <n v="61"/>
    <x v="0"/>
  </r>
  <r>
    <n v="81073311563"/>
    <s v="Rafael Costa"/>
    <x v="0"/>
    <s v="Superior"/>
    <s v="Esportes"/>
    <x v="2"/>
    <d v="1980-10-05T00:00:00"/>
    <x v="5"/>
    <x v="2"/>
    <n v="9.9"/>
    <n v="44"/>
    <x v="2"/>
  </r>
  <r>
    <n v="81254163050"/>
    <s v="Marcelo Silva"/>
    <x v="0"/>
    <s v="Superior"/>
    <s v="Economia"/>
    <x v="0"/>
    <d v="1980-11-29T00:00:00"/>
    <x v="4"/>
    <x v="1"/>
    <n v="35.9"/>
    <n v="44"/>
    <x v="2"/>
  </r>
  <r>
    <n v="81389193399"/>
    <s v="Bernardo Pereira"/>
    <x v="0"/>
    <s v="Ensino Médio"/>
    <s v="Negócios"/>
    <x v="0"/>
    <d v="1979-09-17T00:00:00"/>
    <x v="3"/>
    <x v="0"/>
    <n v="29.9"/>
    <n v="46"/>
    <x v="2"/>
  </r>
  <r>
    <n v="81477810082"/>
    <s v="David Carter"/>
    <x v="0"/>
    <s v="Mestrado"/>
    <s v="Negócios"/>
    <x v="0"/>
    <d v="1994-11-20T00:00:00"/>
    <x v="0"/>
    <x v="0"/>
    <n v="29.9"/>
    <n v="30"/>
    <x v="1"/>
  </r>
  <r>
    <n v="81525212234"/>
    <s v="Connor Wood"/>
    <x v="1"/>
    <s v="Ensino Médio"/>
    <s v="Finanças"/>
    <x v="1"/>
    <d v="1985-09-21T00:00:00"/>
    <x v="0"/>
    <x v="0"/>
    <n v="29.9"/>
    <n v="39"/>
    <x v="3"/>
  </r>
  <r>
    <n v="81656115235"/>
    <s v="Hector Aguilar"/>
    <x v="0"/>
    <s v="Ensino Médio"/>
    <s v="Economia"/>
    <x v="1"/>
    <d v="1989-09-01T00:00:00"/>
    <x v="0"/>
    <x v="0"/>
    <n v="29.9"/>
    <n v="36"/>
    <x v="3"/>
  </r>
  <r>
    <n v="81829540486"/>
    <s v="Laura Miranda"/>
    <x v="1"/>
    <s v="Ensino Médio"/>
    <s v="Política"/>
    <x v="0"/>
    <d v="1992-02-06T00:00:00"/>
    <x v="0"/>
    <x v="3"/>
    <n v="79.900000000000006"/>
    <n v="33"/>
    <x v="1"/>
  </r>
  <r>
    <n v="81841428890"/>
    <s v="Paisley King"/>
    <x v="0"/>
    <s v="Ensino Médio"/>
    <s v="Agronegócio"/>
    <x v="0"/>
    <d v="1963-09-16T00:00:00"/>
    <x v="0"/>
    <x v="3"/>
    <n v="79.900000000000006"/>
    <n v="62"/>
    <x v="0"/>
  </r>
  <r>
    <n v="81957095029"/>
    <s v="Ana Pereira"/>
    <x v="1"/>
    <s v="Pós-Graduação"/>
    <s v="Finanças"/>
    <x v="0"/>
    <d v="1997-01-10T00:00:00"/>
    <x v="0"/>
    <x v="0"/>
    <n v="29.9"/>
    <n v="28"/>
    <x v="1"/>
  </r>
  <r>
    <n v="81957392796"/>
    <s v="Elijah Hernandez"/>
    <x v="1"/>
    <s v="Pós-Graduação"/>
    <s v="Finanças"/>
    <x v="0"/>
    <d v="1991-12-23T00:00:00"/>
    <x v="0"/>
    <x v="2"/>
    <n v="9.9"/>
    <n v="33"/>
    <x v="1"/>
  </r>
  <r>
    <n v="81986544000"/>
    <s v="José Costa"/>
    <x v="0"/>
    <s v="Superior"/>
    <s v="Agronegócio"/>
    <x v="0"/>
    <d v="1983-08-01T00:00:00"/>
    <x v="0"/>
    <x v="1"/>
    <n v="35.9"/>
    <n v="42"/>
    <x v="3"/>
  </r>
  <r>
    <n v="82193403599"/>
    <s v="Mariana Costa"/>
    <x v="1"/>
    <s v="Superior"/>
    <s v="Economia"/>
    <x v="2"/>
    <d v="1963-12-21T00:00:00"/>
    <x v="0"/>
    <x v="1"/>
    <n v="35.9"/>
    <n v="61"/>
    <x v="0"/>
  </r>
  <r>
    <n v="82208515205"/>
    <s v="Marcos Barbosa"/>
    <x v="0"/>
    <s v="Superior"/>
    <s v="Agronegócio"/>
    <x v="2"/>
    <d v="1981-06-01T00:00:00"/>
    <x v="1"/>
    <x v="1"/>
    <n v="35.9"/>
    <n v="44"/>
    <x v="2"/>
  </r>
  <r>
    <n v="82322292165"/>
    <s v="Rita Oliveira"/>
    <x v="1"/>
    <s v="Superior"/>
    <s v="Economia"/>
    <x v="0"/>
    <d v="1960-05-13T00:00:00"/>
    <x v="2"/>
    <x v="1"/>
    <n v="35.9"/>
    <n v="65"/>
    <x v="0"/>
  </r>
  <r>
    <n v="82534701192"/>
    <s v="Amanda Costa"/>
    <x v="1"/>
    <s v="Superior"/>
    <s v="Negócios"/>
    <x v="0"/>
    <d v="1983-07-27T00:00:00"/>
    <x v="3"/>
    <x v="2"/>
    <n v="9.9"/>
    <n v="42"/>
    <x v="3"/>
  </r>
  <r>
    <n v="82602952057"/>
    <s v="Henrique Freitas"/>
    <x v="0"/>
    <s v="Superior"/>
    <s v="Negócios"/>
    <x v="2"/>
    <d v="1975-03-31T00:00:00"/>
    <x v="3"/>
    <x v="0"/>
    <n v="29.9"/>
    <n v="50"/>
    <x v="2"/>
  </r>
  <r>
    <n v="82616416182"/>
    <s v="Isabella Gonzalez"/>
    <x v="1"/>
    <s v="Ensino Médio"/>
    <s v="Economia"/>
    <x v="0"/>
    <d v="1963-04-26T00:00:00"/>
    <x v="3"/>
    <x v="2"/>
    <n v="9.9"/>
    <n v="62"/>
    <x v="0"/>
  </r>
  <r>
    <n v="82696018618"/>
    <s v="Alma Rosa Delgado"/>
    <x v="1"/>
    <s v="Superior"/>
    <s v="Negócios"/>
    <x v="1"/>
    <d v="1989-11-27T00:00:00"/>
    <x v="3"/>
    <x v="2"/>
    <n v="9.9"/>
    <n v="35"/>
    <x v="3"/>
  </r>
  <r>
    <n v="82955592711"/>
    <s v="Emily Wright"/>
    <x v="1"/>
    <s v="Superior"/>
    <s v="Esportes"/>
    <x v="2"/>
    <d v="1962-07-05T00:00:00"/>
    <x v="3"/>
    <x v="2"/>
    <n v="9.9"/>
    <n v="63"/>
    <x v="0"/>
  </r>
  <r>
    <n v="83052449006"/>
    <s v="Bernardo Gomes"/>
    <x v="0"/>
    <s v="Superior"/>
    <s v="Economia"/>
    <x v="0"/>
    <d v="1961-11-22T00:00:00"/>
    <x v="3"/>
    <x v="1"/>
    <n v="35.9"/>
    <n v="63"/>
    <x v="0"/>
  </r>
  <r>
    <n v="83212266867"/>
    <s v="Christian Bennett"/>
    <x v="0"/>
    <s v="Ensino Médio"/>
    <s v="Política"/>
    <x v="0"/>
    <d v="1982-09-02T00:00:00"/>
    <x v="4"/>
    <x v="3"/>
    <n v="79.900000000000006"/>
    <n v="43"/>
    <x v="3"/>
  </r>
  <r>
    <n v="83445012725"/>
    <s v="Rita Almeida"/>
    <x v="1"/>
    <s v="Superior"/>
    <s v="Negócios"/>
    <x v="1"/>
    <d v="1960-12-15T00:00:00"/>
    <x v="0"/>
    <x v="0"/>
    <n v="29.9"/>
    <n v="64"/>
    <x v="0"/>
  </r>
  <r>
    <n v="83649207260"/>
    <s v="Felipe Alves"/>
    <x v="0"/>
    <s v="Pós-Graduação"/>
    <s v="Economia"/>
    <x v="1"/>
    <d v="1978-02-19T00:00:00"/>
    <x v="0"/>
    <x v="1"/>
    <n v="35.9"/>
    <n v="47"/>
    <x v="2"/>
  </r>
  <r>
    <n v="83970499766"/>
    <s v="Lucas Miller"/>
    <x v="0"/>
    <s v="Pós-Graduação"/>
    <s v="Política"/>
    <x v="2"/>
    <d v="1997-04-18T00:00:00"/>
    <x v="0"/>
    <x v="3"/>
    <n v="79.900000000000006"/>
    <n v="28"/>
    <x v="1"/>
  </r>
  <r>
    <n v="84131868739"/>
    <s v="Emerson Martins"/>
    <x v="0"/>
    <s v="Ensino Médio"/>
    <s v="Agronegócio"/>
    <x v="0"/>
    <d v="1987-06-18T00:00:00"/>
    <x v="0"/>
    <x v="3"/>
    <n v="79.900000000000006"/>
    <n v="38"/>
    <x v="3"/>
  </r>
  <r>
    <n v="84303229207"/>
    <s v="Emiliano Acosta"/>
    <x v="0"/>
    <s v="Superior"/>
    <s v="Economia"/>
    <x v="0"/>
    <d v="1969-05-10T00:00:00"/>
    <x v="0"/>
    <x v="2"/>
    <n v="9.9"/>
    <n v="56"/>
    <x v="0"/>
  </r>
  <r>
    <n v="84709823345"/>
    <s v="Marcelo Fernandes"/>
    <x v="0"/>
    <s v="Pós-Graduação"/>
    <s v="Negócios"/>
    <x v="0"/>
    <d v="1962-05-21T00:00:00"/>
    <x v="5"/>
    <x v="2"/>
    <n v="9.9"/>
    <n v="63"/>
    <x v="0"/>
  </r>
  <r>
    <n v="84913009166"/>
    <s v="Victor Maldonado"/>
    <x v="0"/>
    <s v="Ensino Médio"/>
    <s v="Política"/>
    <x v="0"/>
    <d v="1987-03-25T00:00:00"/>
    <x v="1"/>
    <x v="3"/>
    <n v="79.900000000000006"/>
    <n v="38"/>
    <x v="3"/>
  </r>
  <r>
    <n v="84948080328"/>
    <s v="Aria Rivera"/>
    <x v="1"/>
    <s v="Superior"/>
    <s v="Economia"/>
    <x v="0"/>
    <d v="1993-11-02T00:00:00"/>
    <x v="6"/>
    <x v="1"/>
    <n v="35.9"/>
    <n v="31"/>
    <x v="1"/>
  </r>
  <r>
    <n v="85098405832"/>
    <s v="Ana Ruiz"/>
    <x v="1"/>
    <s v="Mestrado"/>
    <s v="Agronegócio"/>
    <x v="2"/>
    <d v="1980-12-11T00:00:00"/>
    <x v="2"/>
    <x v="2"/>
    <n v="9.9"/>
    <n v="44"/>
    <x v="2"/>
  </r>
  <r>
    <n v="85179233460"/>
    <s v="Adriana Rojas"/>
    <x v="1"/>
    <s v="Pós-Graduação"/>
    <s v="Negócios"/>
    <x v="0"/>
    <d v="1989-09-10T00:00:00"/>
    <x v="7"/>
    <x v="2"/>
    <n v="9.9"/>
    <n v="36"/>
    <x v="3"/>
  </r>
  <r>
    <n v="85199827692"/>
    <s v="Grace Hill"/>
    <x v="1"/>
    <s v="Superior"/>
    <s v="Economia"/>
    <x v="0"/>
    <d v="1984-10-05T00:00:00"/>
    <x v="5"/>
    <x v="1"/>
    <n v="35.9"/>
    <n v="40"/>
    <x v="3"/>
  </r>
  <r>
    <n v="85294985317"/>
    <s v="Rita Rodrigues"/>
    <x v="1"/>
    <s v="Pós-Graduação"/>
    <s v="Finanças"/>
    <x v="2"/>
    <d v="1982-03-04T00:00:00"/>
    <x v="4"/>
    <x v="0"/>
    <n v="29.9"/>
    <n v="43"/>
    <x v="3"/>
  </r>
  <r>
    <n v="85486291852"/>
    <s v="Alejandra Valdez"/>
    <x v="1"/>
    <s v="Ensino Médio"/>
    <s v="Agronegócio"/>
    <x v="0"/>
    <d v="1975-04-04T00:00:00"/>
    <x v="3"/>
    <x v="2"/>
    <n v="9.9"/>
    <n v="50"/>
    <x v="2"/>
  </r>
  <r>
    <n v="85516322956"/>
    <s v="Harper Martinez"/>
    <x v="0"/>
    <s v="Pós-Graduação"/>
    <s v="Economia"/>
    <x v="1"/>
    <d v="1986-04-16T00:00:00"/>
    <x v="5"/>
    <x v="1"/>
    <n v="35.9"/>
    <n v="39"/>
    <x v="3"/>
  </r>
  <r>
    <n v="85643949724"/>
    <s v="José Gomes"/>
    <x v="0"/>
    <s v="Pós-Graduação"/>
    <s v="Esportes"/>
    <x v="1"/>
    <d v="1981-07-09T00:00:00"/>
    <x v="4"/>
    <x v="2"/>
    <n v="9.9"/>
    <n v="44"/>
    <x v="2"/>
  </r>
  <r>
    <n v="85741899575"/>
    <s v="Rylee Fisher"/>
    <x v="0"/>
    <s v="Superior"/>
    <s v="Agronegócio"/>
    <x v="2"/>
    <d v="1965-03-30T00:00:00"/>
    <x v="3"/>
    <x v="1"/>
    <n v="35.9"/>
    <n v="60"/>
    <x v="0"/>
  </r>
  <r>
    <n v="85811272833"/>
    <s v="Jordan Hayes"/>
    <x v="0"/>
    <s v="Pós-Graduação"/>
    <s v="Negócios"/>
    <x v="2"/>
    <d v="1982-05-04T00:00:00"/>
    <x v="0"/>
    <x v="2"/>
    <n v="9.9"/>
    <n v="43"/>
    <x v="3"/>
  </r>
  <r>
    <n v="85815028040"/>
    <s v="Rafael Silva"/>
    <x v="0"/>
    <s v="Pós-Graduação"/>
    <s v="Economia"/>
    <x v="0"/>
    <d v="1962-02-06T00:00:00"/>
    <x v="0"/>
    <x v="0"/>
    <n v="29.9"/>
    <n v="63"/>
    <x v="0"/>
  </r>
  <r>
    <n v="85835308143"/>
    <s v="Angelica Ibarra"/>
    <x v="1"/>
    <s v="Pós-Graduação"/>
    <s v="Negócios"/>
    <x v="2"/>
    <d v="1994-03-21T00:00:00"/>
    <x v="0"/>
    <x v="3"/>
    <n v="79.900000000000006"/>
    <n v="31"/>
    <x v="1"/>
  </r>
  <r>
    <n v="85880197310"/>
    <s v="Vilma Costa"/>
    <x v="1"/>
    <s v="Ensino Médio"/>
    <s v="Economia"/>
    <x v="0"/>
    <d v="1977-06-03T00:00:00"/>
    <x v="0"/>
    <x v="1"/>
    <n v="35.9"/>
    <n v="48"/>
    <x v="2"/>
  </r>
  <r>
    <n v="86054892010"/>
    <s v="Victoria Murphy"/>
    <x v="1"/>
    <s v="Superior"/>
    <s v="Economia"/>
    <x v="2"/>
    <d v="1984-09-17T00:00:00"/>
    <x v="0"/>
    <x v="1"/>
    <n v="35.9"/>
    <n v="40"/>
    <x v="3"/>
  </r>
  <r>
    <n v="86094864413"/>
    <s v="Paulo Lima"/>
    <x v="1"/>
    <s v="Ensino Médio"/>
    <s v="Economia"/>
    <x v="2"/>
    <d v="1986-03-03T00:00:00"/>
    <x v="0"/>
    <x v="0"/>
    <n v="29.9"/>
    <n v="39"/>
    <x v="3"/>
  </r>
  <r>
    <n v="86499663957"/>
    <s v="Sofia Martinez"/>
    <x v="1"/>
    <s v="Superior"/>
    <s v="Economia"/>
    <x v="0"/>
    <d v="1973-02-15T00:00:00"/>
    <x v="0"/>
    <x v="1"/>
    <n v="35.9"/>
    <n v="52"/>
    <x v="2"/>
  </r>
  <r>
    <n v="86852773998"/>
    <s v="Miguel Angel Gonzalez"/>
    <x v="0"/>
    <s v="Superior"/>
    <s v="Economia"/>
    <x v="0"/>
    <d v="1971-08-09T00:00:00"/>
    <x v="0"/>
    <x v="0"/>
    <n v="29.9"/>
    <n v="54"/>
    <x v="0"/>
  </r>
  <r>
    <n v="86978937487"/>
    <s v="Michael Hall"/>
    <x v="0"/>
    <s v="Ensino Médio"/>
    <s v="Economia"/>
    <x v="1"/>
    <d v="1963-12-23T00:00:00"/>
    <x v="0"/>
    <x v="0"/>
    <n v="29.9"/>
    <n v="61"/>
    <x v="0"/>
  </r>
  <r>
    <n v="87196399314"/>
    <s v="Ryan Foster"/>
    <x v="0"/>
    <s v="Ensino Médio"/>
    <s v="Negócios"/>
    <x v="0"/>
    <d v="1963-04-06T00:00:00"/>
    <x v="1"/>
    <x v="1"/>
    <n v="35.9"/>
    <n v="62"/>
    <x v="0"/>
  </r>
  <r>
    <n v="87285460641"/>
    <s v="Christopher Ross"/>
    <x v="0"/>
    <s v="Superior"/>
    <s v="Finanças"/>
    <x v="1"/>
    <d v="1986-01-24T00:00:00"/>
    <x v="2"/>
    <x v="0"/>
    <n v="29.9"/>
    <n v="39"/>
    <x v="3"/>
  </r>
  <r>
    <n v="87414402435"/>
    <s v="Layla Torres"/>
    <x v="1"/>
    <s v="Pós-Graduação"/>
    <s v="Agronegócio"/>
    <x v="1"/>
    <d v="1978-10-04T00:00:00"/>
    <x v="3"/>
    <x v="2"/>
    <n v="9.9"/>
    <n v="46"/>
    <x v="2"/>
  </r>
  <r>
    <n v="87420964182"/>
    <s v="Martin Dominguez"/>
    <x v="1"/>
    <s v="Superior"/>
    <s v="Esportes"/>
    <x v="2"/>
    <d v="1978-10-05T00:00:00"/>
    <x v="3"/>
    <x v="2"/>
    <n v="9.9"/>
    <n v="46"/>
    <x v="2"/>
  </r>
  <r>
    <n v="87436471754"/>
    <s v="Lucy Brooks"/>
    <x v="0"/>
    <s v="Superior"/>
    <s v="Economia"/>
    <x v="0"/>
    <d v="1960-02-04T00:00:00"/>
    <x v="3"/>
    <x v="0"/>
    <n v="29.9"/>
    <n v="65"/>
    <x v="0"/>
  </r>
  <r>
    <n v="87558717722"/>
    <s v="Bruno Gomes"/>
    <x v="0"/>
    <s v="Superior"/>
    <s v="Esportes"/>
    <x v="0"/>
    <d v="1978-12-21T00:00:00"/>
    <x v="3"/>
    <x v="2"/>
    <n v="9.9"/>
    <n v="46"/>
    <x v="2"/>
  </r>
  <r>
    <n v="87686193175"/>
    <s v="Mariana Gomes"/>
    <x v="1"/>
    <s v="Ensino Médio"/>
    <s v="Economia"/>
    <x v="1"/>
    <d v="1998-01-30T00:00:00"/>
    <x v="3"/>
    <x v="0"/>
    <n v="29.9"/>
    <n v="27"/>
    <x v="1"/>
  </r>
  <r>
    <n v="87868289945"/>
    <s v="Pedro Torres"/>
    <x v="0"/>
    <s v="Superior"/>
    <s v="Economia"/>
    <x v="2"/>
    <d v="1998-02-26T00:00:00"/>
    <x v="3"/>
    <x v="1"/>
    <n v="35.9"/>
    <n v="27"/>
    <x v="1"/>
  </r>
  <r>
    <n v="87892351305"/>
    <s v="Felipe Alves Pereira"/>
    <x v="0"/>
    <s v="Superior"/>
    <s v="Economia"/>
    <x v="0"/>
    <d v="1988-12-05T00:00:00"/>
    <x v="4"/>
    <x v="0"/>
    <n v="29.9"/>
    <n v="36"/>
    <x v="3"/>
  </r>
  <r>
    <n v="88165679068"/>
    <s v="Caleb Reed"/>
    <x v="0"/>
    <s v="Pós-Graduação"/>
    <s v="Negócios"/>
    <x v="0"/>
    <d v="1988-01-25T00:00:00"/>
    <x v="0"/>
    <x v="0"/>
    <n v="29.9"/>
    <n v="37"/>
    <x v="3"/>
  </r>
  <r>
    <n v="88238264803"/>
    <s v="Mariana Santos"/>
    <x v="1"/>
    <s v="Ensino Médio"/>
    <s v="Esportes"/>
    <x v="2"/>
    <d v="1972-11-08T00:00:00"/>
    <x v="0"/>
    <x v="2"/>
    <n v="9.9"/>
    <n v="52"/>
    <x v="2"/>
  </r>
  <r>
    <n v="88285918314"/>
    <s v="Veronica Reyes"/>
    <x v="1"/>
    <s v="Superior"/>
    <s v="Economia"/>
    <x v="0"/>
    <d v="1989-03-18T00:00:00"/>
    <x v="0"/>
    <x v="2"/>
    <n v="9.9"/>
    <n v="36"/>
    <x v="3"/>
  </r>
  <r>
    <n v="88425685425"/>
    <s v="Eduardo Rodrigues"/>
    <x v="0"/>
    <s v="Superior"/>
    <s v="Agronegócio"/>
    <x v="0"/>
    <d v="1963-07-12T00:00:00"/>
    <x v="0"/>
    <x v="2"/>
    <n v="9.9"/>
    <n v="62"/>
    <x v="0"/>
  </r>
  <r>
    <n v="88756128664"/>
    <s v="John Cook"/>
    <x v="0"/>
    <s v="Ensino Médio"/>
    <s v="Negócios"/>
    <x v="0"/>
    <d v="1980-02-24T00:00:00"/>
    <x v="0"/>
    <x v="2"/>
    <n v="9.9"/>
    <n v="45"/>
    <x v="2"/>
  </r>
  <r>
    <n v="88896839501"/>
    <s v="Samantha Price"/>
    <x v="1"/>
    <s v="Ensino Médio"/>
    <s v="Negócios"/>
    <x v="0"/>
    <d v="1963-06-25T00:00:00"/>
    <x v="5"/>
    <x v="0"/>
    <n v="29.9"/>
    <n v="62"/>
    <x v="0"/>
  </r>
  <r>
    <n v="89152601477"/>
    <s v="Maria Elena Herrera"/>
    <x v="1"/>
    <s v="Superior"/>
    <s v="Negócios"/>
    <x v="0"/>
    <d v="1988-12-03T00:00:00"/>
    <x v="1"/>
    <x v="2"/>
    <n v="9.9"/>
    <n v="36"/>
    <x v="3"/>
  </r>
  <r>
    <n v="89207609844"/>
    <s v="Marcelo Costa"/>
    <x v="0"/>
    <s v="Superior"/>
    <s v="Política"/>
    <x v="1"/>
    <d v="1972-04-13T00:00:00"/>
    <x v="6"/>
    <x v="3"/>
    <n v="79.900000000000006"/>
    <n v="53"/>
    <x v="2"/>
  </r>
  <r>
    <n v="89438414320"/>
    <s v="Bruno Rodrigues"/>
    <x v="0"/>
    <s v="Ensino Médio"/>
    <s v="Negócios"/>
    <x v="0"/>
    <d v="1997-06-15T00:00:00"/>
    <x v="2"/>
    <x v="1"/>
    <n v="35.9"/>
    <n v="28"/>
    <x v="1"/>
  </r>
  <r>
    <n v="89439201236"/>
    <s v="James Lee"/>
    <x v="0"/>
    <s v="Superior"/>
    <s v="Negócios"/>
    <x v="1"/>
    <d v="1978-11-16T00:00:00"/>
    <x v="7"/>
    <x v="2"/>
    <n v="9.9"/>
    <n v="46"/>
    <x v="2"/>
  </r>
  <r>
    <n v="89576352486"/>
    <s v="Matthew Ward"/>
    <x v="0"/>
    <s v="Ensino Médio"/>
    <s v="Política"/>
    <x v="1"/>
    <d v="1995-04-11T00:00:00"/>
    <x v="5"/>
    <x v="3"/>
    <n v="79.900000000000006"/>
    <n v="30"/>
    <x v="1"/>
  </r>
  <r>
    <n v="89719385812"/>
    <s v="Bruno Pereira"/>
    <x v="0"/>
    <s v="Pós-Graduação"/>
    <s v="Agronegócio"/>
    <x v="1"/>
    <d v="1967-11-25T00:00:00"/>
    <x v="4"/>
    <x v="2"/>
    <n v="9.9"/>
    <n v="57"/>
    <x v="0"/>
  </r>
  <r>
    <n v="89961852342"/>
    <s v="Bruno Santos"/>
    <x v="0"/>
    <s v="Ensino Médio"/>
    <s v="Economia"/>
    <x v="0"/>
    <d v="1980-08-14T00:00:00"/>
    <x v="3"/>
    <x v="2"/>
    <n v="9.9"/>
    <n v="45"/>
    <x v="2"/>
  </r>
  <r>
    <n v="90135135538"/>
    <s v="Maria Fernanda Guerra"/>
    <x v="1"/>
    <s v="Mestrado"/>
    <s v="Negócios"/>
    <x v="0"/>
    <d v="1963-10-12T00:00:00"/>
    <x v="5"/>
    <x v="1"/>
    <n v="35.9"/>
    <n v="61"/>
    <x v="0"/>
  </r>
  <r>
    <n v="90226137721"/>
    <s v="Liam Williams"/>
    <x v="0"/>
    <s v="Ensino Médio"/>
    <s v="Negócios"/>
    <x v="1"/>
    <d v="1974-04-23T00:00:00"/>
    <x v="4"/>
    <x v="3"/>
    <n v="79.900000000000006"/>
    <n v="51"/>
    <x v="2"/>
  </r>
  <r>
    <n v="90433255608"/>
    <s v="Marcelo Gomes"/>
    <x v="0"/>
    <s v="Ensino Médio"/>
    <s v="Economia"/>
    <x v="0"/>
    <d v="1973-01-08T00:00:00"/>
    <x v="3"/>
    <x v="0"/>
    <n v="29.9"/>
    <n v="52"/>
    <x v="2"/>
  </r>
  <r>
    <n v="90471108936"/>
    <s v="Emerson Silva"/>
    <x v="0"/>
    <s v="Pós-Graduação"/>
    <s v="Agronegócio"/>
    <x v="2"/>
    <d v="1983-03-04T00:00:00"/>
    <x v="0"/>
    <x v="1"/>
    <n v="35.9"/>
    <n v="42"/>
    <x v="3"/>
  </r>
  <r>
    <n v="90676250589"/>
    <s v="Marcelo Almeida"/>
    <x v="0"/>
    <s v="Pós-Graduação"/>
    <s v="Economia"/>
    <x v="2"/>
    <d v="1964-01-19T00:00:00"/>
    <x v="0"/>
    <x v="1"/>
    <n v="35.9"/>
    <n v="61"/>
    <x v="0"/>
  </r>
  <r>
    <n v="91279323809"/>
    <s v="Luiz Rodrigues"/>
    <x v="0"/>
    <s v="Superior"/>
    <s v="Economia"/>
    <x v="0"/>
    <d v="1975-02-18T00:00:00"/>
    <x v="0"/>
    <x v="2"/>
    <n v="9.9"/>
    <n v="50"/>
    <x v="2"/>
  </r>
  <r>
    <n v="91362501845"/>
    <s v="Maria Santos"/>
    <x v="1"/>
    <s v="Ensino Médio"/>
    <s v="Política"/>
    <x v="0"/>
    <d v="1977-09-26T00:00:00"/>
    <x v="0"/>
    <x v="3"/>
    <n v="79.900000000000006"/>
    <n v="47"/>
    <x v="2"/>
  </r>
  <r>
    <n v="91518429185"/>
    <s v="Bernardo Costa"/>
    <x v="0"/>
    <s v="Pós-Graduação"/>
    <s v="Negócios"/>
    <x v="0"/>
    <d v="1987-03-04T00:00:00"/>
    <x v="0"/>
    <x v="0"/>
    <n v="29.9"/>
    <n v="38"/>
    <x v="3"/>
  </r>
  <r>
    <n v="92217554531"/>
    <s v="Oliver Thompson"/>
    <x v="0"/>
    <s v="Superior"/>
    <s v="Negócios"/>
    <x v="1"/>
    <d v="1980-11-23T00:00:00"/>
    <x v="0"/>
    <x v="2"/>
    <n v="9.9"/>
    <n v="44"/>
    <x v="2"/>
  </r>
  <r>
    <n v="92420051701"/>
    <s v="Vilma Rodrigues"/>
    <x v="1"/>
    <s v="Pós-Graduação"/>
    <s v="Negócios"/>
    <x v="2"/>
    <d v="1997-06-13T00:00:00"/>
    <x v="0"/>
    <x v="2"/>
    <n v="9.9"/>
    <n v="28"/>
    <x v="1"/>
  </r>
  <r>
    <n v="92500013367"/>
    <s v="William Silva"/>
    <x v="0"/>
    <s v="Mestrado"/>
    <s v="Negócios"/>
    <x v="2"/>
    <d v="1962-03-16T00:00:00"/>
    <x v="0"/>
    <x v="0"/>
    <n v="29.9"/>
    <n v="63"/>
    <x v="0"/>
  </r>
  <r>
    <n v="92768661715"/>
    <s v="Stella Ross"/>
    <x v="1"/>
    <s v="Ensino Médio"/>
    <s v="Agronegócio"/>
    <x v="2"/>
    <d v="1985-01-31T00:00:00"/>
    <x v="0"/>
    <x v="3"/>
    <n v="79.900000000000006"/>
    <n v="40"/>
    <x v="3"/>
  </r>
  <r>
    <n v="92851862378"/>
    <s v="Letícia Gomes"/>
    <x v="1"/>
    <s v="Pós-Graduação"/>
    <s v="Negócios"/>
    <x v="0"/>
    <d v="1984-07-09T00:00:00"/>
    <x v="1"/>
    <x v="1"/>
    <n v="35.9"/>
    <n v="41"/>
    <x v="3"/>
  </r>
  <r>
    <n v="92908961862"/>
    <s v="Giovanna Oliveira"/>
    <x v="1"/>
    <s v="Mestrado"/>
    <s v="Finanças"/>
    <x v="0"/>
    <d v="1973-06-26T00:00:00"/>
    <x v="2"/>
    <x v="0"/>
    <n v="29.9"/>
    <n v="52"/>
    <x v="2"/>
  </r>
  <r>
    <n v="92967114176"/>
    <s v="Marcelo Oliveira"/>
    <x v="0"/>
    <s v="Mestrado"/>
    <s v="Finanças"/>
    <x v="0"/>
    <d v="1993-07-20T00:00:00"/>
    <x v="3"/>
    <x v="0"/>
    <n v="29.9"/>
    <n v="32"/>
    <x v="1"/>
  </r>
  <r>
    <n v="93080185386"/>
    <s v="Clara Almeida"/>
    <x v="1"/>
    <s v="Pós-Graduação"/>
    <s v="Finanças"/>
    <x v="2"/>
    <d v="1967-12-03T00:00:00"/>
    <x v="3"/>
    <x v="0"/>
    <n v="29.9"/>
    <n v="57"/>
    <x v="0"/>
  </r>
  <r>
    <n v="93087822464"/>
    <s v="Camila Oliveira"/>
    <x v="1"/>
    <s v="Ensino Médio"/>
    <s v="Finanças"/>
    <x v="0"/>
    <d v="1981-06-03T00:00:00"/>
    <x v="3"/>
    <x v="0"/>
    <n v="29.9"/>
    <n v="44"/>
    <x v="2"/>
  </r>
  <r>
    <n v="93174372517"/>
    <s v="Marisol Ponce"/>
    <x v="1"/>
    <s v="Ensino Médio"/>
    <s v="Política"/>
    <x v="1"/>
    <d v="1978-05-23T00:00:00"/>
    <x v="3"/>
    <x v="3"/>
    <n v="79.900000000000006"/>
    <n v="47"/>
    <x v="2"/>
  </r>
  <r>
    <n v="93661850588"/>
    <s v="Rita Fernandes"/>
    <x v="1"/>
    <s v="Superior"/>
    <s v="Negócios"/>
    <x v="2"/>
    <d v="1982-11-16T00:00:00"/>
    <x v="3"/>
    <x v="0"/>
    <n v="29.9"/>
    <n v="42"/>
    <x v="3"/>
  </r>
  <r>
    <n v="94266497658"/>
    <s v="Rosa Molina"/>
    <x v="0"/>
    <s v="Ensino Médio"/>
    <s v="Agronegócio"/>
    <x v="0"/>
    <d v="1992-04-21T00:00:00"/>
    <x v="3"/>
    <x v="1"/>
    <n v="35.9"/>
    <n v="33"/>
    <x v="1"/>
  </r>
  <r>
    <n v="94367151573"/>
    <s v="Fernando Rios"/>
    <x v="0"/>
    <s v="Superior"/>
    <s v="Negócios"/>
    <x v="1"/>
    <d v="1982-07-22T00:00:00"/>
    <x v="4"/>
    <x v="2"/>
    <n v="9.9"/>
    <n v="43"/>
    <x v="3"/>
  </r>
  <r>
    <n v="94460718865"/>
    <s v="Patrícia Costa"/>
    <x v="1"/>
    <s v="Superior"/>
    <s v="Negócios"/>
    <x v="1"/>
    <d v="1965-10-20T00:00:00"/>
    <x v="0"/>
    <x v="0"/>
    <n v="29.9"/>
    <n v="59"/>
    <x v="0"/>
  </r>
  <r>
    <n v="94559470168"/>
    <s v="Rita Gomes"/>
    <x v="1"/>
    <s v="Ensino Médio"/>
    <s v="Negócios"/>
    <x v="1"/>
    <d v="1998-12-20T00:00:00"/>
    <x v="0"/>
    <x v="2"/>
    <n v="9.9"/>
    <n v="26"/>
    <x v="1"/>
  </r>
  <r>
    <n v="94583059920"/>
    <s v="Elena Morales"/>
    <x v="1"/>
    <s v="Pós-Graduação"/>
    <s v="Economia"/>
    <x v="2"/>
    <d v="1978-03-29T00:00:00"/>
    <x v="0"/>
    <x v="1"/>
    <n v="35.9"/>
    <n v="47"/>
    <x v="2"/>
  </r>
  <r>
    <n v="94654130097"/>
    <s v="Vilma Silva"/>
    <x v="1"/>
    <s v="Pós-Graduação"/>
    <s v="Negócios"/>
    <x v="1"/>
    <d v="1995-07-14T00:00:00"/>
    <x v="0"/>
    <x v="0"/>
    <n v="29.9"/>
    <n v="30"/>
    <x v="1"/>
  </r>
  <r>
    <n v="95202710429"/>
    <s v="Mason Anderson"/>
    <x v="1"/>
    <s v="Ensino Médio"/>
    <s v="Finanças"/>
    <x v="1"/>
    <d v="1966-07-12T00:00:00"/>
    <x v="0"/>
    <x v="0"/>
    <n v="29.9"/>
    <n v="59"/>
    <x v="0"/>
  </r>
  <r>
    <n v="95305432346"/>
    <s v="Sergio Camacho"/>
    <x v="1"/>
    <s v="Ensino Médio"/>
    <s v="Negócios"/>
    <x v="0"/>
    <d v="1974-01-17T00:00:00"/>
    <x v="5"/>
    <x v="0"/>
    <n v="29.9"/>
    <n v="51"/>
    <x v="2"/>
  </r>
  <r>
    <n v="95580971716"/>
    <s v="Marcelo Martins"/>
    <x v="0"/>
    <s v="Ensino Médio"/>
    <s v="Economia"/>
    <x v="0"/>
    <d v="1989-11-23T00:00:00"/>
    <x v="1"/>
    <x v="0"/>
    <n v="29.9"/>
    <n v="35"/>
    <x v="3"/>
  </r>
  <r>
    <n v="95596945437"/>
    <s v="Jesus Martinez"/>
    <x v="0"/>
    <s v="Superior"/>
    <s v="Esportes"/>
    <x v="0"/>
    <d v="1996-01-28T00:00:00"/>
    <x v="6"/>
    <x v="2"/>
    <n v="9.9"/>
    <n v="29"/>
    <x v="1"/>
  </r>
  <r>
    <n v="95707970101"/>
    <s v="Gustavo Neves"/>
    <x v="0"/>
    <s v="Pós-Graduação"/>
    <s v="Agronegócio"/>
    <x v="0"/>
    <d v="1964-10-05T00:00:00"/>
    <x v="2"/>
    <x v="3"/>
    <n v="79.900000000000006"/>
    <n v="60"/>
    <x v="0"/>
  </r>
  <r>
    <n v="95717759227"/>
    <s v="Bruno Martins"/>
    <x v="0"/>
    <s v="Ensino Médio"/>
    <s v="Negócios"/>
    <x v="1"/>
    <d v="1985-07-26T00:00:00"/>
    <x v="7"/>
    <x v="3"/>
    <n v="79.900000000000006"/>
    <n v="40"/>
    <x v="3"/>
  </r>
  <r>
    <n v="95777582172"/>
    <s v="Isabel Ramos"/>
    <x v="1"/>
    <s v="Superior"/>
    <s v="Finanças"/>
    <x v="1"/>
    <d v="1989-09-18T00:00:00"/>
    <x v="5"/>
    <x v="0"/>
    <n v="29.9"/>
    <n v="35"/>
    <x v="3"/>
  </r>
  <r>
    <n v="96142770610"/>
    <s v="Eva Foster"/>
    <x v="1"/>
    <s v="Ensino Médio"/>
    <s v="Economia"/>
    <x v="0"/>
    <d v="1966-04-20T00:00:00"/>
    <x v="4"/>
    <x v="1"/>
    <n v="35.9"/>
    <n v="59"/>
    <x v="0"/>
  </r>
  <r>
    <n v="96189222892"/>
    <s v="Pedro Silva"/>
    <x v="0"/>
    <s v="Superior"/>
    <s v="Agronegócio"/>
    <x v="2"/>
    <d v="1976-04-12T00:00:00"/>
    <x v="3"/>
    <x v="3"/>
    <n v="79.900000000000006"/>
    <n v="49"/>
    <x v="2"/>
  </r>
  <r>
    <n v="96207993803"/>
    <s v="Ava Davis"/>
    <x v="1"/>
    <s v="Ensino Médio"/>
    <s v="Economia"/>
    <x v="0"/>
    <d v="1987-07-13T00:00:00"/>
    <x v="5"/>
    <x v="1"/>
    <n v="35.9"/>
    <n v="38"/>
    <x v="3"/>
  </r>
  <r>
    <n v="96469060945"/>
    <s v="Mariana Almeida"/>
    <x v="1"/>
    <s v="Pós-Graduação"/>
    <s v="Economia"/>
    <x v="1"/>
    <d v="1970-09-19T00:00:00"/>
    <x v="4"/>
    <x v="1"/>
    <n v="35.9"/>
    <n v="55"/>
    <x v="0"/>
  </r>
  <r>
    <n v="96498559182"/>
    <s v="Amanda Costa Almeida"/>
    <x v="1"/>
    <s v="Ensino Médio"/>
    <s v="Negócios"/>
    <x v="1"/>
    <d v="1987-05-26T00:00:00"/>
    <x v="3"/>
    <x v="2"/>
    <n v="9.9"/>
    <n v="38"/>
    <x v="3"/>
  </r>
  <r>
    <n v="96683513690"/>
    <s v="Rafael Ferreira"/>
    <x v="0"/>
    <s v="Superior"/>
    <s v="Economia"/>
    <x v="2"/>
    <d v="1994-10-24T00:00:00"/>
    <x v="0"/>
    <x v="0"/>
    <n v="29.9"/>
    <n v="30"/>
    <x v="1"/>
  </r>
  <r>
    <n v="96690867763"/>
    <s v="João Almeida"/>
    <x v="0"/>
    <s v="Superior"/>
    <s v="Economia"/>
    <x v="2"/>
    <d v="1964-12-29T00:00:00"/>
    <x v="0"/>
    <x v="1"/>
    <n v="35.9"/>
    <n v="60"/>
    <x v="0"/>
  </r>
  <r>
    <n v="96730763444"/>
    <s v="Sandra Silva"/>
    <x v="1"/>
    <s v="Doutorado"/>
    <s v="Economia"/>
    <x v="1"/>
    <d v="1976-06-06T00:00:00"/>
    <x v="0"/>
    <x v="2"/>
    <n v="9.9"/>
    <n v="49"/>
    <x v="2"/>
  </r>
  <r>
    <n v="96777910303"/>
    <s v="Daniel Pereira"/>
    <x v="0"/>
    <s v="Superior"/>
    <s v="Esportes"/>
    <x v="0"/>
    <d v="1962-02-07T00:00:00"/>
    <x v="0"/>
    <x v="0"/>
    <n v="29.9"/>
    <n v="63"/>
    <x v="0"/>
  </r>
  <r>
    <n v="97043215141"/>
    <s v="Thomas Barnes"/>
    <x v="0"/>
    <s v="Mestrado"/>
    <s v="Política"/>
    <x v="1"/>
    <d v="1980-05-16T00:00:00"/>
    <x v="0"/>
    <x v="3"/>
    <n v="79.900000000000006"/>
    <n v="45"/>
    <x v="2"/>
  </r>
  <r>
    <n v="97361141928"/>
    <s v="Julio Cesar Juarez"/>
    <x v="0"/>
    <s v="Superior"/>
    <s v="Economia"/>
    <x v="2"/>
    <d v="1987-12-12T00:00:00"/>
    <x v="0"/>
    <x v="0"/>
    <n v="29.9"/>
    <n v="37"/>
    <x v="3"/>
  </r>
  <r>
    <n v="97520904627"/>
    <s v="Roberto Fuentes"/>
    <x v="0"/>
    <s v="Mestrado"/>
    <s v="Negócios"/>
    <x v="0"/>
    <d v="1978-11-18T00:00:00"/>
    <x v="0"/>
    <x v="2"/>
    <n v="9.9"/>
    <n v="46"/>
    <x v="2"/>
  </r>
  <r>
    <n v="97854794245"/>
    <s v="Emerson Gomes"/>
    <x v="0"/>
    <s v="Superior"/>
    <s v="Negócios"/>
    <x v="1"/>
    <d v="1986-06-03T00:00:00"/>
    <x v="0"/>
    <x v="0"/>
    <n v="29.9"/>
    <n v="39"/>
    <x v="3"/>
  </r>
  <r>
    <n v="97867342326"/>
    <s v="Fabiana Oliveira"/>
    <x v="1"/>
    <s v="Ensino Médio"/>
    <s v="Negócios"/>
    <x v="0"/>
    <d v="1989-12-30T00:00:00"/>
    <x v="0"/>
    <x v="3"/>
    <n v="79.900000000000006"/>
    <n v="35"/>
    <x v="3"/>
  </r>
  <r>
    <n v="97913428100"/>
    <s v="Gabriela Torres"/>
    <x v="1"/>
    <s v="Mestrado"/>
    <s v="Finanças"/>
    <x v="0"/>
    <d v="1999-10-18T00:00:00"/>
    <x v="1"/>
    <x v="0"/>
    <n v="29.9"/>
    <n v="25"/>
    <x v="1"/>
  </r>
  <r>
    <n v="98024981881"/>
    <s v="Renata Almeida"/>
    <x v="1"/>
    <s v="Superior"/>
    <s v="Finanças"/>
    <x v="1"/>
    <d v="1965-12-01T00:00:00"/>
    <x v="2"/>
    <x v="0"/>
    <n v="29.9"/>
    <n v="59"/>
    <x v="0"/>
  </r>
  <r>
    <n v="98384039664"/>
    <s v="Bernardo Fernandes"/>
    <x v="0"/>
    <s v="Ensino Médio"/>
    <s v="Finanças"/>
    <x v="0"/>
    <d v="1997-02-07T00:00:00"/>
    <x v="3"/>
    <x v="0"/>
    <n v="29.9"/>
    <n v="28"/>
    <x v="1"/>
  </r>
  <r>
    <n v="98413368768"/>
    <s v="Bernardo Martins"/>
    <x v="0"/>
    <s v="Superior"/>
    <s v="Negócios"/>
    <x v="1"/>
    <d v="1994-10-22T00:00:00"/>
    <x v="3"/>
    <x v="2"/>
    <n v="9.9"/>
    <n v="30"/>
    <x v="1"/>
  </r>
  <r>
    <n v="98697109512"/>
    <s v="Ramon Flores"/>
    <x v="0"/>
    <s v="Mestrado"/>
    <s v="Esportes"/>
    <x v="2"/>
    <d v="1989-01-15T00:00:00"/>
    <x v="3"/>
    <x v="2"/>
    <n v="9.9"/>
    <n v="36"/>
    <x v="3"/>
  </r>
  <r>
    <n v="99005827580"/>
    <s v="Alejandra Herrera"/>
    <x v="1"/>
    <s v="Ensino Médio"/>
    <s v="Economia"/>
    <x v="0"/>
    <d v="1970-10-29T00:00:00"/>
    <x v="3"/>
    <x v="1"/>
    <n v="35.9"/>
    <n v="54"/>
    <x v="0"/>
  </r>
  <r>
    <n v="99052709620"/>
    <s v="Julian Russell"/>
    <x v="1"/>
    <s v="Doutorado"/>
    <s v="Negócios"/>
    <x v="0"/>
    <d v="1993-08-11T00:00:00"/>
    <x v="3"/>
    <x v="2"/>
    <n v="9.9"/>
    <n v="32"/>
    <x v="1"/>
  </r>
  <r>
    <n v="99391394012"/>
    <s v="Mariana Souza"/>
    <x v="1"/>
    <s v="Ensino Médio"/>
    <s v="Negócios"/>
    <x v="0"/>
    <d v="1999-06-01T00:00:00"/>
    <x v="3"/>
    <x v="1"/>
    <n v="35.9"/>
    <n v="26"/>
    <x v="1"/>
  </r>
  <r>
    <n v="99587124171"/>
    <s v="Landon Gray"/>
    <x v="1"/>
    <s v="Superior"/>
    <s v="Negócios"/>
    <x v="1"/>
    <d v="1976-12-18T00:00:00"/>
    <x v="4"/>
    <x v="0"/>
    <n v="29.9"/>
    <n v="48"/>
    <x v="2"/>
  </r>
  <r>
    <n v="99659049071"/>
    <s v="Isaac Henderson"/>
    <x v="0"/>
    <s v="Ensino Médio"/>
    <s v="Finanças"/>
    <x v="0"/>
    <d v="1996-06-13T00:00:00"/>
    <x v="0"/>
    <x v="0"/>
    <n v="29.9"/>
    <n v="29"/>
    <x v="1"/>
  </r>
  <r>
    <n v="99687496489"/>
    <s v="Tristan Perry"/>
    <x v="0"/>
    <s v="Pós-Graduação"/>
    <s v="Negócios"/>
    <x v="0"/>
    <d v="1996-04-08T00:00:00"/>
    <x v="0"/>
    <x v="1"/>
    <n v="35.9"/>
    <n v="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56298-A578-4248-BC93-C57838AFD0BD}" name="RECEITA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G5:AG6" firstHeaderRow="1" firstDataRow="1" firstDataCol="0"/>
  <pivotFields count="12">
    <pivotField numFmtId="167"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numFmtId="14" showAll="0"/>
    <pivotField showAll="0"/>
    <pivotField showAll="0">
      <items count="5">
        <item x="1"/>
        <item x="2"/>
        <item x="3"/>
        <item x="0"/>
        <item t="default"/>
      </items>
    </pivotField>
    <pivotField dataField="1" numFmtId="164" showAll="0"/>
    <pivotField showAll="0"/>
    <pivotField showAll="0">
      <items count="5">
        <item x="1"/>
        <item x="3"/>
        <item x="2"/>
        <item x="0"/>
        <item t="default"/>
      </items>
    </pivotField>
  </pivotFields>
  <rowItems count="1">
    <i/>
  </rowItems>
  <colItems count="1">
    <i/>
  </colItems>
  <dataFields count="1">
    <dataField name=" Mensalidades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D0D5C-BABA-4D1F-A45B-6278B75B332A}" name="AVALIACAO" cacheId="12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A5:AB14" firstHeaderRow="1" firstDataRow="1" firstDataCol="1"/>
  <pivotFields count="12">
    <pivotField numFmtId="167"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numFmtId="14" showAll="0"/>
    <pivotField axis="axisRow" dataField="1" showAll="0" sortType="descending">
      <items count="9">
        <item x="3"/>
        <item x="5"/>
        <item x="7"/>
        <item x="2"/>
        <item x="4"/>
        <item x="6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1"/>
        <item x="2"/>
        <item x="3"/>
        <item x="0"/>
        <item t="default"/>
      </items>
    </pivotField>
    <pivotField numFmtId="164" showAll="0"/>
    <pivotField showAll="0"/>
    <pivotField showAll="0">
      <items count="5">
        <item x="1"/>
        <item x="3"/>
        <item x="2"/>
        <item x="0"/>
        <item t="default"/>
      </items>
    </pivotField>
  </pivotFields>
  <rowFields count="1">
    <field x="7"/>
  </rowFields>
  <rowItems count="9">
    <i>
      <x v="6"/>
    </i>
    <i>
      <x/>
    </i>
    <i>
      <x v="4"/>
    </i>
    <i>
      <x v="1"/>
    </i>
    <i>
      <x v="7"/>
    </i>
    <i>
      <x v="3"/>
    </i>
    <i>
      <x v="5"/>
    </i>
    <i>
      <x v="2"/>
    </i>
    <i t="grand">
      <x/>
    </i>
  </rowItems>
  <colItems count="1">
    <i/>
  </colItems>
  <dataFields count="1">
    <dataField name="Contagem de Avaliação" fld="7" subtotal="count" baseField="0" baseItem="0"/>
  </dataFields>
  <formats count="6">
    <format dxfId="1293">
      <pivotArea type="all" dataOnly="0" outline="0" fieldPosition="0"/>
    </format>
    <format dxfId="1292">
      <pivotArea outline="0" collapsedLevelsAreSubtotals="1" fieldPosition="0"/>
    </format>
    <format dxfId="1291">
      <pivotArea field="7" type="button" dataOnly="0" labelOnly="1" outline="0" axis="axisRow" fieldPosition="0"/>
    </format>
    <format dxfId="1290">
      <pivotArea dataOnly="0" labelOnly="1" fieldPosition="0">
        <references count="1">
          <reference field="7" count="0"/>
        </references>
      </pivotArea>
    </format>
    <format dxfId="1289">
      <pivotArea dataOnly="0" labelOnly="1" grandRow="1" outline="0" fieldPosition="0"/>
    </format>
    <format dxfId="128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DC87F7-E425-47F9-BFB3-2248CF33F78C}" name="REGIONAL" cacheId="12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>
  <location ref="U5:V8" firstHeaderRow="1" firstDataRow="1" firstDataCol="1"/>
  <pivotFields count="12">
    <pivotField numFmtId="167" showAll="0"/>
    <pivotField showAll="0"/>
    <pivotField showAll="0">
      <items count="3">
        <item x="1"/>
        <item x="0"/>
        <item t="default"/>
      </items>
    </pivotField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numFmtId="14" showAll="0"/>
    <pivotField showAll="0"/>
    <pivotField showAll="0">
      <items count="5">
        <item x="1"/>
        <item x="2"/>
        <item x="3"/>
        <item x="0"/>
        <item t="default"/>
      </items>
    </pivotField>
    <pivotField numFmtId="164" showAll="0"/>
    <pivotField showAll="0"/>
    <pivotField showAll="0">
      <items count="5">
        <item x="1"/>
        <item x="3"/>
        <item x="2"/>
        <item x="0"/>
        <item t="default"/>
      </items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Contagem de Região" fld="5" subtotal="count" baseField="0" baseItem="0"/>
  </dataFields>
  <formats count="5">
    <format dxfId="1287">
      <pivotArea type="all" dataOnly="0" outline="0" fieldPosition="0"/>
    </format>
    <format dxfId="1286">
      <pivotArea outline="0" collapsedLevelsAreSubtotals="1" fieldPosition="0"/>
    </format>
    <format dxfId="1285">
      <pivotArea field="5" type="button" dataOnly="0" labelOnly="1" outline="0" axis="axisRow" fieldPosition="0"/>
    </format>
    <format dxfId="1284">
      <pivotArea dataOnly="0" labelOnly="1" fieldPosition="0">
        <references count="1">
          <reference field="5" count="0"/>
        </references>
      </pivotArea>
    </format>
    <format dxfId="128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D146F-566B-490E-8FE9-C8CD3694118E}" name="PRODUTO" cacheId="12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>
  <location ref="O5:P9" firstHeaderRow="1" firstDataRow="1" firstDataCol="1"/>
  <pivotFields count="12">
    <pivotField numFmtId="167"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numFmtId="14" showAll="0"/>
    <pivotField showAll="0"/>
    <pivotField axis="axisRow" dataField="1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showAll="0">
      <items count="5">
        <item x="1"/>
        <item x="3"/>
        <item x="2"/>
        <item x="0"/>
        <item t="default"/>
      </items>
    </pivotField>
  </pivotFields>
  <rowFields count="1">
    <field x="8"/>
  </rowFields>
  <rowItems count="4">
    <i>
      <x v="1"/>
    </i>
    <i>
      <x v="3"/>
    </i>
    <i>
      <x/>
    </i>
    <i>
      <x v="2"/>
    </i>
  </rowItems>
  <colItems count="1">
    <i/>
  </colItems>
  <dataFields count="1">
    <dataField name="Contagem de Assinatura" fld="8" subtotal="count" baseField="0" baseItem="0"/>
  </dataFields>
  <formats count="5">
    <format dxfId="1298">
      <pivotArea type="all" dataOnly="0" outline="0" fieldPosition="0"/>
    </format>
    <format dxfId="1297">
      <pivotArea outline="0" collapsedLevelsAreSubtotals="1" fieldPosition="0"/>
    </format>
    <format dxfId="1296">
      <pivotArea field="8" type="button" dataOnly="0" labelOnly="1" outline="0" axis="axisRow" fieldPosition="0"/>
    </format>
    <format dxfId="1295">
      <pivotArea dataOnly="0" labelOnly="1" fieldPosition="0">
        <references count="1">
          <reference field="8" count="0"/>
        </references>
      </pivotArea>
    </format>
    <format dxfId="129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A4C86-CEFC-451A-AAE4-4BEAD3285E23}" name="GENERO_FAIXAETARIA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I5:L11" firstHeaderRow="1" firstDataRow="2" firstDataCol="1"/>
  <pivotFields count="12">
    <pivotField numFmtId="167"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numFmtId="14" showAll="0"/>
    <pivotField showAll="0"/>
    <pivotField showAll="0">
      <items count="5">
        <item x="1"/>
        <item x="2"/>
        <item x="3"/>
        <item x="0"/>
        <item t="default"/>
      </items>
    </pivotField>
    <pivotField numFmtId="164" showAll="0"/>
    <pivotField showAll="0"/>
    <pivotField axis="axisRow" showAll="0">
      <items count="5">
        <item x="1"/>
        <item x="3"/>
        <item x="2"/>
        <item x="0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ntagem de Gênero" fld="2" subtotal="count" baseField="0" baseItem="0"/>
  </dataFields>
  <chartFormats count="2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C37D78-E453-4013-8BDB-A68C2E728E45}" name="BASE_TOTAL" cacheId="12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rowHeaderCaption=" Gênero">
  <location ref="B5:C7" firstHeaderRow="1" firstDataRow="1" firstDataCol="1"/>
  <pivotFields count="12">
    <pivotField numFmtId="167"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numFmtId="14" showAll="0"/>
    <pivotField showAll="0"/>
    <pivotField showAll="0">
      <items count="5">
        <item x="1"/>
        <item x="2"/>
        <item x="3"/>
        <item x="0"/>
        <item t="default"/>
      </items>
    </pivotField>
    <pivotField numFmtId="164" showAll="0"/>
    <pivotField showAll="0"/>
    <pivotField showAll="0">
      <items count="5">
        <item x="1"/>
        <item x="3"/>
        <item x="2"/>
        <item x="0"/>
        <item t="default"/>
      </items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 Total por  Gênero" fld="2" subtotal="count" baseField="0" baseItem="0"/>
  </dataFields>
  <formats count="5">
    <format dxfId="1278">
      <pivotArea type="all" dataOnly="0" outline="0" fieldPosition="0"/>
    </format>
    <format dxfId="1279">
      <pivotArea outline="0" collapsedLevelsAreSubtotals="1" fieldPosition="0"/>
    </format>
    <format dxfId="1280">
      <pivotArea field="2" type="button" dataOnly="0" labelOnly="1" outline="0" axis="axisRow" fieldPosition="0"/>
    </format>
    <format dxfId="1281">
      <pivotArea dataOnly="0" labelOnly="1" fieldPosition="0">
        <references count="1">
          <reference field="2" count="0"/>
        </references>
      </pivotArea>
    </format>
    <format dxfId="128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8DCD1CDD-E061-4C88-8215-9CD422A154C7}" sourceName="Região">
  <pivotTables>
    <pivotTable tabId="8" name="BASE_TOTAL"/>
    <pivotTable tabId="8" name="AVALIACAO"/>
    <pivotTable tabId="8" name="GENERO_FAIXAETARIA"/>
    <pivotTable tabId="8" name="PRODUTO"/>
    <pivotTable tabId="8" name="RECEITA"/>
  </pivotTables>
  <data>
    <tabular pivotCacheId="573991969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ssinatura" xr10:uid="{2BA5C755-46B7-4F80-9C2E-2EE287CF2590}" sourceName="Assinatura">
  <pivotTables>
    <pivotTable tabId="8" name="BASE_TOTAL"/>
    <pivotTable tabId="8" name="AVALIACAO"/>
    <pivotTable tabId="8" name="GENERO_FAIXAETARIA"/>
    <pivotTable tabId="8" name="RECEITA"/>
    <pivotTable tabId="8" name="REGIONAL"/>
  </pivotTables>
  <data>
    <tabular pivotCacheId="573991969">
      <items count="4">
        <i x="1" s="1"/>
        <i x="2" s="1"/>
        <i x="3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ixa_Etária" xr10:uid="{4DEF0839-0370-42C8-BD3D-8123ACAA3309}" sourceName="Faixa Etária">
  <pivotTables>
    <pivotTable tabId="8" name="BASE_TOTAL"/>
    <pivotTable tabId="8" name="AVALIACAO"/>
    <pivotTable tabId="8" name="PRODUTO"/>
    <pivotTable tabId="8" name="RECEITA"/>
    <pivotTable tabId="8" name="REGIONAL"/>
  </pivotTables>
  <data>
    <tabular pivotCacheId="573991969">
      <items count="4">
        <i x="1" s="1"/>
        <i x="3" s="1"/>
        <i x="2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ênero" xr10:uid="{9EF3192B-8161-427A-91EA-548F7C4854EF}" sourceName="Gênero">
  <pivotTables>
    <pivotTable tabId="8" name="PRODUTO"/>
    <pivotTable tabId="8" name="AVALIACAO"/>
    <pivotTable tabId="8" name="RECEITA"/>
    <pivotTable tabId="8" name="REGIONAL"/>
  </pivotTables>
  <data>
    <tabular pivotCacheId="573991969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ão" xr10:uid="{501CFD2B-C6D1-4E61-8DA0-BD805288204F}" cache="SegmentaçãodeDados_Região" caption="Região" style="SlicerStyleLight1 3" rowHeight="257175"/>
  <slicer name="Assinatura" xr10:uid="{1FB46B49-E15E-4259-880E-AB5B82D92A00}" cache="SegmentaçãodeDados_Assinatura" caption="Assinatura" style="SlicerStyleLight1 3" rowHeight="257175"/>
  <slicer name="Faixa Etária" xr10:uid="{3C8EEC3B-3A00-4910-8FA4-C37F33619E19}" cache="SegmentaçãodeDados_Faixa_Etária" caption="Faixa Etária" style="SlicerStyleLight1 3" rowHeight="257175"/>
  <slicer name="Gênero" xr10:uid="{66AA77D4-81C8-4F70-8295-D7120B7E790B}" cache="SegmentaçãodeDados_Gênero" caption="Gênero" columnCount="2" style="SlicerStyleLight1 3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C4F5F7-BF73-4464-9720-D4FCC11107AC}" name="tBase" displayName="tBase" ref="B2:M804" totalsRowShown="0" headerRowDxfId="1305">
  <autoFilter ref="B2:M804" xr:uid="{0FC4F5F7-BF73-4464-9720-D4FCC11107AC}"/>
  <tableColumns count="12">
    <tableColumn id="1" xr3:uid="{C5D478E4-84C1-48D6-815E-85D7D4BAC79D}" name="CPF" dataDxfId="1304"/>
    <tableColumn id="2" xr3:uid="{DFEB292A-72FD-445E-A644-CDE308BD7C62}" name="Nome"/>
    <tableColumn id="3" xr3:uid="{04149EE6-479D-47D3-945D-F5BA856203D5}" name="Gênero"/>
    <tableColumn id="4" xr3:uid="{5C11692A-381F-410E-85C0-17251BE645BA}" name="Nivel de Estudos"/>
    <tableColumn id="5" xr3:uid="{68866D09-4566-41B6-BDD1-63F8F54FBA62}" name="Interesse/Hobbie"/>
    <tableColumn id="6" xr3:uid="{DEB58768-B6EB-461A-98DD-C53474B262E2}" name="Região"/>
    <tableColumn id="7" xr3:uid="{7267F189-765E-4F2D-B784-CDA3778913D0}" name="Data Nascimento" dataDxfId="1302"/>
    <tableColumn id="8" xr3:uid="{56464997-A0B2-4C26-B2EC-A4A01E9B8CDD}" name="Avaliação" dataDxfId="1303"/>
    <tableColumn id="9" xr3:uid="{95DB958D-5CE4-481B-8446-40A22B722480}" name="Assinatura"/>
    <tableColumn id="10" xr3:uid="{C8FAE869-1DA7-4C9E-82CC-5E94B5620A91}" name="Mensalidades" dataDxfId="1301"/>
    <tableColumn id="11" xr3:uid="{ABB4545D-060D-4511-8AA1-E0A09C44D39A}" name="Idade" dataDxfId="1300">
      <calculatedColumnFormula>TRUNC((TODAY()-tBase[[#This Row],[Data Nascimento]])/365)</calculatedColumnFormula>
    </tableColumn>
    <tableColumn id="13" xr3:uid="{8D955F1F-C9FA-42DF-89FD-64C678BB9ED9}" name="Faixa Etária" dataDxfId="1299">
      <calculatedColumnFormula>HLOOKUP(tBase[[#This Row],[Idade]],$O$3:$R$4,2,TRUE)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Assianntes">
      <a:dk1>
        <a:sysClr val="windowText" lastClr="000000"/>
      </a:dk1>
      <a:lt1>
        <a:sysClr val="window" lastClr="FFFFFF"/>
      </a:lt1>
      <a:dk2>
        <a:srgbClr val="100625"/>
      </a:dk2>
      <a:lt2>
        <a:srgbClr val="372561"/>
      </a:lt2>
      <a:accent1>
        <a:srgbClr val="E85A7B"/>
      </a:accent1>
      <a:accent2>
        <a:srgbClr val="6477F2"/>
      </a:accent2>
      <a:accent3>
        <a:srgbClr val="58407D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7CBE-7228-4EF2-AF4C-F5E7D3363989}">
  <sheetPr>
    <tabColor theme="9"/>
  </sheetPr>
  <dimension ref="B2:R804"/>
  <sheetViews>
    <sheetView topLeftCell="B3" workbookViewId="0">
      <selection activeCell="H9" sqref="H9"/>
    </sheetView>
  </sheetViews>
  <sheetFormatPr defaultRowHeight="15"/>
  <cols>
    <col min="1" max="1" width="9" customWidth="1"/>
    <col min="2" max="2" width="20.28515625" customWidth="1"/>
    <col min="3" max="3" width="22.5703125" bestFit="1" customWidth="1"/>
    <col min="4" max="4" width="21" customWidth="1"/>
    <col min="5" max="5" width="21.28515625" customWidth="1"/>
    <col min="6" max="6" width="20.28515625" customWidth="1"/>
    <col min="7" max="7" width="15.140625" bestFit="1" customWidth="1"/>
    <col min="8" max="8" width="23.85546875" customWidth="1"/>
    <col min="9" max="9" width="19.7109375" bestFit="1" customWidth="1"/>
    <col min="10" max="10" width="20.5703125" bestFit="1" customWidth="1"/>
    <col min="11" max="12" width="21" style="18" customWidth="1"/>
    <col min="13" max="13" width="21" style="26" customWidth="1"/>
    <col min="14" max="14" width="21" style="18" customWidth="1"/>
    <col min="15" max="15" width="11.85546875" customWidth="1"/>
    <col min="16" max="18" width="10.7109375" customWidth="1"/>
  </cols>
  <sheetData>
    <row r="2" spans="2:18">
      <c r="B2" s="19" t="s">
        <v>2</v>
      </c>
      <c r="C2" s="19" t="s">
        <v>0</v>
      </c>
      <c r="D2" s="19" t="s">
        <v>1</v>
      </c>
      <c r="E2" s="19" t="s">
        <v>3</v>
      </c>
      <c r="F2" s="19" t="s">
        <v>10</v>
      </c>
      <c r="G2" s="19" t="s">
        <v>419</v>
      </c>
      <c r="H2" s="19" t="s">
        <v>4</v>
      </c>
      <c r="I2" s="19" t="s">
        <v>428</v>
      </c>
      <c r="J2" s="19" t="s">
        <v>452</v>
      </c>
      <c r="K2" s="20" t="s">
        <v>457</v>
      </c>
      <c r="L2" s="20" t="s">
        <v>458</v>
      </c>
      <c r="M2" s="24" t="s">
        <v>445</v>
      </c>
      <c r="N2" s="23"/>
      <c r="O2" s="7" t="s">
        <v>445</v>
      </c>
    </row>
    <row r="3" spans="2:18">
      <c r="B3" s="21">
        <v>22251128276</v>
      </c>
      <c r="C3" t="s">
        <v>135</v>
      </c>
      <c r="D3" t="s">
        <v>6</v>
      </c>
      <c r="E3" t="s">
        <v>417</v>
      </c>
      <c r="F3" t="s">
        <v>9</v>
      </c>
      <c r="G3" t="s">
        <v>425</v>
      </c>
      <c r="H3" s="1">
        <v>21118</v>
      </c>
      <c r="I3" s="1" t="s">
        <v>433</v>
      </c>
      <c r="J3" t="s">
        <v>453</v>
      </c>
      <c r="K3" s="18">
        <v>29.9</v>
      </c>
      <c r="L3" s="22">
        <f ca="1">TRUNC((TODAY()-tBase[[#This Row],[Data Nascimento]])/365)</f>
        <v>67</v>
      </c>
      <c r="M3" s="25" t="str">
        <f ca="1">HLOOKUP(tBase[[#This Row],[Idade]],$O$3:$R$4,2,TRUE)</f>
        <v>54-70</v>
      </c>
      <c r="N3" s="22"/>
      <c r="O3" s="16">
        <v>24</v>
      </c>
      <c r="P3" s="16">
        <v>35</v>
      </c>
      <c r="Q3" s="16">
        <v>44</v>
      </c>
      <c r="R3" s="16">
        <v>54</v>
      </c>
    </row>
    <row r="4" spans="2:18">
      <c r="B4" s="21">
        <v>22261045848</v>
      </c>
      <c r="C4" t="s">
        <v>217</v>
      </c>
      <c r="D4" t="s">
        <v>5</v>
      </c>
      <c r="E4" t="s">
        <v>7</v>
      </c>
      <c r="F4" t="s">
        <v>12</v>
      </c>
      <c r="G4" t="s">
        <v>425</v>
      </c>
      <c r="H4" s="1">
        <v>33376</v>
      </c>
      <c r="I4" s="1" t="s">
        <v>433</v>
      </c>
      <c r="J4" t="s">
        <v>454</v>
      </c>
      <c r="K4" s="18">
        <v>35.9</v>
      </c>
      <c r="L4" s="22">
        <f ca="1">TRUNC((TODAY()-tBase[[#This Row],[Data Nascimento]])/365)</f>
        <v>34</v>
      </c>
      <c r="M4" s="25" t="str">
        <f ca="1">HLOOKUP(tBase[[#This Row],[Idade]],$O$3:$R$4,2,TRUE)</f>
        <v>24-34</v>
      </c>
      <c r="N4" s="22"/>
      <c r="O4" s="2" t="s">
        <v>420</v>
      </c>
      <c r="P4" s="2" t="s">
        <v>421</v>
      </c>
      <c r="Q4" s="2" t="s">
        <v>422</v>
      </c>
      <c r="R4" s="3" t="s">
        <v>423</v>
      </c>
    </row>
    <row r="5" spans="2:18">
      <c r="B5" s="21">
        <v>22319593464</v>
      </c>
      <c r="C5" t="s">
        <v>221</v>
      </c>
      <c r="D5" t="s">
        <v>5</v>
      </c>
      <c r="E5" t="s">
        <v>417</v>
      </c>
      <c r="F5" t="s">
        <v>427</v>
      </c>
      <c r="G5" t="s">
        <v>426</v>
      </c>
      <c r="H5" s="1">
        <v>22802</v>
      </c>
      <c r="I5" s="1" t="s">
        <v>433</v>
      </c>
      <c r="J5" t="s">
        <v>454</v>
      </c>
      <c r="K5" s="18">
        <v>35.9</v>
      </c>
      <c r="L5" s="22">
        <f ca="1">TRUNC((TODAY()-tBase[[#This Row],[Data Nascimento]])/365)</f>
        <v>63</v>
      </c>
      <c r="M5" s="25" t="str">
        <f ca="1">HLOOKUP(tBase[[#This Row],[Idade]],$O$3:$R$4,2,TRUE)</f>
        <v>54-70</v>
      </c>
      <c r="N5" s="22"/>
    </row>
    <row r="6" spans="2:18">
      <c r="B6" s="21">
        <v>22502656506</v>
      </c>
      <c r="C6" t="s">
        <v>304</v>
      </c>
      <c r="D6" t="s">
        <v>6</v>
      </c>
      <c r="E6" t="s">
        <v>417</v>
      </c>
      <c r="F6" t="s">
        <v>14</v>
      </c>
      <c r="G6" t="s">
        <v>425</v>
      </c>
      <c r="H6" s="1">
        <v>34035</v>
      </c>
      <c r="I6" s="1" t="s">
        <v>433</v>
      </c>
      <c r="J6" t="s">
        <v>453</v>
      </c>
      <c r="K6" s="18">
        <v>29.9</v>
      </c>
      <c r="L6" s="22">
        <f ca="1">TRUNC((TODAY()-tBase[[#This Row],[Data Nascimento]])/365)</f>
        <v>32</v>
      </c>
      <c r="M6" s="25" t="str">
        <f ca="1">HLOOKUP(tBase[[#This Row],[Idade]],$O$3:$R$4,2,TRUE)</f>
        <v>24-34</v>
      </c>
      <c r="N6" s="22"/>
    </row>
    <row r="7" spans="2:18">
      <c r="B7" s="21">
        <v>22545488634</v>
      </c>
      <c r="C7" t="s">
        <v>195</v>
      </c>
      <c r="D7" t="s">
        <v>5</v>
      </c>
      <c r="E7" t="s">
        <v>417</v>
      </c>
      <c r="F7" t="s">
        <v>9</v>
      </c>
      <c r="G7" t="s">
        <v>425</v>
      </c>
      <c r="H7" s="1">
        <v>22524</v>
      </c>
      <c r="I7" s="1" t="s">
        <v>433</v>
      </c>
      <c r="J7" t="s">
        <v>455</v>
      </c>
      <c r="K7" s="18">
        <v>9.9</v>
      </c>
      <c r="L7" s="22">
        <f ca="1">TRUNC((TODAY()-tBase[[#This Row],[Data Nascimento]])/365)</f>
        <v>64</v>
      </c>
      <c r="M7" s="25" t="str">
        <f ca="1">HLOOKUP(tBase[[#This Row],[Idade]],$O$3:$R$4,2,TRUE)</f>
        <v>54-70</v>
      </c>
      <c r="N7" s="22"/>
    </row>
    <row r="8" spans="2:18">
      <c r="B8" s="21">
        <v>22730255729</v>
      </c>
      <c r="C8" t="s">
        <v>235</v>
      </c>
      <c r="D8" t="s">
        <v>6</v>
      </c>
      <c r="E8" t="s">
        <v>417</v>
      </c>
      <c r="F8" t="s">
        <v>12</v>
      </c>
      <c r="G8" t="s">
        <v>425</v>
      </c>
      <c r="H8" s="1">
        <v>20633</v>
      </c>
      <c r="I8" s="1" t="s">
        <v>433</v>
      </c>
      <c r="J8" t="s">
        <v>455</v>
      </c>
      <c r="K8" s="18">
        <v>9.9</v>
      </c>
      <c r="L8" s="22">
        <f ca="1">TRUNC((TODAY()-tBase[[#This Row],[Data Nascimento]])/365)</f>
        <v>69</v>
      </c>
      <c r="M8" s="25" t="str">
        <f ca="1">HLOOKUP(tBase[[#This Row],[Idade]],$O$3:$R$4,2,TRUE)</f>
        <v>54-70</v>
      </c>
      <c r="N8" s="22"/>
    </row>
    <row r="9" spans="2:18">
      <c r="B9" s="21">
        <v>22915442664</v>
      </c>
      <c r="C9" t="s">
        <v>380</v>
      </c>
      <c r="D9" t="s">
        <v>5</v>
      </c>
      <c r="E9" t="s">
        <v>7</v>
      </c>
      <c r="F9" t="s">
        <v>13</v>
      </c>
      <c r="G9" t="s">
        <v>425</v>
      </c>
      <c r="H9" s="1">
        <v>26190</v>
      </c>
      <c r="I9" s="1" t="s">
        <v>433</v>
      </c>
      <c r="J9" t="s">
        <v>455</v>
      </c>
      <c r="K9" s="18">
        <v>9.9</v>
      </c>
      <c r="L9" s="22">
        <f ca="1">TRUNC((TODAY()-tBase[[#This Row],[Data Nascimento]])/365)</f>
        <v>54</v>
      </c>
      <c r="M9" s="25" t="str">
        <f ca="1">HLOOKUP(tBase[[#This Row],[Idade]],$O$3:$R$4,2,TRUE)</f>
        <v>54-70</v>
      </c>
      <c r="N9" s="22"/>
    </row>
    <row r="10" spans="2:18">
      <c r="B10" s="21">
        <v>23003948004</v>
      </c>
      <c r="C10" t="s">
        <v>385</v>
      </c>
      <c r="D10" t="s">
        <v>6</v>
      </c>
      <c r="E10" t="s">
        <v>7</v>
      </c>
      <c r="F10" t="s">
        <v>12</v>
      </c>
      <c r="G10" t="s">
        <v>425</v>
      </c>
      <c r="H10" s="1">
        <v>34879</v>
      </c>
      <c r="I10" s="1" t="s">
        <v>433</v>
      </c>
      <c r="J10" t="s">
        <v>454</v>
      </c>
      <c r="K10" s="18">
        <v>35.9</v>
      </c>
      <c r="L10" s="22">
        <f ca="1">TRUNC((TODAY()-tBase[[#This Row],[Data Nascimento]])/365)</f>
        <v>30</v>
      </c>
      <c r="M10" s="25" t="str">
        <f ca="1">HLOOKUP(tBase[[#This Row],[Idade]],$O$3:$R$4,2,TRUE)</f>
        <v>24-34</v>
      </c>
      <c r="N10" s="22"/>
    </row>
    <row r="11" spans="2:18">
      <c r="B11" s="21">
        <v>23076469898</v>
      </c>
      <c r="C11" t="s">
        <v>28</v>
      </c>
      <c r="D11" t="s">
        <v>5</v>
      </c>
      <c r="E11" t="s">
        <v>416</v>
      </c>
      <c r="F11" t="s">
        <v>14</v>
      </c>
      <c r="G11" t="s">
        <v>425</v>
      </c>
      <c r="H11" s="1">
        <v>26534</v>
      </c>
      <c r="I11" s="1" t="s">
        <v>433</v>
      </c>
      <c r="J11" t="s">
        <v>453</v>
      </c>
      <c r="K11" s="18">
        <v>29.9</v>
      </c>
      <c r="L11" s="22">
        <f ca="1">TRUNC((TODAY()-tBase[[#This Row],[Data Nascimento]])/365)</f>
        <v>53</v>
      </c>
      <c r="M11" s="25" t="str">
        <f ca="1">HLOOKUP(tBase[[#This Row],[Idade]],$O$3:$R$4,2,TRUE)</f>
        <v>44 - 54</v>
      </c>
      <c r="N11" s="22"/>
    </row>
    <row r="12" spans="2:18">
      <c r="B12" s="21">
        <v>23247585094</v>
      </c>
      <c r="C12" t="s">
        <v>123</v>
      </c>
      <c r="D12" t="s">
        <v>6</v>
      </c>
      <c r="E12" t="s">
        <v>7</v>
      </c>
      <c r="F12" t="s">
        <v>9</v>
      </c>
      <c r="G12" t="s">
        <v>424</v>
      </c>
      <c r="H12" s="1">
        <v>31809</v>
      </c>
      <c r="I12" s="1" t="s">
        <v>429</v>
      </c>
      <c r="J12" t="s">
        <v>455</v>
      </c>
      <c r="K12" s="18">
        <v>9.9</v>
      </c>
      <c r="L12" s="22">
        <f ca="1">TRUNC((TODAY()-tBase[[#This Row],[Data Nascimento]])/365)</f>
        <v>38</v>
      </c>
      <c r="M12" s="25" t="str">
        <f ca="1">HLOOKUP(tBase[[#This Row],[Idade]],$O$3:$R$4,2,TRUE)</f>
        <v>35 - 44</v>
      </c>
      <c r="N12" s="22"/>
    </row>
    <row r="13" spans="2:18">
      <c r="B13" s="21">
        <v>23305930384</v>
      </c>
      <c r="C13" t="s">
        <v>386</v>
      </c>
      <c r="D13" t="s">
        <v>5</v>
      </c>
      <c r="E13" t="s">
        <v>417</v>
      </c>
      <c r="F13" t="s">
        <v>13</v>
      </c>
      <c r="G13" t="s">
        <v>426</v>
      </c>
      <c r="H13" s="1">
        <v>21884</v>
      </c>
      <c r="I13" s="1" t="s">
        <v>432</v>
      </c>
      <c r="J13" t="s">
        <v>456</v>
      </c>
      <c r="K13" s="18">
        <v>79.900000000000006</v>
      </c>
      <c r="L13" s="22">
        <f ca="1">TRUNC((TODAY()-tBase[[#This Row],[Data Nascimento]])/365)</f>
        <v>65</v>
      </c>
      <c r="M13" s="25" t="str">
        <f ca="1">HLOOKUP(tBase[[#This Row],[Idade]],$O$3:$R$4,2,TRUE)</f>
        <v>54-70</v>
      </c>
      <c r="N13" s="22"/>
    </row>
    <row r="14" spans="2:18">
      <c r="B14" s="21">
        <v>23327518189</v>
      </c>
      <c r="C14" t="s">
        <v>238</v>
      </c>
      <c r="D14" t="s">
        <v>6</v>
      </c>
      <c r="E14" t="s">
        <v>417</v>
      </c>
      <c r="F14" t="s">
        <v>427</v>
      </c>
      <c r="G14" t="s">
        <v>426</v>
      </c>
      <c r="H14" s="1">
        <v>21366</v>
      </c>
      <c r="I14" s="1" t="s">
        <v>436</v>
      </c>
      <c r="J14" t="s">
        <v>453</v>
      </c>
      <c r="K14" s="18">
        <v>29.9</v>
      </c>
      <c r="L14" s="22">
        <f ca="1">TRUNC((TODAY()-tBase[[#This Row],[Data Nascimento]])/365)</f>
        <v>67</v>
      </c>
      <c r="M14" s="25" t="str">
        <f ca="1">HLOOKUP(tBase[[#This Row],[Idade]],$O$3:$R$4,2,TRUE)</f>
        <v>54-70</v>
      </c>
      <c r="N14" s="22"/>
    </row>
    <row r="15" spans="2:18">
      <c r="B15" s="21">
        <v>23347171291</v>
      </c>
      <c r="C15" t="s">
        <v>328</v>
      </c>
      <c r="D15" t="s">
        <v>6</v>
      </c>
      <c r="E15" t="s">
        <v>416</v>
      </c>
      <c r="F15" t="s">
        <v>14</v>
      </c>
      <c r="G15" t="s">
        <v>425</v>
      </c>
      <c r="H15" s="1">
        <v>28645</v>
      </c>
      <c r="I15" s="1" t="s">
        <v>436</v>
      </c>
      <c r="J15" t="s">
        <v>455</v>
      </c>
      <c r="K15" s="18">
        <v>9.9</v>
      </c>
      <c r="L15" s="22">
        <f ca="1">TRUNC((TODAY()-tBase[[#This Row],[Data Nascimento]])/365)</f>
        <v>47</v>
      </c>
      <c r="M15" s="25" t="str">
        <f ca="1">HLOOKUP(tBase[[#This Row],[Idade]],$O$3:$R$4,2,TRUE)</f>
        <v>44 - 54</v>
      </c>
      <c r="N15" s="22"/>
    </row>
    <row r="16" spans="2:18">
      <c r="B16" s="21">
        <v>23396488132</v>
      </c>
      <c r="C16" t="s">
        <v>41</v>
      </c>
      <c r="D16" t="s">
        <v>6</v>
      </c>
      <c r="E16" t="s">
        <v>417</v>
      </c>
      <c r="F16" t="s">
        <v>427</v>
      </c>
      <c r="G16" t="s">
        <v>425</v>
      </c>
      <c r="H16" s="1">
        <v>34390</v>
      </c>
      <c r="I16" s="1" t="s">
        <v>436</v>
      </c>
      <c r="J16" t="s">
        <v>454</v>
      </c>
      <c r="K16" s="18">
        <v>35.9</v>
      </c>
      <c r="L16" s="22">
        <f ca="1">TRUNC((TODAY()-tBase[[#This Row],[Data Nascimento]])/365)</f>
        <v>31</v>
      </c>
      <c r="M16" s="25" t="str">
        <f ca="1">HLOOKUP(tBase[[#This Row],[Idade]],$O$3:$R$4,2,TRUE)</f>
        <v>24-34</v>
      </c>
      <c r="N16" s="22"/>
    </row>
    <row r="17" spans="2:14">
      <c r="B17" s="21">
        <v>23474418720</v>
      </c>
      <c r="C17" t="s">
        <v>87</v>
      </c>
      <c r="D17" t="s">
        <v>6</v>
      </c>
      <c r="E17" t="s">
        <v>7</v>
      </c>
      <c r="F17" t="s">
        <v>9</v>
      </c>
      <c r="G17" t="s">
        <v>425</v>
      </c>
      <c r="H17" s="1">
        <v>23540</v>
      </c>
      <c r="I17" s="1" t="s">
        <v>436</v>
      </c>
      <c r="J17" t="s">
        <v>453</v>
      </c>
      <c r="K17" s="18">
        <v>29.9</v>
      </c>
      <c r="L17" s="22">
        <f ca="1">TRUNC((TODAY()-tBase[[#This Row],[Data Nascimento]])/365)</f>
        <v>61</v>
      </c>
      <c r="M17" s="25" t="str">
        <f ca="1">HLOOKUP(tBase[[#This Row],[Idade]],$O$3:$R$4,2,TRUE)</f>
        <v>54-70</v>
      </c>
      <c r="N17" s="22"/>
    </row>
    <row r="18" spans="2:14">
      <c r="B18" s="21">
        <v>23495363597</v>
      </c>
      <c r="C18" t="s">
        <v>315</v>
      </c>
      <c r="D18" t="s">
        <v>5</v>
      </c>
      <c r="E18" t="s">
        <v>417</v>
      </c>
      <c r="F18" t="s">
        <v>9</v>
      </c>
      <c r="G18" t="s">
        <v>425</v>
      </c>
      <c r="H18" s="1">
        <v>26610</v>
      </c>
      <c r="I18" s="1" t="s">
        <v>436</v>
      </c>
      <c r="J18" t="s">
        <v>455</v>
      </c>
      <c r="K18" s="18">
        <v>9.9</v>
      </c>
      <c r="L18" s="22">
        <f ca="1">TRUNC((TODAY()-tBase[[#This Row],[Data Nascimento]])/365)</f>
        <v>52</v>
      </c>
      <c r="M18" s="25" t="str">
        <f ca="1">HLOOKUP(tBase[[#This Row],[Idade]],$O$3:$R$4,2,TRUE)</f>
        <v>44 - 54</v>
      </c>
      <c r="N18" s="22"/>
    </row>
    <row r="19" spans="2:14">
      <c r="B19" s="21">
        <v>23710915067</v>
      </c>
      <c r="C19" t="s">
        <v>279</v>
      </c>
      <c r="D19" t="s">
        <v>6</v>
      </c>
      <c r="E19" t="s">
        <v>8</v>
      </c>
      <c r="F19" t="s">
        <v>9</v>
      </c>
      <c r="G19" t="s">
        <v>425</v>
      </c>
      <c r="H19" s="1">
        <v>23341</v>
      </c>
      <c r="I19" s="1" t="s">
        <v>436</v>
      </c>
      <c r="J19" t="s">
        <v>453</v>
      </c>
      <c r="K19" s="18">
        <v>29.9</v>
      </c>
      <c r="L19" s="22">
        <f ca="1">TRUNC((TODAY()-tBase[[#This Row],[Data Nascimento]])/365)</f>
        <v>61</v>
      </c>
      <c r="M19" s="25" t="str">
        <f ca="1">HLOOKUP(tBase[[#This Row],[Idade]],$O$3:$R$4,2,TRUE)</f>
        <v>54-70</v>
      </c>
      <c r="N19" s="22"/>
    </row>
    <row r="20" spans="2:14">
      <c r="B20" s="21">
        <v>23744776016</v>
      </c>
      <c r="C20" t="s">
        <v>163</v>
      </c>
      <c r="D20" t="s">
        <v>5</v>
      </c>
      <c r="E20" t="s">
        <v>7</v>
      </c>
      <c r="F20" t="s">
        <v>12</v>
      </c>
      <c r="G20" t="s">
        <v>424</v>
      </c>
      <c r="H20" s="1">
        <v>29555</v>
      </c>
      <c r="I20" s="1" t="s">
        <v>435</v>
      </c>
      <c r="J20" t="s">
        <v>455</v>
      </c>
      <c r="K20" s="18">
        <v>9.9</v>
      </c>
      <c r="L20" s="22">
        <f ca="1">TRUNC((TODAY()-tBase[[#This Row],[Data Nascimento]])/365)</f>
        <v>44</v>
      </c>
      <c r="M20" s="25" t="str">
        <f ca="1">HLOOKUP(tBase[[#This Row],[Idade]],$O$3:$R$4,2,TRUE)</f>
        <v>44 - 54</v>
      </c>
      <c r="N20" s="22"/>
    </row>
    <row r="21" spans="2:14">
      <c r="B21" s="21">
        <v>23811464512</v>
      </c>
      <c r="C21" t="s">
        <v>364</v>
      </c>
      <c r="D21" t="s">
        <v>5</v>
      </c>
      <c r="E21" t="s">
        <v>418</v>
      </c>
      <c r="F21" t="s">
        <v>14</v>
      </c>
      <c r="G21" t="s">
        <v>425</v>
      </c>
      <c r="H21" s="1">
        <v>29097</v>
      </c>
      <c r="I21" s="1" t="s">
        <v>433</v>
      </c>
      <c r="J21" t="s">
        <v>453</v>
      </c>
      <c r="K21" s="18">
        <v>29.9</v>
      </c>
      <c r="L21" s="22">
        <f ca="1">TRUNC((TODAY()-tBase[[#This Row],[Data Nascimento]])/365)</f>
        <v>46</v>
      </c>
      <c r="M21" s="25" t="str">
        <f ca="1">HLOOKUP(tBase[[#This Row],[Idade]],$O$3:$R$4,2,TRUE)</f>
        <v>44 - 54</v>
      </c>
      <c r="N21" s="22"/>
    </row>
    <row r="22" spans="2:14">
      <c r="B22" s="21">
        <v>23812290184</v>
      </c>
      <c r="C22" t="s">
        <v>272</v>
      </c>
      <c r="D22" t="s">
        <v>6</v>
      </c>
      <c r="E22" t="s">
        <v>8</v>
      </c>
      <c r="F22" t="s">
        <v>13</v>
      </c>
      <c r="G22" t="s">
        <v>425</v>
      </c>
      <c r="H22" s="1">
        <v>33788</v>
      </c>
      <c r="I22" s="1" t="s">
        <v>433</v>
      </c>
      <c r="J22" t="s">
        <v>453</v>
      </c>
      <c r="K22" s="18">
        <v>29.9</v>
      </c>
      <c r="L22" s="22">
        <f ca="1">TRUNC((TODAY()-tBase[[#This Row],[Data Nascimento]])/365)</f>
        <v>33</v>
      </c>
      <c r="M22" s="25" t="str">
        <f ca="1">HLOOKUP(tBase[[#This Row],[Idade]],$O$3:$R$4,2,TRUE)</f>
        <v>24-34</v>
      </c>
      <c r="N22" s="22"/>
    </row>
    <row r="23" spans="2:14">
      <c r="B23" s="21">
        <v>23826850226</v>
      </c>
      <c r="C23" t="s">
        <v>36</v>
      </c>
      <c r="D23" t="s">
        <v>5</v>
      </c>
      <c r="E23" t="s">
        <v>7</v>
      </c>
      <c r="F23" t="s">
        <v>13</v>
      </c>
      <c r="G23" t="s">
        <v>426</v>
      </c>
      <c r="H23" s="1">
        <v>25592</v>
      </c>
      <c r="I23" s="1" t="s">
        <v>433</v>
      </c>
      <c r="J23" t="s">
        <v>455</v>
      </c>
      <c r="K23" s="18">
        <v>9.9</v>
      </c>
      <c r="L23" s="22">
        <f ca="1">TRUNC((TODAY()-tBase[[#This Row],[Data Nascimento]])/365)</f>
        <v>55</v>
      </c>
      <c r="M23" s="25" t="str">
        <f ca="1">HLOOKUP(tBase[[#This Row],[Idade]],$O$3:$R$4,2,TRUE)</f>
        <v>54-70</v>
      </c>
      <c r="N23" s="22"/>
    </row>
    <row r="24" spans="2:14">
      <c r="B24" s="21">
        <v>23832649809</v>
      </c>
      <c r="C24" t="s">
        <v>198</v>
      </c>
      <c r="D24" t="s">
        <v>5</v>
      </c>
      <c r="E24" t="s">
        <v>417</v>
      </c>
      <c r="F24" t="s">
        <v>11</v>
      </c>
      <c r="G24" t="s">
        <v>426</v>
      </c>
      <c r="H24" s="1">
        <v>21969</v>
      </c>
      <c r="I24" s="1" t="s">
        <v>433</v>
      </c>
      <c r="J24" t="s">
        <v>456</v>
      </c>
      <c r="K24" s="18">
        <v>79.900000000000006</v>
      </c>
      <c r="L24" s="22">
        <f ca="1">TRUNC((TODAY()-tBase[[#This Row],[Data Nascimento]])/365)</f>
        <v>65</v>
      </c>
      <c r="M24" s="25" t="str">
        <f ca="1">HLOOKUP(tBase[[#This Row],[Idade]],$O$3:$R$4,2,TRUE)</f>
        <v>54-70</v>
      </c>
      <c r="N24" s="22"/>
    </row>
    <row r="25" spans="2:14">
      <c r="B25" s="21">
        <v>23901903684</v>
      </c>
      <c r="C25" t="s">
        <v>168</v>
      </c>
      <c r="D25" t="s">
        <v>6</v>
      </c>
      <c r="E25" t="s">
        <v>416</v>
      </c>
      <c r="F25" t="s">
        <v>13</v>
      </c>
      <c r="G25" t="s">
        <v>425</v>
      </c>
      <c r="H25" s="1">
        <v>31133</v>
      </c>
      <c r="I25" s="1" t="s">
        <v>433</v>
      </c>
      <c r="J25" t="s">
        <v>454</v>
      </c>
      <c r="K25" s="18">
        <v>35.9</v>
      </c>
      <c r="L25" s="22">
        <f ca="1">TRUNC((TODAY()-tBase[[#This Row],[Data Nascimento]])/365)</f>
        <v>40</v>
      </c>
      <c r="M25" s="25" t="str">
        <f ca="1">HLOOKUP(tBase[[#This Row],[Idade]],$O$3:$R$4,2,TRUE)</f>
        <v>35 - 44</v>
      </c>
      <c r="N25" s="22"/>
    </row>
    <row r="26" spans="2:14">
      <c r="B26" s="21">
        <v>23955738155</v>
      </c>
      <c r="C26" t="s">
        <v>299</v>
      </c>
      <c r="D26" t="s">
        <v>5</v>
      </c>
      <c r="E26" t="s">
        <v>8</v>
      </c>
      <c r="F26" t="s">
        <v>13</v>
      </c>
      <c r="G26" t="s">
        <v>426</v>
      </c>
      <c r="H26" s="1">
        <v>26045</v>
      </c>
      <c r="I26" s="1" t="s">
        <v>430</v>
      </c>
      <c r="J26" t="s">
        <v>453</v>
      </c>
      <c r="K26" s="18">
        <v>29.9</v>
      </c>
      <c r="L26" s="22">
        <f ca="1">TRUNC((TODAY()-tBase[[#This Row],[Data Nascimento]])/365)</f>
        <v>54</v>
      </c>
      <c r="M26" s="25" t="str">
        <f ca="1">HLOOKUP(tBase[[#This Row],[Idade]],$O$3:$R$4,2,TRUE)</f>
        <v>54-70</v>
      </c>
      <c r="N26" s="22"/>
    </row>
    <row r="27" spans="2:14">
      <c r="B27" s="21">
        <v>23985916849</v>
      </c>
      <c r="C27" t="s">
        <v>325</v>
      </c>
      <c r="D27" t="s">
        <v>5</v>
      </c>
      <c r="E27" t="s">
        <v>7</v>
      </c>
      <c r="F27" t="s">
        <v>427</v>
      </c>
      <c r="G27" t="s">
        <v>425</v>
      </c>
      <c r="H27" s="1">
        <v>33181</v>
      </c>
      <c r="I27" s="1" t="s">
        <v>429</v>
      </c>
      <c r="J27" t="s">
        <v>454</v>
      </c>
      <c r="K27" s="18">
        <v>35.9</v>
      </c>
      <c r="L27" s="22">
        <f ca="1">TRUNC((TODAY()-tBase[[#This Row],[Data Nascimento]])/365)</f>
        <v>34</v>
      </c>
      <c r="M27" s="25" t="str">
        <f ca="1">HLOOKUP(tBase[[#This Row],[Idade]],$O$3:$R$4,2,TRUE)</f>
        <v>24-34</v>
      </c>
      <c r="N27" s="22"/>
    </row>
    <row r="28" spans="2:14">
      <c r="B28" s="21">
        <v>24132591017</v>
      </c>
      <c r="C28" t="s">
        <v>199</v>
      </c>
      <c r="D28" t="s">
        <v>5</v>
      </c>
      <c r="E28" t="s">
        <v>8</v>
      </c>
      <c r="F28" t="s">
        <v>12</v>
      </c>
      <c r="G28" t="s">
        <v>425</v>
      </c>
      <c r="H28" s="1">
        <v>28504</v>
      </c>
      <c r="I28" s="1" t="s">
        <v>431</v>
      </c>
      <c r="J28" t="s">
        <v>456</v>
      </c>
      <c r="K28" s="18">
        <v>79.900000000000006</v>
      </c>
      <c r="L28" s="22">
        <f ca="1">TRUNC((TODAY()-tBase[[#This Row],[Data Nascimento]])/365)</f>
        <v>47</v>
      </c>
      <c r="M28" s="25" t="str">
        <f ca="1">HLOOKUP(tBase[[#This Row],[Idade]],$O$3:$R$4,2,TRUE)</f>
        <v>44 - 54</v>
      </c>
      <c r="N28" s="22"/>
    </row>
    <row r="29" spans="2:14">
      <c r="B29" s="21">
        <v>24163969033</v>
      </c>
      <c r="C29" t="s">
        <v>236</v>
      </c>
      <c r="D29" t="s">
        <v>6</v>
      </c>
      <c r="E29" t="s">
        <v>7</v>
      </c>
      <c r="F29" t="s">
        <v>13</v>
      </c>
      <c r="G29" t="s">
        <v>426</v>
      </c>
      <c r="H29" s="1">
        <v>34294</v>
      </c>
      <c r="I29" s="1" t="s">
        <v>432</v>
      </c>
      <c r="J29" t="s">
        <v>455</v>
      </c>
      <c r="K29" s="18">
        <v>9.9</v>
      </c>
      <c r="L29" s="22">
        <f ca="1">TRUNC((TODAY()-tBase[[#This Row],[Data Nascimento]])/365)</f>
        <v>31</v>
      </c>
      <c r="M29" s="25" t="str">
        <f ca="1">HLOOKUP(tBase[[#This Row],[Idade]],$O$3:$R$4,2,TRUE)</f>
        <v>24-34</v>
      </c>
      <c r="N29" s="22"/>
    </row>
    <row r="30" spans="2:14">
      <c r="B30" s="21">
        <v>24287997573</v>
      </c>
      <c r="C30" t="s">
        <v>20</v>
      </c>
      <c r="D30" t="s">
        <v>5</v>
      </c>
      <c r="E30" t="s">
        <v>7</v>
      </c>
      <c r="F30" t="s">
        <v>13</v>
      </c>
      <c r="G30" t="s">
        <v>425</v>
      </c>
      <c r="H30" s="1">
        <v>29298</v>
      </c>
      <c r="I30" s="1" t="s">
        <v>434</v>
      </c>
      <c r="J30" t="s">
        <v>455</v>
      </c>
      <c r="K30" s="18">
        <v>9.9</v>
      </c>
      <c r="L30" s="22">
        <f ca="1">TRUNC((TODAY()-tBase[[#This Row],[Data Nascimento]])/365)</f>
        <v>45</v>
      </c>
      <c r="M30" s="25" t="str">
        <f ca="1">HLOOKUP(tBase[[#This Row],[Idade]],$O$3:$R$4,2,TRUE)</f>
        <v>44 - 54</v>
      </c>
      <c r="N30" s="22"/>
    </row>
    <row r="31" spans="2:14">
      <c r="B31" s="21">
        <v>24399783131</v>
      </c>
      <c r="C31" t="s">
        <v>219</v>
      </c>
      <c r="D31" t="s">
        <v>5</v>
      </c>
      <c r="E31" t="s">
        <v>8</v>
      </c>
      <c r="F31" t="s">
        <v>9</v>
      </c>
      <c r="G31" t="s">
        <v>426</v>
      </c>
      <c r="H31" s="1">
        <v>21433</v>
      </c>
      <c r="I31" s="1" t="s">
        <v>430</v>
      </c>
      <c r="J31" t="s">
        <v>455</v>
      </c>
      <c r="K31" s="18">
        <v>9.9</v>
      </c>
      <c r="L31" s="22">
        <f ca="1">TRUNC((TODAY()-tBase[[#This Row],[Data Nascimento]])/365)</f>
        <v>67</v>
      </c>
      <c r="M31" s="25" t="str">
        <f ca="1">HLOOKUP(tBase[[#This Row],[Idade]],$O$3:$R$4,2,TRUE)</f>
        <v>54-70</v>
      </c>
      <c r="N31" s="22"/>
    </row>
    <row r="32" spans="2:14">
      <c r="B32" s="21">
        <v>24476290628</v>
      </c>
      <c r="C32" t="s">
        <v>63</v>
      </c>
      <c r="D32" t="s">
        <v>6</v>
      </c>
      <c r="E32" t="s">
        <v>7</v>
      </c>
      <c r="F32" t="s">
        <v>9</v>
      </c>
      <c r="G32" t="s">
        <v>424</v>
      </c>
      <c r="H32" s="1">
        <v>27317</v>
      </c>
      <c r="I32" s="1" t="s">
        <v>435</v>
      </c>
      <c r="J32" t="s">
        <v>455</v>
      </c>
      <c r="K32" s="18">
        <v>9.9</v>
      </c>
      <c r="L32" s="22">
        <f ca="1">TRUNC((TODAY()-tBase[[#This Row],[Data Nascimento]])/365)</f>
        <v>50</v>
      </c>
      <c r="M32" s="25" t="str">
        <f ca="1">HLOOKUP(tBase[[#This Row],[Idade]],$O$3:$R$4,2,TRUE)</f>
        <v>44 - 54</v>
      </c>
      <c r="N32" s="22"/>
    </row>
    <row r="33" spans="2:14">
      <c r="B33" s="21">
        <v>24501506609</v>
      </c>
      <c r="C33" t="s">
        <v>30</v>
      </c>
      <c r="D33" t="s">
        <v>5</v>
      </c>
      <c r="E33" t="s">
        <v>7</v>
      </c>
      <c r="F33" t="s">
        <v>11</v>
      </c>
      <c r="G33" t="s">
        <v>426</v>
      </c>
      <c r="H33" s="1">
        <v>24903</v>
      </c>
      <c r="I33" s="1" t="s">
        <v>436</v>
      </c>
      <c r="J33" t="s">
        <v>456</v>
      </c>
      <c r="K33" s="18">
        <v>79.900000000000006</v>
      </c>
      <c r="L33" s="22">
        <f ca="1">TRUNC((TODAY()-tBase[[#This Row],[Data Nascimento]])/365)</f>
        <v>57</v>
      </c>
      <c r="M33" s="25" t="str">
        <f ca="1">HLOOKUP(tBase[[#This Row],[Idade]],$O$3:$R$4,2,TRUE)</f>
        <v>54-70</v>
      </c>
      <c r="N33" s="22"/>
    </row>
    <row r="34" spans="2:14">
      <c r="B34" s="21">
        <v>24571944346</v>
      </c>
      <c r="C34" t="s">
        <v>243</v>
      </c>
      <c r="D34" t="s">
        <v>5</v>
      </c>
      <c r="E34" t="s">
        <v>7</v>
      </c>
      <c r="F34" t="s">
        <v>9</v>
      </c>
      <c r="G34" t="s">
        <v>424</v>
      </c>
      <c r="H34" s="1">
        <v>21653</v>
      </c>
      <c r="I34" s="1" t="s">
        <v>430</v>
      </c>
      <c r="J34" t="s">
        <v>455</v>
      </c>
      <c r="K34" s="18">
        <v>9.9</v>
      </c>
      <c r="L34" s="22">
        <f ca="1">TRUNC((TODAY()-tBase[[#This Row],[Data Nascimento]])/365)</f>
        <v>66</v>
      </c>
      <c r="M34" s="25" t="str">
        <f ca="1">HLOOKUP(tBase[[#This Row],[Idade]],$O$3:$R$4,2,TRUE)</f>
        <v>54-70</v>
      </c>
      <c r="N34" s="22"/>
    </row>
    <row r="35" spans="2:14">
      <c r="B35" s="21">
        <v>24787984175</v>
      </c>
      <c r="C35" t="s">
        <v>244</v>
      </c>
      <c r="D35" t="s">
        <v>6</v>
      </c>
      <c r="E35" t="s">
        <v>418</v>
      </c>
      <c r="F35" t="s">
        <v>14</v>
      </c>
      <c r="G35" t="s">
        <v>425</v>
      </c>
      <c r="H35" s="1">
        <v>34867</v>
      </c>
      <c r="I35" s="1" t="s">
        <v>435</v>
      </c>
      <c r="J35" t="s">
        <v>453</v>
      </c>
      <c r="K35" s="18">
        <v>29.9</v>
      </c>
      <c r="L35" s="22">
        <f ca="1">TRUNC((TODAY()-tBase[[#This Row],[Data Nascimento]])/365)</f>
        <v>30</v>
      </c>
      <c r="M35" s="25" t="str">
        <f ca="1">HLOOKUP(tBase[[#This Row],[Idade]],$O$3:$R$4,2,TRUE)</f>
        <v>24-34</v>
      </c>
      <c r="N35" s="22"/>
    </row>
    <row r="36" spans="2:14">
      <c r="B36" s="21">
        <v>25119128692</v>
      </c>
      <c r="C36" t="s">
        <v>265</v>
      </c>
      <c r="D36" t="s">
        <v>5</v>
      </c>
      <c r="E36" t="s">
        <v>7</v>
      </c>
      <c r="F36" t="s">
        <v>12</v>
      </c>
      <c r="G36" t="s">
        <v>425</v>
      </c>
      <c r="H36" s="1">
        <v>30384</v>
      </c>
      <c r="I36" s="1" t="s">
        <v>436</v>
      </c>
      <c r="J36" t="s">
        <v>454</v>
      </c>
      <c r="K36" s="18">
        <v>35.9</v>
      </c>
      <c r="L36" s="22">
        <f ca="1">TRUNC((TODAY()-tBase[[#This Row],[Data Nascimento]])/365)</f>
        <v>42</v>
      </c>
      <c r="M36" s="25" t="str">
        <f ca="1">HLOOKUP(tBase[[#This Row],[Idade]],$O$3:$R$4,2,TRUE)</f>
        <v>35 - 44</v>
      </c>
      <c r="N36" s="22"/>
    </row>
    <row r="37" spans="2:14">
      <c r="B37" s="21">
        <v>25186825602</v>
      </c>
      <c r="C37" t="s">
        <v>287</v>
      </c>
      <c r="D37" t="s">
        <v>6</v>
      </c>
      <c r="E37" t="s">
        <v>7</v>
      </c>
      <c r="F37" t="s">
        <v>427</v>
      </c>
      <c r="G37" t="s">
        <v>425</v>
      </c>
      <c r="H37" s="1">
        <v>23124</v>
      </c>
      <c r="I37" s="1" t="s">
        <v>433</v>
      </c>
      <c r="J37" t="s">
        <v>453</v>
      </c>
      <c r="K37" s="18">
        <v>29.9</v>
      </c>
      <c r="L37" s="22">
        <f ca="1">TRUNC((TODAY()-tBase[[#This Row],[Data Nascimento]])/365)</f>
        <v>62</v>
      </c>
      <c r="M37" s="25" t="str">
        <f ca="1">HLOOKUP(tBase[[#This Row],[Idade]],$O$3:$R$4,2,TRUE)</f>
        <v>54-70</v>
      </c>
      <c r="N37" s="22"/>
    </row>
    <row r="38" spans="2:14">
      <c r="B38" s="21">
        <v>25259510243</v>
      </c>
      <c r="C38" t="s">
        <v>40</v>
      </c>
      <c r="D38" t="s">
        <v>5</v>
      </c>
      <c r="E38" t="s">
        <v>7</v>
      </c>
      <c r="F38" t="s">
        <v>14</v>
      </c>
      <c r="G38" t="s">
        <v>426</v>
      </c>
      <c r="H38" s="1">
        <v>26741</v>
      </c>
      <c r="I38" s="1" t="s">
        <v>433</v>
      </c>
      <c r="J38" t="s">
        <v>455</v>
      </c>
      <c r="K38" s="18">
        <v>9.9</v>
      </c>
      <c r="L38" s="22">
        <f ca="1">TRUNC((TODAY()-tBase[[#This Row],[Data Nascimento]])/365)</f>
        <v>52</v>
      </c>
      <c r="M38" s="25" t="str">
        <f ca="1">HLOOKUP(tBase[[#This Row],[Idade]],$O$3:$R$4,2,TRUE)</f>
        <v>44 - 54</v>
      </c>
      <c r="N38" s="22"/>
    </row>
    <row r="39" spans="2:14">
      <c r="B39" s="21">
        <v>25299040876</v>
      </c>
      <c r="C39" t="s">
        <v>184</v>
      </c>
      <c r="D39" t="s">
        <v>5</v>
      </c>
      <c r="E39" t="s">
        <v>417</v>
      </c>
      <c r="F39" t="s">
        <v>14</v>
      </c>
      <c r="G39" t="s">
        <v>425</v>
      </c>
      <c r="H39" s="1">
        <v>22002</v>
      </c>
      <c r="I39" s="1" t="s">
        <v>433</v>
      </c>
      <c r="J39" t="s">
        <v>455</v>
      </c>
      <c r="K39" s="18">
        <v>9.9</v>
      </c>
      <c r="L39" s="22">
        <f ca="1">TRUNC((TODAY()-tBase[[#This Row],[Data Nascimento]])/365)</f>
        <v>65</v>
      </c>
      <c r="M39" s="25" t="str">
        <f ca="1">HLOOKUP(tBase[[#This Row],[Idade]],$O$3:$R$4,2,TRUE)</f>
        <v>54-70</v>
      </c>
      <c r="N39" s="22"/>
    </row>
    <row r="40" spans="2:14">
      <c r="B40" s="21">
        <v>25585315115</v>
      </c>
      <c r="C40" t="s">
        <v>309</v>
      </c>
      <c r="D40" t="s">
        <v>6</v>
      </c>
      <c r="E40" t="s">
        <v>8</v>
      </c>
      <c r="F40" t="s">
        <v>427</v>
      </c>
      <c r="G40" t="s">
        <v>426</v>
      </c>
      <c r="H40" s="1">
        <v>28355</v>
      </c>
      <c r="I40" s="1" t="s">
        <v>433</v>
      </c>
      <c r="J40" t="s">
        <v>455</v>
      </c>
      <c r="K40" s="18">
        <v>9.9</v>
      </c>
      <c r="L40" s="22">
        <f ca="1">TRUNC((TODAY()-tBase[[#This Row],[Data Nascimento]])/365)</f>
        <v>48</v>
      </c>
      <c r="M40" s="25" t="str">
        <f ca="1">HLOOKUP(tBase[[#This Row],[Idade]],$O$3:$R$4,2,TRUE)</f>
        <v>44 - 54</v>
      </c>
      <c r="N40" s="22"/>
    </row>
    <row r="41" spans="2:14">
      <c r="B41" s="21">
        <v>25620590447</v>
      </c>
      <c r="C41" t="s">
        <v>90</v>
      </c>
      <c r="D41" t="s">
        <v>5</v>
      </c>
      <c r="E41" t="s">
        <v>7</v>
      </c>
      <c r="F41" t="s">
        <v>11</v>
      </c>
      <c r="G41" t="s">
        <v>426</v>
      </c>
      <c r="H41" s="1">
        <v>32844</v>
      </c>
      <c r="I41" s="1" t="s">
        <v>433</v>
      </c>
      <c r="J41" t="s">
        <v>456</v>
      </c>
      <c r="K41" s="18">
        <v>79.900000000000006</v>
      </c>
      <c r="L41" s="22">
        <f ca="1">TRUNC((TODAY()-tBase[[#This Row],[Data Nascimento]])/365)</f>
        <v>35</v>
      </c>
      <c r="M41" s="25" t="str">
        <f ca="1">HLOOKUP(tBase[[#This Row],[Idade]],$O$3:$R$4,2,TRUE)</f>
        <v>35 - 44</v>
      </c>
      <c r="N41" s="22"/>
    </row>
    <row r="42" spans="2:14">
      <c r="B42" s="21">
        <v>25690893853</v>
      </c>
      <c r="C42" t="s">
        <v>255</v>
      </c>
      <c r="D42" t="s">
        <v>5</v>
      </c>
      <c r="E42" t="s">
        <v>417</v>
      </c>
      <c r="F42" t="s">
        <v>9</v>
      </c>
      <c r="G42" t="s">
        <v>425</v>
      </c>
      <c r="H42" s="1">
        <v>22758</v>
      </c>
      <c r="I42" s="1" t="s">
        <v>433</v>
      </c>
      <c r="J42" t="s">
        <v>455</v>
      </c>
      <c r="K42" s="18">
        <v>9.9</v>
      </c>
      <c r="L42" s="22">
        <f ca="1">TRUNC((TODAY()-tBase[[#This Row],[Data Nascimento]])/365)</f>
        <v>63</v>
      </c>
      <c r="M42" s="25" t="str">
        <f ca="1">HLOOKUP(tBase[[#This Row],[Idade]],$O$3:$R$4,2,TRUE)</f>
        <v>54-70</v>
      </c>
      <c r="N42" s="22"/>
    </row>
    <row r="43" spans="2:14">
      <c r="B43" s="21">
        <v>25770108240</v>
      </c>
      <c r="C43" t="s">
        <v>141</v>
      </c>
      <c r="D43" t="s">
        <v>6</v>
      </c>
      <c r="E43" t="s">
        <v>417</v>
      </c>
      <c r="F43" t="s">
        <v>427</v>
      </c>
      <c r="G43" t="s">
        <v>425</v>
      </c>
      <c r="H43" s="1">
        <v>30937</v>
      </c>
      <c r="I43" s="1" t="s">
        <v>433</v>
      </c>
      <c r="J43" t="s">
        <v>455</v>
      </c>
      <c r="K43" s="18">
        <v>9.9</v>
      </c>
      <c r="L43" s="22">
        <f ca="1">TRUNC((TODAY()-tBase[[#This Row],[Data Nascimento]])/365)</f>
        <v>41</v>
      </c>
      <c r="M43" s="25" t="str">
        <f ca="1">HLOOKUP(tBase[[#This Row],[Idade]],$O$3:$R$4,2,TRUE)</f>
        <v>35 - 44</v>
      </c>
      <c r="N43" s="22"/>
    </row>
    <row r="44" spans="2:14">
      <c r="B44" s="21">
        <v>26133183584</v>
      </c>
      <c r="C44" t="s">
        <v>228</v>
      </c>
      <c r="D44" t="s">
        <v>6</v>
      </c>
      <c r="E44" t="s">
        <v>416</v>
      </c>
      <c r="F44" t="s">
        <v>13</v>
      </c>
      <c r="G44" t="s">
        <v>425</v>
      </c>
      <c r="H44" s="1">
        <v>32741</v>
      </c>
      <c r="I44" s="1" t="s">
        <v>433</v>
      </c>
      <c r="J44" t="s">
        <v>455</v>
      </c>
      <c r="K44" s="18">
        <v>9.9</v>
      </c>
      <c r="L44" s="22">
        <f ca="1">TRUNC((TODAY()-tBase[[#This Row],[Data Nascimento]])/365)</f>
        <v>36</v>
      </c>
      <c r="M44" s="25" t="str">
        <f ca="1">HLOOKUP(tBase[[#This Row],[Idade]],$O$3:$R$4,2,TRUE)</f>
        <v>35 - 44</v>
      </c>
      <c r="N44" s="22"/>
    </row>
    <row r="45" spans="2:14">
      <c r="B45" s="21">
        <v>26552662070</v>
      </c>
      <c r="C45" t="s">
        <v>114</v>
      </c>
      <c r="D45" t="s">
        <v>5</v>
      </c>
      <c r="E45" t="s">
        <v>417</v>
      </c>
      <c r="F45" t="s">
        <v>11</v>
      </c>
      <c r="G45" t="s">
        <v>425</v>
      </c>
      <c r="H45" s="1">
        <v>21192</v>
      </c>
      <c r="I45" s="1" t="s">
        <v>433</v>
      </c>
      <c r="J45" t="s">
        <v>456</v>
      </c>
      <c r="K45" s="18">
        <v>79.900000000000006</v>
      </c>
      <c r="L45" s="22">
        <f ca="1">TRUNC((TODAY()-tBase[[#This Row],[Data Nascimento]])/365)</f>
        <v>67</v>
      </c>
      <c r="M45" s="25" t="str">
        <f ca="1">HLOOKUP(tBase[[#This Row],[Idade]],$O$3:$R$4,2,TRUE)</f>
        <v>54-70</v>
      </c>
      <c r="N45" s="22"/>
    </row>
    <row r="46" spans="2:14">
      <c r="B46" s="21">
        <v>26642966334</v>
      </c>
      <c r="C46" t="s">
        <v>15</v>
      </c>
      <c r="D46" t="s">
        <v>6</v>
      </c>
      <c r="E46" t="s">
        <v>417</v>
      </c>
      <c r="F46" t="s">
        <v>9</v>
      </c>
      <c r="G46" t="s">
        <v>425</v>
      </c>
      <c r="H46" s="1">
        <v>27136</v>
      </c>
      <c r="I46" s="1" t="s">
        <v>429</v>
      </c>
      <c r="J46" t="s">
        <v>455</v>
      </c>
      <c r="K46" s="18">
        <v>9.9</v>
      </c>
      <c r="L46" s="22">
        <f ca="1">TRUNC((TODAY()-tBase[[#This Row],[Data Nascimento]])/365)</f>
        <v>51</v>
      </c>
      <c r="M46" s="25" t="str">
        <f ca="1">HLOOKUP(tBase[[#This Row],[Idade]],$O$3:$R$4,2,TRUE)</f>
        <v>44 - 54</v>
      </c>
      <c r="N46" s="22"/>
    </row>
    <row r="47" spans="2:14">
      <c r="B47" s="21">
        <v>26713299497</v>
      </c>
      <c r="C47" t="s">
        <v>288</v>
      </c>
      <c r="D47" t="s">
        <v>6</v>
      </c>
      <c r="E47" t="s">
        <v>416</v>
      </c>
      <c r="F47" t="s">
        <v>13</v>
      </c>
      <c r="G47" t="s">
        <v>425</v>
      </c>
      <c r="H47" s="1">
        <v>23231</v>
      </c>
      <c r="I47" s="1" t="s">
        <v>432</v>
      </c>
      <c r="J47" t="s">
        <v>454</v>
      </c>
      <c r="K47" s="18">
        <v>35.9</v>
      </c>
      <c r="L47" s="22">
        <f ca="1">TRUNC((TODAY()-tBase[[#This Row],[Data Nascimento]])/365)</f>
        <v>62</v>
      </c>
      <c r="M47" s="25" t="str">
        <f ca="1">HLOOKUP(tBase[[#This Row],[Idade]],$O$3:$R$4,2,TRUE)</f>
        <v>54-70</v>
      </c>
      <c r="N47" s="22"/>
    </row>
    <row r="48" spans="2:14">
      <c r="B48" s="21">
        <v>26748985558</v>
      </c>
      <c r="C48" t="s">
        <v>91</v>
      </c>
      <c r="D48" t="s">
        <v>6</v>
      </c>
      <c r="E48" t="s">
        <v>416</v>
      </c>
      <c r="F48" t="s">
        <v>12</v>
      </c>
      <c r="G48" t="s">
        <v>424</v>
      </c>
      <c r="H48" s="1">
        <v>22322</v>
      </c>
      <c r="I48" s="1" t="s">
        <v>436</v>
      </c>
      <c r="J48" t="s">
        <v>455</v>
      </c>
      <c r="K48" s="18">
        <v>9.9</v>
      </c>
      <c r="L48" s="22">
        <f ca="1">TRUNC((TODAY()-tBase[[#This Row],[Data Nascimento]])/365)</f>
        <v>64</v>
      </c>
      <c r="M48" s="25" t="str">
        <f ca="1">HLOOKUP(tBase[[#This Row],[Idade]],$O$3:$R$4,2,TRUE)</f>
        <v>54-70</v>
      </c>
      <c r="N48" s="22"/>
    </row>
    <row r="49" spans="2:14">
      <c r="B49" s="21">
        <v>26768816675</v>
      </c>
      <c r="C49" t="s">
        <v>110</v>
      </c>
      <c r="D49" t="s">
        <v>5</v>
      </c>
      <c r="E49" t="s">
        <v>7</v>
      </c>
      <c r="F49" t="s">
        <v>13</v>
      </c>
      <c r="G49" t="s">
        <v>426</v>
      </c>
      <c r="H49" s="1">
        <v>32712</v>
      </c>
      <c r="I49" s="1" t="s">
        <v>436</v>
      </c>
      <c r="J49" t="s">
        <v>455</v>
      </c>
      <c r="K49" s="18">
        <v>9.9</v>
      </c>
      <c r="L49" s="22">
        <f ca="1">TRUNC((TODAY()-tBase[[#This Row],[Data Nascimento]])/365)</f>
        <v>36</v>
      </c>
      <c r="M49" s="25" t="str">
        <f ca="1">HLOOKUP(tBase[[#This Row],[Idade]],$O$3:$R$4,2,TRUE)</f>
        <v>35 - 44</v>
      </c>
      <c r="N49" s="22"/>
    </row>
    <row r="50" spans="2:14">
      <c r="B50" s="21">
        <v>26864897176</v>
      </c>
      <c r="C50" t="s">
        <v>352</v>
      </c>
      <c r="D50" t="s">
        <v>6</v>
      </c>
      <c r="E50" t="s">
        <v>8</v>
      </c>
      <c r="F50" t="s">
        <v>14</v>
      </c>
      <c r="G50" t="s">
        <v>425</v>
      </c>
      <c r="H50" s="1">
        <v>23831</v>
      </c>
      <c r="I50" s="1" t="s">
        <v>436</v>
      </c>
      <c r="J50" t="s">
        <v>453</v>
      </c>
      <c r="K50" s="18">
        <v>29.9</v>
      </c>
      <c r="L50" s="22">
        <f ca="1">TRUNC((TODAY()-tBase[[#This Row],[Data Nascimento]])/365)</f>
        <v>60</v>
      </c>
      <c r="M50" s="25" t="str">
        <f ca="1">HLOOKUP(tBase[[#This Row],[Idade]],$O$3:$R$4,2,TRUE)</f>
        <v>54-70</v>
      </c>
      <c r="N50" s="22"/>
    </row>
    <row r="51" spans="2:14">
      <c r="B51" s="21">
        <v>26887944990</v>
      </c>
      <c r="C51" t="s">
        <v>361</v>
      </c>
      <c r="D51" t="s">
        <v>6</v>
      </c>
      <c r="E51" t="s">
        <v>417</v>
      </c>
      <c r="F51" t="s">
        <v>12</v>
      </c>
      <c r="G51" t="s">
        <v>425</v>
      </c>
      <c r="H51" s="1">
        <v>25897</v>
      </c>
      <c r="I51" s="1" t="s">
        <v>436</v>
      </c>
      <c r="J51" t="s">
        <v>454</v>
      </c>
      <c r="K51" s="18">
        <v>35.9</v>
      </c>
      <c r="L51" s="22">
        <f ca="1">TRUNC((TODAY()-tBase[[#This Row],[Data Nascimento]])/365)</f>
        <v>54</v>
      </c>
      <c r="M51" s="25" t="str">
        <f ca="1">HLOOKUP(tBase[[#This Row],[Idade]],$O$3:$R$4,2,TRUE)</f>
        <v>54-70</v>
      </c>
      <c r="N51" s="22"/>
    </row>
    <row r="52" spans="2:14">
      <c r="B52" s="21">
        <v>27177199946</v>
      </c>
      <c r="C52" t="s">
        <v>277</v>
      </c>
      <c r="D52" t="s">
        <v>5</v>
      </c>
      <c r="E52" t="s">
        <v>7</v>
      </c>
      <c r="F52" t="s">
        <v>427</v>
      </c>
      <c r="G52" t="s">
        <v>425</v>
      </c>
      <c r="H52" s="1">
        <v>34831</v>
      </c>
      <c r="I52" s="1" t="s">
        <v>436</v>
      </c>
      <c r="J52" t="s">
        <v>454</v>
      </c>
      <c r="K52" s="18">
        <v>35.9</v>
      </c>
      <c r="L52" s="22">
        <f ca="1">TRUNC((TODAY()-tBase[[#This Row],[Data Nascimento]])/365)</f>
        <v>30</v>
      </c>
      <c r="M52" s="25" t="str">
        <f ca="1">HLOOKUP(tBase[[#This Row],[Idade]],$O$3:$R$4,2,TRUE)</f>
        <v>24-34</v>
      </c>
      <c r="N52" s="22"/>
    </row>
    <row r="53" spans="2:14">
      <c r="B53" s="21">
        <v>27285805125</v>
      </c>
      <c r="C53" t="s">
        <v>296</v>
      </c>
      <c r="D53" t="s">
        <v>5</v>
      </c>
      <c r="E53" t="s">
        <v>7</v>
      </c>
      <c r="F53" t="s">
        <v>13</v>
      </c>
      <c r="G53" t="s">
        <v>426</v>
      </c>
      <c r="H53" s="1">
        <v>31848</v>
      </c>
      <c r="I53" s="1" t="s">
        <v>436</v>
      </c>
      <c r="J53" t="s">
        <v>453</v>
      </c>
      <c r="K53" s="18">
        <v>29.9</v>
      </c>
      <c r="L53" s="22">
        <f ca="1">TRUNC((TODAY()-tBase[[#This Row],[Data Nascimento]])/365)</f>
        <v>38</v>
      </c>
      <c r="M53" s="25" t="str">
        <f ca="1">HLOOKUP(tBase[[#This Row],[Idade]],$O$3:$R$4,2,TRUE)</f>
        <v>35 - 44</v>
      </c>
      <c r="N53" s="22"/>
    </row>
    <row r="54" spans="2:14">
      <c r="B54" s="21">
        <v>27448464474</v>
      </c>
      <c r="C54" t="s">
        <v>206</v>
      </c>
      <c r="D54" t="s">
        <v>5</v>
      </c>
      <c r="E54" t="s">
        <v>417</v>
      </c>
      <c r="F54" t="s">
        <v>13</v>
      </c>
      <c r="G54" t="s">
        <v>426</v>
      </c>
      <c r="H54" s="1">
        <v>26478</v>
      </c>
      <c r="I54" s="1" t="s">
        <v>435</v>
      </c>
      <c r="J54" t="s">
        <v>455</v>
      </c>
      <c r="K54" s="18">
        <v>9.9</v>
      </c>
      <c r="L54" s="22">
        <f ca="1">TRUNC((TODAY()-tBase[[#This Row],[Data Nascimento]])/365)</f>
        <v>53</v>
      </c>
      <c r="M54" s="25" t="str">
        <f ca="1">HLOOKUP(tBase[[#This Row],[Idade]],$O$3:$R$4,2,TRUE)</f>
        <v>44 - 54</v>
      </c>
      <c r="N54" s="22"/>
    </row>
    <row r="55" spans="2:14">
      <c r="B55" s="21">
        <v>27575618320</v>
      </c>
      <c r="C55" t="s">
        <v>267</v>
      </c>
      <c r="D55" t="s">
        <v>5</v>
      </c>
      <c r="E55" t="s">
        <v>7</v>
      </c>
      <c r="F55" t="s">
        <v>9</v>
      </c>
      <c r="G55" t="s">
        <v>425</v>
      </c>
      <c r="H55" s="1">
        <v>34634</v>
      </c>
      <c r="I55" s="1" t="s">
        <v>433</v>
      </c>
      <c r="J55" t="s">
        <v>455</v>
      </c>
      <c r="K55" s="18">
        <v>9.9</v>
      </c>
      <c r="L55" s="22">
        <f ca="1">TRUNC((TODAY()-tBase[[#This Row],[Data Nascimento]])/365)</f>
        <v>30</v>
      </c>
      <c r="M55" s="25" t="str">
        <f ca="1">HLOOKUP(tBase[[#This Row],[Idade]],$O$3:$R$4,2,TRUE)</f>
        <v>24-34</v>
      </c>
      <c r="N55" s="22"/>
    </row>
    <row r="56" spans="2:14">
      <c r="B56" s="21">
        <v>27679793781</v>
      </c>
      <c r="C56" t="s">
        <v>82</v>
      </c>
      <c r="D56" t="s">
        <v>5</v>
      </c>
      <c r="E56" t="s">
        <v>8</v>
      </c>
      <c r="F56" t="s">
        <v>14</v>
      </c>
      <c r="G56" t="s">
        <v>424</v>
      </c>
      <c r="H56" s="1">
        <v>22322</v>
      </c>
      <c r="I56" s="1" t="s">
        <v>433</v>
      </c>
      <c r="J56" t="s">
        <v>453</v>
      </c>
      <c r="K56" s="18">
        <v>29.9</v>
      </c>
      <c r="L56" s="22">
        <f ca="1">TRUNC((TODAY()-tBase[[#This Row],[Data Nascimento]])/365)</f>
        <v>64</v>
      </c>
      <c r="M56" s="25" t="str">
        <f ca="1">HLOOKUP(tBase[[#This Row],[Idade]],$O$3:$R$4,2,TRUE)</f>
        <v>54-70</v>
      </c>
      <c r="N56" s="22"/>
    </row>
    <row r="57" spans="2:14">
      <c r="B57" s="21">
        <v>27696929974</v>
      </c>
      <c r="C57" t="s">
        <v>212</v>
      </c>
      <c r="D57" t="s">
        <v>6</v>
      </c>
      <c r="E57" t="s">
        <v>8</v>
      </c>
      <c r="F57" t="s">
        <v>13</v>
      </c>
      <c r="G57" t="s">
        <v>425</v>
      </c>
      <c r="H57" s="1">
        <v>23205</v>
      </c>
      <c r="I57" s="1" t="s">
        <v>433</v>
      </c>
      <c r="J57" t="s">
        <v>455</v>
      </c>
      <c r="K57" s="18">
        <v>9.9</v>
      </c>
      <c r="L57" s="22">
        <f ca="1">TRUNC((TODAY()-tBase[[#This Row],[Data Nascimento]])/365)</f>
        <v>62</v>
      </c>
      <c r="M57" s="25" t="str">
        <f ca="1">HLOOKUP(tBase[[#This Row],[Idade]],$O$3:$R$4,2,TRUE)</f>
        <v>54-70</v>
      </c>
      <c r="N57" s="22"/>
    </row>
    <row r="58" spans="2:14">
      <c r="B58" s="21">
        <v>27712009563</v>
      </c>
      <c r="C58" t="s">
        <v>83</v>
      </c>
      <c r="D58" t="s">
        <v>6</v>
      </c>
      <c r="E58" t="s">
        <v>7</v>
      </c>
      <c r="F58" t="s">
        <v>13</v>
      </c>
      <c r="G58" t="s">
        <v>424</v>
      </c>
      <c r="H58" s="1">
        <v>24329</v>
      </c>
      <c r="I58" s="1" t="s">
        <v>433</v>
      </c>
      <c r="J58" t="s">
        <v>453</v>
      </c>
      <c r="K58" s="18">
        <v>29.9</v>
      </c>
      <c r="L58" s="22">
        <f ca="1">TRUNC((TODAY()-tBase[[#This Row],[Data Nascimento]])/365)</f>
        <v>59</v>
      </c>
      <c r="M58" s="25" t="str">
        <f ca="1">HLOOKUP(tBase[[#This Row],[Idade]],$O$3:$R$4,2,TRUE)</f>
        <v>54-70</v>
      </c>
      <c r="N58" s="22"/>
    </row>
    <row r="59" spans="2:14">
      <c r="B59" s="21">
        <v>27720063292</v>
      </c>
      <c r="C59" t="s">
        <v>347</v>
      </c>
      <c r="D59" t="s">
        <v>5</v>
      </c>
      <c r="E59" t="s">
        <v>7</v>
      </c>
      <c r="F59" t="s">
        <v>13</v>
      </c>
      <c r="G59" t="s">
        <v>425</v>
      </c>
      <c r="H59" s="1">
        <v>32864</v>
      </c>
      <c r="I59" s="1" t="s">
        <v>433</v>
      </c>
      <c r="J59" t="s">
        <v>453</v>
      </c>
      <c r="K59" s="18">
        <v>29.9</v>
      </c>
      <c r="L59" s="22">
        <f ca="1">TRUNC((TODAY()-tBase[[#This Row],[Data Nascimento]])/365)</f>
        <v>35</v>
      </c>
      <c r="M59" s="25" t="str">
        <f ca="1">HLOOKUP(tBase[[#This Row],[Idade]],$O$3:$R$4,2,TRUE)</f>
        <v>35 - 44</v>
      </c>
      <c r="N59" s="22"/>
    </row>
    <row r="60" spans="2:14">
      <c r="B60" s="21">
        <v>27733422032</v>
      </c>
      <c r="C60" t="s">
        <v>196</v>
      </c>
      <c r="D60" t="s">
        <v>5</v>
      </c>
      <c r="E60" t="s">
        <v>7</v>
      </c>
      <c r="F60" t="s">
        <v>14</v>
      </c>
      <c r="G60" t="s">
        <v>426</v>
      </c>
      <c r="H60" s="1">
        <v>32343</v>
      </c>
      <c r="I60" s="1" t="s">
        <v>430</v>
      </c>
      <c r="J60" t="s">
        <v>453</v>
      </c>
      <c r="K60" s="18">
        <v>29.9</v>
      </c>
      <c r="L60" s="22">
        <f ca="1">TRUNC((TODAY()-tBase[[#This Row],[Data Nascimento]])/365)</f>
        <v>37</v>
      </c>
      <c r="M60" s="25" t="str">
        <f ca="1">HLOOKUP(tBase[[#This Row],[Idade]],$O$3:$R$4,2,TRUE)</f>
        <v>35 - 44</v>
      </c>
      <c r="N60" s="22"/>
    </row>
    <row r="61" spans="2:14">
      <c r="B61" s="21">
        <v>27882905440</v>
      </c>
      <c r="C61" t="s">
        <v>240</v>
      </c>
      <c r="D61" t="s">
        <v>6</v>
      </c>
      <c r="E61" t="s">
        <v>7</v>
      </c>
      <c r="F61" t="s">
        <v>13</v>
      </c>
      <c r="G61" t="s">
        <v>426</v>
      </c>
      <c r="H61" s="1">
        <v>30770</v>
      </c>
      <c r="I61" s="1" t="s">
        <v>429</v>
      </c>
      <c r="J61" t="s">
        <v>454</v>
      </c>
      <c r="K61" s="18">
        <v>35.9</v>
      </c>
      <c r="L61" s="22">
        <f ca="1">TRUNC((TODAY()-tBase[[#This Row],[Data Nascimento]])/365)</f>
        <v>41</v>
      </c>
      <c r="M61" s="25" t="str">
        <f ca="1">HLOOKUP(tBase[[#This Row],[Idade]],$O$3:$R$4,2,TRUE)</f>
        <v>35 - 44</v>
      </c>
      <c r="N61" s="22"/>
    </row>
    <row r="62" spans="2:14">
      <c r="B62" s="21">
        <v>27972353916</v>
      </c>
      <c r="C62" t="s">
        <v>95</v>
      </c>
      <c r="D62" t="s">
        <v>6</v>
      </c>
      <c r="E62" t="s">
        <v>417</v>
      </c>
      <c r="F62" t="s">
        <v>427</v>
      </c>
      <c r="G62" t="s">
        <v>425</v>
      </c>
      <c r="H62" s="1">
        <v>26420</v>
      </c>
      <c r="I62" s="1" t="s">
        <v>431</v>
      </c>
      <c r="J62" t="s">
        <v>453</v>
      </c>
      <c r="K62" s="18">
        <v>29.9</v>
      </c>
      <c r="L62" s="22">
        <f ca="1">TRUNC((TODAY()-tBase[[#This Row],[Data Nascimento]])/365)</f>
        <v>53</v>
      </c>
      <c r="M62" s="25" t="str">
        <f ca="1">HLOOKUP(tBase[[#This Row],[Idade]],$O$3:$R$4,2,TRUE)</f>
        <v>44 - 54</v>
      </c>
      <c r="N62" s="22"/>
    </row>
    <row r="63" spans="2:14">
      <c r="B63" s="21">
        <v>28013158370</v>
      </c>
      <c r="C63" t="s">
        <v>410</v>
      </c>
      <c r="D63" t="s">
        <v>5</v>
      </c>
      <c r="E63" t="s">
        <v>7</v>
      </c>
      <c r="F63" t="s">
        <v>13</v>
      </c>
      <c r="G63" t="s">
        <v>426</v>
      </c>
      <c r="H63" s="1">
        <v>21076</v>
      </c>
      <c r="I63" s="1" t="s">
        <v>432</v>
      </c>
      <c r="J63" t="s">
        <v>456</v>
      </c>
      <c r="K63" s="18">
        <v>79.900000000000006</v>
      </c>
      <c r="L63" s="22">
        <f ca="1">TRUNC((TODAY()-tBase[[#This Row],[Data Nascimento]])/365)</f>
        <v>68</v>
      </c>
      <c r="M63" s="25" t="str">
        <f ca="1">HLOOKUP(tBase[[#This Row],[Idade]],$O$3:$R$4,2,TRUE)</f>
        <v>54-70</v>
      </c>
      <c r="N63" s="22"/>
    </row>
    <row r="64" spans="2:14">
      <c r="B64" s="21">
        <v>28054126958</v>
      </c>
      <c r="C64" t="s">
        <v>413</v>
      </c>
      <c r="D64" t="s">
        <v>6</v>
      </c>
      <c r="E64" t="s">
        <v>7</v>
      </c>
      <c r="F64" t="s">
        <v>427</v>
      </c>
      <c r="G64" t="s">
        <v>424</v>
      </c>
      <c r="H64" s="1">
        <v>29830</v>
      </c>
      <c r="I64" s="1" t="s">
        <v>434</v>
      </c>
      <c r="J64" t="s">
        <v>454</v>
      </c>
      <c r="K64" s="18">
        <v>35.9</v>
      </c>
      <c r="L64" s="22">
        <f ca="1">TRUNC((TODAY()-tBase[[#This Row],[Data Nascimento]])/365)</f>
        <v>44</v>
      </c>
      <c r="M64" s="25" t="str">
        <f ca="1">HLOOKUP(tBase[[#This Row],[Idade]],$O$3:$R$4,2,TRUE)</f>
        <v>44 - 54</v>
      </c>
      <c r="N64" s="22"/>
    </row>
    <row r="65" spans="2:14">
      <c r="B65" s="21">
        <v>28153849933</v>
      </c>
      <c r="C65" t="s">
        <v>242</v>
      </c>
      <c r="D65" t="s">
        <v>6</v>
      </c>
      <c r="E65" t="s">
        <v>8</v>
      </c>
      <c r="F65" t="s">
        <v>13</v>
      </c>
      <c r="G65" t="s">
        <v>424</v>
      </c>
      <c r="H65" s="1">
        <v>27315</v>
      </c>
      <c r="I65" s="1" t="s">
        <v>430</v>
      </c>
      <c r="J65" t="s">
        <v>456</v>
      </c>
      <c r="K65" s="18">
        <v>79.900000000000006</v>
      </c>
      <c r="L65" s="22">
        <f ca="1">TRUNC((TODAY()-tBase[[#This Row],[Data Nascimento]])/365)</f>
        <v>50</v>
      </c>
      <c r="M65" s="25" t="str">
        <f ca="1">HLOOKUP(tBase[[#This Row],[Idade]],$O$3:$R$4,2,TRUE)</f>
        <v>44 - 54</v>
      </c>
      <c r="N65" s="22"/>
    </row>
    <row r="66" spans="2:14">
      <c r="B66" s="21">
        <v>28166551614</v>
      </c>
      <c r="C66" t="s">
        <v>162</v>
      </c>
      <c r="D66" t="s">
        <v>5</v>
      </c>
      <c r="E66" t="s">
        <v>8</v>
      </c>
      <c r="F66" t="s">
        <v>11</v>
      </c>
      <c r="G66" t="s">
        <v>424</v>
      </c>
      <c r="H66" s="1">
        <v>30656</v>
      </c>
      <c r="I66" s="1" t="s">
        <v>435</v>
      </c>
      <c r="J66" t="s">
        <v>456</v>
      </c>
      <c r="K66" s="18">
        <v>79.900000000000006</v>
      </c>
      <c r="L66" s="22">
        <f ca="1">TRUNC((TODAY()-tBase[[#This Row],[Data Nascimento]])/365)</f>
        <v>41</v>
      </c>
      <c r="M66" s="25" t="str">
        <f ca="1">HLOOKUP(tBase[[#This Row],[Idade]],$O$3:$R$4,2,TRUE)</f>
        <v>35 - 44</v>
      </c>
      <c r="N66" s="22"/>
    </row>
    <row r="67" spans="2:14">
      <c r="B67" s="21">
        <v>28200818797</v>
      </c>
      <c r="C67" t="s">
        <v>231</v>
      </c>
      <c r="D67" t="s">
        <v>5</v>
      </c>
      <c r="E67" t="s">
        <v>417</v>
      </c>
      <c r="F67" t="s">
        <v>9</v>
      </c>
      <c r="G67" t="s">
        <v>424</v>
      </c>
      <c r="H67" s="1">
        <v>28922</v>
      </c>
      <c r="I67" s="1" t="s">
        <v>436</v>
      </c>
      <c r="J67" t="s">
        <v>453</v>
      </c>
      <c r="K67" s="18">
        <v>29.9</v>
      </c>
      <c r="L67" s="22">
        <f ca="1">TRUNC((TODAY()-tBase[[#This Row],[Data Nascimento]])/365)</f>
        <v>46</v>
      </c>
      <c r="M67" s="25" t="str">
        <f ca="1">HLOOKUP(tBase[[#This Row],[Idade]],$O$3:$R$4,2,TRUE)</f>
        <v>44 - 54</v>
      </c>
      <c r="N67" s="22"/>
    </row>
    <row r="68" spans="2:14">
      <c r="B68" s="21">
        <v>28435465592</v>
      </c>
      <c r="C68" t="s">
        <v>34</v>
      </c>
      <c r="D68" t="s">
        <v>5</v>
      </c>
      <c r="E68" t="s">
        <v>417</v>
      </c>
      <c r="F68" t="s">
        <v>14</v>
      </c>
      <c r="G68" t="s">
        <v>425</v>
      </c>
      <c r="H68" s="1">
        <v>34132</v>
      </c>
      <c r="I68" s="1" t="s">
        <v>430</v>
      </c>
      <c r="J68" t="s">
        <v>453</v>
      </c>
      <c r="K68" s="18">
        <v>29.9</v>
      </c>
      <c r="L68" s="22">
        <f ca="1">TRUNC((TODAY()-tBase[[#This Row],[Data Nascimento]])/365)</f>
        <v>32</v>
      </c>
      <c r="M68" s="25" t="str">
        <f ca="1">HLOOKUP(tBase[[#This Row],[Idade]],$O$3:$R$4,2,TRUE)</f>
        <v>24-34</v>
      </c>
      <c r="N68" s="22"/>
    </row>
    <row r="69" spans="2:14">
      <c r="B69" s="21">
        <v>28452088771</v>
      </c>
      <c r="C69" t="s">
        <v>261</v>
      </c>
      <c r="D69" t="s">
        <v>6</v>
      </c>
      <c r="E69" t="s">
        <v>417</v>
      </c>
      <c r="F69" t="s">
        <v>427</v>
      </c>
      <c r="G69" t="s">
        <v>425</v>
      </c>
      <c r="H69" s="1">
        <v>30501</v>
      </c>
      <c r="I69" s="1" t="s">
        <v>435</v>
      </c>
      <c r="J69" t="s">
        <v>455</v>
      </c>
      <c r="K69" s="18">
        <v>9.9</v>
      </c>
      <c r="L69" s="22">
        <f ca="1">TRUNC((TODAY()-tBase[[#This Row],[Data Nascimento]])/365)</f>
        <v>42</v>
      </c>
      <c r="M69" s="25" t="str">
        <f ca="1">HLOOKUP(tBase[[#This Row],[Idade]],$O$3:$R$4,2,TRUE)</f>
        <v>35 - 44</v>
      </c>
      <c r="N69" s="22"/>
    </row>
    <row r="70" spans="2:14">
      <c r="B70" s="21">
        <v>28472708104</v>
      </c>
      <c r="C70" t="s">
        <v>245</v>
      </c>
      <c r="D70" t="s">
        <v>5</v>
      </c>
      <c r="E70" t="s">
        <v>7</v>
      </c>
      <c r="F70" t="s">
        <v>427</v>
      </c>
      <c r="G70" t="s">
        <v>425</v>
      </c>
      <c r="H70" s="1">
        <v>29241</v>
      </c>
      <c r="I70" s="1" t="s">
        <v>436</v>
      </c>
      <c r="J70" t="s">
        <v>454</v>
      </c>
      <c r="K70" s="18">
        <v>35.9</v>
      </c>
      <c r="L70" s="22">
        <f ca="1">TRUNC((TODAY()-tBase[[#This Row],[Data Nascimento]])/365)</f>
        <v>45</v>
      </c>
      <c r="M70" s="25" t="str">
        <f ca="1">HLOOKUP(tBase[[#This Row],[Idade]],$O$3:$R$4,2,TRUE)</f>
        <v>44 - 54</v>
      </c>
      <c r="N70" s="22"/>
    </row>
    <row r="71" spans="2:14">
      <c r="B71" s="21">
        <v>28577291217</v>
      </c>
      <c r="C71" t="s">
        <v>224</v>
      </c>
      <c r="D71" t="s">
        <v>6</v>
      </c>
      <c r="E71" t="s">
        <v>417</v>
      </c>
      <c r="F71" t="s">
        <v>13</v>
      </c>
      <c r="G71" t="s">
        <v>425</v>
      </c>
      <c r="H71" s="1">
        <v>30423</v>
      </c>
      <c r="I71" s="1" t="s">
        <v>433</v>
      </c>
      <c r="J71" t="s">
        <v>453</v>
      </c>
      <c r="K71" s="18">
        <v>29.9</v>
      </c>
      <c r="L71" s="22">
        <f ca="1">TRUNC((TODAY()-tBase[[#This Row],[Data Nascimento]])/365)</f>
        <v>42</v>
      </c>
      <c r="M71" s="25" t="str">
        <f ca="1">HLOOKUP(tBase[[#This Row],[Idade]],$O$3:$R$4,2,TRUE)</f>
        <v>35 - 44</v>
      </c>
      <c r="N71" s="22"/>
    </row>
    <row r="72" spans="2:14">
      <c r="B72" s="21">
        <v>28722728237</v>
      </c>
      <c r="C72" t="s">
        <v>402</v>
      </c>
      <c r="D72" t="s">
        <v>5</v>
      </c>
      <c r="E72" t="s">
        <v>8</v>
      </c>
      <c r="F72" t="s">
        <v>11</v>
      </c>
      <c r="G72" t="s">
        <v>424</v>
      </c>
      <c r="H72" s="1">
        <v>32588</v>
      </c>
      <c r="I72" s="1" t="s">
        <v>433</v>
      </c>
      <c r="J72" t="s">
        <v>456</v>
      </c>
      <c r="K72" s="18">
        <v>79.900000000000006</v>
      </c>
      <c r="L72" s="22">
        <f ca="1">TRUNC((TODAY()-tBase[[#This Row],[Data Nascimento]])/365)</f>
        <v>36</v>
      </c>
      <c r="M72" s="25" t="str">
        <f ca="1">HLOOKUP(tBase[[#This Row],[Idade]],$O$3:$R$4,2,TRUE)</f>
        <v>35 - 44</v>
      </c>
      <c r="N72" s="22"/>
    </row>
    <row r="73" spans="2:14">
      <c r="B73" s="21">
        <v>28746452670</v>
      </c>
      <c r="C73" t="s">
        <v>122</v>
      </c>
      <c r="D73" t="s">
        <v>6</v>
      </c>
      <c r="E73" t="s">
        <v>8</v>
      </c>
      <c r="F73" t="s">
        <v>13</v>
      </c>
      <c r="G73" t="s">
        <v>424</v>
      </c>
      <c r="H73" s="1">
        <v>34194</v>
      </c>
      <c r="I73" s="1" t="s">
        <v>433</v>
      </c>
      <c r="J73" t="s">
        <v>456</v>
      </c>
      <c r="K73" s="18">
        <v>79.900000000000006</v>
      </c>
      <c r="L73" s="22">
        <f ca="1">TRUNC((TODAY()-tBase[[#This Row],[Data Nascimento]])/365)</f>
        <v>32</v>
      </c>
      <c r="M73" s="25" t="str">
        <f ca="1">HLOOKUP(tBase[[#This Row],[Idade]],$O$3:$R$4,2,TRUE)</f>
        <v>24-34</v>
      </c>
      <c r="N73" s="22"/>
    </row>
    <row r="74" spans="2:14">
      <c r="B74" s="21">
        <v>28755892068</v>
      </c>
      <c r="C74" t="s">
        <v>225</v>
      </c>
      <c r="D74" t="s">
        <v>5</v>
      </c>
      <c r="E74" t="s">
        <v>7</v>
      </c>
      <c r="F74" t="s">
        <v>427</v>
      </c>
      <c r="G74" t="s">
        <v>425</v>
      </c>
      <c r="H74" s="1">
        <v>21223</v>
      </c>
      <c r="I74" s="1" t="s">
        <v>433</v>
      </c>
      <c r="J74" t="s">
        <v>455</v>
      </c>
      <c r="K74" s="18">
        <v>9.9</v>
      </c>
      <c r="L74" s="22">
        <f ca="1">TRUNC((TODAY()-tBase[[#This Row],[Data Nascimento]])/365)</f>
        <v>67</v>
      </c>
      <c r="M74" s="25" t="str">
        <f ca="1">HLOOKUP(tBase[[#This Row],[Idade]],$O$3:$R$4,2,TRUE)</f>
        <v>54-70</v>
      </c>
      <c r="N74" s="22"/>
    </row>
    <row r="75" spans="2:14">
      <c r="B75" s="21">
        <v>28940705644</v>
      </c>
      <c r="C75" t="s">
        <v>61</v>
      </c>
      <c r="D75" t="s">
        <v>6</v>
      </c>
      <c r="E75" t="s">
        <v>417</v>
      </c>
      <c r="F75" t="s">
        <v>427</v>
      </c>
      <c r="G75" t="s">
        <v>425</v>
      </c>
      <c r="H75" s="1">
        <v>25527</v>
      </c>
      <c r="I75" s="1" t="s">
        <v>433</v>
      </c>
      <c r="J75" t="s">
        <v>454</v>
      </c>
      <c r="K75" s="18">
        <v>35.9</v>
      </c>
      <c r="L75" s="22">
        <f ca="1">TRUNC((TODAY()-tBase[[#This Row],[Data Nascimento]])/365)</f>
        <v>55</v>
      </c>
      <c r="M75" s="25" t="str">
        <f ca="1">HLOOKUP(tBase[[#This Row],[Idade]],$O$3:$R$4,2,TRUE)</f>
        <v>54-70</v>
      </c>
      <c r="N75" s="22"/>
    </row>
    <row r="76" spans="2:14">
      <c r="B76" s="21">
        <v>29031986542</v>
      </c>
      <c r="C76" t="s">
        <v>115</v>
      </c>
      <c r="D76" t="s">
        <v>5</v>
      </c>
      <c r="E76" t="s">
        <v>417</v>
      </c>
      <c r="F76" t="s">
        <v>12</v>
      </c>
      <c r="G76" t="s">
        <v>425</v>
      </c>
      <c r="H76" s="1">
        <v>21026</v>
      </c>
      <c r="I76" s="1" t="s">
        <v>433</v>
      </c>
      <c r="J76" t="s">
        <v>455</v>
      </c>
      <c r="K76" s="18">
        <v>9.9</v>
      </c>
      <c r="L76" s="22">
        <f ca="1">TRUNC((TODAY()-tBase[[#This Row],[Data Nascimento]])/365)</f>
        <v>68</v>
      </c>
      <c r="M76" s="25" t="str">
        <f ca="1">HLOOKUP(tBase[[#This Row],[Idade]],$O$3:$R$4,2,TRUE)</f>
        <v>54-70</v>
      </c>
      <c r="N76" s="22"/>
    </row>
    <row r="77" spans="2:14">
      <c r="B77" s="21">
        <v>29058531849</v>
      </c>
      <c r="C77" t="s">
        <v>269</v>
      </c>
      <c r="D77" t="s">
        <v>6</v>
      </c>
      <c r="E77" t="s">
        <v>8</v>
      </c>
      <c r="F77" t="s">
        <v>427</v>
      </c>
      <c r="G77" t="s">
        <v>426</v>
      </c>
      <c r="H77" s="1">
        <v>23599</v>
      </c>
      <c r="I77" s="1" t="s">
        <v>433</v>
      </c>
      <c r="J77" t="s">
        <v>454</v>
      </c>
      <c r="K77" s="18">
        <v>35.9</v>
      </c>
      <c r="L77" s="22">
        <f ca="1">TRUNC((TODAY()-tBase[[#This Row],[Data Nascimento]])/365)</f>
        <v>61</v>
      </c>
      <c r="M77" s="25" t="str">
        <f ca="1">HLOOKUP(tBase[[#This Row],[Idade]],$O$3:$R$4,2,TRUE)</f>
        <v>54-70</v>
      </c>
      <c r="N77" s="22"/>
    </row>
    <row r="78" spans="2:14">
      <c r="B78" s="21">
        <v>29062765488</v>
      </c>
      <c r="C78" t="s">
        <v>193</v>
      </c>
      <c r="D78" t="s">
        <v>5</v>
      </c>
      <c r="E78" t="s">
        <v>7</v>
      </c>
      <c r="F78" t="s">
        <v>12</v>
      </c>
      <c r="G78" t="s">
        <v>424</v>
      </c>
      <c r="H78" s="1">
        <v>21028</v>
      </c>
      <c r="I78" s="1" t="s">
        <v>433</v>
      </c>
      <c r="J78" t="s">
        <v>454</v>
      </c>
      <c r="K78" s="18">
        <v>35.9</v>
      </c>
      <c r="L78" s="22">
        <f ca="1">TRUNC((TODAY()-tBase[[#This Row],[Data Nascimento]])/365)</f>
        <v>68</v>
      </c>
      <c r="M78" s="25" t="str">
        <f ca="1">HLOOKUP(tBase[[#This Row],[Idade]],$O$3:$R$4,2,TRUE)</f>
        <v>54-70</v>
      </c>
      <c r="N78" s="22"/>
    </row>
    <row r="79" spans="2:14">
      <c r="B79" s="21">
        <v>29127263778</v>
      </c>
      <c r="C79" t="s">
        <v>97</v>
      </c>
      <c r="D79" t="s">
        <v>6</v>
      </c>
      <c r="E79" t="s">
        <v>7</v>
      </c>
      <c r="F79" t="s">
        <v>12</v>
      </c>
      <c r="G79" t="s">
        <v>425</v>
      </c>
      <c r="H79" s="1">
        <v>29244</v>
      </c>
      <c r="I79" s="1" t="s">
        <v>433</v>
      </c>
      <c r="J79" t="s">
        <v>454</v>
      </c>
      <c r="K79" s="18">
        <v>35.9</v>
      </c>
      <c r="L79" s="22">
        <f ca="1">TRUNC((TODAY()-tBase[[#This Row],[Data Nascimento]])/365)</f>
        <v>45</v>
      </c>
      <c r="M79" s="25" t="str">
        <f ca="1">HLOOKUP(tBase[[#This Row],[Idade]],$O$3:$R$4,2,TRUE)</f>
        <v>44 - 54</v>
      </c>
      <c r="N79" s="22"/>
    </row>
    <row r="80" spans="2:14">
      <c r="B80" s="21">
        <v>29151032854</v>
      </c>
      <c r="C80" t="s">
        <v>140</v>
      </c>
      <c r="D80" t="s">
        <v>6</v>
      </c>
      <c r="E80" t="s">
        <v>7</v>
      </c>
      <c r="F80" t="s">
        <v>13</v>
      </c>
      <c r="G80" t="s">
        <v>425</v>
      </c>
      <c r="H80" s="1">
        <v>23279</v>
      </c>
      <c r="I80" s="1" t="s">
        <v>429</v>
      </c>
      <c r="J80" t="s">
        <v>455</v>
      </c>
      <c r="K80" s="18">
        <v>9.9</v>
      </c>
      <c r="L80" s="22">
        <f ca="1">TRUNC((TODAY()-tBase[[#This Row],[Data Nascimento]])/365)</f>
        <v>61</v>
      </c>
      <c r="M80" s="25" t="str">
        <f ca="1">HLOOKUP(tBase[[#This Row],[Idade]],$O$3:$R$4,2,TRUE)</f>
        <v>54-70</v>
      </c>
      <c r="N80" s="22"/>
    </row>
    <row r="81" spans="2:14">
      <c r="B81" s="21">
        <v>29200736829</v>
      </c>
      <c r="C81" t="s">
        <v>39</v>
      </c>
      <c r="D81" t="s">
        <v>6</v>
      </c>
      <c r="E81" t="s">
        <v>8</v>
      </c>
      <c r="F81" t="s">
        <v>9</v>
      </c>
      <c r="G81" t="s">
        <v>425</v>
      </c>
      <c r="H81" s="1">
        <v>24628</v>
      </c>
      <c r="I81" s="1" t="s">
        <v>432</v>
      </c>
      <c r="J81" t="s">
        <v>453</v>
      </c>
      <c r="K81" s="18">
        <v>29.9</v>
      </c>
      <c r="L81" s="22">
        <f ca="1">TRUNC((TODAY()-tBase[[#This Row],[Data Nascimento]])/365)</f>
        <v>58</v>
      </c>
      <c r="M81" s="25" t="str">
        <f ca="1">HLOOKUP(tBase[[#This Row],[Idade]],$O$3:$R$4,2,TRUE)</f>
        <v>54-70</v>
      </c>
      <c r="N81" s="22"/>
    </row>
    <row r="82" spans="2:14">
      <c r="B82" s="21">
        <v>29210849513</v>
      </c>
      <c r="C82" t="s">
        <v>389</v>
      </c>
      <c r="D82" t="s">
        <v>6</v>
      </c>
      <c r="E82" t="s">
        <v>8</v>
      </c>
      <c r="F82" t="s">
        <v>427</v>
      </c>
      <c r="G82" t="s">
        <v>426</v>
      </c>
      <c r="H82" s="1">
        <v>22704</v>
      </c>
      <c r="I82" s="1" t="s">
        <v>436</v>
      </c>
      <c r="J82" t="s">
        <v>454</v>
      </c>
      <c r="K82" s="18">
        <v>35.9</v>
      </c>
      <c r="L82" s="22">
        <f ca="1">TRUNC((TODAY()-tBase[[#This Row],[Data Nascimento]])/365)</f>
        <v>63</v>
      </c>
      <c r="M82" s="25" t="str">
        <f ca="1">HLOOKUP(tBase[[#This Row],[Idade]],$O$3:$R$4,2,TRUE)</f>
        <v>54-70</v>
      </c>
      <c r="N82" s="22"/>
    </row>
    <row r="83" spans="2:14">
      <c r="B83" s="21">
        <v>29324777441</v>
      </c>
      <c r="C83" t="s">
        <v>153</v>
      </c>
      <c r="D83" t="s">
        <v>6</v>
      </c>
      <c r="E83" t="s">
        <v>7</v>
      </c>
      <c r="F83" t="s">
        <v>427</v>
      </c>
      <c r="G83" t="s">
        <v>424</v>
      </c>
      <c r="H83" s="1">
        <v>25012</v>
      </c>
      <c r="I83" s="1" t="s">
        <v>436</v>
      </c>
      <c r="J83" t="s">
        <v>455</v>
      </c>
      <c r="K83" s="18">
        <v>9.9</v>
      </c>
      <c r="L83" s="22">
        <f ca="1">TRUNC((TODAY()-tBase[[#This Row],[Data Nascimento]])/365)</f>
        <v>57</v>
      </c>
      <c r="M83" s="25" t="str">
        <f ca="1">HLOOKUP(tBase[[#This Row],[Idade]],$O$3:$R$4,2,TRUE)</f>
        <v>54-70</v>
      </c>
      <c r="N83" s="22"/>
    </row>
    <row r="84" spans="2:14">
      <c r="B84" s="21">
        <v>29416954094</v>
      </c>
      <c r="C84" t="s">
        <v>314</v>
      </c>
      <c r="D84" t="s">
        <v>6</v>
      </c>
      <c r="E84" t="s">
        <v>417</v>
      </c>
      <c r="F84" t="s">
        <v>13</v>
      </c>
      <c r="G84" t="s">
        <v>425</v>
      </c>
      <c r="H84" s="1">
        <v>29871</v>
      </c>
      <c r="I84" s="1" t="s">
        <v>436</v>
      </c>
      <c r="J84" t="s">
        <v>456</v>
      </c>
      <c r="K84" s="18">
        <v>79.900000000000006</v>
      </c>
      <c r="L84" s="22">
        <f ca="1">TRUNC((TODAY()-tBase[[#This Row],[Data Nascimento]])/365)</f>
        <v>43</v>
      </c>
      <c r="M84" s="25" t="str">
        <f ca="1">HLOOKUP(tBase[[#This Row],[Idade]],$O$3:$R$4,2,TRUE)</f>
        <v>35 - 44</v>
      </c>
      <c r="N84" s="22"/>
    </row>
    <row r="85" spans="2:14">
      <c r="B85" s="21">
        <v>29550625936</v>
      </c>
      <c r="C85" t="s">
        <v>275</v>
      </c>
      <c r="D85" t="s">
        <v>5</v>
      </c>
      <c r="E85" t="s">
        <v>417</v>
      </c>
      <c r="F85" t="s">
        <v>13</v>
      </c>
      <c r="G85" t="s">
        <v>425</v>
      </c>
      <c r="H85" s="1">
        <v>29155</v>
      </c>
      <c r="I85" s="1" t="s">
        <v>436</v>
      </c>
      <c r="J85" t="s">
        <v>453</v>
      </c>
      <c r="K85" s="18">
        <v>29.9</v>
      </c>
      <c r="L85" s="22">
        <f ca="1">TRUNC((TODAY()-tBase[[#This Row],[Data Nascimento]])/365)</f>
        <v>45</v>
      </c>
      <c r="M85" s="25" t="str">
        <f ca="1">HLOOKUP(tBase[[#This Row],[Idade]],$O$3:$R$4,2,TRUE)</f>
        <v>44 - 54</v>
      </c>
      <c r="N85" s="22"/>
    </row>
    <row r="86" spans="2:14">
      <c r="B86" s="21">
        <v>29608724794</v>
      </c>
      <c r="C86" t="s">
        <v>21</v>
      </c>
      <c r="D86" t="s">
        <v>6</v>
      </c>
      <c r="E86" t="s">
        <v>417</v>
      </c>
      <c r="F86" t="s">
        <v>427</v>
      </c>
      <c r="G86" t="s">
        <v>425</v>
      </c>
      <c r="H86" s="1">
        <v>30032</v>
      </c>
      <c r="I86" s="1" t="s">
        <v>436</v>
      </c>
      <c r="J86" t="s">
        <v>455</v>
      </c>
      <c r="K86" s="18">
        <v>9.9</v>
      </c>
      <c r="L86" s="22">
        <f ca="1">TRUNC((TODAY()-tBase[[#This Row],[Data Nascimento]])/365)</f>
        <v>43</v>
      </c>
      <c r="M86" s="25" t="str">
        <f ca="1">HLOOKUP(tBase[[#This Row],[Idade]],$O$3:$R$4,2,TRUE)</f>
        <v>35 - 44</v>
      </c>
      <c r="N86" s="22"/>
    </row>
    <row r="87" spans="2:14">
      <c r="B87" s="21">
        <v>29617727732</v>
      </c>
      <c r="C87" t="s">
        <v>70</v>
      </c>
      <c r="D87" t="s">
        <v>5</v>
      </c>
      <c r="E87" t="s">
        <v>7</v>
      </c>
      <c r="F87" t="s">
        <v>427</v>
      </c>
      <c r="G87" t="s">
        <v>426</v>
      </c>
      <c r="H87" s="1">
        <v>32031</v>
      </c>
      <c r="I87" s="1" t="s">
        <v>436</v>
      </c>
      <c r="J87" t="s">
        <v>453</v>
      </c>
      <c r="K87" s="18">
        <v>29.9</v>
      </c>
      <c r="L87" s="22">
        <f ca="1">TRUNC((TODAY()-tBase[[#This Row],[Data Nascimento]])/365)</f>
        <v>38</v>
      </c>
      <c r="M87" s="25" t="str">
        <f ca="1">HLOOKUP(tBase[[#This Row],[Idade]],$O$3:$R$4,2,TRUE)</f>
        <v>35 - 44</v>
      </c>
      <c r="N87" s="22"/>
    </row>
    <row r="88" spans="2:14">
      <c r="B88" s="21">
        <v>29665927499</v>
      </c>
      <c r="C88" t="s">
        <v>52</v>
      </c>
      <c r="D88" t="s">
        <v>5</v>
      </c>
      <c r="E88" t="s">
        <v>8</v>
      </c>
      <c r="F88" t="s">
        <v>14</v>
      </c>
      <c r="G88" t="s">
        <v>425</v>
      </c>
      <c r="H88" s="1">
        <v>25872</v>
      </c>
      <c r="I88" s="1" t="s">
        <v>435</v>
      </c>
      <c r="J88" t="s">
        <v>453</v>
      </c>
      <c r="K88" s="18">
        <v>29.9</v>
      </c>
      <c r="L88" s="22">
        <f ca="1">TRUNC((TODAY()-tBase[[#This Row],[Data Nascimento]])/365)</f>
        <v>54</v>
      </c>
      <c r="M88" s="25" t="str">
        <f ca="1">HLOOKUP(tBase[[#This Row],[Idade]],$O$3:$R$4,2,TRUE)</f>
        <v>54-70</v>
      </c>
      <c r="N88" s="22"/>
    </row>
    <row r="89" spans="2:14">
      <c r="B89" s="21">
        <v>29773455762</v>
      </c>
      <c r="C89" t="s">
        <v>256</v>
      </c>
      <c r="D89" t="s">
        <v>6</v>
      </c>
      <c r="E89" t="s">
        <v>7</v>
      </c>
      <c r="F89" t="s">
        <v>14</v>
      </c>
      <c r="G89" t="s">
        <v>426</v>
      </c>
      <c r="H89" s="1">
        <v>30083</v>
      </c>
      <c r="I89" s="1" t="s">
        <v>433</v>
      </c>
      <c r="J89" t="s">
        <v>453</v>
      </c>
      <c r="K89" s="18">
        <v>29.9</v>
      </c>
      <c r="L89" s="22">
        <f ca="1">TRUNC((TODAY()-tBase[[#This Row],[Data Nascimento]])/365)</f>
        <v>43</v>
      </c>
      <c r="M89" s="25" t="str">
        <f ca="1">HLOOKUP(tBase[[#This Row],[Idade]],$O$3:$R$4,2,TRUE)</f>
        <v>35 - 44</v>
      </c>
      <c r="N89" s="22"/>
    </row>
    <row r="90" spans="2:14">
      <c r="B90" s="21">
        <v>29806175798</v>
      </c>
      <c r="C90" t="s">
        <v>74</v>
      </c>
      <c r="D90" t="s">
        <v>5</v>
      </c>
      <c r="E90" t="s">
        <v>417</v>
      </c>
      <c r="F90" t="s">
        <v>13</v>
      </c>
      <c r="G90" t="s">
        <v>425</v>
      </c>
      <c r="H90" s="1">
        <v>27096</v>
      </c>
      <c r="I90" s="1" t="s">
        <v>433</v>
      </c>
      <c r="J90" t="s">
        <v>456</v>
      </c>
      <c r="K90" s="18">
        <v>79.900000000000006</v>
      </c>
      <c r="L90" s="22">
        <f ca="1">TRUNC((TODAY()-tBase[[#This Row],[Data Nascimento]])/365)</f>
        <v>51</v>
      </c>
      <c r="M90" s="25" t="str">
        <f ca="1">HLOOKUP(tBase[[#This Row],[Idade]],$O$3:$R$4,2,TRUE)</f>
        <v>44 - 54</v>
      </c>
      <c r="N90" s="22"/>
    </row>
    <row r="91" spans="2:14">
      <c r="B91" s="21">
        <v>29958942950</v>
      </c>
      <c r="C91" t="s">
        <v>297</v>
      </c>
      <c r="D91" t="s">
        <v>5</v>
      </c>
      <c r="E91" t="s">
        <v>7</v>
      </c>
      <c r="F91" t="s">
        <v>427</v>
      </c>
      <c r="G91" t="s">
        <v>425</v>
      </c>
      <c r="H91" s="1">
        <v>31436</v>
      </c>
      <c r="I91" s="1" t="s">
        <v>433</v>
      </c>
      <c r="J91" t="s">
        <v>455</v>
      </c>
      <c r="K91" s="18">
        <v>9.9</v>
      </c>
      <c r="L91" s="22">
        <f ca="1">TRUNC((TODAY()-tBase[[#This Row],[Data Nascimento]])/365)</f>
        <v>39</v>
      </c>
      <c r="M91" s="25" t="str">
        <f ca="1">HLOOKUP(tBase[[#This Row],[Idade]],$O$3:$R$4,2,TRUE)</f>
        <v>35 - 44</v>
      </c>
      <c r="N91" s="22"/>
    </row>
    <row r="92" spans="2:14">
      <c r="B92" s="21">
        <v>29997693161</v>
      </c>
      <c r="C92" t="s">
        <v>93</v>
      </c>
      <c r="D92" t="s">
        <v>6</v>
      </c>
      <c r="E92" t="s">
        <v>7</v>
      </c>
      <c r="F92" t="s">
        <v>427</v>
      </c>
      <c r="G92" t="s">
        <v>424</v>
      </c>
      <c r="H92" s="1">
        <v>28778</v>
      </c>
      <c r="I92" s="1" t="s">
        <v>433</v>
      </c>
      <c r="J92" t="s">
        <v>455</v>
      </c>
      <c r="K92" s="18">
        <v>9.9</v>
      </c>
      <c r="L92" s="22">
        <f ca="1">TRUNC((TODAY()-tBase[[#This Row],[Data Nascimento]])/365)</f>
        <v>46</v>
      </c>
      <c r="M92" s="25" t="str">
        <f ca="1">HLOOKUP(tBase[[#This Row],[Idade]],$O$3:$R$4,2,TRUE)</f>
        <v>44 - 54</v>
      </c>
      <c r="N92" s="22"/>
    </row>
    <row r="93" spans="2:14">
      <c r="B93" s="21">
        <v>30056943664</v>
      </c>
      <c r="C93" t="s">
        <v>397</v>
      </c>
      <c r="D93" t="s">
        <v>6</v>
      </c>
      <c r="E93" t="s">
        <v>7</v>
      </c>
      <c r="F93" t="s">
        <v>427</v>
      </c>
      <c r="G93" t="s">
        <v>425</v>
      </c>
      <c r="H93" s="1">
        <v>21281</v>
      </c>
      <c r="I93" s="1" t="s">
        <v>433</v>
      </c>
      <c r="J93" t="s">
        <v>454</v>
      </c>
      <c r="K93" s="18">
        <v>35.9</v>
      </c>
      <c r="L93" s="22">
        <f ca="1">TRUNC((TODAY()-tBase[[#This Row],[Data Nascimento]])/365)</f>
        <v>67</v>
      </c>
      <c r="M93" s="25" t="str">
        <f ca="1">HLOOKUP(tBase[[#This Row],[Idade]],$O$3:$R$4,2,TRUE)</f>
        <v>54-70</v>
      </c>
      <c r="N93" s="22"/>
    </row>
    <row r="94" spans="2:14">
      <c r="B94" s="21">
        <v>30135605541</v>
      </c>
      <c r="C94" t="s">
        <v>226</v>
      </c>
      <c r="D94" t="s">
        <v>5</v>
      </c>
      <c r="E94" t="s">
        <v>417</v>
      </c>
      <c r="F94" t="s">
        <v>14</v>
      </c>
      <c r="G94" t="s">
        <v>425</v>
      </c>
      <c r="H94" s="1">
        <v>21928</v>
      </c>
      <c r="I94" s="1" t="s">
        <v>430</v>
      </c>
      <c r="J94" t="s">
        <v>453</v>
      </c>
      <c r="K94" s="18">
        <v>29.9</v>
      </c>
      <c r="L94" s="22">
        <f ca="1">TRUNC((TODAY()-tBase[[#This Row],[Data Nascimento]])/365)</f>
        <v>65</v>
      </c>
      <c r="M94" s="25" t="str">
        <f ca="1">HLOOKUP(tBase[[#This Row],[Idade]],$O$3:$R$4,2,TRUE)</f>
        <v>54-70</v>
      </c>
      <c r="N94" s="22"/>
    </row>
    <row r="95" spans="2:14">
      <c r="B95" s="21">
        <v>30221046505</v>
      </c>
      <c r="C95" t="s">
        <v>192</v>
      </c>
      <c r="D95" t="s">
        <v>5</v>
      </c>
      <c r="E95" t="s">
        <v>8</v>
      </c>
      <c r="F95" t="s">
        <v>13</v>
      </c>
      <c r="G95" t="s">
        <v>425</v>
      </c>
      <c r="H95" s="1">
        <v>30864</v>
      </c>
      <c r="I95" s="1" t="s">
        <v>429</v>
      </c>
      <c r="J95" t="s">
        <v>454</v>
      </c>
      <c r="K95" s="18">
        <v>35.9</v>
      </c>
      <c r="L95" s="22">
        <f ca="1">TRUNC((TODAY()-tBase[[#This Row],[Data Nascimento]])/365)</f>
        <v>41</v>
      </c>
      <c r="M95" s="25" t="str">
        <f ca="1">HLOOKUP(tBase[[#This Row],[Idade]],$O$3:$R$4,2,TRUE)</f>
        <v>35 - 44</v>
      </c>
      <c r="N95" s="22"/>
    </row>
    <row r="96" spans="2:14">
      <c r="B96" s="21">
        <v>30253040173</v>
      </c>
      <c r="C96" t="s">
        <v>317</v>
      </c>
      <c r="D96" t="s">
        <v>5</v>
      </c>
      <c r="E96" t="s">
        <v>7</v>
      </c>
      <c r="F96" t="s">
        <v>427</v>
      </c>
      <c r="G96" t="s">
        <v>425</v>
      </c>
      <c r="H96" s="1">
        <v>26406</v>
      </c>
      <c r="I96" s="1" t="s">
        <v>431</v>
      </c>
      <c r="J96" t="s">
        <v>454</v>
      </c>
      <c r="K96" s="18">
        <v>35.9</v>
      </c>
      <c r="L96" s="22">
        <f ca="1">TRUNC((TODAY()-tBase[[#This Row],[Data Nascimento]])/365)</f>
        <v>53</v>
      </c>
      <c r="M96" s="25" t="str">
        <f ca="1">HLOOKUP(tBase[[#This Row],[Idade]],$O$3:$R$4,2,TRUE)</f>
        <v>44 - 54</v>
      </c>
      <c r="N96" s="22"/>
    </row>
    <row r="97" spans="2:14">
      <c r="B97" s="21">
        <v>30314403216</v>
      </c>
      <c r="C97" t="s">
        <v>207</v>
      </c>
      <c r="D97" t="s">
        <v>6</v>
      </c>
      <c r="E97" t="s">
        <v>7</v>
      </c>
      <c r="F97" t="s">
        <v>9</v>
      </c>
      <c r="G97" t="s">
        <v>425</v>
      </c>
      <c r="H97" s="1">
        <v>33624</v>
      </c>
      <c r="I97" s="1" t="s">
        <v>432</v>
      </c>
      <c r="J97" t="s">
        <v>455</v>
      </c>
      <c r="K97" s="18">
        <v>9.9</v>
      </c>
      <c r="L97" s="22">
        <f ca="1">TRUNC((TODAY()-tBase[[#This Row],[Data Nascimento]])/365)</f>
        <v>33</v>
      </c>
      <c r="M97" s="25" t="str">
        <f ca="1">HLOOKUP(tBase[[#This Row],[Idade]],$O$3:$R$4,2,TRUE)</f>
        <v>24-34</v>
      </c>
      <c r="N97" s="22"/>
    </row>
    <row r="98" spans="2:14">
      <c r="B98" s="21">
        <v>30353673725</v>
      </c>
      <c r="C98" t="s">
        <v>306</v>
      </c>
      <c r="D98" t="s">
        <v>6</v>
      </c>
      <c r="E98" t="s">
        <v>417</v>
      </c>
      <c r="F98" t="s">
        <v>11</v>
      </c>
      <c r="G98" t="s">
        <v>426</v>
      </c>
      <c r="H98" s="1">
        <v>34963</v>
      </c>
      <c r="I98" s="1" t="s">
        <v>434</v>
      </c>
      <c r="J98" t="s">
        <v>456</v>
      </c>
      <c r="K98" s="18">
        <v>79.900000000000006</v>
      </c>
      <c r="L98" s="22">
        <f ca="1">TRUNC((TODAY()-tBase[[#This Row],[Data Nascimento]])/365)</f>
        <v>29</v>
      </c>
      <c r="M98" s="25" t="str">
        <f ca="1">HLOOKUP(tBase[[#This Row],[Idade]],$O$3:$R$4,2,TRUE)</f>
        <v>24-34</v>
      </c>
      <c r="N98" s="22"/>
    </row>
    <row r="99" spans="2:14">
      <c r="B99" s="21">
        <v>30383272945</v>
      </c>
      <c r="C99" t="s">
        <v>268</v>
      </c>
      <c r="D99" t="s">
        <v>6</v>
      </c>
      <c r="E99" t="s">
        <v>416</v>
      </c>
      <c r="F99" t="s">
        <v>14</v>
      </c>
      <c r="G99" t="s">
        <v>425</v>
      </c>
      <c r="H99" s="1">
        <v>34514</v>
      </c>
      <c r="I99" s="1" t="s">
        <v>430</v>
      </c>
      <c r="J99" t="s">
        <v>453</v>
      </c>
      <c r="K99" s="18">
        <v>29.9</v>
      </c>
      <c r="L99" s="22">
        <f ca="1">TRUNC((TODAY()-tBase[[#This Row],[Data Nascimento]])/365)</f>
        <v>31</v>
      </c>
      <c r="M99" s="25" t="str">
        <f ca="1">HLOOKUP(tBase[[#This Row],[Idade]],$O$3:$R$4,2,TRUE)</f>
        <v>24-34</v>
      </c>
      <c r="N99" s="22"/>
    </row>
    <row r="100" spans="2:14">
      <c r="B100" s="21">
        <v>30421203942</v>
      </c>
      <c r="C100" t="s">
        <v>145</v>
      </c>
      <c r="D100" t="s">
        <v>6</v>
      </c>
      <c r="E100" t="s">
        <v>7</v>
      </c>
      <c r="F100" t="s">
        <v>12</v>
      </c>
      <c r="G100" t="s">
        <v>425</v>
      </c>
      <c r="H100" s="1">
        <v>28977</v>
      </c>
      <c r="I100" s="1" t="s">
        <v>435</v>
      </c>
      <c r="J100" t="s">
        <v>454</v>
      </c>
      <c r="K100" s="18">
        <v>35.9</v>
      </c>
      <c r="L100" s="22">
        <f ca="1">TRUNC((TODAY()-tBase[[#This Row],[Data Nascimento]])/365)</f>
        <v>46</v>
      </c>
      <c r="M100" s="25" t="str">
        <f ca="1">HLOOKUP(tBase[[#This Row],[Idade]],$O$3:$R$4,2,TRUE)</f>
        <v>44 - 54</v>
      </c>
      <c r="N100" s="22"/>
    </row>
    <row r="101" spans="2:14">
      <c r="B101" s="21">
        <v>30468143545</v>
      </c>
      <c r="C101" t="s">
        <v>138</v>
      </c>
      <c r="D101" t="s">
        <v>6</v>
      </c>
      <c r="E101" t="s">
        <v>417</v>
      </c>
      <c r="F101" t="s">
        <v>11</v>
      </c>
      <c r="G101" t="s">
        <v>426</v>
      </c>
      <c r="H101" s="1">
        <v>31211</v>
      </c>
      <c r="I101" s="1" t="s">
        <v>436</v>
      </c>
      <c r="J101" t="s">
        <v>456</v>
      </c>
      <c r="K101" s="18">
        <v>79.900000000000006</v>
      </c>
      <c r="L101" s="22">
        <f ca="1">TRUNC((TODAY()-tBase[[#This Row],[Data Nascimento]])/365)</f>
        <v>40</v>
      </c>
      <c r="M101" s="25" t="str">
        <f ca="1">HLOOKUP(tBase[[#This Row],[Idade]],$O$3:$R$4,2,TRUE)</f>
        <v>35 - 44</v>
      </c>
      <c r="N101" s="22"/>
    </row>
    <row r="102" spans="2:14">
      <c r="B102" s="21">
        <v>30493961253</v>
      </c>
      <c r="C102" t="s">
        <v>211</v>
      </c>
      <c r="D102" t="s">
        <v>6</v>
      </c>
      <c r="E102" t="s">
        <v>416</v>
      </c>
      <c r="F102" t="s">
        <v>12</v>
      </c>
      <c r="G102" t="s">
        <v>424</v>
      </c>
      <c r="H102" s="1">
        <v>27501</v>
      </c>
      <c r="I102" s="1" t="s">
        <v>430</v>
      </c>
      <c r="J102" t="s">
        <v>455</v>
      </c>
      <c r="K102" s="18">
        <v>9.9</v>
      </c>
      <c r="L102" s="22">
        <f ca="1">TRUNC((TODAY()-tBase[[#This Row],[Data Nascimento]])/365)</f>
        <v>50</v>
      </c>
      <c r="M102" s="25" t="str">
        <f ca="1">HLOOKUP(tBase[[#This Row],[Idade]],$O$3:$R$4,2,TRUE)</f>
        <v>44 - 54</v>
      </c>
      <c r="N102" s="22"/>
    </row>
    <row r="103" spans="2:14">
      <c r="B103" s="21">
        <v>30557538193</v>
      </c>
      <c r="C103" t="s">
        <v>377</v>
      </c>
      <c r="D103" t="s">
        <v>6</v>
      </c>
      <c r="E103" t="s">
        <v>7</v>
      </c>
      <c r="F103" t="s">
        <v>427</v>
      </c>
      <c r="G103" t="s">
        <v>425</v>
      </c>
      <c r="H103" s="1">
        <v>25529</v>
      </c>
      <c r="I103" s="1" t="s">
        <v>435</v>
      </c>
      <c r="J103" t="s">
        <v>454</v>
      </c>
      <c r="K103" s="18">
        <v>35.9</v>
      </c>
      <c r="L103" s="22">
        <f ca="1">TRUNC((TODAY()-tBase[[#This Row],[Data Nascimento]])/365)</f>
        <v>55</v>
      </c>
      <c r="M103" s="25" t="str">
        <f ca="1">HLOOKUP(tBase[[#This Row],[Idade]],$O$3:$R$4,2,TRUE)</f>
        <v>54-70</v>
      </c>
      <c r="N103" s="22"/>
    </row>
    <row r="104" spans="2:14">
      <c r="B104" s="21">
        <v>30571772130</v>
      </c>
      <c r="C104" t="s">
        <v>151</v>
      </c>
      <c r="D104" t="s">
        <v>6</v>
      </c>
      <c r="E104" t="s">
        <v>417</v>
      </c>
      <c r="F104" t="s">
        <v>12</v>
      </c>
      <c r="G104" t="s">
        <v>424</v>
      </c>
      <c r="H104" s="1">
        <v>34891</v>
      </c>
      <c r="I104" s="1" t="s">
        <v>436</v>
      </c>
      <c r="J104" t="s">
        <v>456</v>
      </c>
      <c r="K104" s="18">
        <v>79.900000000000006</v>
      </c>
      <c r="L104" s="22">
        <f ca="1">TRUNC((TODAY()-tBase[[#This Row],[Data Nascimento]])/365)</f>
        <v>30</v>
      </c>
      <c r="M104" s="25" t="str">
        <f ca="1">HLOOKUP(tBase[[#This Row],[Idade]],$O$3:$R$4,2,TRUE)</f>
        <v>24-34</v>
      </c>
      <c r="N104" s="22"/>
    </row>
    <row r="105" spans="2:14">
      <c r="B105" s="21">
        <v>30735636076</v>
      </c>
      <c r="C105" t="s">
        <v>128</v>
      </c>
      <c r="D105" t="s">
        <v>6</v>
      </c>
      <c r="E105" t="s">
        <v>416</v>
      </c>
      <c r="F105" t="s">
        <v>13</v>
      </c>
      <c r="G105" t="s">
        <v>425</v>
      </c>
      <c r="H105" s="1">
        <v>31361</v>
      </c>
      <c r="I105" s="1" t="s">
        <v>433</v>
      </c>
      <c r="J105" t="s">
        <v>453</v>
      </c>
      <c r="K105" s="18">
        <v>29.9</v>
      </c>
      <c r="L105" s="22">
        <f ca="1">TRUNC((TODAY()-tBase[[#This Row],[Data Nascimento]])/365)</f>
        <v>39</v>
      </c>
      <c r="M105" s="25" t="str">
        <f ca="1">HLOOKUP(tBase[[#This Row],[Idade]],$O$3:$R$4,2,TRUE)</f>
        <v>35 - 44</v>
      </c>
      <c r="N105" s="22"/>
    </row>
    <row r="106" spans="2:14">
      <c r="B106" s="21">
        <v>30763734385</v>
      </c>
      <c r="C106" t="s">
        <v>98</v>
      </c>
      <c r="D106" t="s">
        <v>6</v>
      </c>
      <c r="E106" t="s">
        <v>417</v>
      </c>
      <c r="F106" t="s">
        <v>13</v>
      </c>
      <c r="G106" t="s">
        <v>426</v>
      </c>
      <c r="H106" s="1">
        <v>29882</v>
      </c>
      <c r="I106" s="1" t="s">
        <v>433</v>
      </c>
      <c r="J106" t="s">
        <v>456</v>
      </c>
      <c r="K106" s="18">
        <v>79.900000000000006</v>
      </c>
      <c r="L106" s="22">
        <f ca="1">TRUNC((TODAY()-tBase[[#This Row],[Data Nascimento]])/365)</f>
        <v>43</v>
      </c>
      <c r="M106" s="25" t="str">
        <f ca="1">HLOOKUP(tBase[[#This Row],[Idade]],$O$3:$R$4,2,TRUE)</f>
        <v>35 - 44</v>
      </c>
      <c r="N106" s="22"/>
    </row>
    <row r="107" spans="2:14">
      <c r="B107" s="21">
        <v>30850039240</v>
      </c>
      <c r="C107" t="s">
        <v>372</v>
      </c>
      <c r="D107" t="s">
        <v>5</v>
      </c>
      <c r="E107" t="s">
        <v>8</v>
      </c>
      <c r="F107" t="s">
        <v>13</v>
      </c>
      <c r="G107" t="s">
        <v>425</v>
      </c>
      <c r="H107" s="1">
        <v>33929</v>
      </c>
      <c r="I107" s="1" t="s">
        <v>433</v>
      </c>
      <c r="J107" t="s">
        <v>455</v>
      </c>
      <c r="K107" s="18">
        <v>9.9</v>
      </c>
      <c r="L107" s="22">
        <f ca="1">TRUNC((TODAY()-tBase[[#This Row],[Data Nascimento]])/365)</f>
        <v>32</v>
      </c>
      <c r="M107" s="25" t="str">
        <f ca="1">HLOOKUP(tBase[[#This Row],[Idade]],$O$3:$R$4,2,TRUE)</f>
        <v>24-34</v>
      </c>
      <c r="N107" s="22"/>
    </row>
    <row r="108" spans="2:14">
      <c r="B108" s="21">
        <v>30890249713</v>
      </c>
      <c r="C108" t="s">
        <v>293</v>
      </c>
      <c r="D108" t="s">
        <v>6</v>
      </c>
      <c r="E108" t="s">
        <v>7</v>
      </c>
      <c r="F108" t="s">
        <v>427</v>
      </c>
      <c r="G108" t="s">
        <v>424</v>
      </c>
      <c r="H108" s="1">
        <v>31664</v>
      </c>
      <c r="I108" s="1" t="s">
        <v>433</v>
      </c>
      <c r="J108" t="s">
        <v>454</v>
      </c>
      <c r="K108" s="18">
        <v>35.9</v>
      </c>
      <c r="L108" s="22">
        <f ca="1">TRUNC((TODAY()-tBase[[#This Row],[Data Nascimento]])/365)</f>
        <v>39</v>
      </c>
      <c r="M108" s="25" t="str">
        <f ca="1">HLOOKUP(tBase[[#This Row],[Idade]],$O$3:$R$4,2,TRUE)</f>
        <v>35 - 44</v>
      </c>
      <c r="N108" s="22"/>
    </row>
    <row r="109" spans="2:14">
      <c r="B109" s="21">
        <v>30904162810</v>
      </c>
      <c r="C109" t="s">
        <v>264</v>
      </c>
      <c r="D109" t="s">
        <v>6</v>
      </c>
      <c r="E109" t="s">
        <v>417</v>
      </c>
      <c r="F109" t="s">
        <v>13</v>
      </c>
      <c r="G109" t="s">
        <v>425</v>
      </c>
      <c r="H109" s="1">
        <v>25842</v>
      </c>
      <c r="I109" s="1" t="s">
        <v>433</v>
      </c>
      <c r="J109" t="s">
        <v>454</v>
      </c>
      <c r="K109" s="18">
        <v>35.9</v>
      </c>
      <c r="L109" s="22">
        <f ca="1">TRUNC((TODAY()-tBase[[#This Row],[Data Nascimento]])/365)</f>
        <v>54</v>
      </c>
      <c r="M109" s="25" t="str">
        <f ca="1">HLOOKUP(tBase[[#This Row],[Idade]],$O$3:$R$4,2,TRUE)</f>
        <v>54-70</v>
      </c>
      <c r="N109" s="22"/>
    </row>
    <row r="110" spans="2:14">
      <c r="B110" s="21">
        <v>31161056912</v>
      </c>
      <c r="C110" t="s">
        <v>173</v>
      </c>
      <c r="D110" t="s">
        <v>6</v>
      </c>
      <c r="E110" t="s">
        <v>7</v>
      </c>
      <c r="F110" t="s">
        <v>427</v>
      </c>
      <c r="G110" t="s">
        <v>424</v>
      </c>
      <c r="H110" s="1">
        <v>26656</v>
      </c>
      <c r="I110" s="1" t="s">
        <v>433</v>
      </c>
      <c r="J110" t="s">
        <v>454</v>
      </c>
      <c r="K110" s="18">
        <v>35.9</v>
      </c>
      <c r="L110" s="22">
        <f ca="1">TRUNC((TODAY()-tBase[[#This Row],[Data Nascimento]])/365)</f>
        <v>52</v>
      </c>
      <c r="M110" s="25" t="str">
        <f ca="1">HLOOKUP(tBase[[#This Row],[Idade]],$O$3:$R$4,2,TRUE)</f>
        <v>44 - 54</v>
      </c>
      <c r="N110" s="22"/>
    </row>
    <row r="111" spans="2:14">
      <c r="B111" s="21">
        <v>31194503371</v>
      </c>
      <c r="C111" t="s">
        <v>75</v>
      </c>
      <c r="D111" t="s">
        <v>6</v>
      </c>
      <c r="E111" t="s">
        <v>417</v>
      </c>
      <c r="F111" t="s">
        <v>9</v>
      </c>
      <c r="G111" t="s">
        <v>425</v>
      </c>
      <c r="H111" s="1">
        <v>29709</v>
      </c>
      <c r="I111" s="1" t="s">
        <v>433</v>
      </c>
      <c r="J111" t="s">
        <v>455</v>
      </c>
      <c r="K111" s="18">
        <v>9.9</v>
      </c>
      <c r="L111" s="22">
        <f ca="1">TRUNC((TODAY()-tBase[[#This Row],[Data Nascimento]])/365)</f>
        <v>44</v>
      </c>
      <c r="M111" s="25" t="str">
        <f ca="1">HLOOKUP(tBase[[#This Row],[Idade]],$O$3:$R$4,2,TRUE)</f>
        <v>44 - 54</v>
      </c>
      <c r="N111" s="22"/>
    </row>
    <row r="112" spans="2:14">
      <c r="B112" s="21">
        <v>31239662843</v>
      </c>
      <c r="C112" t="s">
        <v>116</v>
      </c>
      <c r="D112" t="s">
        <v>5</v>
      </c>
      <c r="E112" t="s">
        <v>7</v>
      </c>
      <c r="F112" t="s">
        <v>13</v>
      </c>
      <c r="G112" t="s">
        <v>426</v>
      </c>
      <c r="H112" s="1">
        <v>21125</v>
      </c>
      <c r="I112" s="1" t="s">
        <v>433</v>
      </c>
      <c r="J112" t="s">
        <v>455</v>
      </c>
      <c r="K112" s="18">
        <v>9.9</v>
      </c>
      <c r="L112" s="22">
        <f ca="1">TRUNC((TODAY()-tBase[[#This Row],[Data Nascimento]])/365)</f>
        <v>67</v>
      </c>
      <c r="M112" s="25" t="str">
        <f ca="1">HLOOKUP(tBase[[#This Row],[Idade]],$O$3:$R$4,2,TRUE)</f>
        <v>54-70</v>
      </c>
      <c r="N112" s="22"/>
    </row>
    <row r="113" spans="2:14">
      <c r="B113" s="21">
        <v>31323760929</v>
      </c>
      <c r="C113" t="s">
        <v>237</v>
      </c>
      <c r="D113" t="s">
        <v>5</v>
      </c>
      <c r="E113" t="s">
        <v>7</v>
      </c>
      <c r="F113" t="s">
        <v>427</v>
      </c>
      <c r="G113" t="s">
        <v>425</v>
      </c>
      <c r="H113" s="1">
        <v>20318</v>
      </c>
      <c r="I113" s="1" t="s">
        <v>433</v>
      </c>
      <c r="J113" t="s">
        <v>455</v>
      </c>
      <c r="K113" s="18">
        <v>9.9</v>
      </c>
      <c r="L113" s="22">
        <f ca="1">TRUNC((TODAY()-tBase[[#This Row],[Data Nascimento]])/365)</f>
        <v>70</v>
      </c>
      <c r="M113" s="25" t="str">
        <f ca="1">HLOOKUP(tBase[[#This Row],[Idade]],$O$3:$R$4,2,TRUE)</f>
        <v>54-70</v>
      </c>
      <c r="N113" s="22"/>
    </row>
    <row r="114" spans="2:14">
      <c r="B114" s="21">
        <v>31519057095</v>
      </c>
      <c r="C114" t="s">
        <v>404</v>
      </c>
      <c r="D114" t="s">
        <v>5</v>
      </c>
      <c r="E114" t="s">
        <v>418</v>
      </c>
      <c r="F114" t="s">
        <v>13</v>
      </c>
      <c r="G114" t="s">
        <v>425</v>
      </c>
      <c r="H114" s="1">
        <v>25728</v>
      </c>
      <c r="I114" s="1" t="s">
        <v>429</v>
      </c>
      <c r="J114" t="s">
        <v>455</v>
      </c>
      <c r="K114" s="18">
        <v>9.9</v>
      </c>
      <c r="L114" s="22">
        <f ca="1">TRUNC((TODAY()-tBase[[#This Row],[Data Nascimento]])/365)</f>
        <v>55</v>
      </c>
      <c r="M114" s="25" t="str">
        <f ca="1">HLOOKUP(tBase[[#This Row],[Idade]],$O$3:$R$4,2,TRUE)</f>
        <v>54-70</v>
      </c>
      <c r="N114" s="22"/>
    </row>
    <row r="115" spans="2:14">
      <c r="B115" s="21">
        <v>31654890307</v>
      </c>
      <c r="C115" t="s">
        <v>60</v>
      </c>
      <c r="D115" t="s">
        <v>6</v>
      </c>
      <c r="E115" t="s">
        <v>7</v>
      </c>
      <c r="F115" t="s">
        <v>13</v>
      </c>
      <c r="G115" t="s">
        <v>425</v>
      </c>
      <c r="H115" s="1">
        <v>21193</v>
      </c>
      <c r="I115" s="1" t="s">
        <v>432</v>
      </c>
      <c r="J115" t="s">
        <v>455</v>
      </c>
      <c r="K115" s="18">
        <v>9.9</v>
      </c>
      <c r="L115" s="22">
        <f ca="1">TRUNC((TODAY()-tBase[[#This Row],[Data Nascimento]])/365)</f>
        <v>67</v>
      </c>
      <c r="M115" s="25" t="str">
        <f ca="1">HLOOKUP(tBase[[#This Row],[Idade]],$O$3:$R$4,2,TRUE)</f>
        <v>54-70</v>
      </c>
      <c r="N115" s="22"/>
    </row>
    <row r="116" spans="2:14">
      <c r="B116" s="21">
        <v>31655555649</v>
      </c>
      <c r="C116" t="s">
        <v>266</v>
      </c>
      <c r="D116" t="s">
        <v>6</v>
      </c>
      <c r="E116" t="s">
        <v>417</v>
      </c>
      <c r="F116" t="s">
        <v>13</v>
      </c>
      <c r="G116" t="s">
        <v>426</v>
      </c>
      <c r="H116" s="1">
        <v>30420</v>
      </c>
      <c r="I116" s="1" t="s">
        <v>436</v>
      </c>
      <c r="J116" t="s">
        <v>456</v>
      </c>
      <c r="K116" s="18">
        <v>79.900000000000006</v>
      </c>
      <c r="L116" s="22">
        <f ca="1">TRUNC((TODAY()-tBase[[#This Row],[Data Nascimento]])/365)</f>
        <v>42</v>
      </c>
      <c r="M116" s="25" t="str">
        <f ca="1">HLOOKUP(tBase[[#This Row],[Idade]],$O$3:$R$4,2,TRUE)</f>
        <v>35 - 44</v>
      </c>
      <c r="N116" s="22"/>
    </row>
    <row r="117" spans="2:14">
      <c r="B117" s="21">
        <v>31834447574</v>
      </c>
      <c r="C117" t="s">
        <v>283</v>
      </c>
      <c r="D117" t="s">
        <v>6</v>
      </c>
      <c r="E117" t="s">
        <v>7</v>
      </c>
      <c r="F117" t="s">
        <v>12</v>
      </c>
      <c r="G117" t="s">
        <v>424</v>
      </c>
      <c r="H117" s="1">
        <v>33920</v>
      </c>
      <c r="I117" s="1" t="s">
        <v>436</v>
      </c>
      <c r="J117" t="s">
        <v>455</v>
      </c>
      <c r="K117" s="18">
        <v>9.9</v>
      </c>
      <c r="L117" s="22">
        <f ca="1">TRUNC((TODAY()-tBase[[#This Row],[Data Nascimento]])/365)</f>
        <v>32</v>
      </c>
      <c r="M117" s="25" t="str">
        <f ca="1">HLOOKUP(tBase[[#This Row],[Idade]],$O$3:$R$4,2,TRUE)</f>
        <v>24-34</v>
      </c>
      <c r="N117" s="22"/>
    </row>
    <row r="118" spans="2:14">
      <c r="B118" s="21">
        <v>31841604153</v>
      </c>
      <c r="C118" t="s">
        <v>400</v>
      </c>
      <c r="D118" t="s">
        <v>6</v>
      </c>
      <c r="E118" t="s">
        <v>7</v>
      </c>
      <c r="F118" t="s">
        <v>14</v>
      </c>
      <c r="G118" t="s">
        <v>426</v>
      </c>
      <c r="H118" s="1">
        <v>30991</v>
      </c>
      <c r="I118" s="1" t="s">
        <v>436</v>
      </c>
      <c r="J118" t="s">
        <v>453</v>
      </c>
      <c r="K118" s="18">
        <v>29.9</v>
      </c>
      <c r="L118" s="22">
        <f ca="1">TRUNC((TODAY()-tBase[[#This Row],[Data Nascimento]])/365)</f>
        <v>40</v>
      </c>
      <c r="M118" s="25" t="str">
        <f ca="1">HLOOKUP(tBase[[#This Row],[Idade]],$O$3:$R$4,2,TRUE)</f>
        <v>35 - 44</v>
      </c>
      <c r="N118" s="22"/>
    </row>
    <row r="119" spans="2:14">
      <c r="B119" s="21">
        <v>31886556092</v>
      </c>
      <c r="C119" t="s">
        <v>249</v>
      </c>
      <c r="D119" t="s">
        <v>6</v>
      </c>
      <c r="E119" t="s">
        <v>8</v>
      </c>
      <c r="F119" t="s">
        <v>427</v>
      </c>
      <c r="G119" t="s">
        <v>424</v>
      </c>
      <c r="H119" s="1">
        <v>32903</v>
      </c>
      <c r="I119" s="1" t="s">
        <v>436</v>
      </c>
      <c r="J119" t="s">
        <v>455</v>
      </c>
      <c r="K119" s="18">
        <v>9.9</v>
      </c>
      <c r="L119" s="22">
        <f ca="1">TRUNC((TODAY()-tBase[[#This Row],[Data Nascimento]])/365)</f>
        <v>35</v>
      </c>
      <c r="M119" s="25" t="str">
        <f ca="1">HLOOKUP(tBase[[#This Row],[Idade]],$O$3:$R$4,2,TRUE)</f>
        <v>35 - 44</v>
      </c>
      <c r="N119" s="22"/>
    </row>
    <row r="120" spans="2:14">
      <c r="B120" s="21">
        <v>31935346566</v>
      </c>
      <c r="C120" t="s">
        <v>37</v>
      </c>
      <c r="D120" t="s">
        <v>6</v>
      </c>
      <c r="E120" t="s">
        <v>7</v>
      </c>
      <c r="F120" t="s">
        <v>427</v>
      </c>
      <c r="G120" t="s">
        <v>425</v>
      </c>
      <c r="H120" s="1">
        <v>23998</v>
      </c>
      <c r="I120" s="1" t="s">
        <v>436</v>
      </c>
      <c r="J120" t="s">
        <v>454</v>
      </c>
      <c r="K120" s="18">
        <v>35.9</v>
      </c>
      <c r="L120" s="22">
        <f ca="1">TRUNC((TODAY()-tBase[[#This Row],[Data Nascimento]])/365)</f>
        <v>60</v>
      </c>
      <c r="M120" s="25" t="str">
        <f ca="1">HLOOKUP(tBase[[#This Row],[Idade]],$O$3:$R$4,2,TRUE)</f>
        <v>54-70</v>
      </c>
      <c r="N120" s="22"/>
    </row>
    <row r="121" spans="2:14">
      <c r="B121" s="21">
        <v>31969357318</v>
      </c>
      <c r="C121" t="s">
        <v>346</v>
      </c>
      <c r="D121" t="s">
        <v>6</v>
      </c>
      <c r="E121" t="s">
        <v>417</v>
      </c>
      <c r="F121" t="s">
        <v>14</v>
      </c>
      <c r="G121" t="s">
        <v>426</v>
      </c>
      <c r="H121" s="1">
        <v>23232</v>
      </c>
      <c r="I121" s="1" t="s">
        <v>436</v>
      </c>
      <c r="J121" t="s">
        <v>453</v>
      </c>
      <c r="K121" s="18">
        <v>29.9</v>
      </c>
      <c r="L121" s="22">
        <f ca="1">TRUNC((TODAY()-tBase[[#This Row],[Data Nascimento]])/365)</f>
        <v>62</v>
      </c>
      <c r="M121" s="25" t="str">
        <f ca="1">HLOOKUP(tBase[[#This Row],[Idade]],$O$3:$R$4,2,TRUE)</f>
        <v>54-70</v>
      </c>
      <c r="N121" s="22"/>
    </row>
    <row r="122" spans="2:14">
      <c r="B122" s="21">
        <v>31971403474</v>
      </c>
      <c r="C122" t="s">
        <v>107</v>
      </c>
      <c r="D122" t="s">
        <v>6</v>
      </c>
      <c r="E122" t="s">
        <v>7</v>
      </c>
      <c r="F122" t="s">
        <v>13</v>
      </c>
      <c r="G122" t="s">
        <v>425</v>
      </c>
      <c r="H122" s="1">
        <v>32677</v>
      </c>
      <c r="I122" s="1" t="s">
        <v>435</v>
      </c>
      <c r="J122" t="s">
        <v>453</v>
      </c>
      <c r="K122" s="18">
        <v>29.9</v>
      </c>
      <c r="L122" s="22">
        <f ca="1">TRUNC((TODAY()-tBase[[#This Row],[Data Nascimento]])/365)</f>
        <v>36</v>
      </c>
      <c r="M122" s="25" t="str">
        <f ca="1">HLOOKUP(tBase[[#This Row],[Idade]],$O$3:$R$4,2,TRUE)</f>
        <v>35 - 44</v>
      </c>
      <c r="N122" s="22"/>
    </row>
    <row r="123" spans="2:14">
      <c r="B123" s="21">
        <v>31985811228</v>
      </c>
      <c r="C123" t="s">
        <v>358</v>
      </c>
      <c r="D123" t="s">
        <v>6</v>
      </c>
      <c r="E123" t="s">
        <v>417</v>
      </c>
      <c r="F123" t="s">
        <v>427</v>
      </c>
      <c r="G123" t="s">
        <v>426</v>
      </c>
      <c r="H123" s="1">
        <v>33035</v>
      </c>
      <c r="I123" s="1" t="s">
        <v>433</v>
      </c>
      <c r="J123" t="s">
        <v>453</v>
      </c>
      <c r="K123" s="18">
        <v>29.9</v>
      </c>
      <c r="L123" s="22">
        <f ca="1">TRUNC((TODAY()-tBase[[#This Row],[Data Nascimento]])/365)</f>
        <v>35</v>
      </c>
      <c r="M123" s="25" t="str">
        <f ca="1">HLOOKUP(tBase[[#This Row],[Idade]],$O$3:$R$4,2,TRUE)</f>
        <v>35 - 44</v>
      </c>
      <c r="N123" s="22"/>
    </row>
    <row r="124" spans="2:14">
      <c r="B124" s="21">
        <v>32043808085</v>
      </c>
      <c r="C124" t="s">
        <v>35</v>
      </c>
      <c r="D124" t="s">
        <v>6</v>
      </c>
      <c r="E124" t="s">
        <v>417</v>
      </c>
      <c r="F124" t="s">
        <v>13</v>
      </c>
      <c r="G124" t="s">
        <v>425</v>
      </c>
      <c r="H124" s="1">
        <v>30767</v>
      </c>
      <c r="I124" s="1" t="s">
        <v>433</v>
      </c>
      <c r="J124" t="s">
        <v>453</v>
      </c>
      <c r="K124" s="18">
        <v>29.9</v>
      </c>
      <c r="L124" s="22">
        <f ca="1">TRUNC((TODAY()-tBase[[#This Row],[Data Nascimento]])/365)</f>
        <v>41</v>
      </c>
      <c r="M124" s="25" t="str">
        <f ca="1">HLOOKUP(tBase[[#This Row],[Idade]],$O$3:$R$4,2,TRUE)</f>
        <v>35 - 44</v>
      </c>
      <c r="N124" s="22"/>
    </row>
    <row r="125" spans="2:14">
      <c r="B125" s="21">
        <v>32056730472</v>
      </c>
      <c r="C125" t="s">
        <v>62</v>
      </c>
      <c r="D125" t="s">
        <v>5</v>
      </c>
      <c r="E125" t="s">
        <v>8</v>
      </c>
      <c r="F125" t="s">
        <v>13</v>
      </c>
      <c r="G125" t="s">
        <v>424</v>
      </c>
      <c r="H125" s="1">
        <v>24370</v>
      </c>
      <c r="I125" s="1" t="s">
        <v>433</v>
      </c>
      <c r="J125" t="s">
        <v>455</v>
      </c>
      <c r="K125" s="18">
        <v>9.9</v>
      </c>
      <c r="L125" s="22">
        <f ca="1">TRUNC((TODAY()-tBase[[#This Row],[Data Nascimento]])/365)</f>
        <v>59</v>
      </c>
      <c r="M125" s="25" t="str">
        <f ca="1">HLOOKUP(tBase[[#This Row],[Idade]],$O$3:$R$4,2,TRUE)</f>
        <v>54-70</v>
      </c>
      <c r="N125" s="22"/>
    </row>
    <row r="126" spans="2:14">
      <c r="B126" s="21">
        <v>32076448530</v>
      </c>
      <c r="C126" t="s">
        <v>337</v>
      </c>
      <c r="D126" t="s">
        <v>5</v>
      </c>
      <c r="E126" t="s">
        <v>7</v>
      </c>
      <c r="F126" t="s">
        <v>12</v>
      </c>
      <c r="G126" t="s">
        <v>425</v>
      </c>
      <c r="H126" s="1">
        <v>23736</v>
      </c>
      <c r="I126" s="1" t="s">
        <v>433</v>
      </c>
      <c r="J126" t="s">
        <v>454</v>
      </c>
      <c r="K126" s="18">
        <v>35.9</v>
      </c>
      <c r="L126" s="22">
        <f ca="1">TRUNC((TODAY()-tBase[[#This Row],[Data Nascimento]])/365)</f>
        <v>60</v>
      </c>
      <c r="M126" s="25" t="str">
        <f ca="1">HLOOKUP(tBase[[#This Row],[Idade]],$O$3:$R$4,2,TRUE)</f>
        <v>54-70</v>
      </c>
      <c r="N126" s="22"/>
    </row>
    <row r="127" spans="2:14">
      <c r="B127" s="21">
        <v>32076861903</v>
      </c>
      <c r="C127" t="s">
        <v>345</v>
      </c>
      <c r="D127" t="s">
        <v>5</v>
      </c>
      <c r="E127" t="s">
        <v>7</v>
      </c>
      <c r="F127" t="s">
        <v>427</v>
      </c>
      <c r="G127" t="s">
        <v>425</v>
      </c>
      <c r="H127" s="1">
        <v>23957</v>
      </c>
      <c r="I127" s="1" t="s">
        <v>433</v>
      </c>
      <c r="J127" t="s">
        <v>455</v>
      </c>
      <c r="K127" s="18">
        <v>9.9</v>
      </c>
      <c r="L127" s="22">
        <f ca="1">TRUNC((TODAY()-tBase[[#This Row],[Data Nascimento]])/365)</f>
        <v>60</v>
      </c>
      <c r="M127" s="25" t="str">
        <f ca="1">HLOOKUP(tBase[[#This Row],[Idade]],$O$3:$R$4,2,TRUE)</f>
        <v>54-70</v>
      </c>
      <c r="N127" s="22"/>
    </row>
    <row r="128" spans="2:14">
      <c r="B128" s="21">
        <v>32080730358</v>
      </c>
      <c r="C128" t="s">
        <v>375</v>
      </c>
      <c r="D128" t="s">
        <v>6</v>
      </c>
      <c r="E128" t="s">
        <v>417</v>
      </c>
      <c r="F128" t="s">
        <v>9</v>
      </c>
      <c r="G128" t="s">
        <v>425</v>
      </c>
      <c r="H128" s="1">
        <v>31794</v>
      </c>
      <c r="I128" s="1" t="s">
        <v>430</v>
      </c>
      <c r="J128" t="s">
        <v>453</v>
      </c>
      <c r="K128" s="18">
        <v>29.9</v>
      </c>
      <c r="L128" s="22">
        <f ca="1">TRUNC((TODAY()-tBase[[#This Row],[Data Nascimento]])/365)</f>
        <v>38</v>
      </c>
      <c r="M128" s="25" t="str">
        <f ca="1">HLOOKUP(tBase[[#This Row],[Idade]],$O$3:$R$4,2,TRUE)</f>
        <v>35 - 44</v>
      </c>
      <c r="N128" s="22"/>
    </row>
    <row r="129" spans="2:14">
      <c r="B129" s="21">
        <v>32359135449</v>
      </c>
      <c r="C129" t="s">
        <v>302</v>
      </c>
      <c r="D129" t="s">
        <v>6</v>
      </c>
      <c r="E129" t="s">
        <v>8</v>
      </c>
      <c r="F129" t="s">
        <v>13</v>
      </c>
      <c r="G129" t="s">
        <v>424</v>
      </c>
      <c r="H129" s="1">
        <v>22445</v>
      </c>
      <c r="I129" s="1" t="s">
        <v>429</v>
      </c>
      <c r="J129" t="s">
        <v>455</v>
      </c>
      <c r="K129" s="18">
        <v>9.9</v>
      </c>
      <c r="L129" s="22">
        <f ca="1">TRUNC((TODAY()-tBase[[#This Row],[Data Nascimento]])/365)</f>
        <v>64</v>
      </c>
      <c r="M129" s="25" t="str">
        <f ca="1">HLOOKUP(tBase[[#This Row],[Idade]],$O$3:$R$4,2,TRUE)</f>
        <v>54-70</v>
      </c>
      <c r="N129" s="22"/>
    </row>
    <row r="130" spans="2:14">
      <c r="B130" s="21">
        <v>32373994641</v>
      </c>
      <c r="C130" t="s">
        <v>143</v>
      </c>
      <c r="D130" t="s">
        <v>6</v>
      </c>
      <c r="E130" t="s">
        <v>7</v>
      </c>
      <c r="F130" t="s">
        <v>427</v>
      </c>
      <c r="G130" t="s">
        <v>424</v>
      </c>
      <c r="H130" s="1">
        <v>20716</v>
      </c>
      <c r="I130" s="1" t="s">
        <v>431</v>
      </c>
      <c r="J130" t="s">
        <v>453</v>
      </c>
      <c r="K130" s="18">
        <v>29.9</v>
      </c>
      <c r="L130" s="22">
        <f ca="1">TRUNC((TODAY()-tBase[[#This Row],[Data Nascimento]])/365)</f>
        <v>69</v>
      </c>
      <c r="M130" s="25" t="str">
        <f ca="1">HLOOKUP(tBase[[#This Row],[Idade]],$O$3:$R$4,2,TRUE)</f>
        <v>54-70</v>
      </c>
      <c r="N130" s="22"/>
    </row>
    <row r="131" spans="2:14">
      <c r="B131" s="21">
        <v>32485376814</v>
      </c>
      <c r="C131" t="s">
        <v>320</v>
      </c>
      <c r="D131" t="s">
        <v>6</v>
      </c>
      <c r="E131" t="s">
        <v>7</v>
      </c>
      <c r="F131" t="s">
        <v>13</v>
      </c>
      <c r="G131" t="s">
        <v>426</v>
      </c>
      <c r="H131" s="1">
        <v>24536</v>
      </c>
      <c r="I131" s="1" t="s">
        <v>432</v>
      </c>
      <c r="J131" t="s">
        <v>453</v>
      </c>
      <c r="K131" s="18">
        <v>29.9</v>
      </c>
      <c r="L131" s="22">
        <f ca="1">TRUNC((TODAY()-tBase[[#This Row],[Data Nascimento]])/365)</f>
        <v>58</v>
      </c>
      <c r="M131" s="25" t="str">
        <f ca="1">HLOOKUP(tBase[[#This Row],[Idade]],$O$3:$R$4,2,TRUE)</f>
        <v>54-70</v>
      </c>
      <c r="N131" s="22"/>
    </row>
    <row r="132" spans="2:14">
      <c r="B132" s="21">
        <v>32558610072</v>
      </c>
      <c r="C132" t="s">
        <v>16</v>
      </c>
      <c r="D132" t="s">
        <v>6</v>
      </c>
      <c r="E132" t="s">
        <v>416</v>
      </c>
      <c r="F132" t="s">
        <v>14</v>
      </c>
      <c r="G132" t="s">
        <v>426</v>
      </c>
      <c r="H132" s="1">
        <v>29671</v>
      </c>
      <c r="I132" s="1" t="s">
        <v>434</v>
      </c>
      <c r="J132" t="s">
        <v>453</v>
      </c>
      <c r="K132" s="18">
        <v>29.9</v>
      </c>
      <c r="L132" s="22">
        <f ca="1">TRUNC((TODAY()-tBase[[#This Row],[Data Nascimento]])/365)</f>
        <v>44</v>
      </c>
      <c r="M132" s="25" t="str">
        <f ca="1">HLOOKUP(tBase[[#This Row],[Idade]],$O$3:$R$4,2,TRUE)</f>
        <v>44 - 54</v>
      </c>
      <c r="N132" s="22"/>
    </row>
    <row r="133" spans="2:14">
      <c r="B133" s="21">
        <v>32861405102</v>
      </c>
      <c r="C133" t="s">
        <v>209</v>
      </c>
      <c r="D133" t="s">
        <v>6</v>
      </c>
      <c r="E133" t="s">
        <v>8</v>
      </c>
      <c r="F133" t="s">
        <v>427</v>
      </c>
      <c r="G133" t="s">
        <v>424</v>
      </c>
      <c r="H133" s="1">
        <v>24308</v>
      </c>
      <c r="I133" s="1" t="s">
        <v>430</v>
      </c>
      <c r="J133" t="s">
        <v>454</v>
      </c>
      <c r="K133" s="18">
        <v>35.9</v>
      </c>
      <c r="L133" s="22">
        <f ca="1">TRUNC((TODAY()-tBase[[#This Row],[Data Nascimento]])/365)</f>
        <v>59</v>
      </c>
      <c r="M133" s="25" t="str">
        <f ca="1">HLOOKUP(tBase[[#This Row],[Idade]],$O$3:$R$4,2,TRUE)</f>
        <v>54-70</v>
      </c>
      <c r="N133" s="22"/>
    </row>
    <row r="134" spans="2:14">
      <c r="B134" s="21">
        <v>32910016971</v>
      </c>
      <c r="C134" t="s">
        <v>257</v>
      </c>
      <c r="D134" t="s">
        <v>5</v>
      </c>
      <c r="E134" t="s">
        <v>7</v>
      </c>
      <c r="F134" t="s">
        <v>427</v>
      </c>
      <c r="G134" t="s">
        <v>425</v>
      </c>
      <c r="H134" s="1">
        <v>28587</v>
      </c>
      <c r="I134" s="1" t="s">
        <v>435</v>
      </c>
      <c r="J134" t="s">
        <v>454</v>
      </c>
      <c r="K134" s="18">
        <v>35.9</v>
      </c>
      <c r="L134" s="22">
        <f ca="1">TRUNC((TODAY()-tBase[[#This Row],[Data Nascimento]])/365)</f>
        <v>47</v>
      </c>
      <c r="M134" s="25" t="str">
        <f ca="1">HLOOKUP(tBase[[#This Row],[Idade]],$O$3:$R$4,2,TRUE)</f>
        <v>44 - 54</v>
      </c>
      <c r="N134" s="22"/>
    </row>
    <row r="135" spans="2:14">
      <c r="B135" s="21">
        <v>32944488783</v>
      </c>
      <c r="C135" t="s">
        <v>119</v>
      </c>
      <c r="D135" t="s">
        <v>6</v>
      </c>
      <c r="E135" t="s">
        <v>8</v>
      </c>
      <c r="F135" t="s">
        <v>427</v>
      </c>
      <c r="G135" t="s">
        <v>425</v>
      </c>
      <c r="H135" s="1">
        <v>26442</v>
      </c>
      <c r="I135" s="1" t="s">
        <v>436</v>
      </c>
      <c r="J135" t="s">
        <v>453</v>
      </c>
      <c r="K135" s="18">
        <v>29.9</v>
      </c>
      <c r="L135" s="22">
        <f ca="1">TRUNC((TODAY()-tBase[[#This Row],[Data Nascimento]])/365)</f>
        <v>53</v>
      </c>
      <c r="M135" s="25" t="str">
        <f ca="1">HLOOKUP(tBase[[#This Row],[Idade]],$O$3:$R$4,2,TRUE)</f>
        <v>44 - 54</v>
      </c>
      <c r="N135" s="22"/>
    </row>
    <row r="136" spans="2:14">
      <c r="B136" s="21">
        <v>33045087456</v>
      </c>
      <c r="C136" t="s">
        <v>344</v>
      </c>
      <c r="D136" t="s">
        <v>6</v>
      </c>
      <c r="E136" t="s">
        <v>417</v>
      </c>
      <c r="F136" t="s">
        <v>13</v>
      </c>
      <c r="G136" t="s">
        <v>425</v>
      </c>
      <c r="H136" s="1">
        <v>29216</v>
      </c>
      <c r="I136" s="1" t="s">
        <v>430</v>
      </c>
      <c r="J136" t="s">
        <v>453</v>
      </c>
      <c r="K136" s="18">
        <v>29.9</v>
      </c>
      <c r="L136" s="22">
        <f ca="1">TRUNC((TODAY()-tBase[[#This Row],[Data Nascimento]])/365)</f>
        <v>45</v>
      </c>
      <c r="M136" s="25" t="str">
        <f ca="1">HLOOKUP(tBase[[#This Row],[Idade]],$O$3:$R$4,2,TRUE)</f>
        <v>44 - 54</v>
      </c>
      <c r="N136" s="22"/>
    </row>
    <row r="137" spans="2:14">
      <c r="B137" s="21">
        <v>33083932561</v>
      </c>
      <c r="C137" t="s">
        <v>322</v>
      </c>
      <c r="D137" t="s">
        <v>6</v>
      </c>
      <c r="E137" t="s">
        <v>8</v>
      </c>
      <c r="F137" t="s">
        <v>14</v>
      </c>
      <c r="G137" t="s">
        <v>424</v>
      </c>
      <c r="H137" s="1">
        <v>20130</v>
      </c>
      <c r="I137" s="1" t="s">
        <v>435</v>
      </c>
      <c r="J137" t="s">
        <v>453</v>
      </c>
      <c r="K137" s="18">
        <v>29.9</v>
      </c>
      <c r="L137" s="22">
        <f ca="1">TRUNC((TODAY()-tBase[[#This Row],[Data Nascimento]])/365)</f>
        <v>70</v>
      </c>
      <c r="M137" s="25" t="str">
        <f ca="1">HLOOKUP(tBase[[#This Row],[Idade]],$O$3:$R$4,2,TRUE)</f>
        <v>54-70</v>
      </c>
      <c r="N137" s="22"/>
    </row>
    <row r="138" spans="2:14">
      <c r="B138" s="21">
        <v>33120179107</v>
      </c>
      <c r="C138" t="s">
        <v>172</v>
      </c>
      <c r="D138" t="s">
        <v>6</v>
      </c>
      <c r="E138" t="s">
        <v>8</v>
      </c>
      <c r="F138" t="s">
        <v>14</v>
      </c>
      <c r="G138" t="s">
        <v>425</v>
      </c>
      <c r="H138" s="1">
        <v>32048</v>
      </c>
      <c r="I138" s="1" t="s">
        <v>436</v>
      </c>
      <c r="J138" t="s">
        <v>453</v>
      </c>
      <c r="K138" s="18">
        <v>29.9</v>
      </c>
      <c r="L138" s="22">
        <f ca="1">TRUNC((TODAY()-tBase[[#This Row],[Data Nascimento]])/365)</f>
        <v>37</v>
      </c>
      <c r="M138" s="25" t="str">
        <f ca="1">HLOOKUP(tBase[[#This Row],[Idade]],$O$3:$R$4,2,TRUE)</f>
        <v>35 - 44</v>
      </c>
      <c r="N138" s="22"/>
    </row>
    <row r="139" spans="2:14">
      <c r="B139" s="21">
        <v>33221309333</v>
      </c>
      <c r="C139" t="s">
        <v>403</v>
      </c>
      <c r="D139" t="s">
        <v>6</v>
      </c>
      <c r="E139" t="s">
        <v>7</v>
      </c>
      <c r="F139" t="s">
        <v>12</v>
      </c>
      <c r="G139" t="s">
        <v>424</v>
      </c>
      <c r="H139" s="1">
        <v>22002</v>
      </c>
      <c r="I139" s="1" t="s">
        <v>433</v>
      </c>
      <c r="J139" t="s">
        <v>455</v>
      </c>
      <c r="K139" s="18">
        <v>9.9</v>
      </c>
      <c r="L139" s="22">
        <f ca="1">TRUNC((TODAY()-tBase[[#This Row],[Data Nascimento]])/365)</f>
        <v>65</v>
      </c>
      <c r="M139" s="25" t="str">
        <f ca="1">HLOOKUP(tBase[[#This Row],[Idade]],$O$3:$R$4,2,TRUE)</f>
        <v>54-70</v>
      </c>
      <c r="N139" s="22"/>
    </row>
    <row r="140" spans="2:14">
      <c r="B140" s="21">
        <v>33247836129</v>
      </c>
      <c r="C140" t="s">
        <v>177</v>
      </c>
      <c r="D140" t="s">
        <v>5</v>
      </c>
      <c r="E140" t="s">
        <v>7</v>
      </c>
      <c r="F140" t="s">
        <v>427</v>
      </c>
      <c r="G140" t="s">
        <v>425</v>
      </c>
      <c r="H140" s="1">
        <v>34988</v>
      </c>
      <c r="I140" s="1" t="s">
        <v>433</v>
      </c>
      <c r="J140" t="s">
        <v>455</v>
      </c>
      <c r="K140" s="18">
        <v>9.9</v>
      </c>
      <c r="L140" s="22">
        <f ca="1">TRUNC((TODAY()-tBase[[#This Row],[Data Nascimento]])/365)</f>
        <v>29</v>
      </c>
      <c r="M140" s="25" t="str">
        <f ca="1">HLOOKUP(tBase[[#This Row],[Idade]],$O$3:$R$4,2,TRUE)</f>
        <v>24-34</v>
      </c>
      <c r="N140" s="22"/>
    </row>
    <row r="141" spans="2:14">
      <c r="B141" s="21">
        <v>33329077647</v>
      </c>
      <c r="C141" t="s">
        <v>262</v>
      </c>
      <c r="D141" t="s">
        <v>6</v>
      </c>
      <c r="E141" t="s">
        <v>8</v>
      </c>
      <c r="F141" t="s">
        <v>427</v>
      </c>
      <c r="G141" t="s">
        <v>424</v>
      </c>
      <c r="H141" s="1">
        <v>22149</v>
      </c>
      <c r="I141" s="1" t="s">
        <v>433</v>
      </c>
      <c r="J141" t="s">
        <v>453</v>
      </c>
      <c r="K141" s="18">
        <v>29.9</v>
      </c>
      <c r="L141" s="22">
        <f ca="1">TRUNC((TODAY()-tBase[[#This Row],[Data Nascimento]])/365)</f>
        <v>65</v>
      </c>
      <c r="M141" s="25" t="str">
        <f ca="1">HLOOKUP(tBase[[#This Row],[Idade]],$O$3:$R$4,2,TRUE)</f>
        <v>54-70</v>
      </c>
      <c r="N141" s="22"/>
    </row>
    <row r="142" spans="2:14">
      <c r="B142" s="21">
        <v>33353271839</v>
      </c>
      <c r="C142" t="s">
        <v>365</v>
      </c>
      <c r="D142" t="s">
        <v>6</v>
      </c>
      <c r="E142" t="s">
        <v>7</v>
      </c>
      <c r="F142" t="s">
        <v>427</v>
      </c>
      <c r="G142" t="s">
        <v>425</v>
      </c>
      <c r="H142" s="1">
        <v>20397</v>
      </c>
      <c r="I142" s="1" t="s">
        <v>433</v>
      </c>
      <c r="J142" t="s">
        <v>454</v>
      </c>
      <c r="K142" s="18">
        <v>35.9</v>
      </c>
      <c r="L142" s="22">
        <f ca="1">TRUNC((TODAY()-tBase[[#This Row],[Data Nascimento]])/365)</f>
        <v>69</v>
      </c>
      <c r="M142" s="25" t="str">
        <f ca="1">HLOOKUP(tBase[[#This Row],[Idade]],$O$3:$R$4,2,TRUE)</f>
        <v>54-70</v>
      </c>
      <c r="N142" s="22"/>
    </row>
    <row r="143" spans="2:14">
      <c r="B143" s="21">
        <v>33391594252</v>
      </c>
      <c r="C143" t="s">
        <v>126</v>
      </c>
      <c r="D143" t="s">
        <v>6</v>
      </c>
      <c r="E143" t="s">
        <v>417</v>
      </c>
      <c r="F143" t="s">
        <v>11</v>
      </c>
      <c r="G143" t="s">
        <v>426</v>
      </c>
      <c r="H143" s="1">
        <v>28577</v>
      </c>
      <c r="I143" s="1" t="s">
        <v>433</v>
      </c>
      <c r="J143" t="s">
        <v>456</v>
      </c>
      <c r="K143" s="18">
        <v>79.900000000000006</v>
      </c>
      <c r="L143" s="22">
        <f ca="1">TRUNC((TODAY()-tBase[[#This Row],[Data Nascimento]])/365)</f>
        <v>47</v>
      </c>
      <c r="M143" s="25" t="str">
        <f ca="1">HLOOKUP(tBase[[#This Row],[Idade]],$O$3:$R$4,2,TRUE)</f>
        <v>44 - 54</v>
      </c>
      <c r="N143" s="22"/>
    </row>
    <row r="144" spans="2:14">
      <c r="B144" s="21">
        <v>33482040032</v>
      </c>
      <c r="C144" t="s">
        <v>219</v>
      </c>
      <c r="D144" t="s">
        <v>5</v>
      </c>
      <c r="E144" t="s">
        <v>8</v>
      </c>
      <c r="F144" t="s">
        <v>9</v>
      </c>
      <c r="G144" t="s">
        <v>426</v>
      </c>
      <c r="H144" s="1">
        <v>32587</v>
      </c>
      <c r="I144" s="1" t="s">
        <v>433</v>
      </c>
      <c r="J144" t="s">
        <v>455</v>
      </c>
      <c r="K144" s="18">
        <v>9.9</v>
      </c>
      <c r="L144" s="22">
        <f ca="1">TRUNC((TODAY()-tBase[[#This Row],[Data Nascimento]])/365)</f>
        <v>36</v>
      </c>
      <c r="M144" s="25" t="str">
        <f ca="1">HLOOKUP(tBase[[#This Row],[Idade]],$O$3:$R$4,2,TRUE)</f>
        <v>35 - 44</v>
      </c>
      <c r="N144" s="22"/>
    </row>
    <row r="145" spans="2:14">
      <c r="B145" s="21">
        <v>33490248117</v>
      </c>
      <c r="C145" t="s">
        <v>117</v>
      </c>
      <c r="D145" t="s">
        <v>5</v>
      </c>
      <c r="E145" t="s">
        <v>7</v>
      </c>
      <c r="F145" t="s">
        <v>427</v>
      </c>
      <c r="G145" t="s">
        <v>425</v>
      </c>
      <c r="H145" s="1">
        <v>32883</v>
      </c>
      <c r="I145" s="1" t="s">
        <v>433</v>
      </c>
      <c r="J145" t="s">
        <v>455</v>
      </c>
      <c r="K145" s="18">
        <v>9.9</v>
      </c>
      <c r="L145" s="22">
        <f ca="1">TRUNC((TODAY()-tBase[[#This Row],[Data Nascimento]])/365)</f>
        <v>35</v>
      </c>
      <c r="M145" s="25" t="str">
        <f ca="1">HLOOKUP(tBase[[#This Row],[Idade]],$O$3:$R$4,2,TRUE)</f>
        <v>35 - 44</v>
      </c>
      <c r="N145" s="22"/>
    </row>
    <row r="146" spans="2:14">
      <c r="B146" s="21">
        <v>33585062982</v>
      </c>
      <c r="C146" t="s">
        <v>409</v>
      </c>
      <c r="D146" t="s">
        <v>6</v>
      </c>
      <c r="E146" t="s">
        <v>8</v>
      </c>
      <c r="F146" t="s">
        <v>12</v>
      </c>
      <c r="G146" t="s">
        <v>424</v>
      </c>
      <c r="H146" s="1">
        <v>21978</v>
      </c>
      <c r="I146" s="1" t="s">
        <v>433</v>
      </c>
      <c r="J146" t="s">
        <v>454</v>
      </c>
      <c r="K146" s="18">
        <v>35.9</v>
      </c>
      <c r="L146" s="22">
        <f ca="1">TRUNC((TODAY()-tBase[[#This Row],[Data Nascimento]])/365)</f>
        <v>65</v>
      </c>
      <c r="M146" s="25" t="str">
        <f ca="1">HLOOKUP(tBase[[#This Row],[Idade]],$O$3:$R$4,2,TRUE)</f>
        <v>54-70</v>
      </c>
      <c r="N146" s="22"/>
    </row>
    <row r="147" spans="2:14">
      <c r="B147" s="21">
        <v>33614763115</v>
      </c>
      <c r="C147" t="s">
        <v>178</v>
      </c>
      <c r="D147" t="s">
        <v>5</v>
      </c>
      <c r="E147" t="s">
        <v>417</v>
      </c>
      <c r="F147" t="s">
        <v>14</v>
      </c>
      <c r="G147" t="s">
        <v>426</v>
      </c>
      <c r="H147" s="1">
        <v>33973</v>
      </c>
      <c r="I147" s="1" t="s">
        <v>433</v>
      </c>
      <c r="J147" t="s">
        <v>453</v>
      </c>
      <c r="K147" s="18">
        <v>29.9</v>
      </c>
      <c r="L147" s="22">
        <f ca="1">TRUNC((TODAY()-tBase[[#This Row],[Data Nascimento]])/365)</f>
        <v>32</v>
      </c>
      <c r="M147" s="25" t="str">
        <f ca="1">HLOOKUP(tBase[[#This Row],[Idade]],$O$3:$R$4,2,TRUE)</f>
        <v>24-34</v>
      </c>
      <c r="N147" s="22"/>
    </row>
    <row r="148" spans="2:14">
      <c r="B148" s="21">
        <v>33625332262</v>
      </c>
      <c r="C148" t="s">
        <v>53</v>
      </c>
      <c r="D148" t="s">
        <v>6</v>
      </c>
      <c r="E148" t="s">
        <v>7</v>
      </c>
      <c r="F148" t="s">
        <v>427</v>
      </c>
      <c r="G148" t="s">
        <v>425</v>
      </c>
      <c r="H148" s="1">
        <v>25523</v>
      </c>
      <c r="I148" s="1" t="s">
        <v>429</v>
      </c>
      <c r="J148" t="s">
        <v>454</v>
      </c>
      <c r="K148" s="18">
        <v>35.9</v>
      </c>
      <c r="L148" s="22">
        <f ca="1">TRUNC((TODAY()-tBase[[#This Row],[Data Nascimento]])/365)</f>
        <v>55</v>
      </c>
      <c r="M148" s="25" t="str">
        <f ca="1">HLOOKUP(tBase[[#This Row],[Idade]],$O$3:$R$4,2,TRUE)</f>
        <v>54-70</v>
      </c>
      <c r="N148" s="22"/>
    </row>
    <row r="149" spans="2:14">
      <c r="B149" s="21">
        <v>33812311392</v>
      </c>
      <c r="C149" t="s">
        <v>414</v>
      </c>
      <c r="D149" t="s">
        <v>5</v>
      </c>
      <c r="E149" t="s">
        <v>417</v>
      </c>
      <c r="F149" t="s">
        <v>11</v>
      </c>
      <c r="G149" t="s">
        <v>425</v>
      </c>
      <c r="H149" s="1">
        <v>28641</v>
      </c>
      <c r="I149" s="1" t="s">
        <v>432</v>
      </c>
      <c r="J149" t="s">
        <v>456</v>
      </c>
      <c r="K149" s="18">
        <v>79.900000000000006</v>
      </c>
      <c r="L149" s="22">
        <f ca="1">TRUNC((TODAY()-tBase[[#This Row],[Data Nascimento]])/365)</f>
        <v>47</v>
      </c>
      <c r="M149" s="25" t="str">
        <f ca="1">HLOOKUP(tBase[[#This Row],[Idade]],$O$3:$R$4,2,TRUE)</f>
        <v>44 - 54</v>
      </c>
      <c r="N149" s="22"/>
    </row>
    <row r="150" spans="2:14">
      <c r="B150" s="21">
        <v>33839338471</v>
      </c>
      <c r="C150" t="s">
        <v>94</v>
      </c>
      <c r="D150" t="s">
        <v>6</v>
      </c>
      <c r="E150" t="s">
        <v>417</v>
      </c>
      <c r="F150" t="s">
        <v>427</v>
      </c>
      <c r="G150" t="s">
        <v>425</v>
      </c>
      <c r="H150" s="1">
        <v>34877</v>
      </c>
      <c r="I150" s="1" t="s">
        <v>436</v>
      </c>
      <c r="J150" t="s">
        <v>453</v>
      </c>
      <c r="K150" s="18">
        <v>29.9</v>
      </c>
      <c r="L150" s="22">
        <f ca="1">TRUNC((TODAY()-tBase[[#This Row],[Data Nascimento]])/365)</f>
        <v>30</v>
      </c>
      <c r="M150" s="25" t="str">
        <f ca="1">HLOOKUP(tBase[[#This Row],[Idade]],$O$3:$R$4,2,TRUE)</f>
        <v>24-34</v>
      </c>
      <c r="N150" s="22"/>
    </row>
    <row r="151" spans="2:14">
      <c r="B151" s="21">
        <v>33875188130</v>
      </c>
      <c r="C151" t="s">
        <v>48</v>
      </c>
      <c r="D151" t="s">
        <v>5</v>
      </c>
      <c r="E151" t="s">
        <v>416</v>
      </c>
      <c r="F151" t="s">
        <v>13</v>
      </c>
      <c r="G151" t="s">
        <v>425</v>
      </c>
      <c r="H151" s="1">
        <v>27845</v>
      </c>
      <c r="I151" s="1" t="s">
        <v>436</v>
      </c>
      <c r="J151" t="s">
        <v>454</v>
      </c>
      <c r="K151" s="18">
        <v>35.9</v>
      </c>
      <c r="L151" s="22">
        <f ca="1">TRUNC((TODAY()-tBase[[#This Row],[Data Nascimento]])/365)</f>
        <v>49</v>
      </c>
      <c r="M151" s="25" t="str">
        <f ca="1">HLOOKUP(tBase[[#This Row],[Idade]],$O$3:$R$4,2,TRUE)</f>
        <v>44 - 54</v>
      </c>
      <c r="N151" s="22"/>
    </row>
    <row r="152" spans="2:14">
      <c r="B152" s="21">
        <v>33898601118</v>
      </c>
      <c r="C152" t="s">
        <v>400</v>
      </c>
      <c r="D152" t="s">
        <v>6</v>
      </c>
      <c r="E152" t="s">
        <v>7</v>
      </c>
      <c r="F152" t="s">
        <v>14</v>
      </c>
      <c r="G152" t="s">
        <v>426</v>
      </c>
      <c r="H152" s="1">
        <v>28003</v>
      </c>
      <c r="I152" s="1" t="s">
        <v>436</v>
      </c>
      <c r="J152" t="s">
        <v>453</v>
      </c>
      <c r="K152" s="18">
        <v>29.9</v>
      </c>
      <c r="L152" s="22">
        <f ca="1">TRUNC((TODAY()-tBase[[#This Row],[Data Nascimento]])/365)</f>
        <v>49</v>
      </c>
      <c r="M152" s="25" t="str">
        <f ca="1">HLOOKUP(tBase[[#This Row],[Idade]],$O$3:$R$4,2,TRUE)</f>
        <v>44 - 54</v>
      </c>
      <c r="N152" s="22"/>
    </row>
    <row r="153" spans="2:14">
      <c r="B153" s="21">
        <v>33959101715</v>
      </c>
      <c r="C153" t="s">
        <v>51</v>
      </c>
      <c r="D153" t="s">
        <v>6</v>
      </c>
      <c r="E153" t="s">
        <v>416</v>
      </c>
      <c r="F153" t="s">
        <v>9</v>
      </c>
      <c r="G153" t="s">
        <v>424</v>
      </c>
      <c r="H153" s="1">
        <v>21976</v>
      </c>
      <c r="I153" s="1" t="s">
        <v>436</v>
      </c>
      <c r="J153" t="s">
        <v>455</v>
      </c>
      <c r="K153" s="18">
        <v>9.9</v>
      </c>
      <c r="L153" s="22">
        <f ca="1">TRUNC((TODAY()-tBase[[#This Row],[Data Nascimento]])/365)</f>
        <v>65</v>
      </c>
      <c r="M153" s="25" t="str">
        <f ca="1">HLOOKUP(tBase[[#This Row],[Idade]],$O$3:$R$4,2,TRUE)</f>
        <v>54-70</v>
      </c>
      <c r="N153" s="22"/>
    </row>
    <row r="154" spans="2:14">
      <c r="B154" s="21">
        <v>33969903983</v>
      </c>
      <c r="C154" t="s">
        <v>333</v>
      </c>
      <c r="D154" t="s">
        <v>5</v>
      </c>
      <c r="E154" t="s">
        <v>7</v>
      </c>
      <c r="F154" t="s">
        <v>427</v>
      </c>
      <c r="G154" t="s">
        <v>424</v>
      </c>
      <c r="H154" s="1">
        <v>31798</v>
      </c>
      <c r="I154" s="1" t="s">
        <v>436</v>
      </c>
      <c r="J154" t="s">
        <v>455</v>
      </c>
      <c r="K154" s="18">
        <v>9.9</v>
      </c>
      <c r="L154" s="22">
        <f ca="1">TRUNC((TODAY()-tBase[[#This Row],[Data Nascimento]])/365)</f>
        <v>38</v>
      </c>
      <c r="M154" s="25" t="str">
        <f ca="1">HLOOKUP(tBase[[#This Row],[Idade]],$O$3:$R$4,2,TRUE)</f>
        <v>35 - 44</v>
      </c>
      <c r="N154" s="22"/>
    </row>
    <row r="155" spans="2:14">
      <c r="B155" s="21">
        <v>34020079542</v>
      </c>
      <c r="C155" t="s">
        <v>357</v>
      </c>
      <c r="D155" t="s">
        <v>5</v>
      </c>
      <c r="E155" t="s">
        <v>7</v>
      </c>
      <c r="F155" t="s">
        <v>427</v>
      </c>
      <c r="G155" t="s">
        <v>425</v>
      </c>
      <c r="H155" s="1">
        <v>23326</v>
      </c>
      <c r="I155" s="1" t="s">
        <v>436</v>
      </c>
      <c r="J155" t="s">
        <v>455</v>
      </c>
      <c r="K155" s="18">
        <v>9.9</v>
      </c>
      <c r="L155" s="22">
        <f ca="1">TRUNC((TODAY()-tBase[[#This Row],[Data Nascimento]])/365)</f>
        <v>61</v>
      </c>
      <c r="M155" s="25" t="str">
        <f ca="1">HLOOKUP(tBase[[#This Row],[Idade]],$O$3:$R$4,2,TRUE)</f>
        <v>54-70</v>
      </c>
      <c r="N155" s="22"/>
    </row>
    <row r="156" spans="2:14">
      <c r="B156" s="21">
        <v>34161309302</v>
      </c>
      <c r="C156" t="s">
        <v>137</v>
      </c>
      <c r="D156" t="s">
        <v>6</v>
      </c>
      <c r="E156" t="s">
        <v>7</v>
      </c>
      <c r="F156" t="s">
        <v>427</v>
      </c>
      <c r="G156" t="s">
        <v>425</v>
      </c>
      <c r="H156" s="1">
        <v>34830</v>
      </c>
      <c r="I156" s="1" t="s">
        <v>435</v>
      </c>
      <c r="J156" t="s">
        <v>454</v>
      </c>
      <c r="K156" s="18">
        <v>35.9</v>
      </c>
      <c r="L156" s="22">
        <f ca="1">TRUNC((TODAY()-tBase[[#This Row],[Data Nascimento]])/365)</f>
        <v>30</v>
      </c>
      <c r="M156" s="25" t="str">
        <f ca="1">HLOOKUP(tBase[[#This Row],[Idade]],$O$3:$R$4,2,TRUE)</f>
        <v>24-34</v>
      </c>
      <c r="N156" s="22"/>
    </row>
    <row r="157" spans="2:14">
      <c r="B157" s="21">
        <v>34264176742</v>
      </c>
      <c r="C157" t="s">
        <v>211</v>
      </c>
      <c r="D157" t="s">
        <v>6</v>
      </c>
      <c r="E157" t="s">
        <v>416</v>
      </c>
      <c r="F157" t="s">
        <v>12</v>
      </c>
      <c r="G157" t="s">
        <v>424</v>
      </c>
      <c r="H157" s="1">
        <v>28037</v>
      </c>
      <c r="I157" s="1" t="s">
        <v>433</v>
      </c>
      <c r="J157" t="s">
        <v>455</v>
      </c>
      <c r="K157" s="18">
        <v>9.9</v>
      </c>
      <c r="L157" s="22">
        <f ca="1">TRUNC((TODAY()-tBase[[#This Row],[Data Nascimento]])/365)</f>
        <v>48</v>
      </c>
      <c r="M157" s="25" t="str">
        <f ca="1">HLOOKUP(tBase[[#This Row],[Idade]],$O$3:$R$4,2,TRUE)</f>
        <v>44 - 54</v>
      </c>
      <c r="N157" s="22"/>
    </row>
    <row r="158" spans="2:14">
      <c r="B158" s="21">
        <v>34270622570</v>
      </c>
      <c r="C158" t="s">
        <v>273</v>
      </c>
      <c r="D158" t="s">
        <v>5</v>
      </c>
      <c r="E158" t="s">
        <v>7</v>
      </c>
      <c r="F158" t="s">
        <v>427</v>
      </c>
      <c r="G158" t="s">
        <v>424</v>
      </c>
      <c r="H158" s="1">
        <v>23003</v>
      </c>
      <c r="I158" s="1" t="s">
        <v>433</v>
      </c>
      <c r="J158" t="s">
        <v>455</v>
      </c>
      <c r="K158" s="18">
        <v>9.9</v>
      </c>
      <c r="L158" s="22">
        <f ca="1">TRUNC((TODAY()-tBase[[#This Row],[Data Nascimento]])/365)</f>
        <v>62</v>
      </c>
      <c r="M158" s="25" t="str">
        <f ca="1">HLOOKUP(tBase[[#This Row],[Idade]],$O$3:$R$4,2,TRUE)</f>
        <v>54-70</v>
      </c>
      <c r="N158" s="22"/>
    </row>
    <row r="159" spans="2:14">
      <c r="B159" s="21">
        <v>34275755986</v>
      </c>
      <c r="C159" t="s">
        <v>341</v>
      </c>
      <c r="D159" t="s">
        <v>5</v>
      </c>
      <c r="E159" t="s">
        <v>417</v>
      </c>
      <c r="F159" t="s">
        <v>427</v>
      </c>
      <c r="G159" t="s">
        <v>425</v>
      </c>
      <c r="H159" s="1">
        <v>28273</v>
      </c>
      <c r="I159" s="1" t="s">
        <v>433</v>
      </c>
      <c r="J159" t="s">
        <v>454</v>
      </c>
      <c r="K159" s="18">
        <v>35.9</v>
      </c>
      <c r="L159" s="22">
        <f ca="1">TRUNC((TODAY()-tBase[[#This Row],[Data Nascimento]])/365)</f>
        <v>48</v>
      </c>
      <c r="M159" s="25" t="str">
        <f ca="1">HLOOKUP(tBase[[#This Row],[Idade]],$O$3:$R$4,2,TRUE)</f>
        <v>44 - 54</v>
      </c>
      <c r="N159" s="22"/>
    </row>
    <row r="160" spans="2:14">
      <c r="B160" s="21">
        <v>34289791783</v>
      </c>
      <c r="C160" t="s">
        <v>389</v>
      </c>
      <c r="D160" t="s">
        <v>6</v>
      </c>
      <c r="E160" t="s">
        <v>8</v>
      </c>
      <c r="F160" t="s">
        <v>427</v>
      </c>
      <c r="G160" t="s">
        <v>426</v>
      </c>
      <c r="H160" s="1">
        <v>25886</v>
      </c>
      <c r="I160" s="1" t="s">
        <v>433</v>
      </c>
      <c r="J160" t="s">
        <v>454</v>
      </c>
      <c r="K160" s="18">
        <v>35.9</v>
      </c>
      <c r="L160" s="22">
        <f ca="1">TRUNC((TODAY()-tBase[[#This Row],[Data Nascimento]])/365)</f>
        <v>54</v>
      </c>
      <c r="M160" s="25" t="str">
        <f ca="1">HLOOKUP(tBase[[#This Row],[Idade]],$O$3:$R$4,2,TRUE)</f>
        <v>54-70</v>
      </c>
      <c r="N160" s="22"/>
    </row>
    <row r="161" spans="2:14">
      <c r="B161" s="21">
        <v>34323519769</v>
      </c>
      <c r="C161" t="s">
        <v>252</v>
      </c>
      <c r="D161" t="s">
        <v>6</v>
      </c>
      <c r="E161" t="s">
        <v>8</v>
      </c>
      <c r="F161" t="s">
        <v>13</v>
      </c>
      <c r="G161" t="s">
        <v>425</v>
      </c>
      <c r="H161" s="1">
        <v>22110</v>
      </c>
      <c r="I161" s="1" t="s">
        <v>433</v>
      </c>
      <c r="J161" t="s">
        <v>455</v>
      </c>
      <c r="K161" s="18">
        <v>9.9</v>
      </c>
      <c r="L161" s="22">
        <f ca="1">TRUNC((TODAY()-tBase[[#This Row],[Data Nascimento]])/365)</f>
        <v>65</v>
      </c>
      <c r="M161" s="25" t="str">
        <f ca="1">HLOOKUP(tBase[[#This Row],[Idade]],$O$3:$R$4,2,TRUE)</f>
        <v>54-70</v>
      </c>
      <c r="N161" s="22"/>
    </row>
    <row r="162" spans="2:14">
      <c r="B162" s="21">
        <v>34327422259</v>
      </c>
      <c r="C162" t="s">
        <v>355</v>
      </c>
      <c r="D162" t="s">
        <v>5</v>
      </c>
      <c r="E162" t="s">
        <v>417</v>
      </c>
      <c r="F162" t="s">
        <v>12</v>
      </c>
      <c r="G162" t="s">
        <v>425</v>
      </c>
      <c r="H162" s="1">
        <v>30247</v>
      </c>
      <c r="I162" s="1" t="s">
        <v>430</v>
      </c>
      <c r="J162" t="s">
        <v>455</v>
      </c>
      <c r="K162" s="18">
        <v>9.9</v>
      </c>
      <c r="L162" s="22">
        <f ca="1">TRUNC((TODAY()-tBase[[#This Row],[Data Nascimento]])/365)</f>
        <v>42</v>
      </c>
      <c r="M162" s="25" t="str">
        <f ca="1">HLOOKUP(tBase[[#This Row],[Idade]],$O$3:$R$4,2,TRUE)</f>
        <v>35 - 44</v>
      </c>
      <c r="N162" s="22"/>
    </row>
    <row r="163" spans="2:14">
      <c r="B163" s="21">
        <v>34473182713</v>
      </c>
      <c r="C163" t="s">
        <v>190</v>
      </c>
      <c r="D163" t="s">
        <v>5</v>
      </c>
      <c r="E163" t="s">
        <v>7</v>
      </c>
      <c r="F163" t="s">
        <v>427</v>
      </c>
      <c r="G163" t="s">
        <v>426</v>
      </c>
      <c r="H163" s="1">
        <v>32369</v>
      </c>
      <c r="I163" s="1" t="s">
        <v>429</v>
      </c>
      <c r="J163" t="s">
        <v>453</v>
      </c>
      <c r="K163" s="18">
        <v>29.9</v>
      </c>
      <c r="L163" s="22">
        <f ca="1">TRUNC((TODAY()-tBase[[#This Row],[Data Nascimento]])/365)</f>
        <v>37</v>
      </c>
      <c r="M163" s="25" t="str">
        <f ca="1">HLOOKUP(tBase[[#This Row],[Idade]],$O$3:$R$4,2,TRUE)</f>
        <v>35 - 44</v>
      </c>
      <c r="N163" s="22"/>
    </row>
    <row r="164" spans="2:14">
      <c r="B164" s="21">
        <v>34488046494</v>
      </c>
      <c r="C164" t="s">
        <v>326</v>
      </c>
      <c r="D164" t="s">
        <v>6</v>
      </c>
      <c r="E164" t="s">
        <v>417</v>
      </c>
      <c r="F164" t="s">
        <v>13</v>
      </c>
      <c r="G164" t="s">
        <v>426</v>
      </c>
      <c r="H164" s="1">
        <v>32278</v>
      </c>
      <c r="I164" s="1" t="s">
        <v>431</v>
      </c>
      <c r="J164" t="s">
        <v>455</v>
      </c>
      <c r="K164" s="18">
        <v>9.9</v>
      </c>
      <c r="L164" s="22">
        <f ca="1">TRUNC((TODAY()-tBase[[#This Row],[Data Nascimento]])/365)</f>
        <v>37</v>
      </c>
      <c r="M164" s="25" t="str">
        <f ca="1">HLOOKUP(tBase[[#This Row],[Idade]],$O$3:$R$4,2,TRUE)</f>
        <v>35 - 44</v>
      </c>
      <c r="N164" s="22"/>
    </row>
    <row r="165" spans="2:14">
      <c r="B165" s="21">
        <v>34501445196</v>
      </c>
      <c r="C165" t="s">
        <v>363</v>
      </c>
      <c r="D165" t="s">
        <v>5</v>
      </c>
      <c r="E165" t="s">
        <v>7</v>
      </c>
      <c r="F165" t="s">
        <v>9</v>
      </c>
      <c r="G165" t="s">
        <v>424</v>
      </c>
      <c r="H165" s="1">
        <v>27167</v>
      </c>
      <c r="I165" s="1" t="s">
        <v>432</v>
      </c>
      <c r="J165" t="s">
        <v>455</v>
      </c>
      <c r="K165" s="18">
        <v>9.9</v>
      </c>
      <c r="L165" s="22">
        <f ca="1">TRUNC((TODAY()-tBase[[#This Row],[Data Nascimento]])/365)</f>
        <v>51</v>
      </c>
      <c r="M165" s="25" t="str">
        <f ca="1">HLOOKUP(tBase[[#This Row],[Idade]],$O$3:$R$4,2,TRUE)</f>
        <v>44 - 54</v>
      </c>
      <c r="N165" s="22"/>
    </row>
    <row r="166" spans="2:14">
      <c r="B166" s="21">
        <v>34597516064</v>
      </c>
      <c r="C166" t="s">
        <v>113</v>
      </c>
      <c r="D166" t="s">
        <v>5</v>
      </c>
      <c r="E166" t="s">
        <v>7</v>
      </c>
      <c r="F166" t="s">
        <v>427</v>
      </c>
      <c r="G166" t="s">
        <v>424</v>
      </c>
      <c r="H166" s="1">
        <v>34698</v>
      </c>
      <c r="I166" s="1" t="s">
        <v>434</v>
      </c>
      <c r="J166" t="s">
        <v>454</v>
      </c>
      <c r="K166" s="18">
        <v>35.9</v>
      </c>
      <c r="L166" s="22">
        <f ca="1">TRUNC((TODAY()-tBase[[#This Row],[Data Nascimento]])/365)</f>
        <v>30</v>
      </c>
      <c r="M166" s="25" t="str">
        <f ca="1">HLOOKUP(tBase[[#This Row],[Idade]],$O$3:$R$4,2,TRUE)</f>
        <v>24-34</v>
      </c>
      <c r="N166" s="22"/>
    </row>
    <row r="167" spans="2:14">
      <c r="B167" s="21">
        <v>34687761738</v>
      </c>
      <c r="C167" t="s">
        <v>383</v>
      </c>
      <c r="D167" t="s">
        <v>6</v>
      </c>
      <c r="E167" t="s">
        <v>7</v>
      </c>
      <c r="F167" t="s">
        <v>427</v>
      </c>
      <c r="G167" t="s">
        <v>425</v>
      </c>
      <c r="H167" s="1">
        <v>28678</v>
      </c>
      <c r="I167" s="1" t="s">
        <v>430</v>
      </c>
      <c r="J167" t="s">
        <v>453</v>
      </c>
      <c r="K167" s="18">
        <v>29.9</v>
      </c>
      <c r="L167" s="22">
        <f ca="1">TRUNC((TODAY()-tBase[[#This Row],[Data Nascimento]])/365)</f>
        <v>47</v>
      </c>
      <c r="M167" s="25" t="str">
        <f ca="1">HLOOKUP(tBase[[#This Row],[Idade]],$O$3:$R$4,2,TRUE)</f>
        <v>44 - 54</v>
      </c>
      <c r="N167" s="22"/>
    </row>
    <row r="168" spans="2:14">
      <c r="B168" s="21">
        <v>34823329746</v>
      </c>
      <c r="C168" t="s">
        <v>390</v>
      </c>
      <c r="D168" t="s">
        <v>5</v>
      </c>
      <c r="E168" t="s">
        <v>7</v>
      </c>
      <c r="F168" t="s">
        <v>11</v>
      </c>
      <c r="G168" t="s">
        <v>426</v>
      </c>
      <c r="H168" s="1">
        <v>31195</v>
      </c>
      <c r="I168" s="1" t="s">
        <v>435</v>
      </c>
      <c r="J168" t="s">
        <v>456</v>
      </c>
      <c r="K168" s="18">
        <v>79.900000000000006</v>
      </c>
      <c r="L168" s="22">
        <f ca="1">TRUNC((TODAY()-tBase[[#This Row],[Data Nascimento]])/365)</f>
        <v>40</v>
      </c>
      <c r="M168" s="25" t="str">
        <f ca="1">HLOOKUP(tBase[[#This Row],[Idade]],$O$3:$R$4,2,TRUE)</f>
        <v>35 - 44</v>
      </c>
      <c r="N168" s="22"/>
    </row>
    <row r="169" spans="2:14">
      <c r="B169" s="21">
        <v>34871980724</v>
      </c>
      <c r="C169" t="s">
        <v>200</v>
      </c>
      <c r="D169" t="s">
        <v>5</v>
      </c>
      <c r="E169" t="s">
        <v>7</v>
      </c>
      <c r="F169" t="s">
        <v>13</v>
      </c>
      <c r="G169" t="s">
        <v>426</v>
      </c>
      <c r="H169" s="1">
        <v>30093</v>
      </c>
      <c r="I169" s="1" t="s">
        <v>436</v>
      </c>
      <c r="J169" t="s">
        <v>453</v>
      </c>
      <c r="K169" s="18">
        <v>29.9</v>
      </c>
      <c r="L169" s="22">
        <f ca="1">TRUNC((TODAY()-tBase[[#This Row],[Data Nascimento]])/365)</f>
        <v>43</v>
      </c>
      <c r="M169" s="25" t="str">
        <f ca="1">HLOOKUP(tBase[[#This Row],[Idade]],$O$3:$R$4,2,TRUE)</f>
        <v>35 - 44</v>
      </c>
      <c r="N169" s="22"/>
    </row>
    <row r="170" spans="2:14">
      <c r="B170" s="21">
        <v>34970941895</v>
      </c>
      <c r="C170" t="s">
        <v>244</v>
      </c>
      <c r="D170" t="s">
        <v>6</v>
      </c>
      <c r="E170" t="s">
        <v>418</v>
      </c>
      <c r="F170" t="s">
        <v>14</v>
      </c>
      <c r="G170" t="s">
        <v>425</v>
      </c>
      <c r="H170" s="1">
        <v>25721</v>
      </c>
      <c r="I170" s="1" t="s">
        <v>430</v>
      </c>
      <c r="J170" t="s">
        <v>453</v>
      </c>
      <c r="K170" s="18">
        <v>29.9</v>
      </c>
      <c r="L170" s="22">
        <f ca="1">TRUNC((TODAY()-tBase[[#This Row],[Data Nascimento]])/365)</f>
        <v>55</v>
      </c>
      <c r="M170" s="25" t="str">
        <f ca="1">HLOOKUP(tBase[[#This Row],[Idade]],$O$3:$R$4,2,TRUE)</f>
        <v>54-70</v>
      </c>
      <c r="N170" s="22"/>
    </row>
    <row r="171" spans="2:14">
      <c r="B171" s="21">
        <v>35090452105</v>
      </c>
      <c r="C171" t="s">
        <v>27</v>
      </c>
      <c r="D171" t="s">
        <v>6</v>
      </c>
      <c r="E171" t="s">
        <v>7</v>
      </c>
      <c r="F171" t="s">
        <v>9</v>
      </c>
      <c r="G171" t="s">
        <v>425</v>
      </c>
      <c r="H171" s="1">
        <v>23517</v>
      </c>
      <c r="I171" s="1" t="s">
        <v>435</v>
      </c>
      <c r="J171" t="s">
        <v>455</v>
      </c>
      <c r="K171" s="18">
        <v>9.9</v>
      </c>
      <c r="L171" s="22">
        <f ca="1">TRUNC((TODAY()-tBase[[#This Row],[Data Nascimento]])/365)</f>
        <v>61</v>
      </c>
      <c r="M171" s="25" t="str">
        <f ca="1">HLOOKUP(tBase[[#This Row],[Idade]],$O$3:$R$4,2,TRUE)</f>
        <v>54-70</v>
      </c>
      <c r="N171" s="22"/>
    </row>
    <row r="172" spans="2:14">
      <c r="B172" s="21">
        <v>35105004714</v>
      </c>
      <c r="C172" t="s">
        <v>311</v>
      </c>
      <c r="D172" t="s">
        <v>5</v>
      </c>
      <c r="E172" t="s">
        <v>417</v>
      </c>
      <c r="F172" t="s">
        <v>427</v>
      </c>
      <c r="G172" t="s">
        <v>424</v>
      </c>
      <c r="H172" s="1">
        <v>33256</v>
      </c>
      <c r="I172" s="1" t="s">
        <v>436</v>
      </c>
      <c r="J172" t="s">
        <v>453</v>
      </c>
      <c r="K172" s="18">
        <v>29.9</v>
      </c>
      <c r="L172" s="22">
        <f ca="1">TRUNC((TODAY()-tBase[[#This Row],[Data Nascimento]])/365)</f>
        <v>34</v>
      </c>
      <c r="M172" s="25" t="str">
        <f ca="1">HLOOKUP(tBase[[#This Row],[Idade]],$O$3:$R$4,2,TRUE)</f>
        <v>24-34</v>
      </c>
      <c r="N172" s="22"/>
    </row>
    <row r="173" spans="2:14">
      <c r="B173" s="21">
        <v>35121899842</v>
      </c>
      <c r="C173" t="s">
        <v>215</v>
      </c>
      <c r="D173" t="s">
        <v>6</v>
      </c>
      <c r="E173" t="s">
        <v>417</v>
      </c>
      <c r="F173" t="s">
        <v>427</v>
      </c>
      <c r="G173" t="s">
        <v>425</v>
      </c>
      <c r="H173" s="1">
        <v>30252</v>
      </c>
      <c r="I173" s="1" t="s">
        <v>433</v>
      </c>
      <c r="J173" t="s">
        <v>453</v>
      </c>
      <c r="K173" s="18">
        <v>29.9</v>
      </c>
      <c r="L173" s="22">
        <f ca="1">TRUNC((TODAY()-tBase[[#This Row],[Data Nascimento]])/365)</f>
        <v>42</v>
      </c>
      <c r="M173" s="25" t="str">
        <f ca="1">HLOOKUP(tBase[[#This Row],[Idade]],$O$3:$R$4,2,TRUE)</f>
        <v>35 - 44</v>
      </c>
      <c r="N173" s="22"/>
    </row>
    <row r="174" spans="2:14">
      <c r="B174" s="21">
        <v>35170686850</v>
      </c>
      <c r="C174" t="s">
        <v>69</v>
      </c>
      <c r="D174" t="s">
        <v>6</v>
      </c>
      <c r="E174" t="s">
        <v>8</v>
      </c>
      <c r="F174" t="s">
        <v>427</v>
      </c>
      <c r="G174" t="s">
        <v>426</v>
      </c>
      <c r="H174" s="1">
        <v>29180</v>
      </c>
      <c r="I174" s="1" t="s">
        <v>433</v>
      </c>
      <c r="J174" t="s">
        <v>455</v>
      </c>
      <c r="K174" s="18">
        <v>9.9</v>
      </c>
      <c r="L174" s="22">
        <f ca="1">TRUNC((TODAY()-tBase[[#This Row],[Data Nascimento]])/365)</f>
        <v>45</v>
      </c>
      <c r="M174" s="25" t="str">
        <f ca="1">HLOOKUP(tBase[[#This Row],[Idade]],$O$3:$R$4,2,TRUE)</f>
        <v>44 - 54</v>
      </c>
      <c r="N174" s="22"/>
    </row>
    <row r="175" spans="2:14">
      <c r="B175" s="21">
        <v>35176580107</v>
      </c>
      <c r="C175" t="s">
        <v>202</v>
      </c>
      <c r="D175" t="s">
        <v>5</v>
      </c>
      <c r="E175" t="s">
        <v>8</v>
      </c>
      <c r="F175" t="s">
        <v>14</v>
      </c>
      <c r="G175" t="s">
        <v>424</v>
      </c>
      <c r="H175" s="1">
        <v>24724</v>
      </c>
      <c r="I175" s="1" t="s">
        <v>433</v>
      </c>
      <c r="J175" t="s">
        <v>453</v>
      </c>
      <c r="K175" s="18">
        <v>29.9</v>
      </c>
      <c r="L175" s="22">
        <f ca="1">TRUNC((TODAY()-tBase[[#This Row],[Data Nascimento]])/365)</f>
        <v>58</v>
      </c>
      <c r="M175" s="25" t="str">
        <f ca="1">HLOOKUP(tBase[[#This Row],[Idade]],$O$3:$R$4,2,TRUE)</f>
        <v>54-70</v>
      </c>
      <c r="N175" s="22"/>
    </row>
    <row r="176" spans="2:14">
      <c r="B176" s="21">
        <v>35197147629</v>
      </c>
      <c r="C176" t="s">
        <v>80</v>
      </c>
      <c r="D176" t="s">
        <v>5</v>
      </c>
      <c r="E176" t="s">
        <v>7</v>
      </c>
      <c r="F176" t="s">
        <v>13</v>
      </c>
      <c r="G176" t="s">
        <v>426</v>
      </c>
      <c r="H176" s="1">
        <v>25948</v>
      </c>
      <c r="I176" s="1" t="s">
        <v>433</v>
      </c>
      <c r="J176" t="s">
        <v>453</v>
      </c>
      <c r="K176" s="18">
        <v>29.9</v>
      </c>
      <c r="L176" s="22">
        <f ca="1">TRUNC((TODAY()-tBase[[#This Row],[Data Nascimento]])/365)</f>
        <v>54</v>
      </c>
      <c r="M176" s="25" t="str">
        <f ca="1">HLOOKUP(tBase[[#This Row],[Idade]],$O$3:$R$4,2,TRUE)</f>
        <v>54-70</v>
      </c>
      <c r="N176" s="22"/>
    </row>
    <row r="177" spans="2:14">
      <c r="B177" s="21">
        <v>35417799912</v>
      </c>
      <c r="C177" t="s">
        <v>208</v>
      </c>
      <c r="D177" t="s">
        <v>6</v>
      </c>
      <c r="E177" t="s">
        <v>416</v>
      </c>
      <c r="F177" t="s">
        <v>14</v>
      </c>
      <c r="G177" t="s">
        <v>425</v>
      </c>
      <c r="H177" s="1">
        <v>23216</v>
      </c>
      <c r="I177" s="1" t="s">
        <v>433</v>
      </c>
      <c r="J177" t="s">
        <v>453</v>
      </c>
      <c r="K177" s="18">
        <v>29.9</v>
      </c>
      <c r="L177" s="22">
        <f ca="1">TRUNC((TODAY()-tBase[[#This Row],[Data Nascimento]])/365)</f>
        <v>62</v>
      </c>
      <c r="M177" s="25" t="str">
        <f ca="1">HLOOKUP(tBase[[#This Row],[Idade]],$O$3:$R$4,2,TRUE)</f>
        <v>54-70</v>
      </c>
      <c r="N177" s="22"/>
    </row>
    <row r="178" spans="2:14">
      <c r="B178" s="21">
        <v>35423777466</v>
      </c>
      <c r="C178" t="s">
        <v>164</v>
      </c>
      <c r="D178" t="s">
        <v>5</v>
      </c>
      <c r="E178" t="s">
        <v>418</v>
      </c>
      <c r="F178" t="s">
        <v>13</v>
      </c>
      <c r="G178" t="s">
        <v>425</v>
      </c>
      <c r="H178" s="1">
        <v>29889</v>
      </c>
      <c r="I178" s="1" t="s">
        <v>433</v>
      </c>
      <c r="J178" t="s">
        <v>455</v>
      </c>
      <c r="K178" s="18">
        <v>9.9</v>
      </c>
      <c r="L178" s="22">
        <f ca="1">TRUNC((TODAY()-tBase[[#This Row],[Data Nascimento]])/365)</f>
        <v>43</v>
      </c>
      <c r="M178" s="25" t="str">
        <f ca="1">HLOOKUP(tBase[[#This Row],[Idade]],$O$3:$R$4,2,TRUE)</f>
        <v>35 - 44</v>
      </c>
      <c r="N178" s="22"/>
    </row>
    <row r="179" spans="2:14">
      <c r="B179" s="21">
        <v>35462568122</v>
      </c>
      <c r="C179" t="s">
        <v>114</v>
      </c>
      <c r="D179" t="s">
        <v>5</v>
      </c>
      <c r="E179" t="s">
        <v>417</v>
      </c>
      <c r="F179" t="s">
        <v>11</v>
      </c>
      <c r="G179" t="s">
        <v>425</v>
      </c>
      <c r="H179" s="1">
        <v>28993</v>
      </c>
      <c r="I179" s="1" t="s">
        <v>433</v>
      </c>
      <c r="J179" t="s">
        <v>456</v>
      </c>
      <c r="K179" s="18">
        <v>79.900000000000006</v>
      </c>
      <c r="L179" s="22">
        <f ca="1">TRUNC((TODAY()-tBase[[#This Row],[Data Nascimento]])/365)</f>
        <v>46</v>
      </c>
      <c r="M179" s="25" t="str">
        <f ca="1">HLOOKUP(tBase[[#This Row],[Idade]],$O$3:$R$4,2,TRUE)</f>
        <v>44 - 54</v>
      </c>
      <c r="N179" s="22"/>
    </row>
    <row r="180" spans="2:14">
      <c r="B180" s="21">
        <v>35465159917</v>
      </c>
      <c r="C180" t="s">
        <v>321</v>
      </c>
      <c r="D180" t="s">
        <v>5</v>
      </c>
      <c r="E180" t="s">
        <v>417</v>
      </c>
      <c r="F180" t="s">
        <v>427</v>
      </c>
      <c r="G180" t="s">
        <v>425</v>
      </c>
      <c r="H180" s="1">
        <v>31916</v>
      </c>
      <c r="I180" s="1" t="s">
        <v>433</v>
      </c>
      <c r="J180" t="s">
        <v>455</v>
      </c>
      <c r="K180" s="18">
        <v>9.9</v>
      </c>
      <c r="L180" s="22">
        <f ca="1">TRUNC((TODAY()-tBase[[#This Row],[Data Nascimento]])/365)</f>
        <v>38</v>
      </c>
      <c r="M180" s="25" t="str">
        <f ca="1">HLOOKUP(tBase[[#This Row],[Idade]],$O$3:$R$4,2,TRUE)</f>
        <v>35 - 44</v>
      </c>
      <c r="N180" s="22"/>
    </row>
    <row r="181" spans="2:14">
      <c r="B181" s="21">
        <v>35527656936</v>
      </c>
      <c r="C181" t="s">
        <v>310</v>
      </c>
      <c r="D181" t="s">
        <v>6</v>
      </c>
      <c r="E181" t="s">
        <v>7</v>
      </c>
      <c r="F181" t="s">
        <v>427</v>
      </c>
      <c r="G181" t="s">
        <v>426</v>
      </c>
      <c r="H181" s="1">
        <v>34788</v>
      </c>
      <c r="I181" s="1" t="s">
        <v>433</v>
      </c>
      <c r="J181" t="s">
        <v>453</v>
      </c>
      <c r="K181" s="18">
        <v>29.9</v>
      </c>
      <c r="L181" s="22">
        <f ca="1">TRUNC((TODAY()-tBase[[#This Row],[Data Nascimento]])/365)</f>
        <v>30</v>
      </c>
      <c r="M181" s="25" t="str">
        <f ca="1">HLOOKUP(tBase[[#This Row],[Idade]],$O$3:$R$4,2,TRUE)</f>
        <v>24-34</v>
      </c>
      <c r="N181" s="22"/>
    </row>
    <row r="182" spans="2:14">
      <c r="B182" s="21">
        <v>35548890934</v>
      </c>
      <c r="C182" t="s">
        <v>406</v>
      </c>
      <c r="D182" t="s">
        <v>5</v>
      </c>
      <c r="E182" t="s">
        <v>417</v>
      </c>
      <c r="F182" t="s">
        <v>427</v>
      </c>
      <c r="G182" t="s">
        <v>426</v>
      </c>
      <c r="H182" s="1">
        <v>32232</v>
      </c>
      <c r="I182" s="1" t="s">
        <v>429</v>
      </c>
      <c r="J182" t="s">
        <v>453</v>
      </c>
      <c r="K182" s="18">
        <v>29.9</v>
      </c>
      <c r="L182" s="22">
        <f ca="1">TRUNC((TODAY()-tBase[[#This Row],[Data Nascimento]])/365)</f>
        <v>37</v>
      </c>
      <c r="M182" s="25" t="str">
        <f ca="1">HLOOKUP(tBase[[#This Row],[Idade]],$O$3:$R$4,2,TRUE)</f>
        <v>35 - 44</v>
      </c>
      <c r="N182" s="22"/>
    </row>
    <row r="183" spans="2:14">
      <c r="B183" s="21">
        <v>35746258274</v>
      </c>
      <c r="C183" t="s">
        <v>190</v>
      </c>
      <c r="D183" t="s">
        <v>5</v>
      </c>
      <c r="E183" t="s">
        <v>7</v>
      </c>
      <c r="F183" t="s">
        <v>427</v>
      </c>
      <c r="G183" t="s">
        <v>426</v>
      </c>
      <c r="H183" s="1">
        <v>20176</v>
      </c>
      <c r="I183" s="1" t="s">
        <v>432</v>
      </c>
      <c r="J183" t="s">
        <v>453</v>
      </c>
      <c r="K183" s="18">
        <v>29.9</v>
      </c>
      <c r="L183" s="22">
        <f ca="1">TRUNC((TODAY()-tBase[[#This Row],[Data Nascimento]])/365)</f>
        <v>70</v>
      </c>
      <c r="M183" s="25" t="str">
        <f ca="1">HLOOKUP(tBase[[#This Row],[Idade]],$O$3:$R$4,2,TRUE)</f>
        <v>54-70</v>
      </c>
      <c r="N183" s="22"/>
    </row>
    <row r="184" spans="2:14">
      <c r="B184" s="21">
        <v>35783183279</v>
      </c>
      <c r="C184" t="s">
        <v>285</v>
      </c>
      <c r="D184" t="s">
        <v>5</v>
      </c>
      <c r="E184" t="s">
        <v>7</v>
      </c>
      <c r="F184" t="s">
        <v>427</v>
      </c>
      <c r="G184" t="s">
        <v>425</v>
      </c>
      <c r="H184" s="1">
        <v>23239</v>
      </c>
      <c r="I184" s="1" t="s">
        <v>436</v>
      </c>
      <c r="J184" t="s">
        <v>455</v>
      </c>
      <c r="K184" s="18">
        <v>9.9</v>
      </c>
      <c r="L184" s="22">
        <f ca="1">TRUNC((TODAY()-tBase[[#This Row],[Data Nascimento]])/365)</f>
        <v>62</v>
      </c>
      <c r="M184" s="25" t="str">
        <f ca="1">HLOOKUP(tBase[[#This Row],[Idade]],$O$3:$R$4,2,TRUE)</f>
        <v>54-70</v>
      </c>
      <c r="N184" s="22"/>
    </row>
    <row r="185" spans="2:14">
      <c r="B185" s="21">
        <v>35825297492</v>
      </c>
      <c r="C185" t="s">
        <v>252</v>
      </c>
      <c r="D185" t="s">
        <v>6</v>
      </c>
      <c r="E185" t="s">
        <v>8</v>
      </c>
      <c r="F185" t="s">
        <v>13</v>
      </c>
      <c r="G185" t="s">
        <v>425</v>
      </c>
      <c r="H185" s="1">
        <v>29029</v>
      </c>
      <c r="I185" s="1" t="s">
        <v>436</v>
      </c>
      <c r="J185" t="s">
        <v>455</v>
      </c>
      <c r="K185" s="18">
        <v>9.9</v>
      </c>
      <c r="L185" s="22">
        <f ca="1">TRUNC((TODAY()-tBase[[#This Row],[Data Nascimento]])/365)</f>
        <v>46</v>
      </c>
      <c r="M185" s="25" t="str">
        <f ca="1">HLOOKUP(tBase[[#This Row],[Idade]],$O$3:$R$4,2,TRUE)</f>
        <v>44 - 54</v>
      </c>
      <c r="N185" s="22"/>
    </row>
    <row r="186" spans="2:14">
      <c r="B186" s="21">
        <v>35897348847</v>
      </c>
      <c r="C186" t="s">
        <v>396</v>
      </c>
      <c r="D186" t="s">
        <v>5</v>
      </c>
      <c r="E186" t="s">
        <v>7</v>
      </c>
      <c r="F186" t="s">
        <v>13</v>
      </c>
      <c r="G186" t="s">
        <v>426</v>
      </c>
      <c r="H186" s="1">
        <v>20146</v>
      </c>
      <c r="I186" s="1" t="s">
        <v>436</v>
      </c>
      <c r="J186" t="s">
        <v>455</v>
      </c>
      <c r="K186" s="18">
        <v>9.9</v>
      </c>
      <c r="L186" s="22">
        <f ca="1">TRUNC((TODAY()-tBase[[#This Row],[Data Nascimento]])/365)</f>
        <v>70</v>
      </c>
      <c r="M186" s="25" t="str">
        <f ca="1">HLOOKUP(tBase[[#This Row],[Idade]],$O$3:$R$4,2,TRUE)</f>
        <v>54-70</v>
      </c>
      <c r="N186" s="22"/>
    </row>
    <row r="187" spans="2:14">
      <c r="B187" s="21">
        <v>35961398099</v>
      </c>
      <c r="C187" t="s">
        <v>270</v>
      </c>
      <c r="D187" t="s">
        <v>6</v>
      </c>
      <c r="E187" t="s">
        <v>7</v>
      </c>
      <c r="F187" t="s">
        <v>11</v>
      </c>
      <c r="G187" t="s">
        <v>426</v>
      </c>
      <c r="H187" s="1">
        <v>28851</v>
      </c>
      <c r="I187" s="1" t="s">
        <v>436</v>
      </c>
      <c r="J187" t="s">
        <v>456</v>
      </c>
      <c r="K187" s="18">
        <v>79.900000000000006</v>
      </c>
      <c r="L187" s="22">
        <f ca="1">TRUNC((TODAY()-tBase[[#This Row],[Data Nascimento]])/365)</f>
        <v>46</v>
      </c>
      <c r="M187" s="25" t="str">
        <f ca="1">HLOOKUP(tBase[[#This Row],[Idade]],$O$3:$R$4,2,TRUE)</f>
        <v>44 - 54</v>
      </c>
      <c r="N187" s="22"/>
    </row>
    <row r="188" spans="2:14">
      <c r="B188" s="21">
        <v>36049081781</v>
      </c>
      <c r="C188" t="s">
        <v>305</v>
      </c>
      <c r="D188" t="s">
        <v>6</v>
      </c>
      <c r="E188" t="s">
        <v>7</v>
      </c>
      <c r="F188" t="s">
        <v>427</v>
      </c>
      <c r="G188" t="s">
        <v>425</v>
      </c>
      <c r="H188" s="1">
        <v>30194</v>
      </c>
      <c r="I188" s="1" t="s">
        <v>436</v>
      </c>
      <c r="J188" t="s">
        <v>454</v>
      </c>
      <c r="K188" s="18">
        <v>35.9</v>
      </c>
      <c r="L188" s="22">
        <f ca="1">TRUNC((TODAY()-tBase[[#This Row],[Data Nascimento]])/365)</f>
        <v>43</v>
      </c>
      <c r="M188" s="25" t="str">
        <f ca="1">HLOOKUP(tBase[[#This Row],[Idade]],$O$3:$R$4,2,TRUE)</f>
        <v>35 - 44</v>
      </c>
      <c r="N188" s="22"/>
    </row>
    <row r="189" spans="2:14">
      <c r="B189" s="21">
        <v>36224475305</v>
      </c>
      <c r="C189" t="s">
        <v>111</v>
      </c>
      <c r="D189" t="s">
        <v>5</v>
      </c>
      <c r="E189" t="s">
        <v>417</v>
      </c>
      <c r="F189" t="s">
        <v>9</v>
      </c>
      <c r="G189" t="s">
        <v>424</v>
      </c>
      <c r="H189" s="1">
        <v>28183</v>
      </c>
      <c r="I189" s="1" t="s">
        <v>436</v>
      </c>
      <c r="J189" t="s">
        <v>455</v>
      </c>
      <c r="K189" s="18">
        <v>9.9</v>
      </c>
      <c r="L189" s="22">
        <f ca="1">TRUNC((TODAY()-tBase[[#This Row],[Data Nascimento]])/365)</f>
        <v>48</v>
      </c>
      <c r="M189" s="25" t="str">
        <f ca="1">HLOOKUP(tBase[[#This Row],[Idade]],$O$3:$R$4,2,TRUE)</f>
        <v>44 - 54</v>
      </c>
      <c r="N189" s="22"/>
    </row>
    <row r="190" spans="2:14">
      <c r="B190" s="21">
        <v>36291746435</v>
      </c>
      <c r="C190" t="s">
        <v>286</v>
      </c>
      <c r="D190" t="s">
        <v>6</v>
      </c>
      <c r="E190" t="s">
        <v>417</v>
      </c>
      <c r="F190" t="s">
        <v>427</v>
      </c>
      <c r="G190" t="s">
        <v>426</v>
      </c>
      <c r="H190" s="1">
        <v>36045</v>
      </c>
      <c r="I190" s="1" t="s">
        <v>435</v>
      </c>
      <c r="J190" t="s">
        <v>453</v>
      </c>
      <c r="K190" s="18">
        <v>29.9</v>
      </c>
      <c r="L190" s="22">
        <f ca="1">TRUNC((TODAY()-tBase[[#This Row],[Data Nascimento]])/365)</f>
        <v>27</v>
      </c>
      <c r="M190" s="25" t="str">
        <f ca="1">HLOOKUP(tBase[[#This Row],[Idade]],$O$3:$R$4,2,TRUE)</f>
        <v>24-34</v>
      </c>
      <c r="N190" s="22"/>
    </row>
    <row r="191" spans="2:14">
      <c r="B191" s="21">
        <v>36396081744</v>
      </c>
      <c r="C191" t="s">
        <v>263</v>
      </c>
      <c r="D191" t="s">
        <v>5</v>
      </c>
      <c r="E191" t="s">
        <v>7</v>
      </c>
      <c r="F191" t="s">
        <v>427</v>
      </c>
      <c r="G191" t="s">
        <v>424</v>
      </c>
      <c r="H191" s="1">
        <v>25711</v>
      </c>
      <c r="I191" s="1" t="s">
        <v>433</v>
      </c>
      <c r="J191" t="s">
        <v>453</v>
      </c>
      <c r="K191" s="18">
        <v>29.9</v>
      </c>
      <c r="L191" s="22">
        <f ca="1">TRUNC((TODAY()-tBase[[#This Row],[Data Nascimento]])/365)</f>
        <v>55</v>
      </c>
      <c r="M191" s="25" t="str">
        <f ca="1">HLOOKUP(tBase[[#This Row],[Idade]],$O$3:$R$4,2,TRUE)</f>
        <v>54-70</v>
      </c>
      <c r="N191" s="22"/>
    </row>
    <row r="192" spans="2:14">
      <c r="B192" s="21">
        <v>36398957082</v>
      </c>
      <c r="C192" t="s">
        <v>398</v>
      </c>
      <c r="D192" t="s">
        <v>5</v>
      </c>
      <c r="E192" t="s">
        <v>417</v>
      </c>
      <c r="F192" t="s">
        <v>13</v>
      </c>
      <c r="G192" t="s">
        <v>426</v>
      </c>
      <c r="H192" s="1">
        <v>29348</v>
      </c>
      <c r="I192" s="1" t="s">
        <v>433</v>
      </c>
      <c r="J192" t="s">
        <v>455</v>
      </c>
      <c r="K192" s="18">
        <v>9.9</v>
      </c>
      <c r="L192" s="22">
        <f ca="1">TRUNC((TODAY()-tBase[[#This Row],[Data Nascimento]])/365)</f>
        <v>45</v>
      </c>
      <c r="M192" s="25" t="str">
        <f ca="1">HLOOKUP(tBase[[#This Row],[Idade]],$O$3:$R$4,2,TRUE)</f>
        <v>44 - 54</v>
      </c>
      <c r="N192" s="22"/>
    </row>
    <row r="193" spans="2:14">
      <c r="B193" s="21">
        <v>36403873767</v>
      </c>
      <c r="C193" t="s">
        <v>49</v>
      </c>
      <c r="D193" t="s">
        <v>6</v>
      </c>
      <c r="E193" t="s">
        <v>8</v>
      </c>
      <c r="F193" t="s">
        <v>12</v>
      </c>
      <c r="G193" t="s">
        <v>424</v>
      </c>
      <c r="H193" s="1">
        <v>23274</v>
      </c>
      <c r="I193" s="1" t="s">
        <v>433</v>
      </c>
      <c r="J193" t="s">
        <v>454</v>
      </c>
      <c r="K193" s="18">
        <v>35.9</v>
      </c>
      <c r="L193" s="22">
        <f ca="1">TRUNC((TODAY()-tBase[[#This Row],[Data Nascimento]])/365)</f>
        <v>62</v>
      </c>
      <c r="M193" s="25" t="str">
        <f ca="1">HLOOKUP(tBase[[#This Row],[Idade]],$O$3:$R$4,2,TRUE)</f>
        <v>54-70</v>
      </c>
      <c r="N193" s="22"/>
    </row>
    <row r="194" spans="2:14">
      <c r="B194" s="21">
        <v>36431106330</v>
      </c>
      <c r="C194" t="s">
        <v>79</v>
      </c>
      <c r="D194" t="s">
        <v>6</v>
      </c>
      <c r="E194" t="s">
        <v>8</v>
      </c>
      <c r="F194" t="s">
        <v>12</v>
      </c>
      <c r="G194" t="s">
        <v>424</v>
      </c>
      <c r="H194" s="1">
        <v>30551</v>
      </c>
      <c r="I194" s="1" t="s">
        <v>433</v>
      </c>
      <c r="J194" t="s">
        <v>456</v>
      </c>
      <c r="K194" s="18">
        <v>79.900000000000006</v>
      </c>
      <c r="L194" s="22">
        <f ca="1">TRUNC((TODAY()-tBase[[#This Row],[Data Nascimento]])/365)</f>
        <v>42</v>
      </c>
      <c r="M194" s="25" t="str">
        <f ca="1">HLOOKUP(tBase[[#This Row],[Idade]],$O$3:$R$4,2,TRUE)</f>
        <v>35 - 44</v>
      </c>
      <c r="N194" s="22"/>
    </row>
    <row r="195" spans="2:14">
      <c r="B195" s="21">
        <v>36441615871</v>
      </c>
      <c r="C195" t="s">
        <v>334</v>
      </c>
      <c r="D195" t="s">
        <v>6</v>
      </c>
      <c r="E195" t="s">
        <v>417</v>
      </c>
      <c r="F195" t="s">
        <v>427</v>
      </c>
      <c r="G195" t="s">
        <v>425</v>
      </c>
      <c r="H195" s="1">
        <v>31733</v>
      </c>
      <c r="I195" s="1" t="s">
        <v>433</v>
      </c>
      <c r="J195" t="s">
        <v>453</v>
      </c>
      <c r="K195" s="18">
        <v>29.9</v>
      </c>
      <c r="L195" s="22">
        <f ca="1">TRUNC((TODAY()-tBase[[#This Row],[Data Nascimento]])/365)</f>
        <v>38</v>
      </c>
      <c r="M195" s="25" t="str">
        <f ca="1">HLOOKUP(tBase[[#This Row],[Idade]],$O$3:$R$4,2,TRUE)</f>
        <v>35 - 44</v>
      </c>
      <c r="N195" s="22"/>
    </row>
    <row r="196" spans="2:14">
      <c r="B196" s="21">
        <v>36548470324</v>
      </c>
      <c r="C196" t="s">
        <v>368</v>
      </c>
      <c r="D196" t="s">
        <v>5</v>
      </c>
      <c r="E196" t="s">
        <v>416</v>
      </c>
      <c r="F196" t="s">
        <v>13</v>
      </c>
      <c r="G196" t="s">
        <v>425</v>
      </c>
      <c r="H196" s="1">
        <v>27090</v>
      </c>
      <c r="I196" s="1" t="s">
        <v>430</v>
      </c>
      <c r="J196" t="s">
        <v>453</v>
      </c>
      <c r="K196" s="18">
        <v>29.9</v>
      </c>
      <c r="L196" s="22">
        <f ca="1">TRUNC((TODAY()-tBase[[#This Row],[Data Nascimento]])/365)</f>
        <v>51</v>
      </c>
      <c r="M196" s="25" t="str">
        <f ca="1">HLOOKUP(tBase[[#This Row],[Idade]],$O$3:$R$4,2,TRUE)</f>
        <v>44 - 54</v>
      </c>
      <c r="N196" s="22"/>
    </row>
    <row r="197" spans="2:14">
      <c r="B197" s="21">
        <v>36755533362</v>
      </c>
      <c r="C197" t="s">
        <v>49</v>
      </c>
      <c r="D197" t="s">
        <v>6</v>
      </c>
      <c r="E197" t="s">
        <v>8</v>
      </c>
      <c r="F197" t="s">
        <v>12</v>
      </c>
      <c r="G197" t="s">
        <v>424</v>
      </c>
      <c r="H197" s="1">
        <v>33244</v>
      </c>
      <c r="I197" s="1" t="s">
        <v>429</v>
      </c>
      <c r="J197" t="s">
        <v>454</v>
      </c>
      <c r="K197" s="18">
        <v>35.9</v>
      </c>
      <c r="L197" s="22">
        <f ca="1">TRUNC((TODAY()-tBase[[#This Row],[Data Nascimento]])/365)</f>
        <v>34</v>
      </c>
      <c r="M197" s="25" t="str">
        <f ca="1">HLOOKUP(tBase[[#This Row],[Idade]],$O$3:$R$4,2,TRUE)</f>
        <v>24-34</v>
      </c>
      <c r="N197" s="22"/>
    </row>
    <row r="198" spans="2:14">
      <c r="B198" s="21">
        <v>36796717410</v>
      </c>
      <c r="C198" t="s">
        <v>255</v>
      </c>
      <c r="D198" t="s">
        <v>5</v>
      </c>
      <c r="E198" t="s">
        <v>417</v>
      </c>
      <c r="F198" t="s">
        <v>9</v>
      </c>
      <c r="G198" t="s">
        <v>425</v>
      </c>
      <c r="H198" s="1">
        <v>31218</v>
      </c>
      <c r="I198" s="1" t="s">
        <v>431</v>
      </c>
      <c r="J198" t="s">
        <v>455</v>
      </c>
      <c r="K198" s="18">
        <v>9.9</v>
      </c>
      <c r="L198" s="22">
        <f ca="1">TRUNC((TODAY()-tBase[[#This Row],[Data Nascimento]])/365)</f>
        <v>40</v>
      </c>
      <c r="M198" s="25" t="str">
        <f ca="1">HLOOKUP(tBase[[#This Row],[Idade]],$O$3:$R$4,2,TRUE)</f>
        <v>35 - 44</v>
      </c>
      <c r="N198" s="22"/>
    </row>
    <row r="199" spans="2:14">
      <c r="B199" s="21">
        <v>36829497298</v>
      </c>
      <c r="C199" t="s">
        <v>168</v>
      </c>
      <c r="D199" t="s">
        <v>6</v>
      </c>
      <c r="E199" t="s">
        <v>416</v>
      </c>
      <c r="F199" t="s">
        <v>13</v>
      </c>
      <c r="G199" t="s">
        <v>425</v>
      </c>
      <c r="H199" s="1">
        <v>29883</v>
      </c>
      <c r="I199" s="1" t="s">
        <v>432</v>
      </c>
      <c r="J199" t="s">
        <v>454</v>
      </c>
      <c r="K199" s="18">
        <v>35.9</v>
      </c>
      <c r="L199" s="22">
        <f ca="1">TRUNC((TODAY()-tBase[[#This Row],[Data Nascimento]])/365)</f>
        <v>43</v>
      </c>
      <c r="M199" s="25" t="str">
        <f ca="1">HLOOKUP(tBase[[#This Row],[Idade]],$O$3:$R$4,2,TRUE)</f>
        <v>35 - 44</v>
      </c>
      <c r="N199" s="22"/>
    </row>
    <row r="200" spans="2:14">
      <c r="B200" s="21">
        <v>36836051756</v>
      </c>
      <c r="C200" t="s">
        <v>204</v>
      </c>
      <c r="D200" t="s">
        <v>5</v>
      </c>
      <c r="E200" t="s">
        <v>418</v>
      </c>
      <c r="F200" t="s">
        <v>13</v>
      </c>
      <c r="G200" t="s">
        <v>425</v>
      </c>
      <c r="H200" s="1">
        <v>22557</v>
      </c>
      <c r="I200" s="1" t="s">
        <v>434</v>
      </c>
      <c r="J200" t="s">
        <v>455</v>
      </c>
      <c r="K200" s="18">
        <v>9.9</v>
      </c>
      <c r="L200" s="22">
        <f ca="1">TRUNC((TODAY()-tBase[[#This Row],[Data Nascimento]])/365)</f>
        <v>63</v>
      </c>
      <c r="M200" s="25" t="str">
        <f ca="1">HLOOKUP(tBase[[#This Row],[Idade]],$O$3:$R$4,2,TRUE)</f>
        <v>54-70</v>
      </c>
      <c r="N200" s="22"/>
    </row>
    <row r="201" spans="2:14">
      <c r="B201" s="21">
        <v>36873140092</v>
      </c>
      <c r="C201" t="s">
        <v>191</v>
      </c>
      <c r="D201" t="s">
        <v>5</v>
      </c>
      <c r="E201" t="s">
        <v>417</v>
      </c>
      <c r="F201" t="s">
        <v>427</v>
      </c>
      <c r="G201" t="s">
        <v>424</v>
      </c>
      <c r="H201" s="1">
        <v>33437</v>
      </c>
      <c r="I201" s="1" t="s">
        <v>430</v>
      </c>
      <c r="J201" t="s">
        <v>453</v>
      </c>
      <c r="K201" s="18">
        <v>29.9</v>
      </c>
      <c r="L201" s="22">
        <f ca="1">TRUNC((TODAY()-tBase[[#This Row],[Data Nascimento]])/365)</f>
        <v>34</v>
      </c>
      <c r="M201" s="25" t="str">
        <f ca="1">HLOOKUP(tBase[[#This Row],[Idade]],$O$3:$R$4,2,TRUE)</f>
        <v>24-34</v>
      </c>
      <c r="N201" s="22"/>
    </row>
    <row r="202" spans="2:14">
      <c r="B202" s="21">
        <v>36909199882</v>
      </c>
      <c r="C202" t="s">
        <v>16</v>
      </c>
      <c r="D202" t="s">
        <v>6</v>
      </c>
      <c r="E202" t="s">
        <v>7</v>
      </c>
      <c r="F202" t="s">
        <v>14</v>
      </c>
      <c r="G202" t="s">
        <v>426</v>
      </c>
      <c r="H202" s="1">
        <v>29807</v>
      </c>
      <c r="I202" s="1" t="s">
        <v>435</v>
      </c>
      <c r="J202" t="s">
        <v>453</v>
      </c>
      <c r="K202" s="18">
        <v>29.9</v>
      </c>
      <c r="L202" s="22">
        <f ca="1">TRUNC((TODAY()-tBase[[#This Row],[Data Nascimento]])/365)</f>
        <v>44</v>
      </c>
      <c r="M202" s="25" t="str">
        <f ca="1">HLOOKUP(tBase[[#This Row],[Idade]],$O$3:$R$4,2,TRUE)</f>
        <v>44 - 54</v>
      </c>
      <c r="N202" s="22"/>
    </row>
    <row r="203" spans="2:14">
      <c r="B203" s="21">
        <v>36918195071</v>
      </c>
      <c r="C203" t="s">
        <v>89</v>
      </c>
      <c r="D203" t="s">
        <v>6</v>
      </c>
      <c r="E203" t="s">
        <v>8</v>
      </c>
      <c r="F203" t="s">
        <v>427</v>
      </c>
      <c r="G203" t="s">
        <v>424</v>
      </c>
      <c r="H203" s="1">
        <v>30225</v>
      </c>
      <c r="I203" s="1" t="s">
        <v>436</v>
      </c>
      <c r="J203" t="s">
        <v>454</v>
      </c>
      <c r="K203" s="18">
        <v>35.9</v>
      </c>
      <c r="L203" s="22">
        <f ca="1">TRUNC((TODAY()-tBase[[#This Row],[Data Nascimento]])/365)</f>
        <v>42</v>
      </c>
      <c r="M203" s="25" t="str">
        <f ca="1">HLOOKUP(tBase[[#This Row],[Idade]],$O$3:$R$4,2,TRUE)</f>
        <v>35 - 44</v>
      </c>
      <c r="N203" s="22"/>
    </row>
    <row r="204" spans="2:14">
      <c r="B204" s="21">
        <v>36953446241</v>
      </c>
      <c r="C204" t="s">
        <v>34</v>
      </c>
      <c r="D204" t="s">
        <v>5</v>
      </c>
      <c r="E204" t="s">
        <v>417</v>
      </c>
      <c r="F204" t="s">
        <v>14</v>
      </c>
      <c r="G204" t="s">
        <v>425</v>
      </c>
      <c r="H204" s="1">
        <v>25269</v>
      </c>
      <c r="I204" s="1" t="s">
        <v>430</v>
      </c>
      <c r="J204" t="s">
        <v>453</v>
      </c>
      <c r="K204" s="18">
        <v>29.9</v>
      </c>
      <c r="L204" s="22">
        <f ca="1">TRUNC((TODAY()-tBase[[#This Row],[Data Nascimento]])/365)</f>
        <v>56</v>
      </c>
      <c r="M204" s="25" t="str">
        <f ca="1">HLOOKUP(tBase[[#This Row],[Idade]],$O$3:$R$4,2,TRUE)</f>
        <v>54-70</v>
      </c>
      <c r="N204" s="22"/>
    </row>
    <row r="205" spans="2:14">
      <c r="B205" s="21">
        <v>36997621098</v>
      </c>
      <c r="C205" t="s">
        <v>99</v>
      </c>
      <c r="D205" t="s">
        <v>6</v>
      </c>
      <c r="E205" t="s">
        <v>8</v>
      </c>
      <c r="F205" t="s">
        <v>9</v>
      </c>
      <c r="G205" t="s">
        <v>426</v>
      </c>
      <c r="H205" s="1">
        <v>22462</v>
      </c>
      <c r="I205" s="1" t="s">
        <v>435</v>
      </c>
      <c r="J205" t="s">
        <v>455</v>
      </c>
      <c r="K205" s="18">
        <v>9.9</v>
      </c>
      <c r="L205" s="22">
        <f ca="1">TRUNC((TODAY()-tBase[[#This Row],[Data Nascimento]])/365)</f>
        <v>64</v>
      </c>
      <c r="M205" s="25" t="str">
        <f ca="1">HLOOKUP(tBase[[#This Row],[Idade]],$O$3:$R$4,2,TRUE)</f>
        <v>54-70</v>
      </c>
      <c r="N205" s="22"/>
    </row>
    <row r="206" spans="2:14">
      <c r="B206" s="21">
        <v>37045628622</v>
      </c>
      <c r="C206" t="s">
        <v>152</v>
      </c>
      <c r="D206" t="s">
        <v>6</v>
      </c>
      <c r="E206" t="s">
        <v>8</v>
      </c>
      <c r="F206" t="s">
        <v>13</v>
      </c>
      <c r="G206" t="s">
        <v>425</v>
      </c>
      <c r="H206" s="1">
        <v>24936</v>
      </c>
      <c r="I206" s="1" t="s">
        <v>436</v>
      </c>
      <c r="J206" t="s">
        <v>453</v>
      </c>
      <c r="K206" s="18">
        <v>29.9</v>
      </c>
      <c r="L206" s="22">
        <f ca="1">TRUNC((TODAY()-tBase[[#This Row],[Data Nascimento]])/365)</f>
        <v>57</v>
      </c>
      <c r="M206" s="25" t="str">
        <f ca="1">HLOOKUP(tBase[[#This Row],[Idade]],$O$3:$R$4,2,TRUE)</f>
        <v>54-70</v>
      </c>
      <c r="N206" s="22"/>
    </row>
    <row r="207" spans="2:14">
      <c r="B207" s="21">
        <v>37057811668</v>
      </c>
      <c r="C207" t="s">
        <v>393</v>
      </c>
      <c r="D207" t="s">
        <v>6</v>
      </c>
      <c r="E207" t="s">
        <v>7</v>
      </c>
      <c r="F207" t="s">
        <v>427</v>
      </c>
      <c r="G207" t="s">
        <v>424</v>
      </c>
      <c r="H207" s="1">
        <v>32635</v>
      </c>
      <c r="I207" s="1" t="s">
        <v>433</v>
      </c>
      <c r="J207" t="s">
        <v>455</v>
      </c>
      <c r="K207" s="18">
        <v>9.9</v>
      </c>
      <c r="L207" s="22">
        <f ca="1">TRUNC((TODAY()-tBase[[#This Row],[Data Nascimento]])/365)</f>
        <v>36</v>
      </c>
      <c r="M207" s="25" t="str">
        <f ca="1">HLOOKUP(tBase[[#This Row],[Idade]],$O$3:$R$4,2,TRUE)</f>
        <v>35 - 44</v>
      </c>
      <c r="N207" s="22"/>
    </row>
    <row r="208" spans="2:14">
      <c r="B208" s="21">
        <v>37211590394</v>
      </c>
      <c r="C208" t="s">
        <v>349</v>
      </c>
      <c r="D208" t="s">
        <v>5</v>
      </c>
      <c r="E208" t="s">
        <v>8</v>
      </c>
      <c r="F208" t="s">
        <v>427</v>
      </c>
      <c r="G208" t="s">
        <v>426</v>
      </c>
      <c r="H208" s="1">
        <v>30669</v>
      </c>
      <c r="I208" s="1" t="s">
        <v>433</v>
      </c>
      <c r="J208" t="s">
        <v>454</v>
      </c>
      <c r="K208" s="18">
        <v>35.9</v>
      </c>
      <c r="L208" s="22">
        <f ca="1">TRUNC((TODAY()-tBase[[#This Row],[Data Nascimento]])/365)</f>
        <v>41</v>
      </c>
      <c r="M208" s="25" t="str">
        <f ca="1">HLOOKUP(tBase[[#This Row],[Idade]],$O$3:$R$4,2,TRUE)</f>
        <v>35 - 44</v>
      </c>
      <c r="N208" s="22"/>
    </row>
    <row r="209" spans="2:14">
      <c r="B209" s="21">
        <v>37236926966</v>
      </c>
      <c r="C209" t="s">
        <v>347</v>
      </c>
      <c r="D209" t="s">
        <v>5</v>
      </c>
      <c r="E209" t="s">
        <v>7</v>
      </c>
      <c r="F209" t="s">
        <v>13</v>
      </c>
      <c r="G209" t="s">
        <v>425</v>
      </c>
      <c r="H209" s="1">
        <v>23978</v>
      </c>
      <c r="I209" s="1" t="s">
        <v>433</v>
      </c>
      <c r="J209" t="s">
        <v>453</v>
      </c>
      <c r="K209" s="18">
        <v>29.9</v>
      </c>
      <c r="L209" s="22">
        <f ca="1">TRUNC((TODAY()-tBase[[#This Row],[Data Nascimento]])/365)</f>
        <v>60</v>
      </c>
      <c r="M209" s="25" t="str">
        <f ca="1">HLOOKUP(tBase[[#This Row],[Idade]],$O$3:$R$4,2,TRUE)</f>
        <v>54-70</v>
      </c>
      <c r="N209" s="22"/>
    </row>
    <row r="210" spans="2:14">
      <c r="B210" s="21">
        <v>37275901953</v>
      </c>
      <c r="C210" t="s">
        <v>318</v>
      </c>
      <c r="D210" t="s">
        <v>6</v>
      </c>
      <c r="E210" t="s">
        <v>417</v>
      </c>
      <c r="F210" t="s">
        <v>11</v>
      </c>
      <c r="G210" t="s">
        <v>426</v>
      </c>
      <c r="H210" s="1">
        <v>23462</v>
      </c>
      <c r="I210" s="1" t="s">
        <v>433</v>
      </c>
      <c r="J210" t="s">
        <v>456</v>
      </c>
      <c r="K210" s="18">
        <v>79.900000000000006</v>
      </c>
      <c r="L210" s="22">
        <f ca="1">TRUNC((TODAY()-tBase[[#This Row],[Data Nascimento]])/365)</f>
        <v>61</v>
      </c>
      <c r="M210" s="25" t="str">
        <f ca="1">HLOOKUP(tBase[[#This Row],[Idade]],$O$3:$R$4,2,TRUE)</f>
        <v>54-70</v>
      </c>
      <c r="N210" s="22"/>
    </row>
    <row r="211" spans="2:14">
      <c r="B211" s="21">
        <v>37464613995</v>
      </c>
      <c r="C211" t="s">
        <v>48</v>
      </c>
      <c r="D211" t="s">
        <v>5</v>
      </c>
      <c r="E211" t="s">
        <v>416</v>
      </c>
      <c r="F211" t="s">
        <v>13</v>
      </c>
      <c r="G211" t="s">
        <v>425</v>
      </c>
      <c r="H211" s="1">
        <v>29466</v>
      </c>
      <c r="I211" s="1" t="s">
        <v>433</v>
      </c>
      <c r="J211" t="s">
        <v>454</v>
      </c>
      <c r="K211" s="18">
        <v>35.9</v>
      </c>
      <c r="L211" s="22">
        <f ca="1">TRUNC((TODAY()-tBase[[#This Row],[Data Nascimento]])/365)</f>
        <v>45</v>
      </c>
      <c r="M211" s="25" t="str">
        <f ca="1">HLOOKUP(tBase[[#This Row],[Idade]],$O$3:$R$4,2,TRUE)</f>
        <v>44 - 54</v>
      </c>
      <c r="N211" s="22"/>
    </row>
    <row r="212" spans="2:14">
      <c r="B212" s="21">
        <v>37625766880</v>
      </c>
      <c r="C212" t="s">
        <v>261</v>
      </c>
      <c r="D212" t="s">
        <v>6</v>
      </c>
      <c r="E212" t="s">
        <v>417</v>
      </c>
      <c r="F212" t="s">
        <v>427</v>
      </c>
      <c r="G212" t="s">
        <v>425</v>
      </c>
      <c r="H212" s="1">
        <v>23145</v>
      </c>
      <c r="I212" s="1" t="s">
        <v>433</v>
      </c>
      <c r="J212" t="s">
        <v>455</v>
      </c>
      <c r="K212" s="18">
        <v>9.9</v>
      </c>
      <c r="L212" s="22">
        <f ca="1">TRUNC((TODAY()-tBase[[#This Row],[Data Nascimento]])/365)</f>
        <v>62</v>
      </c>
      <c r="M212" s="25" t="str">
        <f ca="1">HLOOKUP(tBase[[#This Row],[Idade]],$O$3:$R$4,2,TRUE)</f>
        <v>54-70</v>
      </c>
      <c r="N212" s="22"/>
    </row>
    <row r="213" spans="2:14">
      <c r="B213" s="21">
        <v>37652222715</v>
      </c>
      <c r="C213" t="s">
        <v>229</v>
      </c>
      <c r="D213" t="s">
        <v>6</v>
      </c>
      <c r="E213" t="s">
        <v>8</v>
      </c>
      <c r="F213" t="s">
        <v>427</v>
      </c>
      <c r="G213" t="s">
        <v>426</v>
      </c>
      <c r="H213" s="1">
        <v>34949</v>
      </c>
      <c r="I213" s="1" t="s">
        <v>433</v>
      </c>
      <c r="J213" t="s">
        <v>454</v>
      </c>
      <c r="K213" s="18">
        <v>35.9</v>
      </c>
      <c r="L213" s="22">
        <f ca="1">TRUNC((TODAY()-tBase[[#This Row],[Data Nascimento]])/365)</f>
        <v>30</v>
      </c>
      <c r="M213" s="25" t="str">
        <f ca="1">HLOOKUP(tBase[[#This Row],[Idade]],$O$3:$R$4,2,TRUE)</f>
        <v>24-34</v>
      </c>
      <c r="N213" s="22"/>
    </row>
    <row r="214" spans="2:14">
      <c r="B214" s="21">
        <v>37693210425</v>
      </c>
      <c r="C214" t="s">
        <v>336</v>
      </c>
      <c r="D214" t="s">
        <v>6</v>
      </c>
      <c r="E214" t="s">
        <v>7</v>
      </c>
      <c r="F214" t="s">
        <v>13</v>
      </c>
      <c r="G214" t="s">
        <v>426</v>
      </c>
      <c r="H214" s="1">
        <v>32689</v>
      </c>
      <c r="I214" s="1" t="s">
        <v>433</v>
      </c>
      <c r="J214" t="s">
        <v>454</v>
      </c>
      <c r="K214" s="18">
        <v>35.9</v>
      </c>
      <c r="L214" s="22">
        <f ca="1">TRUNC((TODAY()-tBase[[#This Row],[Data Nascimento]])/365)</f>
        <v>36</v>
      </c>
      <c r="M214" s="25" t="str">
        <f ca="1">HLOOKUP(tBase[[#This Row],[Idade]],$O$3:$R$4,2,TRUE)</f>
        <v>35 - 44</v>
      </c>
      <c r="N214" s="22"/>
    </row>
    <row r="215" spans="2:14">
      <c r="B215" s="21">
        <v>37769893799</v>
      </c>
      <c r="C215" t="s">
        <v>316</v>
      </c>
      <c r="D215" t="s">
        <v>6</v>
      </c>
      <c r="E215" t="s">
        <v>7</v>
      </c>
      <c r="F215" t="s">
        <v>14</v>
      </c>
      <c r="G215" t="s">
        <v>426</v>
      </c>
      <c r="H215" s="1">
        <v>22161</v>
      </c>
      <c r="I215" s="1" t="s">
        <v>433</v>
      </c>
      <c r="J215" t="s">
        <v>453</v>
      </c>
      <c r="K215" s="18">
        <v>29.9</v>
      </c>
      <c r="L215" s="22">
        <f ca="1">TRUNC((TODAY()-tBase[[#This Row],[Data Nascimento]])/365)</f>
        <v>65</v>
      </c>
      <c r="M215" s="25" t="str">
        <f ca="1">HLOOKUP(tBase[[#This Row],[Idade]],$O$3:$R$4,2,TRUE)</f>
        <v>54-70</v>
      </c>
      <c r="N215" s="22"/>
    </row>
    <row r="216" spans="2:14">
      <c r="B216" s="21">
        <v>37770682454</v>
      </c>
      <c r="C216" t="s">
        <v>378</v>
      </c>
      <c r="D216" t="s">
        <v>5</v>
      </c>
      <c r="E216" t="s">
        <v>417</v>
      </c>
      <c r="F216" t="s">
        <v>11</v>
      </c>
      <c r="G216" t="s">
        <v>426</v>
      </c>
      <c r="H216" s="1">
        <v>24066</v>
      </c>
      <c r="I216" s="1" t="s">
        <v>429</v>
      </c>
      <c r="J216" t="s">
        <v>456</v>
      </c>
      <c r="K216" s="18">
        <v>79.900000000000006</v>
      </c>
      <c r="L216" s="22">
        <f ca="1">TRUNC((TODAY()-tBase[[#This Row],[Data Nascimento]])/365)</f>
        <v>59</v>
      </c>
      <c r="M216" s="25" t="str">
        <f ca="1">HLOOKUP(tBase[[#This Row],[Idade]],$O$3:$R$4,2,TRUE)</f>
        <v>54-70</v>
      </c>
      <c r="N216" s="22"/>
    </row>
    <row r="217" spans="2:14">
      <c r="B217" s="21">
        <v>37789075708</v>
      </c>
      <c r="C217" t="s">
        <v>205</v>
      </c>
      <c r="D217" t="s">
        <v>5</v>
      </c>
      <c r="E217" t="s">
        <v>7</v>
      </c>
      <c r="F217" t="s">
        <v>427</v>
      </c>
      <c r="G217" t="s">
        <v>425</v>
      </c>
      <c r="H217" s="1">
        <v>33101</v>
      </c>
      <c r="I217" s="1" t="s">
        <v>432</v>
      </c>
      <c r="J217" t="s">
        <v>454</v>
      </c>
      <c r="K217" s="18">
        <v>35.9</v>
      </c>
      <c r="L217" s="22">
        <f ca="1">TRUNC((TODAY()-tBase[[#This Row],[Data Nascimento]])/365)</f>
        <v>35</v>
      </c>
      <c r="M217" s="25" t="str">
        <f ca="1">HLOOKUP(tBase[[#This Row],[Idade]],$O$3:$R$4,2,TRUE)</f>
        <v>35 - 44</v>
      </c>
      <c r="N217" s="22"/>
    </row>
    <row r="218" spans="2:14">
      <c r="B218" s="21">
        <v>37966879871</v>
      </c>
      <c r="C218" t="s">
        <v>127</v>
      </c>
      <c r="D218" t="s">
        <v>6</v>
      </c>
      <c r="E218" t="s">
        <v>7</v>
      </c>
      <c r="F218" t="s">
        <v>12</v>
      </c>
      <c r="G218" t="s">
        <v>425</v>
      </c>
      <c r="H218" s="1">
        <v>24074</v>
      </c>
      <c r="I218" s="1" t="s">
        <v>436</v>
      </c>
      <c r="J218" t="s">
        <v>456</v>
      </c>
      <c r="K218" s="18">
        <v>79.900000000000006</v>
      </c>
      <c r="L218" s="22">
        <f ca="1">TRUNC((TODAY()-tBase[[#This Row],[Data Nascimento]])/365)</f>
        <v>59</v>
      </c>
      <c r="M218" s="25" t="str">
        <f ca="1">HLOOKUP(tBase[[#This Row],[Idade]],$O$3:$R$4,2,TRUE)</f>
        <v>54-70</v>
      </c>
      <c r="N218" s="22"/>
    </row>
    <row r="219" spans="2:14">
      <c r="B219" s="21">
        <v>37973746271</v>
      </c>
      <c r="C219" t="s">
        <v>129</v>
      </c>
      <c r="D219" t="s">
        <v>6</v>
      </c>
      <c r="E219" t="s">
        <v>8</v>
      </c>
      <c r="F219" t="s">
        <v>427</v>
      </c>
      <c r="G219" t="s">
        <v>424</v>
      </c>
      <c r="H219" s="1">
        <v>28564</v>
      </c>
      <c r="I219" s="1" t="s">
        <v>436</v>
      </c>
      <c r="J219" t="s">
        <v>455</v>
      </c>
      <c r="K219" s="18">
        <v>9.9</v>
      </c>
      <c r="L219" s="22">
        <f ca="1">TRUNC((TODAY()-tBase[[#This Row],[Data Nascimento]])/365)</f>
        <v>47</v>
      </c>
      <c r="M219" s="25" t="str">
        <f ca="1">HLOOKUP(tBase[[#This Row],[Idade]],$O$3:$R$4,2,TRUE)</f>
        <v>44 - 54</v>
      </c>
      <c r="N219" s="22"/>
    </row>
    <row r="220" spans="2:14">
      <c r="B220" s="21">
        <v>37978687320</v>
      </c>
      <c r="C220" t="s">
        <v>369</v>
      </c>
      <c r="D220" t="s">
        <v>6</v>
      </c>
      <c r="E220" t="s">
        <v>8</v>
      </c>
      <c r="F220" t="s">
        <v>427</v>
      </c>
      <c r="G220" t="s">
        <v>424</v>
      </c>
      <c r="H220" s="1">
        <v>28641</v>
      </c>
      <c r="I220" s="1" t="s">
        <v>436</v>
      </c>
      <c r="J220" t="s">
        <v>455</v>
      </c>
      <c r="K220" s="18">
        <v>9.9</v>
      </c>
      <c r="L220" s="22">
        <f ca="1">TRUNC((TODAY()-tBase[[#This Row],[Data Nascimento]])/365)</f>
        <v>47</v>
      </c>
      <c r="M220" s="25" t="str">
        <f ca="1">HLOOKUP(tBase[[#This Row],[Idade]],$O$3:$R$4,2,TRUE)</f>
        <v>44 - 54</v>
      </c>
      <c r="N220" s="22"/>
    </row>
    <row r="221" spans="2:14">
      <c r="B221" s="21">
        <v>38016517517</v>
      </c>
      <c r="C221" t="s">
        <v>393</v>
      </c>
      <c r="D221" t="s">
        <v>6</v>
      </c>
      <c r="E221" t="s">
        <v>7</v>
      </c>
      <c r="F221" t="s">
        <v>427</v>
      </c>
      <c r="G221" t="s">
        <v>424</v>
      </c>
      <c r="H221" s="1">
        <v>27316</v>
      </c>
      <c r="I221" s="1" t="s">
        <v>436</v>
      </c>
      <c r="J221" t="s">
        <v>455</v>
      </c>
      <c r="K221" s="18">
        <v>9.9</v>
      </c>
      <c r="L221" s="22">
        <f ca="1">TRUNC((TODAY()-tBase[[#This Row],[Data Nascimento]])/365)</f>
        <v>50</v>
      </c>
      <c r="M221" s="25" t="str">
        <f ca="1">HLOOKUP(tBase[[#This Row],[Idade]],$O$3:$R$4,2,TRUE)</f>
        <v>44 - 54</v>
      </c>
      <c r="N221" s="22"/>
    </row>
    <row r="222" spans="2:14">
      <c r="B222" s="21">
        <v>38032052054</v>
      </c>
      <c r="C222" t="s">
        <v>412</v>
      </c>
      <c r="D222" t="s">
        <v>5</v>
      </c>
      <c r="E222" t="s">
        <v>8</v>
      </c>
      <c r="F222" t="s">
        <v>14</v>
      </c>
      <c r="G222" t="s">
        <v>425</v>
      </c>
      <c r="H222" s="1">
        <v>29401</v>
      </c>
      <c r="I222" s="1" t="s">
        <v>436</v>
      </c>
      <c r="J222" t="s">
        <v>453</v>
      </c>
      <c r="K222" s="18">
        <v>29.9</v>
      </c>
      <c r="L222" s="22">
        <f ca="1">TRUNC((TODAY()-tBase[[#This Row],[Data Nascimento]])/365)</f>
        <v>45</v>
      </c>
      <c r="M222" s="25" t="str">
        <f ca="1">HLOOKUP(tBase[[#This Row],[Idade]],$O$3:$R$4,2,TRUE)</f>
        <v>44 - 54</v>
      </c>
      <c r="N222" s="22"/>
    </row>
    <row r="223" spans="2:14">
      <c r="B223" s="21">
        <v>38046725955</v>
      </c>
      <c r="C223" t="s">
        <v>173</v>
      </c>
      <c r="D223" t="s">
        <v>6</v>
      </c>
      <c r="E223" t="s">
        <v>7</v>
      </c>
      <c r="F223" t="s">
        <v>427</v>
      </c>
      <c r="G223" t="s">
        <v>424</v>
      </c>
      <c r="H223" s="1">
        <v>27594</v>
      </c>
      <c r="I223" s="1" t="s">
        <v>436</v>
      </c>
      <c r="J223" t="s">
        <v>454</v>
      </c>
      <c r="K223" s="18">
        <v>35.9</v>
      </c>
      <c r="L223" s="22">
        <f ca="1">TRUNC((TODAY()-tBase[[#This Row],[Data Nascimento]])/365)</f>
        <v>50</v>
      </c>
      <c r="M223" s="25" t="str">
        <f ca="1">HLOOKUP(tBase[[#This Row],[Idade]],$O$3:$R$4,2,TRUE)</f>
        <v>44 - 54</v>
      </c>
      <c r="N223" s="22"/>
    </row>
    <row r="224" spans="2:14">
      <c r="B224" s="21">
        <v>38165951942</v>
      </c>
      <c r="C224" t="s">
        <v>241</v>
      </c>
      <c r="D224" t="s">
        <v>5</v>
      </c>
      <c r="E224" t="s">
        <v>417</v>
      </c>
      <c r="F224" t="s">
        <v>12</v>
      </c>
      <c r="G224" t="s">
        <v>425</v>
      </c>
      <c r="H224" s="1">
        <v>26914</v>
      </c>
      <c r="I224" s="1" t="s">
        <v>435</v>
      </c>
      <c r="J224" t="s">
        <v>454</v>
      </c>
      <c r="K224" s="18">
        <v>35.9</v>
      </c>
      <c r="L224" s="22">
        <f ca="1">TRUNC((TODAY()-tBase[[#This Row],[Data Nascimento]])/365)</f>
        <v>52</v>
      </c>
      <c r="M224" s="25" t="str">
        <f ca="1">HLOOKUP(tBase[[#This Row],[Idade]],$O$3:$R$4,2,TRUE)</f>
        <v>44 - 54</v>
      </c>
      <c r="N224" s="22"/>
    </row>
    <row r="225" spans="2:14">
      <c r="B225" s="21">
        <v>38193237578</v>
      </c>
      <c r="C225" t="s">
        <v>112</v>
      </c>
      <c r="D225" t="s">
        <v>5</v>
      </c>
      <c r="E225" t="s">
        <v>8</v>
      </c>
      <c r="F225" t="s">
        <v>14</v>
      </c>
      <c r="G225" t="s">
        <v>425</v>
      </c>
      <c r="H225" s="1">
        <v>32134</v>
      </c>
      <c r="I225" s="1" t="s">
        <v>433</v>
      </c>
      <c r="J225" t="s">
        <v>453</v>
      </c>
      <c r="K225" s="18">
        <v>29.9</v>
      </c>
      <c r="L225" s="22">
        <f ca="1">TRUNC((TODAY()-tBase[[#This Row],[Data Nascimento]])/365)</f>
        <v>37</v>
      </c>
      <c r="M225" s="25" t="str">
        <f ca="1">HLOOKUP(tBase[[#This Row],[Idade]],$O$3:$R$4,2,TRUE)</f>
        <v>35 - 44</v>
      </c>
      <c r="N225" s="22"/>
    </row>
    <row r="226" spans="2:14">
      <c r="B226" s="21">
        <v>38242427646</v>
      </c>
      <c r="C226" t="s">
        <v>241</v>
      </c>
      <c r="D226" t="s">
        <v>5</v>
      </c>
      <c r="E226" t="s">
        <v>416</v>
      </c>
      <c r="F226" t="s">
        <v>12</v>
      </c>
      <c r="G226" t="s">
        <v>425</v>
      </c>
      <c r="H226" s="1">
        <v>26956</v>
      </c>
      <c r="I226" s="1" t="s">
        <v>433</v>
      </c>
      <c r="J226" t="s">
        <v>454</v>
      </c>
      <c r="K226" s="18">
        <v>35.9</v>
      </c>
      <c r="L226" s="22">
        <f ca="1">TRUNC((TODAY()-tBase[[#This Row],[Data Nascimento]])/365)</f>
        <v>51</v>
      </c>
      <c r="M226" s="25" t="str">
        <f ca="1">HLOOKUP(tBase[[#This Row],[Idade]],$O$3:$R$4,2,TRUE)</f>
        <v>44 - 54</v>
      </c>
      <c r="N226" s="22"/>
    </row>
    <row r="227" spans="2:14">
      <c r="B227" s="21">
        <v>38262075932</v>
      </c>
      <c r="C227" t="s">
        <v>351</v>
      </c>
      <c r="D227" t="s">
        <v>5</v>
      </c>
      <c r="E227" t="s">
        <v>417</v>
      </c>
      <c r="F227" t="s">
        <v>9</v>
      </c>
      <c r="G227" t="s">
        <v>424</v>
      </c>
      <c r="H227" s="1">
        <v>27231</v>
      </c>
      <c r="I227" s="1" t="s">
        <v>433</v>
      </c>
      <c r="J227" t="s">
        <v>455</v>
      </c>
      <c r="K227" s="18">
        <v>9.9</v>
      </c>
      <c r="L227" s="22">
        <f ca="1">TRUNC((TODAY()-tBase[[#This Row],[Data Nascimento]])/365)</f>
        <v>51</v>
      </c>
      <c r="M227" s="25" t="str">
        <f ca="1">HLOOKUP(tBase[[#This Row],[Idade]],$O$3:$R$4,2,TRUE)</f>
        <v>44 - 54</v>
      </c>
      <c r="N227" s="22"/>
    </row>
    <row r="228" spans="2:14">
      <c r="B228" s="21">
        <v>38278121652</v>
      </c>
      <c r="C228" t="s">
        <v>112</v>
      </c>
      <c r="D228" t="s">
        <v>5</v>
      </c>
      <c r="E228" t="s">
        <v>8</v>
      </c>
      <c r="F228" t="s">
        <v>14</v>
      </c>
      <c r="G228" t="s">
        <v>425</v>
      </c>
      <c r="H228" s="1">
        <v>22241</v>
      </c>
      <c r="I228" s="1" t="s">
        <v>433</v>
      </c>
      <c r="J228" t="s">
        <v>453</v>
      </c>
      <c r="K228" s="18">
        <v>29.9</v>
      </c>
      <c r="L228" s="22">
        <f ca="1">TRUNC((TODAY()-tBase[[#This Row],[Data Nascimento]])/365)</f>
        <v>64</v>
      </c>
      <c r="M228" s="25" t="str">
        <f ca="1">HLOOKUP(tBase[[#This Row],[Idade]],$O$3:$R$4,2,TRUE)</f>
        <v>54-70</v>
      </c>
      <c r="N228" s="22"/>
    </row>
    <row r="229" spans="2:14">
      <c r="B229" s="21">
        <v>38385048319</v>
      </c>
      <c r="C229" t="s">
        <v>247</v>
      </c>
      <c r="D229" t="s">
        <v>6</v>
      </c>
      <c r="E229" t="s">
        <v>7</v>
      </c>
      <c r="F229" t="s">
        <v>12</v>
      </c>
      <c r="G229" t="s">
        <v>425</v>
      </c>
      <c r="H229" s="1">
        <v>24581</v>
      </c>
      <c r="I229" s="1" t="s">
        <v>433</v>
      </c>
      <c r="J229" t="s">
        <v>456</v>
      </c>
      <c r="K229" s="18">
        <v>79.900000000000006</v>
      </c>
      <c r="L229" s="22">
        <f ca="1">TRUNC((TODAY()-tBase[[#This Row],[Data Nascimento]])/365)</f>
        <v>58</v>
      </c>
      <c r="M229" s="25" t="str">
        <f ca="1">HLOOKUP(tBase[[#This Row],[Idade]],$O$3:$R$4,2,TRUE)</f>
        <v>54-70</v>
      </c>
      <c r="N229" s="22"/>
    </row>
    <row r="230" spans="2:14">
      <c r="B230" s="21">
        <v>38423790148</v>
      </c>
      <c r="C230" t="s">
        <v>92</v>
      </c>
      <c r="D230" t="s">
        <v>6</v>
      </c>
      <c r="E230" t="s">
        <v>8</v>
      </c>
      <c r="F230" t="s">
        <v>13</v>
      </c>
      <c r="G230" t="s">
        <v>425</v>
      </c>
      <c r="H230" s="1">
        <v>26660</v>
      </c>
      <c r="I230" s="1" t="s">
        <v>430</v>
      </c>
      <c r="J230" t="s">
        <v>455</v>
      </c>
      <c r="K230" s="18">
        <v>9.9</v>
      </c>
      <c r="L230" s="22">
        <f ca="1">TRUNC((TODAY()-tBase[[#This Row],[Data Nascimento]])/365)</f>
        <v>52</v>
      </c>
      <c r="M230" s="25" t="str">
        <f ca="1">HLOOKUP(tBase[[#This Row],[Idade]],$O$3:$R$4,2,TRUE)</f>
        <v>44 - 54</v>
      </c>
      <c r="N230" s="22"/>
    </row>
    <row r="231" spans="2:14">
      <c r="B231" s="21">
        <v>38436562260</v>
      </c>
      <c r="C231" t="s">
        <v>125</v>
      </c>
      <c r="D231" t="s">
        <v>6</v>
      </c>
      <c r="E231" t="s">
        <v>7</v>
      </c>
      <c r="F231" t="s">
        <v>427</v>
      </c>
      <c r="G231" t="s">
        <v>425</v>
      </c>
      <c r="H231" s="1">
        <v>31018</v>
      </c>
      <c r="I231" s="1" t="s">
        <v>429</v>
      </c>
      <c r="J231" t="s">
        <v>454</v>
      </c>
      <c r="K231" s="18">
        <v>35.9</v>
      </c>
      <c r="L231" s="22">
        <f ca="1">TRUNC((TODAY()-tBase[[#This Row],[Data Nascimento]])/365)</f>
        <v>40</v>
      </c>
      <c r="M231" s="25" t="str">
        <f ca="1">HLOOKUP(tBase[[#This Row],[Idade]],$O$3:$R$4,2,TRUE)</f>
        <v>35 - 44</v>
      </c>
      <c r="N231" s="22"/>
    </row>
    <row r="232" spans="2:14">
      <c r="B232" s="21">
        <v>38480201900</v>
      </c>
      <c r="C232" t="s">
        <v>246</v>
      </c>
      <c r="D232" t="s">
        <v>6</v>
      </c>
      <c r="E232" t="s">
        <v>417</v>
      </c>
      <c r="F232" t="s">
        <v>11</v>
      </c>
      <c r="G232" t="s">
        <v>426</v>
      </c>
      <c r="H232" s="1">
        <v>30429</v>
      </c>
      <c r="I232" s="1" t="s">
        <v>431</v>
      </c>
      <c r="J232" t="s">
        <v>456</v>
      </c>
      <c r="K232" s="18">
        <v>79.900000000000006</v>
      </c>
      <c r="L232" s="22">
        <f ca="1">TRUNC((TODAY()-tBase[[#This Row],[Data Nascimento]])/365)</f>
        <v>42</v>
      </c>
      <c r="M232" s="25" t="str">
        <f ca="1">HLOOKUP(tBase[[#This Row],[Idade]],$O$3:$R$4,2,TRUE)</f>
        <v>35 - 44</v>
      </c>
      <c r="N232" s="22"/>
    </row>
    <row r="233" spans="2:14">
      <c r="B233" s="21">
        <v>38500617594</v>
      </c>
      <c r="C233" t="s">
        <v>150</v>
      </c>
      <c r="D233" t="s">
        <v>6</v>
      </c>
      <c r="E233" t="s">
        <v>7</v>
      </c>
      <c r="F233" t="s">
        <v>11</v>
      </c>
      <c r="G233" t="s">
        <v>426</v>
      </c>
      <c r="H233" s="1">
        <v>32533</v>
      </c>
      <c r="I233" s="1" t="s">
        <v>432</v>
      </c>
      <c r="J233" t="s">
        <v>456</v>
      </c>
      <c r="K233" s="18">
        <v>79.900000000000006</v>
      </c>
      <c r="L233" s="22">
        <f ca="1">TRUNC((TODAY()-tBase[[#This Row],[Data Nascimento]])/365)</f>
        <v>36</v>
      </c>
      <c r="M233" s="25" t="str">
        <f ca="1">HLOOKUP(tBase[[#This Row],[Idade]],$O$3:$R$4,2,TRUE)</f>
        <v>35 - 44</v>
      </c>
      <c r="N233" s="22"/>
    </row>
    <row r="234" spans="2:14">
      <c r="B234" s="21">
        <v>38507330255</v>
      </c>
      <c r="C234" t="s">
        <v>161</v>
      </c>
      <c r="D234" t="s">
        <v>5</v>
      </c>
      <c r="E234" t="s">
        <v>417</v>
      </c>
      <c r="F234" t="s">
        <v>427</v>
      </c>
      <c r="G234" t="s">
        <v>425</v>
      </c>
      <c r="H234" s="1">
        <v>26164</v>
      </c>
      <c r="I234" s="1" t="s">
        <v>434</v>
      </c>
      <c r="J234" t="s">
        <v>454</v>
      </c>
      <c r="K234" s="18">
        <v>35.9</v>
      </c>
      <c r="L234" s="22">
        <f ca="1">TRUNC((TODAY()-tBase[[#This Row],[Data Nascimento]])/365)</f>
        <v>54</v>
      </c>
      <c r="M234" s="25" t="str">
        <f ca="1">HLOOKUP(tBase[[#This Row],[Idade]],$O$3:$R$4,2,TRUE)</f>
        <v>54-70</v>
      </c>
      <c r="N234" s="22"/>
    </row>
    <row r="235" spans="2:14">
      <c r="B235" s="21">
        <v>38563822180</v>
      </c>
      <c r="C235" t="s">
        <v>359</v>
      </c>
      <c r="D235" t="s">
        <v>5</v>
      </c>
      <c r="E235" t="s">
        <v>8</v>
      </c>
      <c r="F235" t="s">
        <v>427</v>
      </c>
      <c r="G235" t="s">
        <v>425</v>
      </c>
      <c r="H235" s="1">
        <v>28753</v>
      </c>
      <c r="I235" s="1" t="s">
        <v>430</v>
      </c>
      <c r="J235" t="s">
        <v>453</v>
      </c>
      <c r="K235" s="18">
        <v>29.9</v>
      </c>
      <c r="L235" s="22">
        <f ca="1">TRUNC((TODAY()-tBase[[#This Row],[Data Nascimento]])/365)</f>
        <v>46</v>
      </c>
      <c r="M235" s="25" t="str">
        <f ca="1">HLOOKUP(tBase[[#This Row],[Idade]],$O$3:$R$4,2,TRUE)</f>
        <v>44 - 54</v>
      </c>
      <c r="N235" s="22"/>
    </row>
    <row r="236" spans="2:14">
      <c r="B236" s="21">
        <v>38574789204</v>
      </c>
      <c r="C236" t="s">
        <v>210</v>
      </c>
      <c r="D236" t="s">
        <v>6</v>
      </c>
      <c r="E236" t="s">
        <v>7</v>
      </c>
      <c r="F236" t="s">
        <v>11</v>
      </c>
      <c r="G236" t="s">
        <v>426</v>
      </c>
      <c r="H236" s="1">
        <v>25487</v>
      </c>
      <c r="I236" s="1" t="s">
        <v>435</v>
      </c>
      <c r="J236" t="s">
        <v>456</v>
      </c>
      <c r="K236" s="18">
        <v>79.900000000000006</v>
      </c>
      <c r="L236" s="22">
        <f ca="1">TRUNC((TODAY()-tBase[[#This Row],[Data Nascimento]])/365)</f>
        <v>55</v>
      </c>
      <c r="M236" s="25" t="str">
        <f ca="1">HLOOKUP(tBase[[#This Row],[Idade]],$O$3:$R$4,2,TRUE)</f>
        <v>54-70</v>
      </c>
      <c r="N236" s="22"/>
    </row>
    <row r="237" spans="2:14">
      <c r="B237" s="21">
        <v>38720204448</v>
      </c>
      <c r="C237" t="s">
        <v>401</v>
      </c>
      <c r="D237" t="s">
        <v>6</v>
      </c>
      <c r="E237" t="s">
        <v>417</v>
      </c>
      <c r="F237" t="s">
        <v>427</v>
      </c>
      <c r="G237" t="s">
        <v>425</v>
      </c>
      <c r="H237" s="1">
        <v>30763</v>
      </c>
      <c r="I237" s="1" t="s">
        <v>436</v>
      </c>
      <c r="J237" t="s">
        <v>454</v>
      </c>
      <c r="K237" s="18">
        <v>35.9</v>
      </c>
      <c r="L237" s="22">
        <f ca="1">TRUNC((TODAY()-tBase[[#This Row],[Data Nascimento]])/365)</f>
        <v>41</v>
      </c>
      <c r="M237" s="25" t="str">
        <f ca="1">HLOOKUP(tBase[[#This Row],[Idade]],$O$3:$R$4,2,TRUE)</f>
        <v>35 - 44</v>
      </c>
      <c r="N237" s="22"/>
    </row>
    <row r="238" spans="2:14">
      <c r="B238" s="21">
        <v>38732340622</v>
      </c>
      <c r="C238" t="s">
        <v>44</v>
      </c>
      <c r="D238" t="s">
        <v>5</v>
      </c>
      <c r="E238" t="s">
        <v>418</v>
      </c>
      <c r="F238" t="s">
        <v>13</v>
      </c>
      <c r="G238" t="s">
        <v>425</v>
      </c>
      <c r="H238" s="1">
        <v>33741</v>
      </c>
      <c r="I238" s="1" t="s">
        <v>430</v>
      </c>
      <c r="J238" t="s">
        <v>455</v>
      </c>
      <c r="K238" s="18">
        <v>9.9</v>
      </c>
      <c r="L238" s="22">
        <f ca="1">TRUNC((TODAY()-tBase[[#This Row],[Data Nascimento]])/365)</f>
        <v>33</v>
      </c>
      <c r="M238" s="25" t="str">
        <f ca="1">HLOOKUP(tBase[[#This Row],[Idade]],$O$3:$R$4,2,TRUE)</f>
        <v>24-34</v>
      </c>
      <c r="N238" s="22"/>
    </row>
    <row r="239" spans="2:14">
      <c r="B239" s="21">
        <v>38738606466</v>
      </c>
      <c r="C239" t="s">
        <v>234</v>
      </c>
      <c r="D239" t="s">
        <v>6</v>
      </c>
      <c r="E239" t="s">
        <v>417</v>
      </c>
      <c r="F239" t="s">
        <v>11</v>
      </c>
      <c r="G239" t="s">
        <v>425</v>
      </c>
      <c r="H239" s="1">
        <v>35099</v>
      </c>
      <c r="I239" s="1" t="s">
        <v>435</v>
      </c>
      <c r="J239" t="s">
        <v>456</v>
      </c>
      <c r="K239" s="18">
        <v>79.900000000000006</v>
      </c>
      <c r="L239" s="22">
        <f ca="1">TRUNC((TODAY()-tBase[[#This Row],[Data Nascimento]])/365)</f>
        <v>29</v>
      </c>
      <c r="M239" s="25" t="str">
        <f ca="1">HLOOKUP(tBase[[#This Row],[Idade]],$O$3:$R$4,2,TRUE)</f>
        <v>24-34</v>
      </c>
      <c r="N239" s="22"/>
    </row>
    <row r="240" spans="2:14">
      <c r="B240" s="21">
        <v>38797538027</v>
      </c>
      <c r="C240" t="s">
        <v>284</v>
      </c>
      <c r="D240" t="s">
        <v>5</v>
      </c>
      <c r="E240" t="s">
        <v>418</v>
      </c>
      <c r="F240" t="s">
        <v>13</v>
      </c>
      <c r="G240" t="s">
        <v>425</v>
      </c>
      <c r="H240" s="1">
        <v>22596</v>
      </c>
      <c r="I240" s="1" t="s">
        <v>436</v>
      </c>
      <c r="J240" t="s">
        <v>455</v>
      </c>
      <c r="K240" s="18">
        <v>9.9</v>
      </c>
      <c r="L240" s="22">
        <f ca="1">TRUNC((TODAY()-tBase[[#This Row],[Data Nascimento]])/365)</f>
        <v>63</v>
      </c>
      <c r="M240" s="25" t="str">
        <f ca="1">HLOOKUP(tBase[[#This Row],[Idade]],$O$3:$R$4,2,TRUE)</f>
        <v>54-70</v>
      </c>
      <c r="N240" s="22"/>
    </row>
    <row r="241" spans="2:14">
      <c r="B241" s="21">
        <v>38804835975</v>
      </c>
      <c r="C241" t="s">
        <v>89</v>
      </c>
      <c r="D241" t="s">
        <v>6</v>
      </c>
      <c r="E241" t="s">
        <v>8</v>
      </c>
      <c r="F241" t="s">
        <v>427</v>
      </c>
      <c r="G241" t="s">
        <v>424</v>
      </c>
      <c r="H241" s="1">
        <v>31802</v>
      </c>
      <c r="I241" s="1" t="s">
        <v>433</v>
      </c>
      <c r="J241" t="s">
        <v>454</v>
      </c>
      <c r="K241" s="18">
        <v>35.9</v>
      </c>
      <c r="L241" s="22">
        <f ca="1">TRUNC((TODAY()-tBase[[#This Row],[Data Nascimento]])/365)</f>
        <v>38</v>
      </c>
      <c r="M241" s="25" t="str">
        <f ca="1">HLOOKUP(tBase[[#This Row],[Idade]],$O$3:$R$4,2,TRUE)</f>
        <v>35 - 44</v>
      </c>
      <c r="N241" s="22"/>
    </row>
    <row r="242" spans="2:14">
      <c r="B242" s="21">
        <v>39011685266</v>
      </c>
      <c r="C242" t="s">
        <v>109</v>
      </c>
      <c r="D242" t="s">
        <v>5</v>
      </c>
      <c r="E242" t="s">
        <v>8</v>
      </c>
      <c r="F242" t="s">
        <v>427</v>
      </c>
      <c r="G242" t="s">
        <v>425</v>
      </c>
      <c r="H242" s="1">
        <v>25075</v>
      </c>
      <c r="I242" s="1" t="s">
        <v>433</v>
      </c>
      <c r="J242" t="s">
        <v>454</v>
      </c>
      <c r="K242" s="18">
        <v>35.9</v>
      </c>
      <c r="L242" s="22">
        <f ca="1">TRUNC((TODAY()-tBase[[#This Row],[Data Nascimento]])/365)</f>
        <v>57</v>
      </c>
      <c r="M242" s="25" t="str">
        <f ca="1">HLOOKUP(tBase[[#This Row],[Idade]],$O$3:$R$4,2,TRUE)</f>
        <v>54-70</v>
      </c>
      <c r="N242" s="22"/>
    </row>
    <row r="243" spans="2:14">
      <c r="B243" s="21">
        <v>39016491455</v>
      </c>
      <c r="C243" t="s">
        <v>303</v>
      </c>
      <c r="D243" t="s">
        <v>5</v>
      </c>
      <c r="E243" t="s">
        <v>7</v>
      </c>
      <c r="F243" t="s">
        <v>9</v>
      </c>
      <c r="G243" t="s">
        <v>424</v>
      </c>
      <c r="H243" s="1">
        <v>27491</v>
      </c>
      <c r="I243" s="1" t="s">
        <v>433</v>
      </c>
      <c r="J243" t="s">
        <v>455</v>
      </c>
      <c r="K243" s="18">
        <v>9.9</v>
      </c>
      <c r="L243" s="22">
        <f ca="1">TRUNC((TODAY()-tBase[[#This Row],[Data Nascimento]])/365)</f>
        <v>50</v>
      </c>
      <c r="M243" s="25" t="str">
        <f ca="1">HLOOKUP(tBase[[#This Row],[Idade]],$O$3:$R$4,2,TRUE)</f>
        <v>44 - 54</v>
      </c>
      <c r="N243" s="22"/>
    </row>
    <row r="244" spans="2:14">
      <c r="B244" s="21">
        <v>39161320210</v>
      </c>
      <c r="C244" t="s">
        <v>134</v>
      </c>
      <c r="D244" t="s">
        <v>6</v>
      </c>
      <c r="E244" t="s">
        <v>417</v>
      </c>
      <c r="F244" t="s">
        <v>13</v>
      </c>
      <c r="G244" t="s">
        <v>425</v>
      </c>
      <c r="H244" s="1">
        <v>31562</v>
      </c>
      <c r="I244" s="1" t="s">
        <v>433</v>
      </c>
      <c r="J244" t="s">
        <v>455</v>
      </c>
      <c r="K244" s="18">
        <v>9.9</v>
      </c>
      <c r="L244" s="22">
        <f ca="1">TRUNC((TODAY()-tBase[[#This Row],[Data Nascimento]])/365)</f>
        <v>39</v>
      </c>
      <c r="M244" s="25" t="str">
        <f ca="1">HLOOKUP(tBase[[#This Row],[Idade]],$O$3:$R$4,2,TRUE)</f>
        <v>35 - 44</v>
      </c>
      <c r="N244" s="22"/>
    </row>
    <row r="245" spans="2:14">
      <c r="B245" s="21">
        <v>39205147195</v>
      </c>
      <c r="C245" t="s">
        <v>101</v>
      </c>
      <c r="D245" t="s">
        <v>6</v>
      </c>
      <c r="E245" t="s">
        <v>417</v>
      </c>
      <c r="F245" t="s">
        <v>427</v>
      </c>
      <c r="G245" t="s">
        <v>425</v>
      </c>
      <c r="H245" s="1">
        <v>20599</v>
      </c>
      <c r="I245" s="1" t="s">
        <v>433</v>
      </c>
      <c r="J245" t="s">
        <v>454</v>
      </c>
      <c r="K245" s="18">
        <v>35.9</v>
      </c>
      <c r="L245" s="22">
        <f ca="1">TRUNC((TODAY()-tBase[[#This Row],[Data Nascimento]])/365)</f>
        <v>69</v>
      </c>
      <c r="M245" s="25" t="str">
        <f ca="1">HLOOKUP(tBase[[#This Row],[Idade]],$O$3:$R$4,2,TRUE)</f>
        <v>54-70</v>
      </c>
      <c r="N245" s="22"/>
    </row>
    <row r="246" spans="2:14">
      <c r="B246" s="21">
        <v>39217268673</v>
      </c>
      <c r="C246" t="s">
        <v>31</v>
      </c>
      <c r="D246" t="s">
        <v>6</v>
      </c>
      <c r="E246" t="s">
        <v>417</v>
      </c>
      <c r="F246" t="s">
        <v>12</v>
      </c>
      <c r="G246" t="s">
        <v>424</v>
      </c>
      <c r="H246" s="1">
        <v>23872</v>
      </c>
      <c r="I246" s="1" t="s">
        <v>433</v>
      </c>
      <c r="J246" t="s">
        <v>456</v>
      </c>
      <c r="K246" s="18">
        <v>79.900000000000006</v>
      </c>
      <c r="L246" s="22">
        <f ca="1">TRUNC((TODAY()-tBase[[#This Row],[Data Nascimento]])/365)</f>
        <v>60</v>
      </c>
      <c r="M246" s="25" t="str">
        <f ca="1">HLOOKUP(tBase[[#This Row],[Idade]],$O$3:$R$4,2,TRUE)</f>
        <v>54-70</v>
      </c>
      <c r="N246" s="22"/>
    </row>
    <row r="247" spans="2:14">
      <c r="B247" s="21">
        <v>39300028907</v>
      </c>
      <c r="C247" t="s">
        <v>339</v>
      </c>
      <c r="D247" t="s">
        <v>6</v>
      </c>
      <c r="E247" t="s">
        <v>8</v>
      </c>
      <c r="F247" t="s">
        <v>9</v>
      </c>
      <c r="G247" t="s">
        <v>426</v>
      </c>
      <c r="H247" s="1">
        <v>20778</v>
      </c>
      <c r="I247" s="1" t="s">
        <v>433</v>
      </c>
      <c r="J247" t="s">
        <v>455</v>
      </c>
      <c r="K247" s="18">
        <v>9.9</v>
      </c>
      <c r="L247" s="22">
        <f ca="1">TRUNC((TODAY()-tBase[[#This Row],[Data Nascimento]])/365)</f>
        <v>68</v>
      </c>
      <c r="M247" s="25" t="str">
        <f ca="1">HLOOKUP(tBase[[#This Row],[Idade]],$O$3:$R$4,2,TRUE)</f>
        <v>54-70</v>
      </c>
      <c r="N247" s="22"/>
    </row>
    <row r="248" spans="2:14">
      <c r="B248" s="21">
        <v>39316864102</v>
      </c>
      <c r="C248" t="s">
        <v>126</v>
      </c>
      <c r="D248" t="s">
        <v>6</v>
      </c>
      <c r="E248" t="s">
        <v>417</v>
      </c>
      <c r="F248" t="s">
        <v>11</v>
      </c>
      <c r="G248" t="s">
        <v>426</v>
      </c>
      <c r="H248" s="1">
        <v>29399</v>
      </c>
      <c r="I248" s="1" t="s">
        <v>433</v>
      </c>
      <c r="J248" t="s">
        <v>456</v>
      </c>
      <c r="K248" s="18">
        <v>79.900000000000006</v>
      </c>
      <c r="L248" s="22">
        <f ca="1">TRUNC((TODAY()-tBase[[#This Row],[Data Nascimento]])/365)</f>
        <v>45</v>
      </c>
      <c r="M248" s="25" t="str">
        <f ca="1">HLOOKUP(tBase[[#This Row],[Idade]],$O$3:$R$4,2,TRUE)</f>
        <v>44 - 54</v>
      </c>
      <c r="N248" s="22"/>
    </row>
    <row r="249" spans="2:14">
      <c r="B249" s="21">
        <v>39357979099</v>
      </c>
      <c r="C249" t="s">
        <v>81</v>
      </c>
      <c r="D249" t="s">
        <v>6</v>
      </c>
      <c r="E249" t="s">
        <v>417</v>
      </c>
      <c r="F249" t="s">
        <v>427</v>
      </c>
      <c r="G249" t="s">
        <v>425</v>
      </c>
      <c r="H249" s="1">
        <v>28224</v>
      </c>
      <c r="I249" s="1" t="s">
        <v>433</v>
      </c>
      <c r="J249" t="s">
        <v>455</v>
      </c>
      <c r="K249" s="18">
        <v>9.9</v>
      </c>
      <c r="L249" s="22">
        <f ca="1">TRUNC((TODAY()-tBase[[#This Row],[Data Nascimento]])/365)</f>
        <v>48</v>
      </c>
      <c r="M249" s="25" t="str">
        <f ca="1">HLOOKUP(tBase[[#This Row],[Idade]],$O$3:$R$4,2,TRUE)</f>
        <v>44 - 54</v>
      </c>
      <c r="N249" s="22"/>
    </row>
    <row r="250" spans="2:14">
      <c r="B250" s="21">
        <v>39482642623</v>
      </c>
      <c r="C250" t="s">
        <v>25</v>
      </c>
      <c r="D250" t="s">
        <v>6</v>
      </c>
      <c r="E250" t="s">
        <v>7</v>
      </c>
      <c r="F250" t="s">
        <v>12</v>
      </c>
      <c r="G250" t="s">
        <v>425</v>
      </c>
      <c r="H250" s="1">
        <v>25330</v>
      </c>
      <c r="I250" s="1" t="s">
        <v>429</v>
      </c>
      <c r="J250" t="s">
        <v>454</v>
      </c>
      <c r="K250" s="18">
        <v>35.9</v>
      </c>
      <c r="L250" s="22">
        <f ca="1">TRUNC((TODAY()-tBase[[#This Row],[Data Nascimento]])/365)</f>
        <v>56</v>
      </c>
      <c r="M250" s="25" t="str">
        <f ca="1">HLOOKUP(tBase[[#This Row],[Idade]],$O$3:$R$4,2,TRUE)</f>
        <v>54-70</v>
      </c>
      <c r="N250" s="22"/>
    </row>
    <row r="251" spans="2:14">
      <c r="B251" s="21">
        <v>39613225496</v>
      </c>
      <c r="C251" t="s">
        <v>371</v>
      </c>
      <c r="D251" t="s">
        <v>6</v>
      </c>
      <c r="E251" t="s">
        <v>416</v>
      </c>
      <c r="F251" t="s">
        <v>13</v>
      </c>
      <c r="G251" t="s">
        <v>424</v>
      </c>
      <c r="H251" s="1">
        <v>26673</v>
      </c>
      <c r="I251" s="1" t="s">
        <v>432</v>
      </c>
      <c r="J251" t="s">
        <v>453</v>
      </c>
      <c r="K251" s="18">
        <v>29.9</v>
      </c>
      <c r="L251" s="22">
        <f ca="1">TRUNC((TODAY()-tBase[[#This Row],[Data Nascimento]])/365)</f>
        <v>52</v>
      </c>
      <c r="M251" s="25" t="str">
        <f ca="1">HLOOKUP(tBase[[#This Row],[Idade]],$O$3:$R$4,2,TRUE)</f>
        <v>44 - 54</v>
      </c>
      <c r="N251" s="22"/>
    </row>
    <row r="252" spans="2:14">
      <c r="B252" s="21">
        <v>39632140009</v>
      </c>
      <c r="C252" t="s">
        <v>100</v>
      </c>
      <c r="D252" t="s">
        <v>6</v>
      </c>
      <c r="E252" t="s">
        <v>7</v>
      </c>
      <c r="F252" t="s">
        <v>14</v>
      </c>
      <c r="G252" t="s">
        <v>425</v>
      </c>
      <c r="H252" s="1">
        <v>32081</v>
      </c>
      <c r="I252" s="1" t="s">
        <v>436</v>
      </c>
      <c r="J252" t="s">
        <v>453</v>
      </c>
      <c r="K252" s="18">
        <v>29.9</v>
      </c>
      <c r="L252" s="22">
        <f ca="1">TRUNC((TODAY()-tBase[[#This Row],[Data Nascimento]])/365)</f>
        <v>37</v>
      </c>
      <c r="M252" s="25" t="str">
        <f ca="1">HLOOKUP(tBase[[#This Row],[Idade]],$O$3:$R$4,2,TRUE)</f>
        <v>35 - 44</v>
      </c>
      <c r="N252" s="22"/>
    </row>
    <row r="253" spans="2:14">
      <c r="B253" s="21">
        <v>39660449593</v>
      </c>
      <c r="C253" t="s">
        <v>291</v>
      </c>
      <c r="D253" t="s">
        <v>5</v>
      </c>
      <c r="E253" t="s">
        <v>416</v>
      </c>
      <c r="F253" t="s">
        <v>9</v>
      </c>
      <c r="G253" t="s">
        <v>424</v>
      </c>
      <c r="H253" s="1">
        <v>33937</v>
      </c>
      <c r="I253" s="1" t="s">
        <v>436</v>
      </c>
      <c r="J253" t="s">
        <v>455</v>
      </c>
      <c r="K253" s="18">
        <v>9.9</v>
      </c>
      <c r="L253" s="22">
        <f ca="1">TRUNC((TODAY()-tBase[[#This Row],[Data Nascimento]])/365)</f>
        <v>32</v>
      </c>
      <c r="M253" s="25" t="str">
        <f ca="1">HLOOKUP(tBase[[#This Row],[Idade]],$O$3:$R$4,2,TRUE)</f>
        <v>24-34</v>
      </c>
      <c r="N253" s="22"/>
    </row>
    <row r="254" spans="2:14">
      <c r="B254" s="21">
        <v>39678618932</v>
      </c>
      <c r="C254" t="s">
        <v>72</v>
      </c>
      <c r="D254" t="s">
        <v>5</v>
      </c>
      <c r="E254" t="s">
        <v>8</v>
      </c>
      <c r="F254" t="s">
        <v>13</v>
      </c>
      <c r="G254" t="s">
        <v>425</v>
      </c>
      <c r="H254" s="1">
        <v>27621</v>
      </c>
      <c r="I254" s="1" t="s">
        <v>436</v>
      </c>
      <c r="J254" t="s">
        <v>454</v>
      </c>
      <c r="K254" s="18">
        <v>35.9</v>
      </c>
      <c r="L254" s="22">
        <f ca="1">TRUNC((TODAY()-tBase[[#This Row],[Data Nascimento]])/365)</f>
        <v>50</v>
      </c>
      <c r="M254" s="25" t="str">
        <f ca="1">HLOOKUP(tBase[[#This Row],[Idade]],$O$3:$R$4,2,TRUE)</f>
        <v>44 - 54</v>
      </c>
      <c r="N254" s="22"/>
    </row>
    <row r="255" spans="2:14">
      <c r="B255" s="21">
        <v>39680758592</v>
      </c>
      <c r="C255" t="s">
        <v>45</v>
      </c>
      <c r="D255" t="s">
        <v>6</v>
      </c>
      <c r="E255" t="s">
        <v>7</v>
      </c>
      <c r="F255" t="s">
        <v>427</v>
      </c>
      <c r="G255" t="s">
        <v>425</v>
      </c>
      <c r="H255" s="1">
        <v>32253</v>
      </c>
      <c r="I255" s="1" t="s">
        <v>436</v>
      </c>
      <c r="J255" t="s">
        <v>455</v>
      </c>
      <c r="K255" s="18">
        <v>9.9</v>
      </c>
      <c r="L255" s="22">
        <f ca="1">TRUNC((TODAY()-tBase[[#This Row],[Data Nascimento]])/365)</f>
        <v>37</v>
      </c>
      <c r="M255" s="25" t="str">
        <f ca="1">HLOOKUP(tBase[[#This Row],[Idade]],$O$3:$R$4,2,TRUE)</f>
        <v>35 - 44</v>
      </c>
      <c r="N255" s="22"/>
    </row>
    <row r="256" spans="2:14">
      <c r="B256" s="21">
        <v>39721320066</v>
      </c>
      <c r="C256" t="s">
        <v>239</v>
      </c>
      <c r="D256" t="s">
        <v>5</v>
      </c>
      <c r="E256" t="s">
        <v>8</v>
      </c>
      <c r="F256" t="s">
        <v>427</v>
      </c>
      <c r="G256" t="s">
        <v>425</v>
      </c>
      <c r="H256" s="1">
        <v>25660</v>
      </c>
      <c r="I256" s="1" t="s">
        <v>436</v>
      </c>
      <c r="J256" t="s">
        <v>453</v>
      </c>
      <c r="K256" s="18">
        <v>29.9</v>
      </c>
      <c r="L256" s="22">
        <f ca="1">TRUNC((TODAY()-tBase[[#This Row],[Data Nascimento]])/365)</f>
        <v>55</v>
      </c>
      <c r="M256" s="25" t="str">
        <f ca="1">HLOOKUP(tBase[[#This Row],[Idade]],$O$3:$R$4,2,TRUE)</f>
        <v>54-70</v>
      </c>
      <c r="N256" s="22"/>
    </row>
    <row r="257" spans="2:14">
      <c r="B257" s="21">
        <v>39724964915</v>
      </c>
      <c r="C257" t="s">
        <v>234</v>
      </c>
      <c r="D257" t="s">
        <v>6</v>
      </c>
      <c r="E257" t="s">
        <v>416</v>
      </c>
      <c r="F257" t="s">
        <v>11</v>
      </c>
      <c r="G257" t="s">
        <v>425</v>
      </c>
      <c r="H257" s="1">
        <v>24044</v>
      </c>
      <c r="I257" s="1" t="s">
        <v>436</v>
      </c>
      <c r="J257" t="s">
        <v>456</v>
      </c>
      <c r="K257" s="18">
        <v>79.900000000000006</v>
      </c>
      <c r="L257" s="22">
        <f ca="1">TRUNC((TODAY()-tBase[[#This Row],[Data Nascimento]])/365)</f>
        <v>59</v>
      </c>
      <c r="M257" s="25" t="str">
        <f ca="1">HLOOKUP(tBase[[#This Row],[Idade]],$O$3:$R$4,2,TRUE)</f>
        <v>54-70</v>
      </c>
      <c r="N257" s="22"/>
    </row>
    <row r="258" spans="2:14">
      <c r="B258" s="21">
        <v>39816227977</v>
      </c>
      <c r="C258" t="s">
        <v>301</v>
      </c>
      <c r="D258" t="s">
        <v>5</v>
      </c>
      <c r="E258" t="s">
        <v>417</v>
      </c>
      <c r="F258" t="s">
        <v>427</v>
      </c>
      <c r="G258" t="s">
        <v>425</v>
      </c>
      <c r="H258" s="1">
        <v>27162</v>
      </c>
      <c r="I258" s="1" t="s">
        <v>435</v>
      </c>
      <c r="J258" t="s">
        <v>454</v>
      </c>
      <c r="K258" s="18">
        <v>35.9</v>
      </c>
      <c r="L258" s="22">
        <f ca="1">TRUNC((TODAY()-tBase[[#This Row],[Data Nascimento]])/365)</f>
        <v>51</v>
      </c>
      <c r="M258" s="25" t="str">
        <f ca="1">HLOOKUP(tBase[[#This Row],[Idade]],$O$3:$R$4,2,TRUE)</f>
        <v>44 - 54</v>
      </c>
      <c r="N258" s="22"/>
    </row>
    <row r="259" spans="2:14">
      <c r="B259" s="21">
        <v>39864520583</v>
      </c>
      <c r="C259" t="s">
        <v>17</v>
      </c>
      <c r="D259" t="s">
        <v>6</v>
      </c>
      <c r="E259" t="s">
        <v>7</v>
      </c>
      <c r="F259" t="s">
        <v>427</v>
      </c>
      <c r="G259" t="s">
        <v>425</v>
      </c>
      <c r="H259" s="1">
        <v>34689</v>
      </c>
      <c r="I259" s="1" t="s">
        <v>433</v>
      </c>
      <c r="J259" t="s">
        <v>454</v>
      </c>
      <c r="K259" s="18">
        <v>35.9</v>
      </c>
      <c r="L259" s="22">
        <f ca="1">TRUNC((TODAY()-tBase[[#This Row],[Data Nascimento]])/365)</f>
        <v>30</v>
      </c>
      <c r="M259" s="25" t="str">
        <f ca="1">HLOOKUP(tBase[[#This Row],[Idade]],$O$3:$R$4,2,TRUE)</f>
        <v>24-34</v>
      </c>
      <c r="N259" s="22"/>
    </row>
    <row r="260" spans="2:14">
      <c r="B260" s="21">
        <v>40059307494</v>
      </c>
      <c r="C260" t="s">
        <v>160</v>
      </c>
      <c r="D260" t="s">
        <v>5</v>
      </c>
      <c r="E260" t="s">
        <v>7</v>
      </c>
      <c r="F260" t="s">
        <v>14</v>
      </c>
      <c r="G260" t="s">
        <v>426</v>
      </c>
      <c r="H260" s="1">
        <v>20239</v>
      </c>
      <c r="I260" s="1" t="s">
        <v>433</v>
      </c>
      <c r="J260" t="s">
        <v>453</v>
      </c>
      <c r="K260" s="18">
        <v>29.9</v>
      </c>
      <c r="L260" s="22">
        <f ca="1">TRUNC((TODAY()-tBase[[#This Row],[Data Nascimento]])/365)</f>
        <v>70</v>
      </c>
      <c r="M260" s="25" t="str">
        <f ca="1">HLOOKUP(tBase[[#This Row],[Idade]],$O$3:$R$4,2,TRUE)</f>
        <v>54-70</v>
      </c>
      <c r="N260" s="22"/>
    </row>
    <row r="261" spans="2:14">
      <c r="B261" s="21">
        <v>40159055249</v>
      </c>
      <c r="C261" t="s">
        <v>350</v>
      </c>
      <c r="D261" t="s">
        <v>6</v>
      </c>
      <c r="E261" t="s">
        <v>7</v>
      </c>
      <c r="F261" t="s">
        <v>13</v>
      </c>
      <c r="G261" t="s">
        <v>426</v>
      </c>
      <c r="H261" s="1">
        <v>26165</v>
      </c>
      <c r="I261" s="1" t="s">
        <v>433</v>
      </c>
      <c r="J261" t="s">
        <v>455</v>
      </c>
      <c r="K261" s="18">
        <v>9.9</v>
      </c>
      <c r="L261" s="22">
        <f ca="1">TRUNC((TODAY()-tBase[[#This Row],[Data Nascimento]])/365)</f>
        <v>54</v>
      </c>
      <c r="M261" s="25" t="str">
        <f ca="1">HLOOKUP(tBase[[#This Row],[Idade]],$O$3:$R$4,2,TRUE)</f>
        <v>54-70</v>
      </c>
      <c r="N261" s="22"/>
    </row>
    <row r="262" spans="2:14">
      <c r="B262" s="21">
        <v>40164211200</v>
      </c>
      <c r="C262" t="s">
        <v>65</v>
      </c>
      <c r="D262" t="s">
        <v>6</v>
      </c>
      <c r="E262" t="s">
        <v>7</v>
      </c>
      <c r="F262" t="s">
        <v>427</v>
      </c>
      <c r="G262" t="s">
        <v>425</v>
      </c>
      <c r="H262" s="1">
        <v>21293</v>
      </c>
      <c r="I262" s="1" t="s">
        <v>433</v>
      </c>
      <c r="J262" t="s">
        <v>454</v>
      </c>
      <c r="K262" s="18">
        <v>35.9</v>
      </c>
      <c r="L262" s="22">
        <f ca="1">TRUNC((TODAY()-tBase[[#This Row],[Data Nascimento]])/365)</f>
        <v>67</v>
      </c>
      <c r="M262" s="25" t="str">
        <f ca="1">HLOOKUP(tBase[[#This Row],[Idade]],$O$3:$R$4,2,TRUE)</f>
        <v>54-70</v>
      </c>
      <c r="N262" s="22"/>
    </row>
    <row r="263" spans="2:14">
      <c r="B263" s="21">
        <v>40243096179</v>
      </c>
      <c r="C263" t="s">
        <v>203</v>
      </c>
      <c r="D263" t="s">
        <v>5</v>
      </c>
      <c r="E263" t="s">
        <v>7</v>
      </c>
      <c r="F263" t="s">
        <v>13</v>
      </c>
      <c r="G263" t="s">
        <v>425</v>
      </c>
      <c r="H263" s="1">
        <v>24009</v>
      </c>
      <c r="I263" s="1" t="s">
        <v>433</v>
      </c>
      <c r="J263" t="s">
        <v>453</v>
      </c>
      <c r="K263" s="18">
        <v>29.9</v>
      </c>
      <c r="L263" s="22">
        <f ca="1">TRUNC((TODAY()-tBase[[#This Row],[Data Nascimento]])/365)</f>
        <v>59</v>
      </c>
      <c r="M263" s="25" t="str">
        <f ca="1">HLOOKUP(tBase[[#This Row],[Idade]],$O$3:$R$4,2,TRUE)</f>
        <v>54-70</v>
      </c>
      <c r="N263" s="22"/>
    </row>
    <row r="264" spans="2:14">
      <c r="B264" s="21">
        <v>40248631760</v>
      </c>
      <c r="C264" t="s">
        <v>158</v>
      </c>
      <c r="D264" t="s">
        <v>5</v>
      </c>
      <c r="E264" t="s">
        <v>417</v>
      </c>
      <c r="F264" t="s">
        <v>13</v>
      </c>
      <c r="G264" t="s">
        <v>426</v>
      </c>
      <c r="H264" s="1">
        <v>34838</v>
      </c>
      <c r="I264" s="1" t="s">
        <v>430</v>
      </c>
      <c r="J264" t="s">
        <v>455</v>
      </c>
      <c r="K264" s="18">
        <v>9.9</v>
      </c>
      <c r="L264" s="22">
        <f ca="1">TRUNC((TODAY()-tBase[[#This Row],[Data Nascimento]])/365)</f>
        <v>30</v>
      </c>
      <c r="M264" s="25" t="str">
        <f ca="1">HLOOKUP(tBase[[#This Row],[Idade]],$O$3:$R$4,2,TRUE)</f>
        <v>24-34</v>
      </c>
      <c r="N264" s="22"/>
    </row>
    <row r="265" spans="2:14">
      <c r="B265" s="21">
        <v>40397347853</v>
      </c>
      <c r="C265" t="s">
        <v>295</v>
      </c>
      <c r="D265" t="s">
        <v>6</v>
      </c>
      <c r="E265" t="s">
        <v>417</v>
      </c>
      <c r="F265" t="s">
        <v>12</v>
      </c>
      <c r="G265" t="s">
        <v>425</v>
      </c>
      <c r="H265" s="1">
        <v>31951</v>
      </c>
      <c r="I265" s="1" t="s">
        <v>429</v>
      </c>
      <c r="J265" t="s">
        <v>456</v>
      </c>
      <c r="K265" s="18">
        <v>79.900000000000006</v>
      </c>
      <c r="L265" s="22">
        <f ca="1">TRUNC((TODAY()-tBase[[#This Row],[Data Nascimento]])/365)</f>
        <v>38</v>
      </c>
      <c r="M265" s="25" t="str">
        <f ca="1">HLOOKUP(tBase[[#This Row],[Idade]],$O$3:$R$4,2,TRUE)</f>
        <v>35 - 44</v>
      </c>
      <c r="N265" s="22"/>
    </row>
    <row r="266" spans="2:14">
      <c r="B266" s="21">
        <v>40622214948</v>
      </c>
      <c r="C266" t="s">
        <v>402</v>
      </c>
      <c r="D266" t="s">
        <v>5</v>
      </c>
      <c r="E266" t="s">
        <v>8</v>
      </c>
      <c r="F266" t="s">
        <v>11</v>
      </c>
      <c r="G266" t="s">
        <v>424</v>
      </c>
      <c r="H266" s="1">
        <v>31476</v>
      </c>
      <c r="I266" s="1" t="s">
        <v>431</v>
      </c>
      <c r="J266" t="s">
        <v>456</v>
      </c>
      <c r="K266" s="18">
        <v>79.900000000000006</v>
      </c>
      <c r="L266" s="22">
        <f ca="1">TRUNC((TODAY()-tBase[[#This Row],[Data Nascimento]])/365)</f>
        <v>39</v>
      </c>
      <c r="M266" s="25" t="str">
        <f ca="1">HLOOKUP(tBase[[#This Row],[Idade]],$O$3:$R$4,2,TRUE)</f>
        <v>35 - 44</v>
      </c>
      <c r="N266" s="22"/>
    </row>
    <row r="267" spans="2:14">
      <c r="B267" s="21">
        <v>40810919120</v>
      </c>
      <c r="C267" t="s">
        <v>120</v>
      </c>
      <c r="D267" t="s">
        <v>6</v>
      </c>
      <c r="E267" t="s">
        <v>7</v>
      </c>
      <c r="F267" t="s">
        <v>13</v>
      </c>
      <c r="G267" t="s">
        <v>426</v>
      </c>
      <c r="H267" s="1">
        <v>22131</v>
      </c>
      <c r="I267" s="1" t="s">
        <v>432</v>
      </c>
      <c r="J267" t="s">
        <v>454</v>
      </c>
      <c r="K267" s="18">
        <v>35.9</v>
      </c>
      <c r="L267" s="22">
        <f ca="1">TRUNC((TODAY()-tBase[[#This Row],[Data Nascimento]])/365)</f>
        <v>65</v>
      </c>
      <c r="M267" s="25" t="str">
        <f ca="1">HLOOKUP(tBase[[#This Row],[Idade]],$O$3:$R$4,2,TRUE)</f>
        <v>54-70</v>
      </c>
      <c r="N267" s="22"/>
    </row>
    <row r="268" spans="2:14">
      <c r="B268" s="21">
        <v>40891216129</v>
      </c>
      <c r="C268" t="s">
        <v>188</v>
      </c>
      <c r="D268" t="s">
        <v>5</v>
      </c>
      <c r="E268" t="s">
        <v>416</v>
      </c>
      <c r="F268" t="s">
        <v>13</v>
      </c>
      <c r="G268" t="s">
        <v>425</v>
      </c>
      <c r="H268" s="1">
        <v>30703</v>
      </c>
      <c r="I268" s="1" t="s">
        <v>434</v>
      </c>
      <c r="J268" t="s">
        <v>455</v>
      </c>
      <c r="K268" s="18">
        <v>9.9</v>
      </c>
      <c r="L268" s="22">
        <f ca="1">TRUNC((TODAY()-tBase[[#This Row],[Data Nascimento]])/365)</f>
        <v>41</v>
      </c>
      <c r="M268" s="25" t="str">
        <f ca="1">HLOOKUP(tBase[[#This Row],[Idade]],$O$3:$R$4,2,TRUE)</f>
        <v>35 - 44</v>
      </c>
      <c r="N268" s="22"/>
    </row>
    <row r="269" spans="2:14">
      <c r="B269" s="21">
        <v>40907557618</v>
      </c>
      <c r="C269" t="s">
        <v>373</v>
      </c>
      <c r="D269" t="s">
        <v>6</v>
      </c>
      <c r="E269" t="s">
        <v>7</v>
      </c>
      <c r="F269" t="s">
        <v>427</v>
      </c>
      <c r="G269" t="s">
        <v>424</v>
      </c>
      <c r="H269" s="1">
        <v>26700</v>
      </c>
      <c r="I269" s="1" t="s">
        <v>430</v>
      </c>
      <c r="J269" t="s">
        <v>454</v>
      </c>
      <c r="K269" s="18">
        <v>35.9</v>
      </c>
      <c r="L269" s="22">
        <f ca="1">TRUNC((TODAY()-tBase[[#This Row],[Data Nascimento]])/365)</f>
        <v>52</v>
      </c>
      <c r="M269" s="25" t="str">
        <f ca="1">HLOOKUP(tBase[[#This Row],[Idade]],$O$3:$R$4,2,TRUE)</f>
        <v>44 - 54</v>
      </c>
      <c r="N269" s="22"/>
    </row>
    <row r="270" spans="2:14">
      <c r="B270" s="21">
        <v>40955062884</v>
      </c>
      <c r="C270" t="s">
        <v>146</v>
      </c>
      <c r="D270" t="s">
        <v>6</v>
      </c>
      <c r="E270" t="s">
        <v>417</v>
      </c>
      <c r="F270" t="s">
        <v>13</v>
      </c>
      <c r="G270" t="s">
        <v>425</v>
      </c>
      <c r="H270" s="1">
        <v>33976</v>
      </c>
      <c r="I270" s="1" t="s">
        <v>435</v>
      </c>
      <c r="J270" t="s">
        <v>456</v>
      </c>
      <c r="K270" s="18">
        <v>79.900000000000006</v>
      </c>
      <c r="L270" s="22">
        <f ca="1">TRUNC((TODAY()-tBase[[#This Row],[Data Nascimento]])/365)</f>
        <v>32</v>
      </c>
      <c r="M270" s="25" t="str">
        <f ca="1">HLOOKUP(tBase[[#This Row],[Idade]],$O$3:$R$4,2,TRUE)</f>
        <v>24-34</v>
      </c>
      <c r="N270" s="22"/>
    </row>
    <row r="271" spans="2:14">
      <c r="B271" s="21">
        <v>41027808363</v>
      </c>
      <c r="C271" t="s">
        <v>289</v>
      </c>
      <c r="D271" t="s">
        <v>5</v>
      </c>
      <c r="E271" t="s">
        <v>8</v>
      </c>
      <c r="F271" t="s">
        <v>12</v>
      </c>
      <c r="G271" t="s">
        <v>424</v>
      </c>
      <c r="H271" s="1">
        <v>31284</v>
      </c>
      <c r="I271" s="1" t="s">
        <v>436</v>
      </c>
      <c r="J271" t="s">
        <v>454</v>
      </c>
      <c r="K271" s="18">
        <v>35.9</v>
      </c>
      <c r="L271" s="22">
        <f ca="1">TRUNC((TODAY()-tBase[[#This Row],[Data Nascimento]])/365)</f>
        <v>40</v>
      </c>
      <c r="M271" s="25" t="str">
        <f ca="1">HLOOKUP(tBase[[#This Row],[Idade]],$O$3:$R$4,2,TRUE)</f>
        <v>35 - 44</v>
      </c>
      <c r="N271" s="22"/>
    </row>
    <row r="272" spans="2:14">
      <c r="B272" s="21">
        <v>41038445189</v>
      </c>
      <c r="C272" t="s">
        <v>66</v>
      </c>
      <c r="D272" t="s">
        <v>5</v>
      </c>
      <c r="E272" t="s">
        <v>417</v>
      </c>
      <c r="F272" t="s">
        <v>11</v>
      </c>
      <c r="G272" t="s">
        <v>426</v>
      </c>
      <c r="H272" s="1">
        <v>30962</v>
      </c>
      <c r="I272" s="1" t="s">
        <v>430</v>
      </c>
      <c r="J272" t="s">
        <v>456</v>
      </c>
      <c r="K272" s="18">
        <v>79.900000000000006</v>
      </c>
      <c r="L272" s="22">
        <f ca="1">TRUNC((TODAY()-tBase[[#This Row],[Data Nascimento]])/365)</f>
        <v>40</v>
      </c>
      <c r="M272" s="25" t="str">
        <f ca="1">HLOOKUP(tBase[[#This Row],[Idade]],$O$3:$R$4,2,TRUE)</f>
        <v>35 - 44</v>
      </c>
      <c r="N272" s="22"/>
    </row>
    <row r="273" spans="2:14">
      <c r="B273" s="21">
        <v>41107442085</v>
      </c>
      <c r="C273" t="s">
        <v>324</v>
      </c>
      <c r="D273" t="s">
        <v>6</v>
      </c>
      <c r="E273" t="s">
        <v>418</v>
      </c>
      <c r="F273" t="s">
        <v>13</v>
      </c>
      <c r="G273" t="s">
        <v>425</v>
      </c>
      <c r="H273" s="1">
        <v>23139</v>
      </c>
      <c r="I273" s="1" t="s">
        <v>435</v>
      </c>
      <c r="J273" t="s">
        <v>455</v>
      </c>
      <c r="K273" s="18">
        <v>9.9</v>
      </c>
      <c r="L273" s="22">
        <f ca="1">TRUNC((TODAY()-tBase[[#This Row],[Data Nascimento]])/365)</f>
        <v>62</v>
      </c>
      <c r="M273" s="25" t="str">
        <f ca="1">HLOOKUP(tBase[[#This Row],[Idade]],$O$3:$R$4,2,TRUE)</f>
        <v>54-70</v>
      </c>
      <c r="N273" s="22"/>
    </row>
    <row r="274" spans="2:14">
      <c r="B274" s="21">
        <v>41158621693</v>
      </c>
      <c r="C274" t="s">
        <v>106</v>
      </c>
      <c r="D274" t="s">
        <v>6</v>
      </c>
      <c r="E274" t="s">
        <v>417</v>
      </c>
      <c r="F274" t="s">
        <v>14</v>
      </c>
      <c r="G274" t="s">
        <v>426</v>
      </c>
      <c r="H274" s="1">
        <v>29118</v>
      </c>
      <c r="I274" s="1" t="s">
        <v>436</v>
      </c>
      <c r="J274" t="s">
        <v>453</v>
      </c>
      <c r="K274" s="18">
        <v>29.9</v>
      </c>
      <c r="L274" s="22">
        <f ca="1">TRUNC((TODAY()-tBase[[#This Row],[Data Nascimento]])/365)</f>
        <v>45</v>
      </c>
      <c r="M274" s="25" t="str">
        <f ca="1">HLOOKUP(tBase[[#This Row],[Idade]],$O$3:$R$4,2,TRUE)</f>
        <v>44 - 54</v>
      </c>
      <c r="N274" s="22"/>
    </row>
    <row r="275" spans="2:14">
      <c r="B275" s="21">
        <v>41215776974</v>
      </c>
      <c r="C275" t="s">
        <v>220</v>
      </c>
      <c r="D275" t="s">
        <v>6</v>
      </c>
      <c r="E275" t="s">
        <v>7</v>
      </c>
      <c r="F275" t="s">
        <v>14</v>
      </c>
      <c r="G275" t="s">
        <v>425</v>
      </c>
      <c r="H275" s="1">
        <v>27732</v>
      </c>
      <c r="I275" s="1" t="s">
        <v>433</v>
      </c>
      <c r="J275" t="s">
        <v>453</v>
      </c>
      <c r="K275" s="18">
        <v>29.9</v>
      </c>
      <c r="L275" s="22">
        <f ca="1">TRUNC((TODAY()-tBase[[#This Row],[Data Nascimento]])/365)</f>
        <v>49</v>
      </c>
      <c r="M275" s="25" t="str">
        <f ca="1">HLOOKUP(tBase[[#This Row],[Idade]],$O$3:$R$4,2,TRUE)</f>
        <v>44 - 54</v>
      </c>
      <c r="N275" s="22"/>
    </row>
    <row r="276" spans="2:14">
      <c r="B276" s="21">
        <v>41339088783</v>
      </c>
      <c r="C276" t="s">
        <v>379</v>
      </c>
      <c r="D276" t="s">
        <v>6</v>
      </c>
      <c r="E276" t="s">
        <v>8</v>
      </c>
      <c r="F276" t="s">
        <v>12</v>
      </c>
      <c r="G276" t="s">
        <v>426</v>
      </c>
      <c r="H276" s="1">
        <v>25150</v>
      </c>
      <c r="I276" s="1" t="s">
        <v>433</v>
      </c>
      <c r="J276" t="s">
        <v>455</v>
      </c>
      <c r="K276" s="18">
        <v>9.9</v>
      </c>
      <c r="L276" s="22">
        <f ca="1">TRUNC((TODAY()-tBase[[#This Row],[Data Nascimento]])/365)</f>
        <v>56</v>
      </c>
      <c r="M276" s="25" t="str">
        <f ca="1">HLOOKUP(tBase[[#This Row],[Idade]],$O$3:$R$4,2,TRUE)</f>
        <v>54-70</v>
      </c>
      <c r="N276" s="22"/>
    </row>
    <row r="277" spans="2:14">
      <c r="B277" s="21">
        <v>41353457861</v>
      </c>
      <c r="C277" t="s">
        <v>392</v>
      </c>
      <c r="D277" t="s">
        <v>5</v>
      </c>
      <c r="E277" t="s">
        <v>8</v>
      </c>
      <c r="F277" t="s">
        <v>13</v>
      </c>
      <c r="G277" t="s">
        <v>425</v>
      </c>
      <c r="H277" s="1">
        <v>34552</v>
      </c>
      <c r="I277" s="1" t="s">
        <v>433</v>
      </c>
      <c r="J277" t="s">
        <v>453</v>
      </c>
      <c r="K277" s="18">
        <v>29.9</v>
      </c>
      <c r="L277" s="22">
        <f ca="1">TRUNC((TODAY()-tBase[[#This Row],[Data Nascimento]])/365)</f>
        <v>31</v>
      </c>
      <c r="M277" s="25" t="str">
        <f ca="1">HLOOKUP(tBase[[#This Row],[Idade]],$O$3:$R$4,2,TRUE)</f>
        <v>24-34</v>
      </c>
      <c r="N277" s="22"/>
    </row>
    <row r="278" spans="2:14">
      <c r="B278" s="21">
        <v>41369590305</v>
      </c>
      <c r="C278" t="s">
        <v>175</v>
      </c>
      <c r="D278" t="s">
        <v>6</v>
      </c>
      <c r="E278" t="s">
        <v>417</v>
      </c>
      <c r="F278" t="s">
        <v>12</v>
      </c>
      <c r="G278" t="s">
        <v>425</v>
      </c>
      <c r="H278" s="1">
        <v>27201</v>
      </c>
      <c r="I278" s="1" t="s">
        <v>433</v>
      </c>
      <c r="J278" t="s">
        <v>456</v>
      </c>
      <c r="K278" s="18">
        <v>79.900000000000006</v>
      </c>
      <c r="L278" s="22">
        <f ca="1">TRUNC((TODAY()-tBase[[#This Row],[Data Nascimento]])/365)</f>
        <v>51</v>
      </c>
      <c r="M278" s="25" t="str">
        <f ca="1">HLOOKUP(tBase[[#This Row],[Idade]],$O$3:$R$4,2,TRUE)</f>
        <v>44 - 54</v>
      </c>
      <c r="N278" s="22"/>
    </row>
    <row r="279" spans="2:14">
      <c r="B279" s="21">
        <v>41395444838</v>
      </c>
      <c r="C279" t="s">
        <v>104</v>
      </c>
      <c r="D279" t="s">
        <v>6</v>
      </c>
      <c r="E279" t="s">
        <v>417</v>
      </c>
      <c r="F279" t="s">
        <v>13</v>
      </c>
      <c r="G279" t="s">
        <v>425</v>
      </c>
      <c r="H279" s="1">
        <v>20720</v>
      </c>
      <c r="I279" s="1" t="s">
        <v>433</v>
      </c>
      <c r="J279" t="s">
        <v>453</v>
      </c>
      <c r="K279" s="18">
        <v>29.9</v>
      </c>
      <c r="L279" s="22">
        <f ca="1">TRUNC((TODAY()-tBase[[#This Row],[Data Nascimento]])/365)</f>
        <v>69</v>
      </c>
      <c r="M279" s="25" t="str">
        <f ca="1">HLOOKUP(tBase[[#This Row],[Idade]],$O$3:$R$4,2,TRUE)</f>
        <v>54-70</v>
      </c>
      <c r="N279" s="22"/>
    </row>
    <row r="280" spans="2:14">
      <c r="B280" s="21">
        <v>41472299450</v>
      </c>
      <c r="C280" t="s">
        <v>251</v>
      </c>
      <c r="D280" t="s">
        <v>5</v>
      </c>
      <c r="E280" t="s">
        <v>416</v>
      </c>
      <c r="F280" t="s">
        <v>13</v>
      </c>
      <c r="G280" t="s">
        <v>424</v>
      </c>
      <c r="H280" s="1">
        <v>32582</v>
      </c>
      <c r="I280" s="1" t="s">
        <v>433</v>
      </c>
      <c r="J280" t="s">
        <v>453</v>
      </c>
      <c r="K280" s="18">
        <v>29.9</v>
      </c>
      <c r="L280" s="22">
        <f ca="1">TRUNC((TODAY()-tBase[[#This Row],[Data Nascimento]])/365)</f>
        <v>36</v>
      </c>
      <c r="M280" s="25" t="str">
        <f ca="1">HLOOKUP(tBase[[#This Row],[Idade]],$O$3:$R$4,2,TRUE)</f>
        <v>35 - 44</v>
      </c>
      <c r="N280" s="22"/>
    </row>
    <row r="281" spans="2:14">
      <c r="B281" s="21">
        <v>41524354226</v>
      </c>
      <c r="C281" t="s">
        <v>36</v>
      </c>
      <c r="D281" t="s">
        <v>5</v>
      </c>
      <c r="E281" t="s">
        <v>7</v>
      </c>
      <c r="F281" t="s">
        <v>13</v>
      </c>
      <c r="G281" t="s">
        <v>426</v>
      </c>
      <c r="H281" s="1">
        <v>28670</v>
      </c>
      <c r="I281" s="1" t="s">
        <v>433</v>
      </c>
      <c r="J281" t="s">
        <v>455</v>
      </c>
      <c r="K281" s="18">
        <v>9.9</v>
      </c>
      <c r="L281" s="22">
        <f ca="1">TRUNC((TODAY()-tBase[[#This Row],[Data Nascimento]])/365)</f>
        <v>47</v>
      </c>
      <c r="M281" s="25" t="str">
        <f ca="1">HLOOKUP(tBase[[#This Row],[Idade]],$O$3:$R$4,2,TRUE)</f>
        <v>44 - 54</v>
      </c>
      <c r="N281" s="22"/>
    </row>
    <row r="282" spans="2:14">
      <c r="B282" s="21">
        <v>41632449755</v>
      </c>
      <c r="C282" t="s">
        <v>327</v>
      </c>
      <c r="D282" t="s">
        <v>5</v>
      </c>
      <c r="E282" t="s">
        <v>7</v>
      </c>
      <c r="F282" t="s">
        <v>9</v>
      </c>
      <c r="G282" t="s">
        <v>425</v>
      </c>
      <c r="H282" s="1">
        <v>27531</v>
      </c>
      <c r="I282" s="1" t="s">
        <v>433</v>
      </c>
      <c r="J282" t="s">
        <v>453</v>
      </c>
      <c r="K282" s="18">
        <v>29.9</v>
      </c>
      <c r="L282" s="22">
        <f ca="1">TRUNC((TODAY()-tBase[[#This Row],[Data Nascimento]])/365)</f>
        <v>50</v>
      </c>
      <c r="M282" s="25" t="str">
        <f ca="1">HLOOKUP(tBase[[#This Row],[Idade]],$O$3:$R$4,2,TRUE)</f>
        <v>44 - 54</v>
      </c>
      <c r="N282" s="22"/>
    </row>
    <row r="283" spans="2:14">
      <c r="B283" s="21">
        <v>41701732128</v>
      </c>
      <c r="C283" t="s">
        <v>180</v>
      </c>
      <c r="D283" t="s">
        <v>5</v>
      </c>
      <c r="E283" t="s">
        <v>7</v>
      </c>
      <c r="F283" t="s">
        <v>13</v>
      </c>
      <c r="G283" t="s">
        <v>425</v>
      </c>
      <c r="H283" s="1">
        <v>34194</v>
      </c>
      <c r="I283" s="1" t="s">
        <v>433</v>
      </c>
      <c r="J283" t="s">
        <v>455</v>
      </c>
      <c r="K283" s="18">
        <v>9.9</v>
      </c>
      <c r="L283" s="22">
        <f ca="1">TRUNC((TODAY()-tBase[[#This Row],[Data Nascimento]])/365)</f>
        <v>32</v>
      </c>
      <c r="M283" s="25" t="str">
        <f ca="1">HLOOKUP(tBase[[#This Row],[Idade]],$O$3:$R$4,2,TRUE)</f>
        <v>24-34</v>
      </c>
      <c r="N283" s="22"/>
    </row>
    <row r="284" spans="2:14">
      <c r="B284" s="21">
        <v>41731968364</v>
      </c>
      <c r="C284" t="s">
        <v>47</v>
      </c>
      <c r="D284" t="s">
        <v>6</v>
      </c>
      <c r="E284" t="s">
        <v>7</v>
      </c>
      <c r="F284" t="s">
        <v>427</v>
      </c>
      <c r="G284" t="s">
        <v>425</v>
      </c>
      <c r="H284" s="1">
        <v>25419</v>
      </c>
      <c r="I284" s="1" t="s">
        <v>429</v>
      </c>
      <c r="J284" t="s">
        <v>453</v>
      </c>
      <c r="K284" s="18">
        <v>29.9</v>
      </c>
      <c r="L284" s="22">
        <f ca="1">TRUNC((TODAY()-tBase[[#This Row],[Data Nascimento]])/365)</f>
        <v>56</v>
      </c>
      <c r="M284" s="25" t="str">
        <f ca="1">HLOOKUP(tBase[[#This Row],[Idade]],$O$3:$R$4,2,TRUE)</f>
        <v>54-70</v>
      </c>
      <c r="N284" s="22"/>
    </row>
    <row r="285" spans="2:14">
      <c r="B285" s="21">
        <v>41775805487</v>
      </c>
      <c r="C285" t="s">
        <v>338</v>
      </c>
      <c r="D285" t="s">
        <v>6</v>
      </c>
      <c r="E285" t="s">
        <v>417</v>
      </c>
      <c r="F285" t="s">
        <v>13</v>
      </c>
      <c r="G285" t="s">
        <v>426</v>
      </c>
      <c r="H285" s="1">
        <v>29946</v>
      </c>
      <c r="I285" s="1" t="s">
        <v>432</v>
      </c>
      <c r="J285" t="s">
        <v>456</v>
      </c>
      <c r="K285" s="18">
        <v>79.900000000000006</v>
      </c>
      <c r="L285" s="22">
        <f ca="1">TRUNC((TODAY()-tBase[[#This Row],[Data Nascimento]])/365)</f>
        <v>43</v>
      </c>
      <c r="M285" s="25" t="str">
        <f ca="1">HLOOKUP(tBase[[#This Row],[Idade]],$O$3:$R$4,2,TRUE)</f>
        <v>35 - 44</v>
      </c>
      <c r="N285" s="22"/>
    </row>
    <row r="286" spans="2:14">
      <c r="B286" s="21">
        <v>41826922437</v>
      </c>
      <c r="C286" t="s">
        <v>258</v>
      </c>
      <c r="D286" t="s">
        <v>6</v>
      </c>
      <c r="E286" t="s">
        <v>417</v>
      </c>
      <c r="F286" t="s">
        <v>11</v>
      </c>
      <c r="G286" t="s">
        <v>426</v>
      </c>
      <c r="H286" s="1">
        <v>28295</v>
      </c>
      <c r="I286" s="1" t="s">
        <v>436</v>
      </c>
      <c r="J286" t="s">
        <v>456</v>
      </c>
      <c r="K286" s="18">
        <v>79.900000000000006</v>
      </c>
      <c r="L286" s="22">
        <f ca="1">TRUNC((TODAY()-tBase[[#This Row],[Data Nascimento]])/365)</f>
        <v>48</v>
      </c>
      <c r="M286" s="25" t="str">
        <f ca="1">HLOOKUP(tBase[[#This Row],[Idade]],$O$3:$R$4,2,TRUE)</f>
        <v>44 - 54</v>
      </c>
      <c r="N286" s="22"/>
    </row>
    <row r="287" spans="2:14">
      <c r="B287" s="21">
        <v>41852635544</v>
      </c>
      <c r="C287" t="s">
        <v>253</v>
      </c>
      <c r="D287" t="s">
        <v>5</v>
      </c>
      <c r="E287" t="s">
        <v>7</v>
      </c>
      <c r="F287" t="s">
        <v>427</v>
      </c>
      <c r="G287" t="s">
        <v>424</v>
      </c>
      <c r="H287" s="1">
        <v>29505</v>
      </c>
      <c r="I287" s="1" t="s">
        <v>436</v>
      </c>
      <c r="J287" t="s">
        <v>454</v>
      </c>
      <c r="K287" s="18">
        <v>35.9</v>
      </c>
      <c r="L287" s="22">
        <f ca="1">TRUNC((TODAY()-tBase[[#This Row],[Data Nascimento]])/365)</f>
        <v>44</v>
      </c>
      <c r="M287" s="25" t="str">
        <f ca="1">HLOOKUP(tBase[[#This Row],[Idade]],$O$3:$R$4,2,TRUE)</f>
        <v>44 - 54</v>
      </c>
      <c r="N287" s="22"/>
    </row>
    <row r="288" spans="2:14">
      <c r="B288" s="21">
        <v>41877616889</v>
      </c>
      <c r="C288" t="s">
        <v>266</v>
      </c>
      <c r="D288" t="s">
        <v>6</v>
      </c>
      <c r="E288" t="s">
        <v>417</v>
      </c>
      <c r="F288" t="s">
        <v>13</v>
      </c>
      <c r="G288" t="s">
        <v>426</v>
      </c>
      <c r="H288" s="1">
        <v>29499</v>
      </c>
      <c r="I288" s="1" t="s">
        <v>436</v>
      </c>
      <c r="J288" t="s">
        <v>456</v>
      </c>
      <c r="K288" s="18">
        <v>79.900000000000006</v>
      </c>
      <c r="L288" s="22">
        <f ca="1">TRUNC((TODAY()-tBase[[#This Row],[Data Nascimento]])/365)</f>
        <v>44</v>
      </c>
      <c r="M288" s="25" t="str">
        <f ca="1">HLOOKUP(tBase[[#This Row],[Idade]],$O$3:$R$4,2,TRUE)</f>
        <v>44 - 54</v>
      </c>
      <c r="N288" s="22"/>
    </row>
    <row r="289" spans="2:14">
      <c r="B289" s="21">
        <v>41899088127</v>
      </c>
      <c r="C289" t="s">
        <v>50</v>
      </c>
      <c r="D289" t="s">
        <v>5</v>
      </c>
      <c r="E289" t="s">
        <v>7</v>
      </c>
      <c r="F289" t="s">
        <v>13</v>
      </c>
      <c r="G289" t="s">
        <v>426</v>
      </c>
      <c r="H289" s="1">
        <v>33013</v>
      </c>
      <c r="I289" s="1" t="s">
        <v>436</v>
      </c>
      <c r="J289" t="s">
        <v>456</v>
      </c>
      <c r="K289" s="18">
        <v>79.900000000000006</v>
      </c>
      <c r="L289" s="22">
        <f ca="1">TRUNC((TODAY()-tBase[[#This Row],[Data Nascimento]])/365)</f>
        <v>35</v>
      </c>
      <c r="M289" s="25" t="str">
        <f ca="1">HLOOKUP(tBase[[#This Row],[Idade]],$O$3:$R$4,2,TRUE)</f>
        <v>35 - 44</v>
      </c>
      <c r="N289" s="22"/>
    </row>
    <row r="290" spans="2:14">
      <c r="B290" s="21">
        <v>41968341445</v>
      </c>
      <c r="C290" t="s">
        <v>384</v>
      </c>
      <c r="D290" t="s">
        <v>5</v>
      </c>
      <c r="E290" t="s">
        <v>417</v>
      </c>
      <c r="F290" t="s">
        <v>13</v>
      </c>
      <c r="G290" t="s">
        <v>425</v>
      </c>
      <c r="H290" s="1">
        <v>24660</v>
      </c>
      <c r="I290" s="1" t="s">
        <v>436</v>
      </c>
      <c r="J290" t="s">
        <v>454</v>
      </c>
      <c r="K290" s="18">
        <v>35.9</v>
      </c>
      <c r="L290" s="22">
        <f ca="1">TRUNC((TODAY()-tBase[[#This Row],[Data Nascimento]])/365)</f>
        <v>58</v>
      </c>
      <c r="M290" s="25" t="str">
        <f ca="1">HLOOKUP(tBase[[#This Row],[Idade]],$O$3:$R$4,2,TRUE)</f>
        <v>54-70</v>
      </c>
      <c r="N290" s="22"/>
    </row>
    <row r="291" spans="2:14">
      <c r="B291" s="21">
        <v>42013420174</v>
      </c>
      <c r="C291" t="s">
        <v>149</v>
      </c>
      <c r="D291" t="s">
        <v>6</v>
      </c>
      <c r="E291" t="s">
        <v>8</v>
      </c>
      <c r="F291" t="s">
        <v>427</v>
      </c>
      <c r="G291" t="s">
        <v>426</v>
      </c>
      <c r="H291" s="1">
        <v>20566</v>
      </c>
      <c r="I291" s="1" t="s">
        <v>436</v>
      </c>
      <c r="J291" t="s">
        <v>454</v>
      </c>
      <c r="K291" s="18">
        <v>35.9</v>
      </c>
      <c r="L291" s="22">
        <f ca="1">TRUNC((TODAY()-tBase[[#This Row],[Data Nascimento]])/365)</f>
        <v>69</v>
      </c>
      <c r="M291" s="25" t="str">
        <f ca="1">HLOOKUP(tBase[[#This Row],[Idade]],$O$3:$R$4,2,TRUE)</f>
        <v>54-70</v>
      </c>
      <c r="N291" s="22"/>
    </row>
    <row r="292" spans="2:14">
      <c r="B292" s="21">
        <v>42084569981</v>
      </c>
      <c r="C292" t="s">
        <v>216</v>
      </c>
      <c r="D292" t="s">
        <v>6</v>
      </c>
      <c r="E292" t="s">
        <v>7</v>
      </c>
      <c r="F292" t="s">
        <v>13</v>
      </c>
      <c r="G292" t="s">
        <v>426</v>
      </c>
      <c r="H292" s="1">
        <v>29777</v>
      </c>
      <c r="I292" s="1" t="s">
        <v>435</v>
      </c>
      <c r="J292" t="s">
        <v>454</v>
      </c>
      <c r="K292" s="18">
        <v>35.9</v>
      </c>
      <c r="L292" s="22">
        <f ca="1">TRUNC((TODAY()-tBase[[#This Row],[Data Nascimento]])/365)</f>
        <v>44</v>
      </c>
      <c r="M292" s="25" t="str">
        <f ca="1">HLOOKUP(tBase[[#This Row],[Idade]],$O$3:$R$4,2,TRUE)</f>
        <v>44 - 54</v>
      </c>
      <c r="N292" s="22"/>
    </row>
    <row r="293" spans="2:14">
      <c r="B293" s="21">
        <v>42110059785</v>
      </c>
      <c r="C293" t="s">
        <v>155</v>
      </c>
      <c r="D293" t="s">
        <v>6</v>
      </c>
      <c r="E293" t="s">
        <v>417</v>
      </c>
      <c r="F293" t="s">
        <v>13</v>
      </c>
      <c r="G293" t="s">
        <v>425</v>
      </c>
      <c r="H293" s="1">
        <v>28974</v>
      </c>
      <c r="I293" s="1" t="s">
        <v>433</v>
      </c>
      <c r="J293" t="s">
        <v>453</v>
      </c>
      <c r="K293" s="18">
        <v>29.9</v>
      </c>
      <c r="L293" s="22">
        <f ca="1">TRUNC((TODAY()-tBase[[#This Row],[Data Nascimento]])/365)</f>
        <v>46</v>
      </c>
      <c r="M293" s="25" t="str">
        <f ca="1">HLOOKUP(tBase[[#This Row],[Idade]],$O$3:$R$4,2,TRUE)</f>
        <v>44 - 54</v>
      </c>
      <c r="N293" s="22"/>
    </row>
    <row r="294" spans="2:14">
      <c r="B294" s="21">
        <v>42155541132</v>
      </c>
      <c r="C294" t="s">
        <v>391</v>
      </c>
      <c r="D294" t="s">
        <v>6</v>
      </c>
      <c r="E294" t="s">
        <v>417</v>
      </c>
      <c r="F294" t="s">
        <v>12</v>
      </c>
      <c r="G294" t="s">
        <v>424</v>
      </c>
      <c r="H294" s="1">
        <v>23002</v>
      </c>
      <c r="I294" s="1" t="s">
        <v>433</v>
      </c>
      <c r="J294" t="s">
        <v>456</v>
      </c>
      <c r="K294" s="18">
        <v>79.900000000000006</v>
      </c>
      <c r="L294" s="22">
        <f ca="1">TRUNC((TODAY()-tBase[[#This Row],[Data Nascimento]])/365)</f>
        <v>62</v>
      </c>
      <c r="M294" s="25" t="str">
        <f ca="1">HLOOKUP(tBase[[#This Row],[Idade]],$O$3:$R$4,2,TRUE)</f>
        <v>54-70</v>
      </c>
      <c r="N294" s="22"/>
    </row>
    <row r="295" spans="2:14">
      <c r="B295" s="21">
        <v>42224635144</v>
      </c>
      <c r="C295" t="s">
        <v>282</v>
      </c>
      <c r="D295" t="s">
        <v>6</v>
      </c>
      <c r="E295" t="s">
        <v>8</v>
      </c>
      <c r="F295" t="s">
        <v>11</v>
      </c>
      <c r="G295" t="s">
        <v>424</v>
      </c>
      <c r="H295" s="1">
        <v>22394</v>
      </c>
      <c r="I295" s="1" t="s">
        <v>433</v>
      </c>
      <c r="J295" t="s">
        <v>456</v>
      </c>
      <c r="K295" s="18">
        <v>79.900000000000006</v>
      </c>
      <c r="L295" s="22">
        <f ca="1">TRUNC((TODAY()-tBase[[#This Row],[Data Nascimento]])/365)</f>
        <v>64</v>
      </c>
      <c r="M295" s="25" t="str">
        <f ca="1">HLOOKUP(tBase[[#This Row],[Idade]],$O$3:$R$4,2,TRUE)</f>
        <v>54-70</v>
      </c>
      <c r="N295" s="22"/>
    </row>
    <row r="296" spans="2:14">
      <c r="B296" s="21">
        <v>42314907630</v>
      </c>
      <c r="C296" t="s">
        <v>224</v>
      </c>
      <c r="D296" t="s">
        <v>6</v>
      </c>
      <c r="E296" t="s">
        <v>417</v>
      </c>
      <c r="F296" t="s">
        <v>13</v>
      </c>
      <c r="G296" t="s">
        <v>425</v>
      </c>
      <c r="H296" s="1">
        <v>31551</v>
      </c>
      <c r="I296" s="1" t="s">
        <v>433</v>
      </c>
      <c r="J296" t="s">
        <v>453</v>
      </c>
      <c r="K296" s="18">
        <v>29.9</v>
      </c>
      <c r="L296" s="22">
        <f ca="1">TRUNC((TODAY()-tBase[[#This Row],[Data Nascimento]])/365)</f>
        <v>39</v>
      </c>
      <c r="M296" s="25" t="str">
        <f ca="1">HLOOKUP(tBase[[#This Row],[Idade]],$O$3:$R$4,2,TRUE)</f>
        <v>35 - 44</v>
      </c>
      <c r="N296" s="22"/>
    </row>
    <row r="297" spans="2:14">
      <c r="B297" s="21">
        <v>42346270511</v>
      </c>
      <c r="C297" t="s">
        <v>71</v>
      </c>
      <c r="D297" t="s">
        <v>5</v>
      </c>
      <c r="E297" t="s">
        <v>417</v>
      </c>
      <c r="F297" t="s">
        <v>427</v>
      </c>
      <c r="G297" t="s">
        <v>424</v>
      </c>
      <c r="H297" s="1">
        <v>30254</v>
      </c>
      <c r="I297" s="1" t="s">
        <v>433</v>
      </c>
      <c r="J297" t="s">
        <v>453</v>
      </c>
      <c r="K297" s="18">
        <v>29.9</v>
      </c>
      <c r="L297" s="22">
        <f ca="1">TRUNC((TODAY()-tBase[[#This Row],[Data Nascimento]])/365)</f>
        <v>42</v>
      </c>
      <c r="M297" s="25" t="str">
        <f ca="1">HLOOKUP(tBase[[#This Row],[Idade]],$O$3:$R$4,2,TRUE)</f>
        <v>35 - 44</v>
      </c>
      <c r="N297" s="22"/>
    </row>
    <row r="298" spans="2:14">
      <c r="B298" s="21">
        <v>42400046505</v>
      </c>
      <c r="C298" t="s">
        <v>154</v>
      </c>
      <c r="D298" t="s">
        <v>6</v>
      </c>
      <c r="E298" t="s">
        <v>417</v>
      </c>
      <c r="F298" t="s">
        <v>14</v>
      </c>
      <c r="G298" t="s">
        <v>425</v>
      </c>
      <c r="H298" s="1">
        <v>27985</v>
      </c>
      <c r="I298" s="1" t="s">
        <v>430</v>
      </c>
      <c r="J298" t="s">
        <v>453</v>
      </c>
      <c r="K298" s="18">
        <v>29.9</v>
      </c>
      <c r="L298" s="22">
        <f ca="1">TRUNC((TODAY()-tBase[[#This Row],[Data Nascimento]])/365)</f>
        <v>49</v>
      </c>
      <c r="M298" s="25" t="str">
        <f ca="1">HLOOKUP(tBase[[#This Row],[Idade]],$O$3:$R$4,2,TRUE)</f>
        <v>44 - 54</v>
      </c>
      <c r="N298" s="22"/>
    </row>
    <row r="299" spans="2:14">
      <c r="B299" s="21">
        <v>42434329390</v>
      </c>
      <c r="C299" t="s">
        <v>308</v>
      </c>
      <c r="D299" t="s">
        <v>6</v>
      </c>
      <c r="E299" t="s">
        <v>416</v>
      </c>
      <c r="F299" t="s">
        <v>13</v>
      </c>
      <c r="G299" t="s">
        <v>425</v>
      </c>
      <c r="H299" s="1">
        <v>24058</v>
      </c>
      <c r="I299" s="1" t="s">
        <v>429</v>
      </c>
      <c r="J299" t="s">
        <v>455</v>
      </c>
      <c r="K299" s="18">
        <v>9.9</v>
      </c>
      <c r="L299" s="22">
        <f ca="1">TRUNC((TODAY()-tBase[[#This Row],[Data Nascimento]])/365)</f>
        <v>59</v>
      </c>
      <c r="M299" s="25" t="str">
        <f ca="1">HLOOKUP(tBase[[#This Row],[Idade]],$O$3:$R$4,2,TRUE)</f>
        <v>54-70</v>
      </c>
      <c r="N299" s="22"/>
    </row>
    <row r="300" spans="2:14">
      <c r="B300" s="21">
        <v>42460611185</v>
      </c>
      <c r="C300" t="s">
        <v>394</v>
      </c>
      <c r="D300" t="s">
        <v>5</v>
      </c>
      <c r="E300" t="s">
        <v>417</v>
      </c>
      <c r="F300" t="s">
        <v>14</v>
      </c>
      <c r="G300" t="s">
        <v>425</v>
      </c>
      <c r="H300" s="1">
        <v>24908</v>
      </c>
      <c r="I300" s="1" t="s">
        <v>431</v>
      </c>
      <c r="J300" t="s">
        <v>453</v>
      </c>
      <c r="K300" s="18">
        <v>29.9</v>
      </c>
      <c r="L300" s="22">
        <f ca="1">TRUNC((TODAY()-tBase[[#This Row],[Data Nascimento]])/365)</f>
        <v>57</v>
      </c>
      <c r="M300" s="25" t="str">
        <f ca="1">HLOOKUP(tBase[[#This Row],[Idade]],$O$3:$R$4,2,TRUE)</f>
        <v>54-70</v>
      </c>
      <c r="N300" s="22"/>
    </row>
    <row r="301" spans="2:14">
      <c r="B301" s="21">
        <v>42658139379</v>
      </c>
      <c r="C301" t="s">
        <v>294</v>
      </c>
      <c r="D301" t="s">
        <v>6</v>
      </c>
      <c r="E301" t="s">
        <v>417</v>
      </c>
      <c r="F301" t="s">
        <v>11</v>
      </c>
      <c r="G301" t="s">
        <v>425</v>
      </c>
      <c r="H301" s="1">
        <v>32770</v>
      </c>
      <c r="I301" s="1" t="s">
        <v>432</v>
      </c>
      <c r="J301" t="s">
        <v>456</v>
      </c>
      <c r="K301" s="18">
        <v>79.900000000000006</v>
      </c>
      <c r="L301" s="22">
        <f ca="1">TRUNC((TODAY()-tBase[[#This Row],[Data Nascimento]])/365)</f>
        <v>35</v>
      </c>
      <c r="M301" s="25" t="str">
        <f ca="1">HLOOKUP(tBase[[#This Row],[Idade]],$O$3:$R$4,2,TRUE)</f>
        <v>35 - 44</v>
      </c>
      <c r="N301" s="22"/>
    </row>
    <row r="302" spans="2:14">
      <c r="B302" s="21">
        <v>42678380444</v>
      </c>
      <c r="C302" t="s">
        <v>246</v>
      </c>
      <c r="D302" t="s">
        <v>6</v>
      </c>
      <c r="E302" t="s">
        <v>417</v>
      </c>
      <c r="F302" t="s">
        <v>11</v>
      </c>
      <c r="G302" t="s">
        <v>426</v>
      </c>
      <c r="H302" s="1">
        <v>28309</v>
      </c>
      <c r="I302" s="1" t="s">
        <v>434</v>
      </c>
      <c r="J302" t="s">
        <v>456</v>
      </c>
      <c r="K302" s="18">
        <v>79.900000000000006</v>
      </c>
      <c r="L302" s="22">
        <f ca="1">TRUNC((TODAY()-tBase[[#This Row],[Data Nascimento]])/365)</f>
        <v>48</v>
      </c>
      <c r="M302" s="25" t="str">
        <f ca="1">HLOOKUP(tBase[[#This Row],[Idade]],$O$3:$R$4,2,TRUE)</f>
        <v>44 - 54</v>
      </c>
      <c r="N302" s="22"/>
    </row>
    <row r="303" spans="2:14">
      <c r="B303" s="21">
        <v>42680912819</v>
      </c>
      <c r="C303" t="s">
        <v>265</v>
      </c>
      <c r="D303" t="s">
        <v>5</v>
      </c>
      <c r="E303" t="s">
        <v>7</v>
      </c>
      <c r="F303" t="s">
        <v>12</v>
      </c>
      <c r="G303" t="s">
        <v>425</v>
      </c>
      <c r="H303" s="1">
        <v>27457</v>
      </c>
      <c r="I303" s="1" t="s">
        <v>430</v>
      </c>
      <c r="J303" t="s">
        <v>454</v>
      </c>
      <c r="K303" s="18">
        <v>35.9</v>
      </c>
      <c r="L303" s="22">
        <f ca="1">TRUNC((TODAY()-tBase[[#This Row],[Data Nascimento]])/365)</f>
        <v>50</v>
      </c>
      <c r="M303" s="25" t="str">
        <f ca="1">HLOOKUP(tBase[[#This Row],[Idade]],$O$3:$R$4,2,TRUE)</f>
        <v>44 - 54</v>
      </c>
      <c r="N303" s="22"/>
    </row>
    <row r="304" spans="2:14">
      <c r="B304" s="21">
        <v>42735692164</v>
      </c>
      <c r="C304" t="s">
        <v>69</v>
      </c>
      <c r="D304" t="s">
        <v>6</v>
      </c>
      <c r="E304" t="s">
        <v>8</v>
      </c>
      <c r="F304" t="s">
        <v>427</v>
      </c>
      <c r="G304" t="s">
        <v>426</v>
      </c>
      <c r="H304" s="1">
        <v>34699</v>
      </c>
      <c r="I304" s="1" t="s">
        <v>435</v>
      </c>
      <c r="J304" t="s">
        <v>455</v>
      </c>
      <c r="K304" s="18">
        <v>9.9</v>
      </c>
      <c r="L304" s="22">
        <f ca="1">TRUNC((TODAY()-tBase[[#This Row],[Data Nascimento]])/365)</f>
        <v>30</v>
      </c>
      <c r="M304" s="25" t="str">
        <f ca="1">HLOOKUP(tBase[[#This Row],[Idade]],$O$3:$R$4,2,TRUE)</f>
        <v>24-34</v>
      </c>
      <c r="N304" s="22"/>
    </row>
    <row r="305" spans="2:14">
      <c r="B305" s="21">
        <v>42745218846</v>
      </c>
      <c r="C305" t="s">
        <v>133</v>
      </c>
      <c r="D305" t="s">
        <v>6</v>
      </c>
      <c r="E305" t="s">
        <v>7</v>
      </c>
      <c r="F305" t="s">
        <v>427</v>
      </c>
      <c r="G305" t="s">
        <v>424</v>
      </c>
      <c r="H305" s="1">
        <v>28738</v>
      </c>
      <c r="I305" s="1" t="s">
        <v>436</v>
      </c>
      <c r="J305" t="s">
        <v>454</v>
      </c>
      <c r="K305" s="18">
        <v>35.9</v>
      </c>
      <c r="L305" s="22">
        <f ca="1">TRUNC((TODAY()-tBase[[#This Row],[Data Nascimento]])/365)</f>
        <v>47</v>
      </c>
      <c r="M305" s="25" t="str">
        <f ca="1">HLOOKUP(tBase[[#This Row],[Idade]],$O$3:$R$4,2,TRUE)</f>
        <v>44 - 54</v>
      </c>
      <c r="N305" s="22"/>
    </row>
    <row r="306" spans="2:14">
      <c r="B306" s="21">
        <v>42808465160</v>
      </c>
      <c r="C306" t="s">
        <v>125</v>
      </c>
      <c r="D306" t="s">
        <v>6</v>
      </c>
      <c r="E306" t="s">
        <v>7</v>
      </c>
      <c r="F306" t="s">
        <v>427</v>
      </c>
      <c r="G306" t="s">
        <v>425</v>
      </c>
      <c r="H306" s="1">
        <v>26186</v>
      </c>
      <c r="I306" s="1" t="s">
        <v>430</v>
      </c>
      <c r="J306" t="s">
        <v>454</v>
      </c>
      <c r="K306" s="18">
        <v>35.9</v>
      </c>
      <c r="L306" s="22">
        <f ca="1">TRUNC((TODAY()-tBase[[#This Row],[Data Nascimento]])/365)</f>
        <v>54</v>
      </c>
      <c r="M306" s="25" t="str">
        <f ca="1">HLOOKUP(tBase[[#This Row],[Idade]],$O$3:$R$4,2,TRUE)</f>
        <v>54-70</v>
      </c>
      <c r="N306" s="22"/>
    </row>
    <row r="307" spans="2:14">
      <c r="B307" s="21">
        <v>42864213763</v>
      </c>
      <c r="C307" t="s">
        <v>273</v>
      </c>
      <c r="D307" t="s">
        <v>5</v>
      </c>
      <c r="E307" t="s">
        <v>7</v>
      </c>
      <c r="F307" t="s">
        <v>427</v>
      </c>
      <c r="G307" t="s">
        <v>424</v>
      </c>
      <c r="H307" s="1">
        <v>32466</v>
      </c>
      <c r="I307" s="1" t="s">
        <v>435</v>
      </c>
      <c r="J307" t="s">
        <v>455</v>
      </c>
      <c r="K307" s="18">
        <v>9.9</v>
      </c>
      <c r="L307" s="22">
        <f ca="1">TRUNC((TODAY()-tBase[[#This Row],[Data Nascimento]])/365)</f>
        <v>36</v>
      </c>
      <c r="M307" s="25" t="str">
        <f ca="1">HLOOKUP(tBase[[#This Row],[Idade]],$O$3:$R$4,2,TRUE)</f>
        <v>35 - 44</v>
      </c>
      <c r="N307" s="22"/>
    </row>
    <row r="308" spans="2:14">
      <c r="B308" s="21">
        <v>42955842741</v>
      </c>
      <c r="C308" t="s">
        <v>291</v>
      </c>
      <c r="D308" t="s">
        <v>5</v>
      </c>
      <c r="E308" t="s">
        <v>416</v>
      </c>
      <c r="F308" t="s">
        <v>9</v>
      </c>
      <c r="G308" t="s">
        <v>424</v>
      </c>
      <c r="H308" s="1">
        <v>26653</v>
      </c>
      <c r="I308" s="1" t="s">
        <v>436</v>
      </c>
      <c r="J308" t="s">
        <v>455</v>
      </c>
      <c r="K308" s="18">
        <v>9.9</v>
      </c>
      <c r="L308" s="22">
        <f ca="1">TRUNC((TODAY()-tBase[[#This Row],[Data Nascimento]])/365)</f>
        <v>52</v>
      </c>
      <c r="M308" s="25" t="str">
        <f ca="1">HLOOKUP(tBase[[#This Row],[Idade]],$O$3:$R$4,2,TRUE)</f>
        <v>44 - 54</v>
      </c>
      <c r="N308" s="22"/>
    </row>
    <row r="309" spans="2:14">
      <c r="B309" s="21">
        <v>42981421778</v>
      </c>
      <c r="C309" t="s">
        <v>298</v>
      </c>
      <c r="D309" t="s">
        <v>5</v>
      </c>
      <c r="E309" t="s">
        <v>417</v>
      </c>
      <c r="F309" t="s">
        <v>14</v>
      </c>
      <c r="G309" t="s">
        <v>426</v>
      </c>
      <c r="H309" s="1">
        <v>32563</v>
      </c>
      <c r="I309" s="1" t="s">
        <v>433</v>
      </c>
      <c r="J309" t="s">
        <v>453</v>
      </c>
      <c r="K309" s="18">
        <v>29.9</v>
      </c>
      <c r="L309" s="22">
        <f ca="1">TRUNC((TODAY()-tBase[[#This Row],[Data Nascimento]])/365)</f>
        <v>36</v>
      </c>
      <c r="M309" s="25" t="str">
        <f ca="1">HLOOKUP(tBase[[#This Row],[Idade]],$O$3:$R$4,2,TRUE)</f>
        <v>35 - 44</v>
      </c>
      <c r="N309" s="22"/>
    </row>
    <row r="310" spans="2:14">
      <c r="B310" s="21">
        <v>43001444003</v>
      </c>
      <c r="C310" t="s">
        <v>176</v>
      </c>
      <c r="D310" t="s">
        <v>6</v>
      </c>
      <c r="E310" t="s">
        <v>7</v>
      </c>
      <c r="F310" t="s">
        <v>13</v>
      </c>
      <c r="G310" t="s">
        <v>426</v>
      </c>
      <c r="H310" s="1">
        <v>25444</v>
      </c>
      <c r="I310" s="1" t="s">
        <v>433</v>
      </c>
      <c r="J310" t="s">
        <v>453</v>
      </c>
      <c r="K310" s="18">
        <v>29.9</v>
      </c>
      <c r="L310" s="22">
        <f ca="1">TRUNC((TODAY()-tBase[[#This Row],[Data Nascimento]])/365)</f>
        <v>56</v>
      </c>
      <c r="M310" s="25" t="str">
        <f ca="1">HLOOKUP(tBase[[#This Row],[Idade]],$O$3:$R$4,2,TRUE)</f>
        <v>54-70</v>
      </c>
      <c r="N310" s="22"/>
    </row>
    <row r="311" spans="2:14">
      <c r="B311" s="21">
        <v>43008928497</v>
      </c>
      <c r="C311" t="s">
        <v>278</v>
      </c>
      <c r="D311" t="s">
        <v>6</v>
      </c>
      <c r="E311" t="s">
        <v>417</v>
      </c>
      <c r="F311" t="s">
        <v>13</v>
      </c>
      <c r="G311" t="s">
        <v>426</v>
      </c>
      <c r="H311" s="1">
        <v>32097</v>
      </c>
      <c r="I311" s="1" t="s">
        <v>433</v>
      </c>
      <c r="J311" t="s">
        <v>455</v>
      </c>
      <c r="K311" s="18">
        <v>9.9</v>
      </c>
      <c r="L311" s="22">
        <f ca="1">TRUNC((TODAY()-tBase[[#This Row],[Data Nascimento]])/365)</f>
        <v>37</v>
      </c>
      <c r="M311" s="25" t="str">
        <f ca="1">HLOOKUP(tBase[[#This Row],[Idade]],$O$3:$R$4,2,TRUE)</f>
        <v>35 - 44</v>
      </c>
      <c r="N311" s="22"/>
    </row>
    <row r="312" spans="2:14">
      <c r="B312" s="21">
        <v>43118591455</v>
      </c>
      <c r="C312" t="s">
        <v>290</v>
      </c>
      <c r="D312" t="s">
        <v>6</v>
      </c>
      <c r="E312" t="s">
        <v>7</v>
      </c>
      <c r="F312" t="s">
        <v>13</v>
      </c>
      <c r="G312" t="s">
        <v>426</v>
      </c>
      <c r="H312" s="1">
        <v>25014</v>
      </c>
      <c r="I312" s="1" t="s">
        <v>433</v>
      </c>
      <c r="J312" t="s">
        <v>456</v>
      </c>
      <c r="K312" s="18">
        <v>79.900000000000006</v>
      </c>
      <c r="L312" s="22">
        <f ca="1">TRUNC((TODAY()-tBase[[#This Row],[Data Nascimento]])/365)</f>
        <v>57</v>
      </c>
      <c r="M312" s="25" t="str">
        <f ca="1">HLOOKUP(tBase[[#This Row],[Idade]],$O$3:$R$4,2,TRUE)</f>
        <v>54-70</v>
      </c>
      <c r="N312" s="22"/>
    </row>
    <row r="313" spans="2:14">
      <c r="B313" s="21">
        <v>43245355006</v>
      </c>
      <c r="C313" t="s">
        <v>144</v>
      </c>
      <c r="D313" t="s">
        <v>6</v>
      </c>
      <c r="E313" t="s">
        <v>417</v>
      </c>
      <c r="F313" t="s">
        <v>13</v>
      </c>
      <c r="G313" t="s">
        <v>425</v>
      </c>
      <c r="H313" s="1">
        <v>34539</v>
      </c>
      <c r="I313" s="1" t="s">
        <v>433</v>
      </c>
      <c r="J313" t="s">
        <v>454</v>
      </c>
      <c r="K313" s="18">
        <v>35.9</v>
      </c>
      <c r="L313" s="22">
        <f ca="1">TRUNC((TODAY()-tBase[[#This Row],[Data Nascimento]])/365)</f>
        <v>31</v>
      </c>
      <c r="M313" s="25" t="str">
        <f ca="1">HLOOKUP(tBase[[#This Row],[Idade]],$O$3:$R$4,2,TRUE)</f>
        <v>24-34</v>
      </c>
      <c r="N313" s="22"/>
    </row>
    <row r="314" spans="2:14">
      <c r="B314" s="21">
        <v>43251240742</v>
      </c>
      <c r="C314" t="s">
        <v>201</v>
      </c>
      <c r="D314" t="s">
        <v>5</v>
      </c>
      <c r="E314" t="s">
        <v>417</v>
      </c>
      <c r="F314" t="s">
        <v>427</v>
      </c>
      <c r="G314" t="s">
        <v>425</v>
      </c>
      <c r="H314" s="1">
        <v>27285</v>
      </c>
      <c r="I314" s="1" t="s">
        <v>433</v>
      </c>
      <c r="J314" t="s">
        <v>455</v>
      </c>
      <c r="K314" s="18">
        <v>9.9</v>
      </c>
      <c r="L314" s="22">
        <f ca="1">TRUNC((TODAY()-tBase[[#This Row],[Data Nascimento]])/365)</f>
        <v>51</v>
      </c>
      <c r="M314" s="25" t="str">
        <f ca="1">HLOOKUP(tBase[[#This Row],[Idade]],$O$3:$R$4,2,TRUE)</f>
        <v>44 - 54</v>
      </c>
      <c r="N314" s="22"/>
    </row>
    <row r="315" spans="2:14">
      <c r="B315" s="21">
        <v>43251978310</v>
      </c>
      <c r="C315" t="s">
        <v>305</v>
      </c>
      <c r="D315" t="s">
        <v>6</v>
      </c>
      <c r="E315" t="s">
        <v>7</v>
      </c>
      <c r="F315" t="s">
        <v>427</v>
      </c>
      <c r="G315" t="s">
        <v>425</v>
      </c>
      <c r="H315" s="1">
        <v>27466</v>
      </c>
      <c r="I315" s="1" t="s">
        <v>433</v>
      </c>
      <c r="J315" t="s">
        <v>454</v>
      </c>
      <c r="K315" s="18">
        <v>35.9</v>
      </c>
      <c r="L315" s="22">
        <f ca="1">TRUNC((TODAY()-tBase[[#This Row],[Data Nascimento]])/365)</f>
        <v>50</v>
      </c>
      <c r="M315" s="25" t="str">
        <f ca="1">HLOOKUP(tBase[[#This Row],[Idade]],$O$3:$R$4,2,TRUE)</f>
        <v>44 - 54</v>
      </c>
      <c r="N315" s="22"/>
    </row>
    <row r="316" spans="2:14">
      <c r="B316" s="21">
        <v>43308815311</v>
      </c>
      <c r="C316" t="s">
        <v>84</v>
      </c>
      <c r="D316" t="s">
        <v>5</v>
      </c>
      <c r="E316" t="s">
        <v>418</v>
      </c>
      <c r="F316" t="s">
        <v>13</v>
      </c>
      <c r="G316" t="s">
        <v>425</v>
      </c>
      <c r="H316" s="1">
        <v>22517</v>
      </c>
      <c r="I316" s="1" t="s">
        <v>433</v>
      </c>
      <c r="J316" t="s">
        <v>455</v>
      </c>
      <c r="K316" s="18">
        <v>9.9</v>
      </c>
      <c r="L316" s="22">
        <f ca="1">TRUNC((TODAY()-tBase[[#This Row],[Data Nascimento]])/365)</f>
        <v>64</v>
      </c>
      <c r="M316" s="25" t="str">
        <f ca="1">HLOOKUP(tBase[[#This Row],[Idade]],$O$3:$R$4,2,TRUE)</f>
        <v>54-70</v>
      </c>
      <c r="N316" s="22"/>
    </row>
    <row r="317" spans="2:14">
      <c r="B317" s="21">
        <v>43329901726</v>
      </c>
      <c r="C317" t="s">
        <v>81</v>
      </c>
      <c r="D317" t="s">
        <v>6</v>
      </c>
      <c r="E317" t="s">
        <v>417</v>
      </c>
      <c r="F317" t="s">
        <v>427</v>
      </c>
      <c r="G317" t="s">
        <v>425</v>
      </c>
      <c r="H317" s="1">
        <v>24537</v>
      </c>
      <c r="I317" s="1" t="s">
        <v>433</v>
      </c>
      <c r="J317" t="s">
        <v>455</v>
      </c>
      <c r="K317" s="18">
        <v>9.9</v>
      </c>
      <c r="L317" s="22">
        <f ca="1">TRUNC((TODAY()-tBase[[#This Row],[Data Nascimento]])/365)</f>
        <v>58</v>
      </c>
      <c r="M317" s="25" t="str">
        <f ca="1">HLOOKUP(tBase[[#This Row],[Idade]],$O$3:$R$4,2,TRUE)</f>
        <v>54-70</v>
      </c>
      <c r="N317" s="22"/>
    </row>
    <row r="318" spans="2:14">
      <c r="B318" s="21">
        <v>43349394419</v>
      </c>
      <c r="C318" t="s">
        <v>227</v>
      </c>
      <c r="D318" t="s">
        <v>5</v>
      </c>
      <c r="E318" t="s">
        <v>7</v>
      </c>
      <c r="F318" t="s">
        <v>13</v>
      </c>
      <c r="G318" t="s">
        <v>425</v>
      </c>
      <c r="H318" s="1">
        <v>21824</v>
      </c>
      <c r="I318" s="1" t="s">
        <v>429</v>
      </c>
      <c r="J318" t="s">
        <v>453</v>
      </c>
      <c r="K318" s="18">
        <v>29.9</v>
      </c>
      <c r="L318" s="22">
        <f ca="1">TRUNC((TODAY()-tBase[[#This Row],[Data Nascimento]])/365)</f>
        <v>65</v>
      </c>
      <c r="M318" s="25" t="str">
        <f ca="1">HLOOKUP(tBase[[#This Row],[Idade]],$O$3:$R$4,2,TRUE)</f>
        <v>54-70</v>
      </c>
      <c r="N318" s="22"/>
    </row>
    <row r="319" spans="2:14">
      <c r="B319" s="21">
        <v>43353453212</v>
      </c>
      <c r="C319" t="s">
        <v>376</v>
      </c>
      <c r="D319" t="s">
        <v>5</v>
      </c>
      <c r="E319" t="s">
        <v>7</v>
      </c>
      <c r="F319" t="s">
        <v>14</v>
      </c>
      <c r="G319" t="s">
        <v>426</v>
      </c>
      <c r="H319" s="1">
        <v>21970</v>
      </c>
      <c r="I319" s="1" t="s">
        <v>432</v>
      </c>
      <c r="J319" t="s">
        <v>455</v>
      </c>
      <c r="K319" s="18">
        <v>9.9</v>
      </c>
      <c r="L319" s="22">
        <f ca="1">TRUNC((TODAY()-tBase[[#This Row],[Data Nascimento]])/365)</f>
        <v>65</v>
      </c>
      <c r="M319" s="25" t="str">
        <f ca="1">HLOOKUP(tBase[[#This Row],[Idade]],$O$3:$R$4,2,TRUE)</f>
        <v>54-70</v>
      </c>
      <c r="N319" s="22"/>
    </row>
    <row r="320" spans="2:14">
      <c r="B320" s="21">
        <v>43449469621</v>
      </c>
      <c r="C320" t="s">
        <v>130</v>
      </c>
      <c r="D320" t="s">
        <v>6</v>
      </c>
      <c r="E320" t="s">
        <v>7</v>
      </c>
      <c r="F320" t="s">
        <v>14</v>
      </c>
      <c r="G320" t="s">
        <v>426</v>
      </c>
      <c r="H320" s="1">
        <v>25723</v>
      </c>
      <c r="I320" s="1" t="s">
        <v>436</v>
      </c>
      <c r="J320" t="s">
        <v>453</v>
      </c>
      <c r="K320" s="18">
        <v>29.9</v>
      </c>
      <c r="L320" s="22">
        <f ca="1">TRUNC((TODAY()-tBase[[#This Row],[Data Nascimento]])/365)</f>
        <v>55</v>
      </c>
      <c r="M320" s="25" t="str">
        <f ca="1">HLOOKUP(tBase[[#This Row],[Idade]],$O$3:$R$4,2,TRUE)</f>
        <v>54-70</v>
      </c>
      <c r="N320" s="22"/>
    </row>
    <row r="321" spans="2:14">
      <c r="B321" s="21">
        <v>43512417125</v>
      </c>
      <c r="C321" t="s">
        <v>56</v>
      </c>
      <c r="D321" t="s">
        <v>5</v>
      </c>
      <c r="E321" t="s">
        <v>7</v>
      </c>
      <c r="F321" t="s">
        <v>13</v>
      </c>
      <c r="G321" t="s">
        <v>425</v>
      </c>
      <c r="H321" s="1">
        <v>26300</v>
      </c>
      <c r="I321" s="1" t="s">
        <v>436</v>
      </c>
      <c r="J321" t="s">
        <v>453</v>
      </c>
      <c r="K321" s="18">
        <v>29.9</v>
      </c>
      <c r="L321" s="22">
        <f ca="1">TRUNC((TODAY()-tBase[[#This Row],[Data Nascimento]])/365)</f>
        <v>53</v>
      </c>
      <c r="M321" s="25" t="str">
        <f ca="1">HLOOKUP(tBase[[#This Row],[Idade]],$O$3:$R$4,2,TRUE)</f>
        <v>44 - 54</v>
      </c>
      <c r="N321" s="22"/>
    </row>
    <row r="322" spans="2:14">
      <c r="B322" s="21">
        <v>43690634952</v>
      </c>
      <c r="C322" t="s">
        <v>179</v>
      </c>
      <c r="D322" t="s">
        <v>5</v>
      </c>
      <c r="E322" t="s">
        <v>8</v>
      </c>
      <c r="F322" t="s">
        <v>13</v>
      </c>
      <c r="G322" t="s">
        <v>425</v>
      </c>
      <c r="H322" s="1">
        <v>20978</v>
      </c>
      <c r="I322" s="1" t="s">
        <v>436</v>
      </c>
      <c r="J322" t="s">
        <v>453</v>
      </c>
      <c r="K322" s="18">
        <v>29.9</v>
      </c>
      <c r="L322" s="22">
        <f ca="1">TRUNC((TODAY()-tBase[[#This Row],[Data Nascimento]])/365)</f>
        <v>68</v>
      </c>
      <c r="M322" s="25" t="str">
        <f ca="1">HLOOKUP(tBase[[#This Row],[Idade]],$O$3:$R$4,2,TRUE)</f>
        <v>54-70</v>
      </c>
      <c r="N322" s="22"/>
    </row>
    <row r="323" spans="2:14">
      <c r="B323" s="21">
        <v>43739297869</v>
      </c>
      <c r="C323" t="s">
        <v>33</v>
      </c>
      <c r="D323" t="s">
        <v>6</v>
      </c>
      <c r="E323" t="s">
        <v>7</v>
      </c>
      <c r="F323" t="s">
        <v>427</v>
      </c>
      <c r="G323" t="s">
        <v>424</v>
      </c>
      <c r="H323" s="1">
        <v>34238</v>
      </c>
      <c r="I323" s="1" t="s">
        <v>436</v>
      </c>
      <c r="J323" t="s">
        <v>455</v>
      </c>
      <c r="K323" s="18">
        <v>9.9</v>
      </c>
      <c r="L323" s="22">
        <f ca="1">TRUNC((TODAY()-tBase[[#This Row],[Data Nascimento]])/365)</f>
        <v>31</v>
      </c>
      <c r="M323" s="25" t="str">
        <f ca="1">HLOOKUP(tBase[[#This Row],[Idade]],$O$3:$R$4,2,TRUE)</f>
        <v>24-34</v>
      </c>
      <c r="N323" s="22"/>
    </row>
    <row r="324" spans="2:14">
      <c r="B324" s="21">
        <v>43743382226</v>
      </c>
      <c r="C324" t="s">
        <v>335</v>
      </c>
      <c r="D324" t="s">
        <v>5</v>
      </c>
      <c r="E324" t="s">
        <v>417</v>
      </c>
      <c r="F324" t="s">
        <v>427</v>
      </c>
      <c r="G324" t="s">
        <v>425</v>
      </c>
      <c r="H324" s="1">
        <v>33082</v>
      </c>
      <c r="I324" s="1" t="s">
        <v>436</v>
      </c>
      <c r="J324" t="s">
        <v>453</v>
      </c>
      <c r="K324" s="18">
        <v>29.9</v>
      </c>
      <c r="L324" s="22">
        <f ca="1">TRUNC((TODAY()-tBase[[#This Row],[Data Nascimento]])/365)</f>
        <v>35</v>
      </c>
      <c r="M324" s="25" t="str">
        <f ca="1">HLOOKUP(tBase[[#This Row],[Idade]],$O$3:$R$4,2,TRUE)</f>
        <v>35 - 44</v>
      </c>
      <c r="N324" s="22"/>
    </row>
    <row r="325" spans="2:14">
      <c r="B325" s="21">
        <v>43809437545</v>
      </c>
      <c r="C325" t="s">
        <v>281</v>
      </c>
      <c r="D325" t="s">
        <v>5</v>
      </c>
      <c r="E325" t="s">
        <v>417</v>
      </c>
      <c r="F325" t="s">
        <v>427</v>
      </c>
      <c r="G325" t="s">
        <v>425</v>
      </c>
      <c r="H325" s="1">
        <v>26747</v>
      </c>
      <c r="I325" s="1" t="s">
        <v>436</v>
      </c>
      <c r="J325" t="s">
        <v>454</v>
      </c>
      <c r="K325" s="18">
        <v>35.9</v>
      </c>
      <c r="L325" s="22">
        <f ca="1">TRUNC((TODAY()-tBase[[#This Row],[Data Nascimento]])/365)</f>
        <v>52</v>
      </c>
      <c r="M325" s="25" t="str">
        <f ca="1">HLOOKUP(tBase[[#This Row],[Idade]],$O$3:$R$4,2,TRUE)</f>
        <v>44 - 54</v>
      </c>
      <c r="N325" s="22"/>
    </row>
    <row r="326" spans="2:14">
      <c r="B326" s="21">
        <v>43862516707</v>
      </c>
      <c r="C326" t="s">
        <v>235</v>
      </c>
      <c r="D326" t="s">
        <v>6</v>
      </c>
      <c r="E326" t="s">
        <v>417</v>
      </c>
      <c r="F326" t="s">
        <v>12</v>
      </c>
      <c r="G326" t="s">
        <v>425</v>
      </c>
      <c r="H326" s="1">
        <v>25404</v>
      </c>
      <c r="I326" s="1" t="s">
        <v>435</v>
      </c>
      <c r="J326" t="s">
        <v>455</v>
      </c>
      <c r="K326" s="18">
        <v>9.9</v>
      </c>
      <c r="L326" s="22">
        <f ca="1">TRUNC((TODAY()-tBase[[#This Row],[Data Nascimento]])/365)</f>
        <v>56</v>
      </c>
      <c r="M326" s="25" t="str">
        <f ca="1">HLOOKUP(tBase[[#This Row],[Idade]],$O$3:$R$4,2,TRUE)</f>
        <v>54-70</v>
      </c>
      <c r="N326" s="22"/>
    </row>
    <row r="327" spans="2:14">
      <c r="B327" s="21">
        <v>43865627349</v>
      </c>
      <c r="C327" t="s">
        <v>86</v>
      </c>
      <c r="D327" t="s">
        <v>5</v>
      </c>
      <c r="E327" t="s">
        <v>417</v>
      </c>
      <c r="F327" t="s">
        <v>13</v>
      </c>
      <c r="G327" t="s">
        <v>426</v>
      </c>
      <c r="H327" s="1">
        <v>29875</v>
      </c>
      <c r="I327" s="1" t="s">
        <v>433</v>
      </c>
      <c r="J327" t="s">
        <v>455</v>
      </c>
      <c r="K327" s="18">
        <v>9.9</v>
      </c>
      <c r="L327" s="22">
        <f ca="1">TRUNC((TODAY()-tBase[[#This Row],[Data Nascimento]])/365)</f>
        <v>43</v>
      </c>
      <c r="M327" s="25" t="str">
        <f ca="1">HLOOKUP(tBase[[#This Row],[Idade]],$O$3:$R$4,2,TRUE)</f>
        <v>35 - 44</v>
      </c>
      <c r="N327" s="22"/>
    </row>
    <row r="328" spans="2:14">
      <c r="B328" s="21">
        <v>43955177890</v>
      </c>
      <c r="C328" t="s">
        <v>165</v>
      </c>
      <c r="D328" t="s">
        <v>5</v>
      </c>
      <c r="E328" t="s">
        <v>7</v>
      </c>
      <c r="F328" t="s">
        <v>427</v>
      </c>
      <c r="G328" t="s">
        <v>425</v>
      </c>
      <c r="H328" s="1">
        <v>27565</v>
      </c>
      <c r="I328" s="1" t="s">
        <v>433</v>
      </c>
      <c r="J328" t="s">
        <v>455</v>
      </c>
      <c r="K328" s="18">
        <v>9.9</v>
      </c>
      <c r="L328" s="22">
        <f ca="1">TRUNC((TODAY()-tBase[[#This Row],[Data Nascimento]])/365)</f>
        <v>50</v>
      </c>
      <c r="M328" s="25" t="str">
        <f ca="1">HLOOKUP(tBase[[#This Row],[Idade]],$O$3:$R$4,2,TRUE)</f>
        <v>44 - 54</v>
      </c>
      <c r="N328" s="22"/>
    </row>
    <row r="329" spans="2:14">
      <c r="B329" s="21">
        <v>43990474257</v>
      </c>
      <c r="C329" t="s">
        <v>142</v>
      </c>
      <c r="D329" t="s">
        <v>6</v>
      </c>
      <c r="E329" t="s">
        <v>8</v>
      </c>
      <c r="F329" t="s">
        <v>427</v>
      </c>
      <c r="G329" t="s">
        <v>424</v>
      </c>
      <c r="H329" s="1">
        <v>28750</v>
      </c>
      <c r="I329" s="1" t="s">
        <v>433</v>
      </c>
      <c r="J329" t="s">
        <v>453</v>
      </c>
      <c r="K329" s="18">
        <v>29.9</v>
      </c>
      <c r="L329" s="22">
        <f ca="1">TRUNC((TODAY()-tBase[[#This Row],[Data Nascimento]])/365)</f>
        <v>47</v>
      </c>
      <c r="M329" s="25" t="str">
        <f ca="1">HLOOKUP(tBase[[#This Row],[Idade]],$O$3:$R$4,2,TRUE)</f>
        <v>44 - 54</v>
      </c>
      <c r="N329" s="22"/>
    </row>
    <row r="330" spans="2:14">
      <c r="B330" s="21">
        <v>44079062916</v>
      </c>
      <c r="C330" t="s">
        <v>279</v>
      </c>
      <c r="D330" t="s">
        <v>6</v>
      </c>
      <c r="E330" t="s">
        <v>8</v>
      </c>
      <c r="F330" t="s">
        <v>9</v>
      </c>
      <c r="G330" t="s">
        <v>425</v>
      </c>
      <c r="H330" s="1">
        <v>30816</v>
      </c>
      <c r="I330" s="1" t="s">
        <v>433</v>
      </c>
      <c r="J330" t="s">
        <v>453</v>
      </c>
      <c r="K330" s="18">
        <v>29.9</v>
      </c>
      <c r="L330" s="22">
        <f ca="1">TRUNC((TODAY()-tBase[[#This Row],[Data Nascimento]])/365)</f>
        <v>41</v>
      </c>
      <c r="M330" s="25" t="str">
        <f ca="1">HLOOKUP(tBase[[#This Row],[Idade]],$O$3:$R$4,2,TRUE)</f>
        <v>35 - 44</v>
      </c>
      <c r="N330" s="22"/>
    </row>
    <row r="331" spans="2:14">
      <c r="B331" s="21">
        <v>44113863787</v>
      </c>
      <c r="C331" t="s">
        <v>343</v>
      </c>
      <c r="D331" t="s">
        <v>5</v>
      </c>
      <c r="E331" t="s">
        <v>7</v>
      </c>
      <c r="F331" t="s">
        <v>12</v>
      </c>
      <c r="G331" t="s">
        <v>424</v>
      </c>
      <c r="H331" s="1">
        <v>26021</v>
      </c>
      <c r="I331" s="1" t="s">
        <v>433</v>
      </c>
      <c r="J331" t="s">
        <v>456</v>
      </c>
      <c r="K331" s="18">
        <v>79.900000000000006</v>
      </c>
      <c r="L331" s="22">
        <f ca="1">TRUNC((TODAY()-tBase[[#This Row],[Data Nascimento]])/365)</f>
        <v>54</v>
      </c>
      <c r="M331" s="25" t="str">
        <f ca="1">HLOOKUP(tBase[[#This Row],[Idade]],$O$3:$R$4,2,TRUE)</f>
        <v>54-70</v>
      </c>
      <c r="N331" s="22"/>
    </row>
    <row r="332" spans="2:14">
      <c r="B332" s="21">
        <v>44133248813</v>
      </c>
      <c r="C332" t="s">
        <v>120</v>
      </c>
      <c r="D332" t="s">
        <v>6</v>
      </c>
      <c r="E332" t="s">
        <v>7</v>
      </c>
      <c r="F332" t="s">
        <v>13</v>
      </c>
      <c r="G332" t="s">
        <v>426</v>
      </c>
      <c r="H332" s="1">
        <v>31851</v>
      </c>
      <c r="I332" s="1" t="s">
        <v>430</v>
      </c>
      <c r="J332" t="s">
        <v>454</v>
      </c>
      <c r="K332" s="18">
        <v>35.9</v>
      </c>
      <c r="L332" s="22">
        <f ca="1">TRUNC((TODAY()-tBase[[#This Row],[Data Nascimento]])/365)</f>
        <v>38</v>
      </c>
      <c r="M332" s="25" t="str">
        <f ca="1">HLOOKUP(tBase[[#This Row],[Idade]],$O$3:$R$4,2,TRUE)</f>
        <v>35 - 44</v>
      </c>
      <c r="N332" s="22"/>
    </row>
    <row r="333" spans="2:14">
      <c r="B333" s="21">
        <v>44417946805</v>
      </c>
      <c r="C333" t="s">
        <v>313</v>
      </c>
      <c r="D333" t="s">
        <v>6</v>
      </c>
      <c r="E333" t="s">
        <v>7</v>
      </c>
      <c r="F333" t="s">
        <v>12</v>
      </c>
      <c r="G333" t="s">
        <v>424</v>
      </c>
      <c r="H333" s="1">
        <v>28177</v>
      </c>
      <c r="I333" s="1" t="s">
        <v>429</v>
      </c>
      <c r="J333" t="s">
        <v>454</v>
      </c>
      <c r="K333" s="18">
        <v>35.9</v>
      </c>
      <c r="L333" s="22">
        <f ca="1">TRUNC((TODAY()-tBase[[#This Row],[Data Nascimento]])/365)</f>
        <v>48</v>
      </c>
      <c r="M333" s="25" t="str">
        <f ca="1">HLOOKUP(tBase[[#This Row],[Idade]],$O$3:$R$4,2,TRUE)</f>
        <v>44 - 54</v>
      </c>
      <c r="N333" s="22"/>
    </row>
    <row r="334" spans="2:14">
      <c r="B334" s="21">
        <v>44517150220</v>
      </c>
      <c r="C334" t="s">
        <v>26</v>
      </c>
      <c r="D334" t="s">
        <v>5</v>
      </c>
      <c r="E334" t="s">
        <v>417</v>
      </c>
      <c r="F334" t="s">
        <v>13</v>
      </c>
      <c r="G334" t="s">
        <v>426</v>
      </c>
      <c r="H334" s="1">
        <v>32994</v>
      </c>
      <c r="I334" s="1" t="s">
        <v>431</v>
      </c>
      <c r="J334" t="s">
        <v>456</v>
      </c>
      <c r="K334" s="18">
        <v>79.900000000000006</v>
      </c>
      <c r="L334" s="22">
        <f ca="1">TRUNC((TODAY()-tBase[[#This Row],[Data Nascimento]])/365)</f>
        <v>35</v>
      </c>
      <c r="M334" s="25" t="str">
        <f ca="1">HLOOKUP(tBase[[#This Row],[Idade]],$O$3:$R$4,2,TRUE)</f>
        <v>35 - 44</v>
      </c>
      <c r="N334" s="22"/>
    </row>
    <row r="335" spans="2:14">
      <c r="B335" s="21">
        <v>44641671343</v>
      </c>
      <c r="C335" t="s">
        <v>280</v>
      </c>
      <c r="D335" t="s">
        <v>6</v>
      </c>
      <c r="E335" t="s">
        <v>7</v>
      </c>
      <c r="F335" t="s">
        <v>14</v>
      </c>
      <c r="G335" t="s">
        <v>426</v>
      </c>
      <c r="H335" s="1">
        <v>27549</v>
      </c>
      <c r="I335" s="1" t="s">
        <v>432</v>
      </c>
      <c r="J335" t="s">
        <v>455</v>
      </c>
      <c r="K335" s="18">
        <v>9.9</v>
      </c>
      <c r="L335" s="22">
        <f ca="1">TRUNC((TODAY()-tBase[[#This Row],[Data Nascimento]])/365)</f>
        <v>50</v>
      </c>
      <c r="M335" s="25" t="str">
        <f ca="1">HLOOKUP(tBase[[#This Row],[Idade]],$O$3:$R$4,2,TRUE)</f>
        <v>44 - 54</v>
      </c>
      <c r="N335" s="22"/>
    </row>
    <row r="336" spans="2:14">
      <c r="B336" s="21">
        <v>44675229890</v>
      </c>
      <c r="C336" t="s">
        <v>42</v>
      </c>
      <c r="D336" t="s">
        <v>5</v>
      </c>
      <c r="E336" t="s">
        <v>8</v>
      </c>
      <c r="F336" t="s">
        <v>11</v>
      </c>
      <c r="G336" t="s">
        <v>424</v>
      </c>
      <c r="H336" s="1">
        <v>31308</v>
      </c>
      <c r="I336" s="1" t="s">
        <v>434</v>
      </c>
      <c r="J336" t="s">
        <v>456</v>
      </c>
      <c r="K336" s="18">
        <v>79.900000000000006</v>
      </c>
      <c r="L336" s="22">
        <f ca="1">TRUNC((TODAY()-tBase[[#This Row],[Data Nascimento]])/365)</f>
        <v>39</v>
      </c>
      <c r="M336" s="25" t="str">
        <f ca="1">HLOOKUP(tBase[[#This Row],[Idade]],$O$3:$R$4,2,TRUE)</f>
        <v>35 - 44</v>
      </c>
      <c r="N336" s="22"/>
    </row>
    <row r="337" spans="2:14">
      <c r="B337" s="21">
        <v>44780102027</v>
      </c>
      <c r="C337" t="s">
        <v>398</v>
      </c>
      <c r="D337" t="s">
        <v>5</v>
      </c>
      <c r="E337" t="s">
        <v>416</v>
      </c>
      <c r="F337" t="s">
        <v>13</v>
      </c>
      <c r="G337" t="s">
        <v>426</v>
      </c>
      <c r="H337" s="1">
        <v>32123</v>
      </c>
      <c r="I337" s="1" t="s">
        <v>430</v>
      </c>
      <c r="J337" t="s">
        <v>455</v>
      </c>
      <c r="K337" s="18">
        <v>9.9</v>
      </c>
      <c r="L337" s="22">
        <f ca="1">TRUNC((TODAY()-tBase[[#This Row],[Data Nascimento]])/365)</f>
        <v>37</v>
      </c>
      <c r="M337" s="25" t="str">
        <f ca="1">HLOOKUP(tBase[[#This Row],[Idade]],$O$3:$R$4,2,TRUE)</f>
        <v>35 - 44</v>
      </c>
      <c r="N337" s="22"/>
    </row>
    <row r="338" spans="2:14">
      <c r="B338" s="21">
        <v>44780432801</v>
      </c>
      <c r="C338" t="s">
        <v>390</v>
      </c>
      <c r="D338" t="s">
        <v>5</v>
      </c>
      <c r="E338" t="s">
        <v>7</v>
      </c>
      <c r="F338" t="s">
        <v>11</v>
      </c>
      <c r="G338" t="s">
        <v>426</v>
      </c>
      <c r="H338" s="1">
        <v>33672</v>
      </c>
      <c r="I338" s="1" t="s">
        <v>435</v>
      </c>
      <c r="J338" t="s">
        <v>456</v>
      </c>
      <c r="K338" s="18">
        <v>79.900000000000006</v>
      </c>
      <c r="L338" s="22">
        <f ca="1">TRUNC((TODAY()-tBase[[#This Row],[Data Nascimento]])/365)</f>
        <v>33</v>
      </c>
      <c r="M338" s="25" t="str">
        <f ca="1">HLOOKUP(tBase[[#This Row],[Idade]],$O$3:$R$4,2,TRUE)</f>
        <v>24-34</v>
      </c>
      <c r="N338" s="22"/>
    </row>
    <row r="339" spans="2:14">
      <c r="B339" s="21">
        <v>44873409921</v>
      </c>
      <c r="C339" t="s">
        <v>118</v>
      </c>
      <c r="D339" t="s">
        <v>5</v>
      </c>
      <c r="E339" t="s">
        <v>417</v>
      </c>
      <c r="F339" t="s">
        <v>427</v>
      </c>
      <c r="G339" t="s">
        <v>426</v>
      </c>
      <c r="H339" s="1">
        <v>31040</v>
      </c>
      <c r="I339" s="1" t="s">
        <v>436</v>
      </c>
      <c r="J339" t="s">
        <v>453</v>
      </c>
      <c r="K339" s="18">
        <v>29.9</v>
      </c>
      <c r="L339" s="22">
        <f ca="1">TRUNC((TODAY()-tBase[[#This Row],[Data Nascimento]])/365)</f>
        <v>40</v>
      </c>
      <c r="M339" s="25" t="str">
        <f ca="1">HLOOKUP(tBase[[#This Row],[Idade]],$O$3:$R$4,2,TRUE)</f>
        <v>35 - 44</v>
      </c>
      <c r="N339" s="22"/>
    </row>
    <row r="340" spans="2:14">
      <c r="B340" s="21">
        <v>44968480072</v>
      </c>
      <c r="C340" t="s">
        <v>143</v>
      </c>
      <c r="D340" t="s">
        <v>6</v>
      </c>
      <c r="E340" t="s">
        <v>7</v>
      </c>
      <c r="F340" t="s">
        <v>427</v>
      </c>
      <c r="G340" t="s">
        <v>424</v>
      </c>
      <c r="H340" s="1">
        <v>30279</v>
      </c>
      <c r="I340" s="1" t="s">
        <v>430</v>
      </c>
      <c r="J340" t="s">
        <v>453</v>
      </c>
      <c r="K340" s="18">
        <v>29.9</v>
      </c>
      <c r="L340" s="22">
        <f ca="1">TRUNC((TODAY()-tBase[[#This Row],[Data Nascimento]])/365)</f>
        <v>42</v>
      </c>
      <c r="M340" s="25" t="str">
        <f ca="1">HLOOKUP(tBase[[#This Row],[Idade]],$O$3:$R$4,2,TRUE)</f>
        <v>35 - 44</v>
      </c>
      <c r="N340" s="22"/>
    </row>
    <row r="341" spans="2:14">
      <c r="B341" s="21">
        <v>45034419141</v>
      </c>
      <c r="C341" t="s">
        <v>54</v>
      </c>
      <c r="D341" t="s">
        <v>5</v>
      </c>
      <c r="E341" t="s">
        <v>417</v>
      </c>
      <c r="F341" t="s">
        <v>11</v>
      </c>
      <c r="G341" t="s">
        <v>425</v>
      </c>
      <c r="H341" s="1">
        <v>22505</v>
      </c>
      <c r="I341" s="1" t="s">
        <v>435</v>
      </c>
      <c r="J341" t="s">
        <v>456</v>
      </c>
      <c r="K341" s="18">
        <v>79.900000000000006</v>
      </c>
      <c r="L341" s="22">
        <f ca="1">TRUNC((TODAY()-tBase[[#This Row],[Data Nascimento]])/365)</f>
        <v>64</v>
      </c>
      <c r="M341" s="25" t="str">
        <f ca="1">HLOOKUP(tBase[[#This Row],[Idade]],$O$3:$R$4,2,TRUE)</f>
        <v>54-70</v>
      </c>
      <c r="N341" s="22"/>
    </row>
    <row r="342" spans="2:14">
      <c r="B342" s="21">
        <v>45125322860</v>
      </c>
      <c r="C342" t="s">
        <v>136</v>
      </c>
      <c r="D342" t="s">
        <v>6</v>
      </c>
      <c r="E342" t="s">
        <v>7</v>
      </c>
      <c r="F342" t="s">
        <v>14</v>
      </c>
      <c r="G342" t="s">
        <v>426</v>
      </c>
      <c r="H342" s="1">
        <v>31552</v>
      </c>
      <c r="I342" s="1" t="s">
        <v>436</v>
      </c>
      <c r="J342" t="s">
        <v>455</v>
      </c>
      <c r="K342" s="18">
        <v>9.9</v>
      </c>
      <c r="L342" s="22">
        <f ca="1">TRUNC((TODAY()-tBase[[#This Row],[Data Nascimento]])/365)</f>
        <v>39</v>
      </c>
      <c r="M342" s="25" t="str">
        <f ca="1">HLOOKUP(tBase[[#This Row],[Idade]],$O$3:$R$4,2,TRUE)</f>
        <v>35 - 44</v>
      </c>
      <c r="N342" s="22"/>
    </row>
    <row r="343" spans="2:14">
      <c r="B343" s="21">
        <v>45190223661</v>
      </c>
      <c r="C343" t="s">
        <v>394</v>
      </c>
      <c r="D343" t="s">
        <v>5</v>
      </c>
      <c r="E343" t="s">
        <v>417</v>
      </c>
      <c r="F343" t="s">
        <v>14</v>
      </c>
      <c r="G343" t="s">
        <v>425</v>
      </c>
      <c r="H343" s="1">
        <v>24657</v>
      </c>
      <c r="I343" s="1" t="s">
        <v>433</v>
      </c>
      <c r="J343" t="s">
        <v>453</v>
      </c>
      <c r="K343" s="18">
        <v>29.9</v>
      </c>
      <c r="L343" s="22">
        <f ca="1">TRUNC((TODAY()-tBase[[#This Row],[Data Nascimento]])/365)</f>
        <v>58</v>
      </c>
      <c r="M343" s="25" t="str">
        <f ca="1">HLOOKUP(tBase[[#This Row],[Idade]],$O$3:$R$4,2,TRUE)</f>
        <v>54-70</v>
      </c>
      <c r="N343" s="22"/>
    </row>
    <row r="344" spans="2:14">
      <c r="B344" s="21">
        <v>45305541903</v>
      </c>
      <c r="C344" t="s">
        <v>174</v>
      </c>
      <c r="D344" t="s">
        <v>6</v>
      </c>
      <c r="E344" t="s">
        <v>417</v>
      </c>
      <c r="F344" t="s">
        <v>11</v>
      </c>
      <c r="G344" t="s">
        <v>425</v>
      </c>
      <c r="H344" s="1">
        <v>24382</v>
      </c>
      <c r="I344" s="1" t="s">
        <v>433</v>
      </c>
      <c r="J344" t="s">
        <v>456</v>
      </c>
      <c r="K344" s="18">
        <v>79.900000000000006</v>
      </c>
      <c r="L344" s="22">
        <f ca="1">TRUNC((TODAY()-tBase[[#This Row],[Data Nascimento]])/365)</f>
        <v>58</v>
      </c>
      <c r="M344" s="25" t="str">
        <f ca="1">HLOOKUP(tBase[[#This Row],[Idade]],$O$3:$R$4,2,TRUE)</f>
        <v>54-70</v>
      </c>
      <c r="N344" s="22"/>
    </row>
    <row r="345" spans="2:14">
      <c r="B345" s="21">
        <v>45344898195</v>
      </c>
      <c r="C345" t="s">
        <v>338</v>
      </c>
      <c r="D345" t="s">
        <v>6</v>
      </c>
      <c r="E345" t="s">
        <v>417</v>
      </c>
      <c r="F345" t="s">
        <v>13</v>
      </c>
      <c r="G345" t="s">
        <v>426</v>
      </c>
      <c r="H345" s="1">
        <v>34215</v>
      </c>
      <c r="I345" s="1" t="s">
        <v>433</v>
      </c>
      <c r="J345" t="s">
        <v>456</v>
      </c>
      <c r="K345" s="18">
        <v>79.900000000000006</v>
      </c>
      <c r="L345" s="22">
        <f ca="1">TRUNC((TODAY()-tBase[[#This Row],[Data Nascimento]])/365)</f>
        <v>32</v>
      </c>
      <c r="M345" s="25" t="str">
        <f ca="1">HLOOKUP(tBase[[#This Row],[Idade]],$O$3:$R$4,2,TRUE)</f>
        <v>24-34</v>
      </c>
      <c r="N345" s="22"/>
    </row>
    <row r="346" spans="2:14">
      <c r="B346" s="21">
        <v>45398267634</v>
      </c>
      <c r="C346" t="s">
        <v>307</v>
      </c>
      <c r="D346" t="s">
        <v>5</v>
      </c>
      <c r="E346" t="s">
        <v>7</v>
      </c>
      <c r="F346" t="s">
        <v>12</v>
      </c>
      <c r="G346" t="s">
        <v>425</v>
      </c>
      <c r="H346" s="1">
        <v>34338</v>
      </c>
      <c r="I346" s="1" t="s">
        <v>433</v>
      </c>
      <c r="J346" t="s">
        <v>455</v>
      </c>
      <c r="K346" s="18">
        <v>9.9</v>
      </c>
      <c r="L346" s="22">
        <f ca="1">TRUNC((TODAY()-tBase[[#This Row],[Data Nascimento]])/365)</f>
        <v>31</v>
      </c>
      <c r="M346" s="25" t="str">
        <f ca="1">HLOOKUP(tBase[[#This Row],[Idade]],$O$3:$R$4,2,TRUE)</f>
        <v>24-34</v>
      </c>
      <c r="N346" s="22"/>
    </row>
    <row r="347" spans="2:14">
      <c r="B347" s="21">
        <v>45551104001</v>
      </c>
      <c r="C347" t="s">
        <v>356</v>
      </c>
      <c r="D347" t="s">
        <v>6</v>
      </c>
      <c r="E347" t="s">
        <v>7</v>
      </c>
      <c r="F347" t="s">
        <v>13</v>
      </c>
      <c r="G347" t="s">
        <v>426</v>
      </c>
      <c r="H347" s="1">
        <v>21615</v>
      </c>
      <c r="I347" s="1" t="s">
        <v>433</v>
      </c>
      <c r="J347" t="s">
        <v>455</v>
      </c>
      <c r="K347" s="18">
        <v>9.9</v>
      </c>
      <c r="L347" s="22">
        <f ca="1">TRUNC((TODAY()-tBase[[#This Row],[Data Nascimento]])/365)</f>
        <v>66</v>
      </c>
      <c r="M347" s="25" t="str">
        <f ca="1">HLOOKUP(tBase[[#This Row],[Idade]],$O$3:$R$4,2,TRUE)</f>
        <v>54-70</v>
      </c>
      <c r="N347" s="22"/>
    </row>
    <row r="348" spans="2:14">
      <c r="B348" s="21">
        <v>45591421429</v>
      </c>
      <c r="C348" t="s">
        <v>342</v>
      </c>
      <c r="D348" t="s">
        <v>6</v>
      </c>
      <c r="E348" t="s">
        <v>8</v>
      </c>
      <c r="F348" t="s">
        <v>11</v>
      </c>
      <c r="G348" t="s">
        <v>424</v>
      </c>
      <c r="H348" s="1">
        <v>29906</v>
      </c>
      <c r="I348" s="1" t="s">
        <v>433</v>
      </c>
      <c r="J348" t="s">
        <v>456</v>
      </c>
      <c r="K348" s="18">
        <v>79.900000000000006</v>
      </c>
      <c r="L348" s="22">
        <f ca="1">TRUNC((TODAY()-tBase[[#This Row],[Data Nascimento]])/365)</f>
        <v>43</v>
      </c>
      <c r="M348" s="25" t="str">
        <f ca="1">HLOOKUP(tBase[[#This Row],[Idade]],$O$3:$R$4,2,TRUE)</f>
        <v>35 - 44</v>
      </c>
      <c r="N348" s="22"/>
    </row>
    <row r="349" spans="2:14">
      <c r="B349" s="21">
        <v>45665433109</v>
      </c>
      <c r="C349" t="s">
        <v>43</v>
      </c>
      <c r="D349" t="s">
        <v>6</v>
      </c>
      <c r="E349" t="s">
        <v>7</v>
      </c>
      <c r="F349" t="s">
        <v>12</v>
      </c>
      <c r="G349" t="s">
        <v>424</v>
      </c>
      <c r="H349" s="1">
        <v>29499</v>
      </c>
      <c r="I349" s="1" t="s">
        <v>433</v>
      </c>
      <c r="J349" t="s">
        <v>455</v>
      </c>
      <c r="K349" s="18">
        <v>9.9</v>
      </c>
      <c r="L349" s="22">
        <f ca="1">TRUNC((TODAY()-tBase[[#This Row],[Data Nascimento]])/365)</f>
        <v>44</v>
      </c>
      <c r="M349" s="25" t="str">
        <f ca="1">HLOOKUP(tBase[[#This Row],[Idade]],$O$3:$R$4,2,TRUE)</f>
        <v>44 - 54</v>
      </c>
      <c r="N349" s="22"/>
    </row>
    <row r="350" spans="2:14">
      <c r="B350" s="21">
        <v>45682920544</v>
      </c>
      <c r="C350" t="s">
        <v>233</v>
      </c>
      <c r="D350" t="s">
        <v>5</v>
      </c>
      <c r="E350" t="s">
        <v>7</v>
      </c>
      <c r="F350" t="s">
        <v>427</v>
      </c>
      <c r="G350" t="s">
        <v>424</v>
      </c>
      <c r="H350" s="1">
        <v>32679</v>
      </c>
      <c r="I350" s="1" t="s">
        <v>433</v>
      </c>
      <c r="J350" t="s">
        <v>454</v>
      </c>
      <c r="K350" s="18">
        <v>35.9</v>
      </c>
      <c r="L350" s="22">
        <f ca="1">TRUNC((TODAY()-tBase[[#This Row],[Data Nascimento]])/365)</f>
        <v>36</v>
      </c>
      <c r="M350" s="25" t="str">
        <f ca="1">HLOOKUP(tBase[[#This Row],[Idade]],$O$3:$R$4,2,TRUE)</f>
        <v>35 - 44</v>
      </c>
      <c r="N350" s="22"/>
    </row>
    <row r="351" spans="2:14">
      <c r="B351" s="21">
        <v>45709208362</v>
      </c>
      <c r="C351" t="s">
        <v>189</v>
      </c>
      <c r="D351" t="s">
        <v>5</v>
      </c>
      <c r="E351" t="s">
        <v>8</v>
      </c>
      <c r="F351" t="s">
        <v>427</v>
      </c>
      <c r="G351" t="s">
        <v>425</v>
      </c>
      <c r="H351" s="1">
        <v>22631</v>
      </c>
      <c r="I351" s="1" t="s">
        <v>433</v>
      </c>
      <c r="J351" t="s">
        <v>455</v>
      </c>
      <c r="K351" s="18">
        <v>9.9</v>
      </c>
      <c r="L351" s="22">
        <f ca="1">TRUNC((TODAY()-tBase[[#This Row],[Data Nascimento]])/365)</f>
        <v>63</v>
      </c>
      <c r="M351" s="25" t="str">
        <f ca="1">HLOOKUP(tBase[[#This Row],[Idade]],$O$3:$R$4,2,TRUE)</f>
        <v>54-70</v>
      </c>
      <c r="N351" s="22"/>
    </row>
    <row r="352" spans="2:14">
      <c r="B352" s="21">
        <v>45881940290</v>
      </c>
      <c r="C352" t="s">
        <v>195</v>
      </c>
      <c r="D352" t="s">
        <v>5</v>
      </c>
      <c r="E352" t="s">
        <v>417</v>
      </c>
      <c r="F352" t="s">
        <v>9</v>
      </c>
      <c r="G352" t="s">
        <v>425</v>
      </c>
      <c r="H352" s="1">
        <v>32142</v>
      </c>
      <c r="I352" s="1" t="s">
        <v>429</v>
      </c>
      <c r="J352" t="s">
        <v>455</v>
      </c>
      <c r="K352" s="18">
        <v>9.9</v>
      </c>
      <c r="L352" s="22">
        <f ca="1">TRUNC((TODAY()-tBase[[#This Row],[Data Nascimento]])/365)</f>
        <v>37</v>
      </c>
      <c r="M352" s="25" t="str">
        <f ca="1">HLOOKUP(tBase[[#This Row],[Idade]],$O$3:$R$4,2,TRUE)</f>
        <v>35 - 44</v>
      </c>
      <c r="N352" s="22"/>
    </row>
    <row r="353" spans="2:14">
      <c r="B353" s="21">
        <v>45892038935</v>
      </c>
      <c r="C353" t="s">
        <v>325</v>
      </c>
      <c r="D353" t="s">
        <v>5</v>
      </c>
      <c r="E353" t="s">
        <v>7</v>
      </c>
      <c r="F353" t="s">
        <v>427</v>
      </c>
      <c r="G353" t="s">
        <v>425</v>
      </c>
      <c r="H353" s="1">
        <v>29975</v>
      </c>
      <c r="I353" s="1" t="s">
        <v>432</v>
      </c>
      <c r="J353" t="s">
        <v>454</v>
      </c>
      <c r="K353" s="18">
        <v>35.9</v>
      </c>
      <c r="L353" s="22">
        <f ca="1">TRUNC((TODAY()-tBase[[#This Row],[Data Nascimento]])/365)</f>
        <v>43</v>
      </c>
      <c r="M353" s="25" t="str">
        <f ca="1">HLOOKUP(tBase[[#This Row],[Idade]],$O$3:$R$4,2,TRUE)</f>
        <v>35 - 44</v>
      </c>
      <c r="N353" s="22"/>
    </row>
    <row r="354" spans="2:14">
      <c r="B354" s="21">
        <v>45953823152</v>
      </c>
      <c r="C354" t="s">
        <v>181</v>
      </c>
      <c r="D354" t="s">
        <v>5</v>
      </c>
      <c r="E354" t="s">
        <v>417</v>
      </c>
      <c r="F354" t="s">
        <v>427</v>
      </c>
      <c r="G354" t="s">
        <v>425</v>
      </c>
      <c r="H354" s="1">
        <v>23160</v>
      </c>
      <c r="I354" s="1" t="s">
        <v>436</v>
      </c>
      <c r="J354" t="s">
        <v>454</v>
      </c>
      <c r="K354" s="18">
        <v>35.9</v>
      </c>
      <c r="L354" s="22">
        <f ca="1">TRUNC((TODAY()-tBase[[#This Row],[Data Nascimento]])/365)</f>
        <v>62</v>
      </c>
      <c r="M354" s="25" t="str">
        <f ca="1">HLOOKUP(tBase[[#This Row],[Idade]],$O$3:$R$4,2,TRUE)</f>
        <v>54-70</v>
      </c>
      <c r="N354" s="22"/>
    </row>
    <row r="355" spans="2:14">
      <c r="B355" s="21">
        <v>45961352404</v>
      </c>
      <c r="C355" t="s">
        <v>375</v>
      </c>
      <c r="D355" t="s">
        <v>6</v>
      </c>
      <c r="E355" t="s">
        <v>417</v>
      </c>
      <c r="F355" t="s">
        <v>9</v>
      </c>
      <c r="G355" t="s">
        <v>425</v>
      </c>
      <c r="H355" s="1">
        <v>30770</v>
      </c>
      <c r="I355" s="1" t="s">
        <v>436</v>
      </c>
      <c r="J355" t="s">
        <v>453</v>
      </c>
      <c r="K355" s="18">
        <v>29.9</v>
      </c>
      <c r="L355" s="22">
        <f ca="1">TRUNC((TODAY()-tBase[[#This Row],[Data Nascimento]])/365)</f>
        <v>41</v>
      </c>
      <c r="M355" s="25" t="str">
        <f ca="1">HLOOKUP(tBase[[#This Row],[Idade]],$O$3:$R$4,2,TRUE)</f>
        <v>35 - 44</v>
      </c>
      <c r="N355" s="22"/>
    </row>
    <row r="356" spans="2:14">
      <c r="B356" s="21">
        <v>46126747412</v>
      </c>
      <c r="C356" t="s">
        <v>159</v>
      </c>
      <c r="D356" t="s">
        <v>5</v>
      </c>
      <c r="E356" t="s">
        <v>8</v>
      </c>
      <c r="F356" t="s">
        <v>9</v>
      </c>
      <c r="G356" t="s">
        <v>425</v>
      </c>
      <c r="H356" s="1">
        <v>22827</v>
      </c>
      <c r="I356" s="1" t="s">
        <v>436</v>
      </c>
      <c r="J356" t="s">
        <v>455</v>
      </c>
      <c r="K356" s="18">
        <v>9.9</v>
      </c>
      <c r="L356" s="22">
        <f ca="1">TRUNC((TODAY()-tBase[[#This Row],[Data Nascimento]])/365)</f>
        <v>63</v>
      </c>
      <c r="M356" s="25" t="str">
        <f ca="1">HLOOKUP(tBase[[#This Row],[Idade]],$O$3:$R$4,2,TRUE)</f>
        <v>54-70</v>
      </c>
      <c r="N356" s="22"/>
    </row>
    <row r="357" spans="2:14">
      <c r="B357" s="21">
        <v>46157189382</v>
      </c>
      <c r="C357" t="s">
        <v>290</v>
      </c>
      <c r="D357" t="s">
        <v>6</v>
      </c>
      <c r="E357" t="s">
        <v>7</v>
      </c>
      <c r="F357" t="s">
        <v>13</v>
      </c>
      <c r="G357" t="s">
        <v>426</v>
      </c>
      <c r="H357" s="1">
        <v>25876</v>
      </c>
      <c r="I357" s="1" t="s">
        <v>436</v>
      </c>
      <c r="J357" t="s">
        <v>456</v>
      </c>
      <c r="K357" s="18">
        <v>79.900000000000006</v>
      </c>
      <c r="L357" s="22">
        <f ca="1">TRUNC((TODAY()-tBase[[#This Row],[Data Nascimento]])/365)</f>
        <v>54</v>
      </c>
      <c r="M357" s="25" t="str">
        <f ca="1">HLOOKUP(tBase[[#This Row],[Idade]],$O$3:$R$4,2,TRUE)</f>
        <v>54-70</v>
      </c>
      <c r="N357" s="22"/>
    </row>
    <row r="358" spans="2:14">
      <c r="B358" s="21">
        <v>46205324892</v>
      </c>
      <c r="C358" t="s">
        <v>22</v>
      </c>
      <c r="D358" t="s">
        <v>5</v>
      </c>
      <c r="E358" t="s">
        <v>8</v>
      </c>
      <c r="F358" t="s">
        <v>427</v>
      </c>
      <c r="G358" t="s">
        <v>424</v>
      </c>
      <c r="H358" s="1">
        <v>25099</v>
      </c>
      <c r="I358" s="1" t="s">
        <v>436</v>
      </c>
      <c r="J358" t="s">
        <v>453</v>
      </c>
      <c r="K358" s="18">
        <v>29.9</v>
      </c>
      <c r="L358" s="22">
        <f ca="1">TRUNC((TODAY()-tBase[[#This Row],[Data Nascimento]])/365)</f>
        <v>57</v>
      </c>
      <c r="M358" s="25" t="str">
        <f ca="1">HLOOKUP(tBase[[#This Row],[Idade]],$O$3:$R$4,2,TRUE)</f>
        <v>54-70</v>
      </c>
      <c r="N358" s="22"/>
    </row>
    <row r="359" spans="2:14">
      <c r="B359" s="21">
        <v>46222211142</v>
      </c>
      <c r="C359" t="s">
        <v>391</v>
      </c>
      <c r="D359" t="s">
        <v>6</v>
      </c>
      <c r="E359" t="s">
        <v>417</v>
      </c>
      <c r="F359" t="s">
        <v>12</v>
      </c>
      <c r="G359" t="s">
        <v>424</v>
      </c>
      <c r="H359" s="1">
        <v>21213</v>
      </c>
      <c r="I359" s="1" t="s">
        <v>436</v>
      </c>
      <c r="J359" t="s">
        <v>456</v>
      </c>
      <c r="K359" s="18">
        <v>79.900000000000006</v>
      </c>
      <c r="L359" s="22">
        <f ca="1">TRUNC((TODAY()-tBase[[#This Row],[Data Nascimento]])/365)</f>
        <v>67</v>
      </c>
      <c r="M359" s="25" t="str">
        <f ca="1">HLOOKUP(tBase[[#This Row],[Idade]],$O$3:$R$4,2,TRUE)</f>
        <v>54-70</v>
      </c>
      <c r="N359" s="22"/>
    </row>
    <row r="360" spans="2:14">
      <c r="B360" s="21">
        <v>46344330480</v>
      </c>
      <c r="C360" t="s">
        <v>348</v>
      </c>
      <c r="D360" t="s">
        <v>6</v>
      </c>
      <c r="E360" t="s">
        <v>416</v>
      </c>
      <c r="F360" t="s">
        <v>13</v>
      </c>
      <c r="G360" t="s">
        <v>425</v>
      </c>
      <c r="H360" s="1">
        <v>34083</v>
      </c>
      <c r="I360" s="1" t="s">
        <v>435</v>
      </c>
      <c r="J360" t="s">
        <v>455</v>
      </c>
      <c r="K360" s="18">
        <v>9.9</v>
      </c>
      <c r="L360" s="22">
        <f ca="1">TRUNC((TODAY()-tBase[[#This Row],[Data Nascimento]])/365)</f>
        <v>32</v>
      </c>
      <c r="M360" s="25" t="str">
        <f ca="1">HLOOKUP(tBase[[#This Row],[Idade]],$O$3:$R$4,2,TRUE)</f>
        <v>24-34</v>
      </c>
      <c r="N360" s="22"/>
    </row>
    <row r="361" spans="2:14">
      <c r="B361" s="21">
        <v>46353055602</v>
      </c>
      <c r="C361" t="s">
        <v>373</v>
      </c>
      <c r="D361" t="s">
        <v>6</v>
      </c>
      <c r="E361" t="s">
        <v>7</v>
      </c>
      <c r="F361" t="s">
        <v>427</v>
      </c>
      <c r="G361" t="s">
        <v>424</v>
      </c>
      <c r="H361" s="1">
        <v>22815</v>
      </c>
      <c r="I361" s="1" t="s">
        <v>433</v>
      </c>
      <c r="J361" t="s">
        <v>454</v>
      </c>
      <c r="K361" s="18">
        <v>35.9</v>
      </c>
      <c r="L361" s="22">
        <f ca="1">TRUNC((TODAY()-tBase[[#This Row],[Data Nascimento]])/365)</f>
        <v>63</v>
      </c>
      <c r="M361" s="25" t="str">
        <f ca="1">HLOOKUP(tBase[[#This Row],[Idade]],$O$3:$R$4,2,TRUE)</f>
        <v>54-70</v>
      </c>
      <c r="N361" s="22"/>
    </row>
    <row r="362" spans="2:14">
      <c r="B362" s="21">
        <v>46354255833</v>
      </c>
      <c r="C362" t="s">
        <v>392</v>
      </c>
      <c r="D362" t="s">
        <v>5</v>
      </c>
      <c r="E362" t="s">
        <v>8</v>
      </c>
      <c r="F362" t="s">
        <v>13</v>
      </c>
      <c r="G362" t="s">
        <v>425</v>
      </c>
      <c r="H362" s="1">
        <v>26340</v>
      </c>
      <c r="I362" s="1" t="s">
        <v>433</v>
      </c>
      <c r="J362" t="s">
        <v>453</v>
      </c>
      <c r="K362" s="18">
        <v>29.9</v>
      </c>
      <c r="L362" s="22">
        <f ca="1">TRUNC((TODAY()-tBase[[#This Row],[Data Nascimento]])/365)</f>
        <v>53</v>
      </c>
      <c r="M362" s="25" t="str">
        <f ca="1">HLOOKUP(tBase[[#This Row],[Idade]],$O$3:$R$4,2,TRUE)</f>
        <v>44 - 54</v>
      </c>
      <c r="N362" s="22"/>
    </row>
    <row r="363" spans="2:14">
      <c r="B363" s="21">
        <v>46370856674</v>
      </c>
      <c r="C363" t="s">
        <v>319</v>
      </c>
      <c r="D363" t="s">
        <v>5</v>
      </c>
      <c r="E363" t="s">
        <v>8</v>
      </c>
      <c r="F363" t="s">
        <v>12</v>
      </c>
      <c r="G363" t="s">
        <v>425</v>
      </c>
      <c r="H363" s="1">
        <v>26710</v>
      </c>
      <c r="I363" s="1" t="s">
        <v>433</v>
      </c>
      <c r="J363" t="s">
        <v>456</v>
      </c>
      <c r="K363" s="18">
        <v>79.900000000000006</v>
      </c>
      <c r="L363" s="22">
        <f ca="1">TRUNC((TODAY()-tBase[[#This Row],[Data Nascimento]])/365)</f>
        <v>52</v>
      </c>
      <c r="M363" s="25" t="str">
        <f ca="1">HLOOKUP(tBase[[#This Row],[Idade]],$O$3:$R$4,2,TRUE)</f>
        <v>44 - 54</v>
      </c>
      <c r="N363" s="22"/>
    </row>
    <row r="364" spans="2:14">
      <c r="B364" s="21">
        <v>46447828715</v>
      </c>
      <c r="C364" t="s">
        <v>407</v>
      </c>
      <c r="D364" t="s">
        <v>6</v>
      </c>
      <c r="E364" t="s">
        <v>7</v>
      </c>
      <c r="F364" t="s">
        <v>427</v>
      </c>
      <c r="G364" t="s">
        <v>425</v>
      </c>
      <c r="H364" s="1">
        <v>31371</v>
      </c>
      <c r="I364" s="1" t="s">
        <v>433</v>
      </c>
      <c r="J364" t="s">
        <v>453</v>
      </c>
      <c r="K364" s="18">
        <v>29.9</v>
      </c>
      <c r="L364" s="22">
        <f ca="1">TRUNC((TODAY()-tBase[[#This Row],[Data Nascimento]])/365)</f>
        <v>39</v>
      </c>
      <c r="M364" s="25" t="str">
        <f ca="1">HLOOKUP(tBase[[#This Row],[Idade]],$O$3:$R$4,2,TRUE)</f>
        <v>35 - 44</v>
      </c>
      <c r="N364" s="22"/>
    </row>
    <row r="365" spans="2:14">
      <c r="B365" s="21">
        <v>46483232083</v>
      </c>
      <c r="C365" t="s">
        <v>365</v>
      </c>
      <c r="D365" t="s">
        <v>6</v>
      </c>
      <c r="E365" t="s">
        <v>7</v>
      </c>
      <c r="F365" t="s">
        <v>427</v>
      </c>
      <c r="G365" t="s">
        <v>425</v>
      </c>
      <c r="H365" s="1">
        <v>25253</v>
      </c>
      <c r="I365" s="1" t="s">
        <v>433</v>
      </c>
      <c r="J365" t="s">
        <v>454</v>
      </c>
      <c r="K365" s="18">
        <v>35.9</v>
      </c>
      <c r="L365" s="22">
        <f ca="1">TRUNC((TODAY()-tBase[[#This Row],[Data Nascimento]])/365)</f>
        <v>56</v>
      </c>
      <c r="M365" s="25" t="str">
        <f ca="1">HLOOKUP(tBase[[#This Row],[Idade]],$O$3:$R$4,2,TRUE)</f>
        <v>54-70</v>
      </c>
      <c r="N365" s="22"/>
    </row>
    <row r="366" spans="2:14">
      <c r="B366" s="21">
        <v>46533166609</v>
      </c>
      <c r="C366" t="s">
        <v>283</v>
      </c>
      <c r="D366" t="s">
        <v>6</v>
      </c>
      <c r="E366" t="s">
        <v>7</v>
      </c>
      <c r="F366" t="s">
        <v>12</v>
      </c>
      <c r="G366" t="s">
        <v>424</v>
      </c>
      <c r="H366" s="1">
        <v>33765</v>
      </c>
      <c r="I366" s="1" t="s">
        <v>430</v>
      </c>
      <c r="J366" t="s">
        <v>455</v>
      </c>
      <c r="K366" s="18">
        <v>9.9</v>
      </c>
      <c r="L366" s="22">
        <f ca="1">TRUNC((TODAY()-tBase[[#This Row],[Data Nascimento]])/365)</f>
        <v>33</v>
      </c>
      <c r="M366" s="25" t="str">
        <f ca="1">HLOOKUP(tBase[[#This Row],[Idade]],$O$3:$R$4,2,TRUE)</f>
        <v>24-34</v>
      </c>
      <c r="N366" s="22"/>
    </row>
    <row r="367" spans="2:14">
      <c r="B367" s="21">
        <v>46593413625</v>
      </c>
      <c r="C367" t="s">
        <v>90</v>
      </c>
      <c r="D367" t="s">
        <v>5</v>
      </c>
      <c r="E367" t="s">
        <v>7</v>
      </c>
      <c r="F367" t="s">
        <v>11</v>
      </c>
      <c r="G367" t="s">
        <v>426</v>
      </c>
      <c r="H367" s="1">
        <v>31478</v>
      </c>
      <c r="I367" s="1" t="s">
        <v>429</v>
      </c>
      <c r="J367" t="s">
        <v>456</v>
      </c>
      <c r="K367" s="18">
        <v>79.900000000000006</v>
      </c>
      <c r="L367" s="22">
        <f ca="1">TRUNC((TODAY()-tBase[[#This Row],[Data Nascimento]])/365)</f>
        <v>39</v>
      </c>
      <c r="M367" s="25" t="str">
        <f ca="1">HLOOKUP(tBase[[#This Row],[Idade]],$O$3:$R$4,2,TRUE)</f>
        <v>35 - 44</v>
      </c>
      <c r="N367" s="22"/>
    </row>
    <row r="368" spans="2:14">
      <c r="B368" s="21">
        <v>46610379858</v>
      </c>
      <c r="C368" t="s">
        <v>105</v>
      </c>
      <c r="D368" t="s">
        <v>6</v>
      </c>
      <c r="E368" t="s">
        <v>7</v>
      </c>
      <c r="F368" t="s">
        <v>427</v>
      </c>
      <c r="G368" t="s">
        <v>425</v>
      </c>
      <c r="H368" s="1">
        <v>22932</v>
      </c>
      <c r="I368" s="1" t="s">
        <v>431</v>
      </c>
      <c r="J368" t="s">
        <v>455</v>
      </c>
      <c r="K368" s="18">
        <v>9.9</v>
      </c>
      <c r="L368" s="22">
        <f ca="1">TRUNC((TODAY()-tBase[[#This Row],[Data Nascimento]])/365)</f>
        <v>62</v>
      </c>
      <c r="M368" s="25" t="str">
        <f ca="1">HLOOKUP(tBase[[#This Row],[Idade]],$O$3:$R$4,2,TRUE)</f>
        <v>54-70</v>
      </c>
      <c r="N368" s="22"/>
    </row>
    <row r="369" spans="2:14">
      <c r="B369" s="21">
        <v>46621773048</v>
      </c>
      <c r="C369" t="s">
        <v>379</v>
      </c>
      <c r="D369" t="s">
        <v>6</v>
      </c>
      <c r="E369" t="s">
        <v>8</v>
      </c>
      <c r="F369" t="s">
        <v>12</v>
      </c>
      <c r="G369" t="s">
        <v>426</v>
      </c>
      <c r="H369" s="1">
        <v>23709</v>
      </c>
      <c r="I369" s="1" t="s">
        <v>432</v>
      </c>
      <c r="J369" t="s">
        <v>455</v>
      </c>
      <c r="K369" s="18">
        <v>9.9</v>
      </c>
      <c r="L369" s="22">
        <f ca="1">TRUNC((TODAY()-tBase[[#This Row],[Data Nascimento]])/365)</f>
        <v>60</v>
      </c>
      <c r="M369" s="25" t="str">
        <f ca="1">HLOOKUP(tBase[[#This Row],[Idade]],$O$3:$R$4,2,TRUE)</f>
        <v>54-70</v>
      </c>
      <c r="N369" s="22"/>
    </row>
    <row r="370" spans="2:14">
      <c r="B370" s="21">
        <v>46741073132</v>
      </c>
      <c r="C370" t="s">
        <v>399</v>
      </c>
      <c r="D370" t="s">
        <v>6</v>
      </c>
      <c r="E370" t="s">
        <v>8</v>
      </c>
      <c r="F370" t="s">
        <v>9</v>
      </c>
      <c r="G370" t="s">
        <v>425</v>
      </c>
      <c r="H370" s="1">
        <v>28749</v>
      </c>
      <c r="I370" s="1" t="s">
        <v>434</v>
      </c>
      <c r="J370" t="s">
        <v>455</v>
      </c>
      <c r="K370" s="18">
        <v>9.9</v>
      </c>
      <c r="L370" s="22">
        <f ca="1">TRUNC((TODAY()-tBase[[#This Row],[Data Nascimento]])/365)</f>
        <v>47</v>
      </c>
      <c r="M370" s="25" t="str">
        <f ca="1">HLOOKUP(tBase[[#This Row],[Idade]],$O$3:$R$4,2,TRUE)</f>
        <v>44 - 54</v>
      </c>
      <c r="N370" s="22"/>
    </row>
    <row r="371" spans="2:14">
      <c r="B371" s="21">
        <v>46800162766</v>
      </c>
      <c r="C371" t="s">
        <v>64</v>
      </c>
      <c r="D371" t="s">
        <v>5</v>
      </c>
      <c r="E371" t="s">
        <v>417</v>
      </c>
      <c r="F371" t="s">
        <v>14</v>
      </c>
      <c r="G371" t="s">
        <v>425</v>
      </c>
      <c r="H371" s="1">
        <v>29708</v>
      </c>
      <c r="I371" s="1" t="s">
        <v>430</v>
      </c>
      <c r="J371" t="s">
        <v>453</v>
      </c>
      <c r="K371" s="18">
        <v>29.9</v>
      </c>
      <c r="L371" s="22">
        <f ca="1">TRUNC((TODAY()-tBase[[#This Row],[Data Nascimento]])/365)</f>
        <v>44</v>
      </c>
      <c r="M371" s="25" t="str">
        <f ca="1">HLOOKUP(tBase[[#This Row],[Idade]],$O$3:$R$4,2,TRUE)</f>
        <v>44 - 54</v>
      </c>
      <c r="N371" s="22"/>
    </row>
    <row r="372" spans="2:14">
      <c r="B372" s="21">
        <v>46858118798</v>
      </c>
      <c r="C372" t="s">
        <v>132</v>
      </c>
      <c r="D372" t="s">
        <v>6</v>
      </c>
      <c r="E372" t="s">
        <v>8</v>
      </c>
      <c r="F372" t="s">
        <v>13</v>
      </c>
      <c r="G372" t="s">
        <v>425</v>
      </c>
      <c r="H372" s="1">
        <v>20741</v>
      </c>
      <c r="I372" s="1" t="s">
        <v>435</v>
      </c>
      <c r="J372" t="s">
        <v>455</v>
      </c>
      <c r="K372" s="18">
        <v>9.9</v>
      </c>
      <c r="L372" s="22">
        <f ca="1">TRUNC((TODAY()-tBase[[#This Row],[Data Nascimento]])/365)</f>
        <v>68</v>
      </c>
      <c r="M372" s="25" t="str">
        <f ca="1">HLOOKUP(tBase[[#This Row],[Idade]],$O$3:$R$4,2,TRUE)</f>
        <v>54-70</v>
      </c>
      <c r="N372" s="22"/>
    </row>
    <row r="373" spans="2:14">
      <c r="B373" s="21">
        <v>46884175269</v>
      </c>
      <c r="C373" t="s">
        <v>214</v>
      </c>
      <c r="D373" t="s">
        <v>6</v>
      </c>
      <c r="E373" t="s">
        <v>417</v>
      </c>
      <c r="F373" t="s">
        <v>427</v>
      </c>
      <c r="G373" t="s">
        <v>426</v>
      </c>
      <c r="H373" s="1">
        <v>22480</v>
      </c>
      <c r="I373" s="1" t="s">
        <v>436</v>
      </c>
      <c r="J373" t="s">
        <v>453</v>
      </c>
      <c r="K373" s="18">
        <v>29.9</v>
      </c>
      <c r="L373" s="22">
        <f ca="1">TRUNC((TODAY()-tBase[[#This Row],[Data Nascimento]])/365)</f>
        <v>64</v>
      </c>
      <c r="M373" s="25" t="str">
        <f ca="1">HLOOKUP(tBase[[#This Row],[Idade]],$O$3:$R$4,2,TRUE)</f>
        <v>54-70</v>
      </c>
      <c r="N373" s="22"/>
    </row>
    <row r="374" spans="2:14">
      <c r="B374" s="21">
        <v>47005649054</v>
      </c>
      <c r="C374" t="s">
        <v>329</v>
      </c>
      <c r="D374" t="s">
        <v>5</v>
      </c>
      <c r="E374" t="s">
        <v>8</v>
      </c>
      <c r="F374" t="s">
        <v>427</v>
      </c>
      <c r="G374" t="s">
        <v>424</v>
      </c>
      <c r="H374" s="1">
        <v>28842</v>
      </c>
      <c r="I374" s="1" t="s">
        <v>430</v>
      </c>
      <c r="J374" t="s">
        <v>454</v>
      </c>
      <c r="K374" s="18">
        <v>35.9</v>
      </c>
      <c r="L374" s="22">
        <f ca="1">TRUNC((TODAY()-tBase[[#This Row],[Data Nascimento]])/365)</f>
        <v>46</v>
      </c>
      <c r="M374" s="25" t="str">
        <f ca="1">HLOOKUP(tBase[[#This Row],[Idade]],$O$3:$R$4,2,TRUE)</f>
        <v>44 - 54</v>
      </c>
      <c r="N374" s="22"/>
    </row>
    <row r="375" spans="2:14">
      <c r="B375" s="21">
        <v>47007221276</v>
      </c>
      <c r="C375" t="s">
        <v>29</v>
      </c>
      <c r="D375" t="s">
        <v>6</v>
      </c>
      <c r="E375" t="s">
        <v>8</v>
      </c>
      <c r="F375" t="s">
        <v>427</v>
      </c>
      <c r="G375" t="s">
        <v>426</v>
      </c>
      <c r="H375" s="1">
        <v>26224</v>
      </c>
      <c r="I375" s="1" t="s">
        <v>435</v>
      </c>
      <c r="J375" t="s">
        <v>454</v>
      </c>
      <c r="K375" s="18">
        <v>35.9</v>
      </c>
      <c r="L375" s="22">
        <f ca="1">TRUNC((TODAY()-tBase[[#This Row],[Data Nascimento]])/365)</f>
        <v>53</v>
      </c>
      <c r="M375" s="25" t="str">
        <f ca="1">HLOOKUP(tBase[[#This Row],[Idade]],$O$3:$R$4,2,TRUE)</f>
        <v>44 - 54</v>
      </c>
      <c r="N375" s="22"/>
    </row>
    <row r="376" spans="2:14">
      <c r="B376" s="21">
        <v>47042599063</v>
      </c>
      <c r="C376" t="s">
        <v>102</v>
      </c>
      <c r="D376" t="s">
        <v>6</v>
      </c>
      <c r="E376" t="s">
        <v>8</v>
      </c>
      <c r="F376" t="s">
        <v>11</v>
      </c>
      <c r="G376" t="s">
        <v>424</v>
      </c>
      <c r="H376" s="1">
        <v>33916</v>
      </c>
      <c r="I376" s="1" t="s">
        <v>436</v>
      </c>
      <c r="J376" t="s">
        <v>456</v>
      </c>
      <c r="K376" s="18">
        <v>79.900000000000006</v>
      </c>
      <c r="L376" s="22">
        <f ca="1">TRUNC((TODAY()-tBase[[#This Row],[Data Nascimento]])/365)</f>
        <v>32</v>
      </c>
      <c r="M376" s="25" t="str">
        <f ca="1">HLOOKUP(tBase[[#This Row],[Idade]],$O$3:$R$4,2,TRUE)</f>
        <v>24-34</v>
      </c>
      <c r="N376" s="22"/>
    </row>
    <row r="377" spans="2:14">
      <c r="B377" s="21">
        <v>47042740325</v>
      </c>
      <c r="C377" t="s">
        <v>292</v>
      </c>
      <c r="D377" t="s">
        <v>5</v>
      </c>
      <c r="E377" t="s">
        <v>8</v>
      </c>
      <c r="F377" t="s">
        <v>14</v>
      </c>
      <c r="G377" t="s">
        <v>425</v>
      </c>
      <c r="H377" s="1">
        <v>31830</v>
      </c>
      <c r="I377" s="1" t="s">
        <v>433</v>
      </c>
      <c r="J377" t="s">
        <v>453</v>
      </c>
      <c r="K377" s="18">
        <v>29.9</v>
      </c>
      <c r="L377" s="22">
        <f ca="1">TRUNC((TODAY()-tBase[[#This Row],[Data Nascimento]])/365)</f>
        <v>38</v>
      </c>
      <c r="M377" s="25" t="str">
        <f ca="1">HLOOKUP(tBase[[#This Row],[Idade]],$O$3:$R$4,2,TRUE)</f>
        <v>35 - 44</v>
      </c>
      <c r="N377" s="22"/>
    </row>
    <row r="378" spans="2:14">
      <c r="B378" s="21">
        <v>47129833052</v>
      </c>
      <c r="C378" t="s">
        <v>278</v>
      </c>
      <c r="D378" t="s">
        <v>6</v>
      </c>
      <c r="E378" t="s">
        <v>417</v>
      </c>
      <c r="F378" t="s">
        <v>13</v>
      </c>
      <c r="G378" t="s">
        <v>426</v>
      </c>
      <c r="H378" s="1">
        <v>24724</v>
      </c>
      <c r="I378" s="1" t="s">
        <v>433</v>
      </c>
      <c r="J378" t="s">
        <v>455</v>
      </c>
      <c r="K378" s="18">
        <v>9.9</v>
      </c>
      <c r="L378" s="22">
        <f ca="1">TRUNC((TODAY()-tBase[[#This Row],[Data Nascimento]])/365)</f>
        <v>58</v>
      </c>
      <c r="M378" s="25" t="str">
        <f ca="1">HLOOKUP(tBase[[#This Row],[Idade]],$O$3:$R$4,2,TRUE)</f>
        <v>54-70</v>
      </c>
      <c r="N378" s="22"/>
    </row>
    <row r="379" spans="2:14">
      <c r="B379" s="21">
        <v>47153877700</v>
      </c>
      <c r="C379" t="s">
        <v>185</v>
      </c>
      <c r="D379" t="s">
        <v>5</v>
      </c>
      <c r="E379" t="s">
        <v>7</v>
      </c>
      <c r="F379" t="s">
        <v>427</v>
      </c>
      <c r="G379" t="s">
        <v>425</v>
      </c>
      <c r="H379" s="1">
        <v>28772</v>
      </c>
      <c r="I379" s="1" t="s">
        <v>433</v>
      </c>
      <c r="J379" t="s">
        <v>454</v>
      </c>
      <c r="K379" s="18">
        <v>35.9</v>
      </c>
      <c r="L379" s="22">
        <f ca="1">TRUNC((TODAY()-tBase[[#This Row],[Data Nascimento]])/365)</f>
        <v>46</v>
      </c>
      <c r="M379" s="25" t="str">
        <f ca="1">HLOOKUP(tBase[[#This Row],[Idade]],$O$3:$R$4,2,TRUE)</f>
        <v>44 - 54</v>
      </c>
      <c r="N379" s="22"/>
    </row>
    <row r="380" spans="2:14">
      <c r="B380" s="21">
        <v>47174082747</v>
      </c>
      <c r="C380" t="s">
        <v>124</v>
      </c>
      <c r="D380" t="s">
        <v>6</v>
      </c>
      <c r="E380" t="s">
        <v>418</v>
      </c>
      <c r="F380" t="s">
        <v>14</v>
      </c>
      <c r="G380" t="s">
        <v>425</v>
      </c>
      <c r="H380" s="1">
        <v>33910</v>
      </c>
      <c r="I380" s="1" t="s">
        <v>433</v>
      </c>
      <c r="J380" t="s">
        <v>453</v>
      </c>
      <c r="K380" s="18">
        <v>29.9</v>
      </c>
      <c r="L380" s="22">
        <f ca="1">TRUNC((TODAY()-tBase[[#This Row],[Data Nascimento]])/365)</f>
        <v>32</v>
      </c>
      <c r="M380" s="25" t="str">
        <f ca="1">HLOOKUP(tBase[[#This Row],[Idade]],$O$3:$R$4,2,TRUE)</f>
        <v>24-34</v>
      </c>
      <c r="N380" s="22"/>
    </row>
    <row r="381" spans="2:14">
      <c r="B381" s="21">
        <v>47188953731</v>
      </c>
      <c r="C381" t="s">
        <v>185</v>
      </c>
      <c r="D381" t="s">
        <v>5</v>
      </c>
      <c r="E381" t="s">
        <v>7</v>
      </c>
      <c r="F381" t="s">
        <v>427</v>
      </c>
      <c r="G381" t="s">
        <v>425</v>
      </c>
      <c r="H381" s="1">
        <v>29434</v>
      </c>
      <c r="I381" s="1" t="s">
        <v>433</v>
      </c>
      <c r="J381" t="s">
        <v>454</v>
      </c>
      <c r="K381" s="18">
        <v>35.9</v>
      </c>
      <c r="L381" s="22">
        <f ca="1">TRUNC((TODAY()-tBase[[#This Row],[Data Nascimento]])/365)</f>
        <v>45</v>
      </c>
      <c r="M381" s="25" t="str">
        <f ca="1">HLOOKUP(tBase[[#This Row],[Idade]],$O$3:$R$4,2,TRUE)</f>
        <v>44 - 54</v>
      </c>
      <c r="N381" s="22"/>
    </row>
    <row r="382" spans="2:14">
      <c r="B382" s="21">
        <v>47208400662</v>
      </c>
      <c r="C382" t="s">
        <v>171</v>
      </c>
      <c r="D382" t="s">
        <v>6</v>
      </c>
      <c r="E382" t="s">
        <v>416</v>
      </c>
      <c r="F382" t="s">
        <v>9</v>
      </c>
      <c r="G382" t="s">
        <v>424</v>
      </c>
      <c r="H382" s="1">
        <v>28549</v>
      </c>
      <c r="I382" s="1" t="s">
        <v>433</v>
      </c>
      <c r="J382" t="s">
        <v>455</v>
      </c>
      <c r="K382" s="18">
        <v>9.9</v>
      </c>
      <c r="L382" s="22">
        <f ca="1">TRUNC((TODAY()-tBase[[#This Row],[Data Nascimento]])/365)</f>
        <v>47</v>
      </c>
      <c r="M382" s="25" t="str">
        <f ca="1">HLOOKUP(tBase[[#This Row],[Idade]],$O$3:$R$4,2,TRUE)</f>
        <v>44 - 54</v>
      </c>
      <c r="N382" s="22"/>
    </row>
    <row r="383" spans="2:14">
      <c r="B383" s="21">
        <v>47245946960</v>
      </c>
      <c r="C383" t="s">
        <v>19</v>
      </c>
      <c r="D383" t="s">
        <v>6</v>
      </c>
      <c r="E383" t="s">
        <v>8</v>
      </c>
      <c r="F383" t="s">
        <v>12</v>
      </c>
      <c r="G383" t="s">
        <v>426</v>
      </c>
      <c r="H383" s="1">
        <v>29352</v>
      </c>
      <c r="I383" s="1" t="s">
        <v>433</v>
      </c>
      <c r="J383" t="s">
        <v>455</v>
      </c>
      <c r="K383" s="18">
        <v>9.9</v>
      </c>
      <c r="L383" s="22">
        <f ca="1">TRUNC((TODAY()-tBase[[#This Row],[Data Nascimento]])/365)</f>
        <v>45</v>
      </c>
      <c r="M383" s="25" t="str">
        <f ca="1">HLOOKUP(tBase[[#This Row],[Idade]],$O$3:$R$4,2,TRUE)</f>
        <v>44 - 54</v>
      </c>
      <c r="N383" s="22"/>
    </row>
    <row r="384" spans="2:14">
      <c r="B384" s="21">
        <v>47365199226</v>
      </c>
      <c r="C384" t="s">
        <v>242</v>
      </c>
      <c r="D384" t="s">
        <v>6</v>
      </c>
      <c r="E384" t="s">
        <v>8</v>
      </c>
      <c r="F384" t="s">
        <v>13</v>
      </c>
      <c r="G384" t="s">
        <v>424</v>
      </c>
      <c r="H384" s="1">
        <v>32275</v>
      </c>
      <c r="I384" s="1" t="s">
        <v>433</v>
      </c>
      <c r="J384" t="s">
        <v>456</v>
      </c>
      <c r="K384" s="18">
        <v>79.900000000000006</v>
      </c>
      <c r="L384" s="22">
        <f ca="1">TRUNC((TODAY()-tBase[[#This Row],[Data Nascimento]])/365)</f>
        <v>37</v>
      </c>
      <c r="M384" s="25" t="str">
        <f ca="1">HLOOKUP(tBase[[#This Row],[Idade]],$O$3:$R$4,2,TRUE)</f>
        <v>35 - 44</v>
      </c>
      <c r="N384" s="22"/>
    </row>
    <row r="385" spans="2:14">
      <c r="B385" s="21">
        <v>47372471507</v>
      </c>
      <c r="C385" t="s">
        <v>271</v>
      </c>
      <c r="D385" t="s">
        <v>5</v>
      </c>
      <c r="E385" t="s">
        <v>417</v>
      </c>
      <c r="F385" t="s">
        <v>12</v>
      </c>
      <c r="G385" t="s">
        <v>424</v>
      </c>
      <c r="H385" s="1">
        <v>21726</v>
      </c>
      <c r="I385" s="1" t="s">
        <v>433</v>
      </c>
      <c r="J385" t="s">
        <v>456</v>
      </c>
      <c r="K385" s="18">
        <v>79.900000000000006</v>
      </c>
      <c r="L385" s="22">
        <f ca="1">TRUNC((TODAY()-tBase[[#This Row],[Data Nascimento]])/365)</f>
        <v>66</v>
      </c>
      <c r="M385" s="25" t="str">
        <f ca="1">HLOOKUP(tBase[[#This Row],[Idade]],$O$3:$R$4,2,TRUE)</f>
        <v>54-70</v>
      </c>
      <c r="N385" s="22"/>
    </row>
    <row r="386" spans="2:14">
      <c r="B386" s="21">
        <v>47393301586</v>
      </c>
      <c r="C386" t="s">
        <v>213</v>
      </c>
      <c r="D386" t="s">
        <v>6</v>
      </c>
      <c r="E386" t="s">
        <v>7</v>
      </c>
      <c r="F386" t="s">
        <v>427</v>
      </c>
      <c r="G386" t="s">
        <v>424</v>
      </c>
      <c r="H386" s="1">
        <v>34327</v>
      </c>
      <c r="I386" s="1" t="s">
        <v>429</v>
      </c>
      <c r="J386" t="s">
        <v>455</v>
      </c>
      <c r="K386" s="18">
        <v>9.9</v>
      </c>
      <c r="L386" s="22">
        <f ca="1">TRUNC((TODAY()-tBase[[#This Row],[Data Nascimento]])/365)</f>
        <v>31</v>
      </c>
      <c r="M386" s="25" t="str">
        <f ca="1">HLOOKUP(tBase[[#This Row],[Idade]],$O$3:$R$4,2,TRUE)</f>
        <v>24-34</v>
      </c>
      <c r="N386" s="22"/>
    </row>
    <row r="387" spans="2:14">
      <c r="B387" s="21">
        <v>47497279533</v>
      </c>
      <c r="C387" t="s">
        <v>103</v>
      </c>
      <c r="D387" t="s">
        <v>6</v>
      </c>
      <c r="E387" t="s">
        <v>7</v>
      </c>
      <c r="F387" t="s">
        <v>12</v>
      </c>
      <c r="G387" t="s">
        <v>425</v>
      </c>
      <c r="H387" s="1">
        <v>31175</v>
      </c>
      <c r="I387" s="1" t="s">
        <v>432</v>
      </c>
      <c r="J387" t="s">
        <v>456</v>
      </c>
      <c r="K387" s="18">
        <v>79.900000000000006</v>
      </c>
      <c r="L387" s="22">
        <f ca="1">TRUNC((TODAY()-tBase[[#This Row],[Data Nascimento]])/365)</f>
        <v>40</v>
      </c>
      <c r="M387" s="25" t="str">
        <f ca="1">HLOOKUP(tBase[[#This Row],[Idade]],$O$3:$R$4,2,TRUE)</f>
        <v>35 - 44</v>
      </c>
      <c r="N387" s="22"/>
    </row>
    <row r="388" spans="2:14">
      <c r="B388" s="21">
        <v>47514609560</v>
      </c>
      <c r="C388" t="s">
        <v>360</v>
      </c>
      <c r="D388" t="s">
        <v>6</v>
      </c>
      <c r="E388" t="s">
        <v>7</v>
      </c>
      <c r="F388" t="s">
        <v>13</v>
      </c>
      <c r="G388" t="s">
        <v>426</v>
      </c>
      <c r="H388" s="1">
        <v>22192</v>
      </c>
      <c r="I388" s="1" t="s">
        <v>436</v>
      </c>
      <c r="J388" t="s">
        <v>454</v>
      </c>
      <c r="K388" s="18">
        <v>35.9</v>
      </c>
      <c r="L388" s="22">
        <f ca="1">TRUNC((TODAY()-tBase[[#This Row],[Data Nascimento]])/365)</f>
        <v>64</v>
      </c>
      <c r="M388" s="25" t="str">
        <f ca="1">HLOOKUP(tBase[[#This Row],[Idade]],$O$3:$R$4,2,TRUE)</f>
        <v>54-70</v>
      </c>
      <c r="N388" s="22"/>
    </row>
    <row r="389" spans="2:14">
      <c r="B389" s="21">
        <v>47564971365</v>
      </c>
      <c r="C389" t="s">
        <v>23</v>
      </c>
      <c r="D389" t="s">
        <v>6</v>
      </c>
      <c r="E389" t="s">
        <v>7</v>
      </c>
      <c r="F389" t="s">
        <v>427</v>
      </c>
      <c r="G389" t="s">
        <v>424</v>
      </c>
      <c r="H389" s="1">
        <v>30642</v>
      </c>
      <c r="I389" s="1" t="s">
        <v>436</v>
      </c>
      <c r="J389" t="s">
        <v>453</v>
      </c>
      <c r="K389" s="18">
        <v>29.9</v>
      </c>
      <c r="L389" s="22">
        <f ca="1">TRUNC((TODAY()-tBase[[#This Row],[Data Nascimento]])/365)</f>
        <v>41</v>
      </c>
      <c r="M389" s="25" t="str">
        <f ca="1">HLOOKUP(tBase[[#This Row],[Idade]],$O$3:$R$4,2,TRUE)</f>
        <v>35 - 44</v>
      </c>
      <c r="N389" s="22"/>
    </row>
    <row r="390" spans="2:14">
      <c r="B390" s="21">
        <v>47725755906</v>
      </c>
      <c r="C390" t="s">
        <v>220</v>
      </c>
      <c r="D390" t="s">
        <v>6</v>
      </c>
      <c r="E390" t="s">
        <v>7</v>
      </c>
      <c r="F390" t="s">
        <v>14</v>
      </c>
      <c r="G390" t="s">
        <v>425</v>
      </c>
      <c r="H390" s="1">
        <v>32268</v>
      </c>
      <c r="I390" s="1" t="s">
        <v>436</v>
      </c>
      <c r="J390" t="s">
        <v>453</v>
      </c>
      <c r="K390" s="18">
        <v>29.9</v>
      </c>
      <c r="L390" s="22">
        <f ca="1">TRUNC((TODAY()-tBase[[#This Row],[Data Nascimento]])/365)</f>
        <v>37</v>
      </c>
      <c r="M390" s="25" t="str">
        <f ca="1">HLOOKUP(tBase[[#This Row],[Idade]],$O$3:$R$4,2,TRUE)</f>
        <v>35 - 44</v>
      </c>
      <c r="N390" s="22"/>
    </row>
    <row r="391" spans="2:14">
      <c r="B391" s="21">
        <v>47745382527</v>
      </c>
      <c r="C391" t="s">
        <v>260</v>
      </c>
      <c r="D391" t="s">
        <v>6</v>
      </c>
      <c r="E391" t="s">
        <v>7</v>
      </c>
      <c r="F391" t="s">
        <v>13</v>
      </c>
      <c r="G391" t="s">
        <v>425</v>
      </c>
      <c r="H391" s="1">
        <v>32073</v>
      </c>
      <c r="I391" s="1" t="s">
        <v>436</v>
      </c>
      <c r="J391" t="s">
        <v>455</v>
      </c>
      <c r="K391" s="18">
        <v>9.9</v>
      </c>
      <c r="L391" s="22">
        <f ca="1">TRUNC((TODAY()-tBase[[#This Row],[Data Nascimento]])/365)</f>
        <v>37</v>
      </c>
      <c r="M391" s="25" t="str">
        <f ca="1">HLOOKUP(tBase[[#This Row],[Idade]],$O$3:$R$4,2,TRUE)</f>
        <v>35 - 44</v>
      </c>
      <c r="N391" s="22"/>
    </row>
    <row r="392" spans="2:14">
      <c r="B392" s="21">
        <v>47840676137</v>
      </c>
      <c r="C392" t="s">
        <v>342</v>
      </c>
      <c r="D392" t="s">
        <v>6</v>
      </c>
      <c r="E392" t="s">
        <v>8</v>
      </c>
      <c r="F392" t="s">
        <v>11</v>
      </c>
      <c r="G392" t="s">
        <v>424</v>
      </c>
      <c r="H392" s="1">
        <v>23864</v>
      </c>
      <c r="I392" s="1" t="s">
        <v>436</v>
      </c>
      <c r="J392" t="s">
        <v>456</v>
      </c>
      <c r="K392" s="18">
        <v>79.900000000000006</v>
      </c>
      <c r="L392" s="22">
        <f ca="1">TRUNC((TODAY()-tBase[[#This Row],[Data Nascimento]])/365)</f>
        <v>60</v>
      </c>
      <c r="M392" s="25" t="str">
        <f ca="1">HLOOKUP(tBase[[#This Row],[Idade]],$O$3:$R$4,2,TRUE)</f>
        <v>54-70</v>
      </c>
      <c r="N392" s="22"/>
    </row>
    <row r="393" spans="2:14">
      <c r="B393" s="21">
        <v>47885298863</v>
      </c>
      <c r="C393" t="s">
        <v>333</v>
      </c>
      <c r="D393" t="s">
        <v>5</v>
      </c>
      <c r="E393" t="s">
        <v>7</v>
      </c>
      <c r="F393" t="s">
        <v>427</v>
      </c>
      <c r="G393" t="s">
        <v>424</v>
      </c>
      <c r="H393" s="1">
        <v>25907</v>
      </c>
      <c r="I393" s="1" t="s">
        <v>436</v>
      </c>
      <c r="J393" t="s">
        <v>455</v>
      </c>
      <c r="K393" s="18">
        <v>9.9</v>
      </c>
      <c r="L393" s="22">
        <f ca="1">TRUNC((TODAY()-tBase[[#This Row],[Data Nascimento]])/365)</f>
        <v>54</v>
      </c>
      <c r="M393" s="25" t="str">
        <f ca="1">HLOOKUP(tBase[[#This Row],[Idade]],$O$3:$R$4,2,TRUE)</f>
        <v>54-70</v>
      </c>
      <c r="N393" s="22"/>
    </row>
    <row r="394" spans="2:14">
      <c r="B394" s="21">
        <v>47922430248</v>
      </c>
      <c r="C394" t="s">
        <v>105</v>
      </c>
      <c r="D394" t="s">
        <v>6</v>
      </c>
      <c r="E394" t="s">
        <v>7</v>
      </c>
      <c r="F394" t="s">
        <v>427</v>
      </c>
      <c r="G394" t="s">
        <v>425</v>
      </c>
      <c r="H394" s="1">
        <v>24578</v>
      </c>
      <c r="I394" s="1" t="s">
        <v>435</v>
      </c>
      <c r="J394" t="s">
        <v>455</v>
      </c>
      <c r="K394" s="18">
        <v>9.9</v>
      </c>
      <c r="L394" s="22">
        <f ca="1">TRUNC((TODAY()-tBase[[#This Row],[Data Nascimento]])/365)</f>
        <v>58</v>
      </c>
      <c r="M394" s="25" t="str">
        <f ca="1">HLOOKUP(tBase[[#This Row],[Idade]],$O$3:$R$4,2,TRUE)</f>
        <v>54-70</v>
      </c>
      <c r="N394" s="22"/>
    </row>
    <row r="395" spans="2:14">
      <c r="B395" s="21">
        <v>47979032104</v>
      </c>
      <c r="C395" t="s">
        <v>166</v>
      </c>
      <c r="D395" t="s">
        <v>5</v>
      </c>
      <c r="E395" t="s">
        <v>417</v>
      </c>
      <c r="F395" t="s">
        <v>427</v>
      </c>
      <c r="G395" t="s">
        <v>426</v>
      </c>
      <c r="H395" s="1">
        <v>25909</v>
      </c>
      <c r="I395" s="1" t="s">
        <v>433</v>
      </c>
      <c r="J395" t="s">
        <v>453</v>
      </c>
      <c r="K395" s="18">
        <v>29.9</v>
      </c>
      <c r="L395" s="22">
        <f ca="1">TRUNC((TODAY()-tBase[[#This Row],[Data Nascimento]])/365)</f>
        <v>54</v>
      </c>
      <c r="M395" s="25" t="str">
        <f ca="1">HLOOKUP(tBase[[#This Row],[Idade]],$O$3:$R$4,2,TRUE)</f>
        <v>54-70</v>
      </c>
      <c r="N395" s="22"/>
    </row>
    <row r="396" spans="2:14">
      <c r="B396" s="21">
        <v>48007068927</v>
      </c>
      <c r="C396" t="s">
        <v>349</v>
      </c>
      <c r="D396" t="s">
        <v>5</v>
      </c>
      <c r="E396" t="s">
        <v>8</v>
      </c>
      <c r="F396" t="s">
        <v>427</v>
      </c>
      <c r="G396" t="s">
        <v>426</v>
      </c>
      <c r="H396" s="1">
        <v>30373</v>
      </c>
      <c r="I396" s="1" t="s">
        <v>433</v>
      </c>
      <c r="J396" t="s">
        <v>454</v>
      </c>
      <c r="K396" s="18">
        <v>35.9</v>
      </c>
      <c r="L396" s="22">
        <f ca="1">TRUNC((TODAY()-tBase[[#This Row],[Data Nascimento]])/365)</f>
        <v>42</v>
      </c>
      <c r="M396" s="25" t="str">
        <f ca="1">HLOOKUP(tBase[[#This Row],[Idade]],$O$3:$R$4,2,TRUE)</f>
        <v>35 - 44</v>
      </c>
      <c r="N396" s="22"/>
    </row>
    <row r="397" spans="2:14">
      <c r="B397" s="21">
        <v>48217353343</v>
      </c>
      <c r="C397" t="s">
        <v>408</v>
      </c>
      <c r="D397" t="s">
        <v>5</v>
      </c>
      <c r="E397" t="s">
        <v>416</v>
      </c>
      <c r="F397" t="s">
        <v>13</v>
      </c>
      <c r="G397" t="s">
        <v>425</v>
      </c>
      <c r="H397" s="1">
        <v>22133</v>
      </c>
      <c r="I397" s="1" t="s">
        <v>433</v>
      </c>
      <c r="J397" t="s">
        <v>454</v>
      </c>
      <c r="K397" s="18">
        <v>35.9</v>
      </c>
      <c r="L397" s="22">
        <f ca="1">TRUNC((TODAY()-tBase[[#This Row],[Data Nascimento]])/365)</f>
        <v>65</v>
      </c>
      <c r="M397" s="25" t="str">
        <f ca="1">HLOOKUP(tBase[[#This Row],[Idade]],$O$3:$R$4,2,TRUE)</f>
        <v>54-70</v>
      </c>
      <c r="N397" s="22"/>
    </row>
    <row r="398" spans="2:14">
      <c r="B398" s="21">
        <v>48338358825</v>
      </c>
      <c r="C398" t="s">
        <v>115</v>
      </c>
      <c r="D398" t="s">
        <v>5</v>
      </c>
      <c r="E398" t="s">
        <v>417</v>
      </c>
      <c r="F398" t="s">
        <v>12</v>
      </c>
      <c r="G398" t="s">
        <v>425</v>
      </c>
      <c r="H398" s="1">
        <v>32578</v>
      </c>
      <c r="I398" s="1" t="s">
        <v>433</v>
      </c>
      <c r="J398" t="s">
        <v>455</v>
      </c>
      <c r="K398" s="18">
        <v>9.9</v>
      </c>
      <c r="L398" s="22">
        <f ca="1">TRUNC((TODAY()-tBase[[#This Row],[Data Nascimento]])/365)</f>
        <v>36</v>
      </c>
      <c r="M398" s="25" t="str">
        <f ca="1">HLOOKUP(tBase[[#This Row],[Idade]],$O$3:$R$4,2,TRUE)</f>
        <v>35 - 44</v>
      </c>
      <c r="N398" s="22"/>
    </row>
    <row r="399" spans="2:14">
      <c r="B399" s="21">
        <v>48432971475</v>
      </c>
      <c r="C399" t="s">
        <v>88</v>
      </c>
      <c r="D399" t="s">
        <v>5</v>
      </c>
      <c r="E399" t="s">
        <v>416</v>
      </c>
      <c r="F399" t="s">
        <v>14</v>
      </c>
      <c r="G399" t="s">
        <v>425</v>
      </c>
      <c r="H399" s="1">
        <v>22096</v>
      </c>
      <c r="I399" s="1" t="s">
        <v>433</v>
      </c>
      <c r="J399" t="s">
        <v>455</v>
      </c>
      <c r="K399" s="18">
        <v>9.9</v>
      </c>
      <c r="L399" s="22">
        <f ca="1">TRUNC((TODAY()-tBase[[#This Row],[Data Nascimento]])/365)</f>
        <v>65</v>
      </c>
      <c r="M399" s="25" t="str">
        <f ca="1">HLOOKUP(tBase[[#This Row],[Idade]],$O$3:$R$4,2,TRUE)</f>
        <v>54-70</v>
      </c>
      <c r="N399" s="22"/>
    </row>
    <row r="400" spans="2:14">
      <c r="B400" s="21">
        <v>48460714260</v>
      </c>
      <c r="C400" t="s">
        <v>230</v>
      </c>
      <c r="D400" t="s">
        <v>6</v>
      </c>
      <c r="E400" t="s">
        <v>7</v>
      </c>
      <c r="F400" t="s">
        <v>13</v>
      </c>
      <c r="G400" t="s">
        <v>426</v>
      </c>
      <c r="H400" s="1">
        <v>29222</v>
      </c>
      <c r="I400" s="1" t="s">
        <v>430</v>
      </c>
      <c r="J400" t="s">
        <v>455</v>
      </c>
      <c r="K400" s="18">
        <v>9.9</v>
      </c>
      <c r="L400" s="22">
        <f ca="1">TRUNC((TODAY()-tBase[[#This Row],[Data Nascimento]])/365)</f>
        <v>45</v>
      </c>
      <c r="M400" s="25" t="str">
        <f ca="1">HLOOKUP(tBase[[#This Row],[Idade]],$O$3:$R$4,2,TRUE)</f>
        <v>44 - 54</v>
      </c>
      <c r="N400" s="22"/>
    </row>
    <row r="401" spans="2:14">
      <c r="B401" s="21">
        <v>48465087625</v>
      </c>
      <c r="C401" t="s">
        <v>121</v>
      </c>
      <c r="D401" t="s">
        <v>6</v>
      </c>
      <c r="E401" t="s">
        <v>417</v>
      </c>
      <c r="F401" t="s">
        <v>12</v>
      </c>
      <c r="G401" t="s">
        <v>425</v>
      </c>
      <c r="H401" s="1">
        <v>33148</v>
      </c>
      <c r="I401" s="1" t="s">
        <v>429</v>
      </c>
      <c r="J401" t="s">
        <v>454</v>
      </c>
      <c r="K401" s="18">
        <v>35.9</v>
      </c>
      <c r="L401" s="22">
        <f ca="1">TRUNC((TODAY()-tBase[[#This Row],[Data Nascimento]])/365)</f>
        <v>34</v>
      </c>
      <c r="M401" s="25" t="str">
        <f ca="1">HLOOKUP(tBase[[#This Row],[Idade]],$O$3:$R$4,2,TRUE)</f>
        <v>24-34</v>
      </c>
      <c r="N401" s="22"/>
    </row>
    <row r="402" spans="2:14">
      <c r="B402" s="21">
        <v>48537217226</v>
      </c>
      <c r="C402" t="s">
        <v>73</v>
      </c>
      <c r="D402" t="s">
        <v>6</v>
      </c>
      <c r="E402" t="s">
        <v>7</v>
      </c>
      <c r="F402" t="s">
        <v>12</v>
      </c>
      <c r="G402" t="s">
        <v>424</v>
      </c>
      <c r="H402" s="1">
        <v>29697</v>
      </c>
      <c r="I402" s="1" t="s">
        <v>431</v>
      </c>
      <c r="J402" t="s">
        <v>454</v>
      </c>
      <c r="K402" s="18">
        <v>35.9</v>
      </c>
      <c r="L402" s="22">
        <f ca="1">TRUNC((TODAY()-tBase[[#This Row],[Data Nascimento]])/365)</f>
        <v>44</v>
      </c>
      <c r="M402" s="25" t="str">
        <f ca="1">HLOOKUP(tBase[[#This Row],[Idade]],$O$3:$R$4,2,TRUE)</f>
        <v>44 - 54</v>
      </c>
      <c r="N402" s="22"/>
    </row>
    <row r="403" spans="2:14">
      <c r="B403" s="21">
        <v>48554358741</v>
      </c>
      <c r="C403" t="s">
        <v>165</v>
      </c>
      <c r="D403" t="s">
        <v>5</v>
      </c>
      <c r="E403" t="s">
        <v>7</v>
      </c>
      <c r="F403" t="s">
        <v>427</v>
      </c>
      <c r="G403" t="s">
        <v>425</v>
      </c>
      <c r="H403" s="1">
        <v>24514</v>
      </c>
      <c r="I403" s="1" t="s">
        <v>432</v>
      </c>
      <c r="J403" t="s">
        <v>455</v>
      </c>
      <c r="K403" s="18">
        <v>9.9</v>
      </c>
      <c r="L403" s="22">
        <f ca="1">TRUNC((TODAY()-tBase[[#This Row],[Data Nascimento]])/365)</f>
        <v>58</v>
      </c>
      <c r="M403" s="25" t="str">
        <f ca="1">HLOOKUP(tBase[[#This Row],[Idade]],$O$3:$R$4,2,TRUE)</f>
        <v>54-70</v>
      </c>
      <c r="N403" s="22"/>
    </row>
    <row r="404" spans="2:14">
      <c r="B404" s="21">
        <v>48559982420</v>
      </c>
      <c r="C404" t="s">
        <v>93</v>
      </c>
      <c r="D404" t="s">
        <v>6</v>
      </c>
      <c r="E404" t="s">
        <v>7</v>
      </c>
      <c r="F404" t="s">
        <v>427</v>
      </c>
      <c r="G404" t="s">
        <v>424</v>
      </c>
      <c r="H404" s="1">
        <v>23769</v>
      </c>
      <c r="I404" s="1" t="s">
        <v>434</v>
      </c>
      <c r="J404" t="s">
        <v>455</v>
      </c>
      <c r="K404" s="18">
        <v>9.9</v>
      </c>
      <c r="L404" s="22">
        <f ca="1">TRUNC((TODAY()-tBase[[#This Row],[Data Nascimento]])/365)</f>
        <v>60</v>
      </c>
      <c r="M404" s="25" t="str">
        <f ca="1">HLOOKUP(tBase[[#This Row],[Idade]],$O$3:$R$4,2,TRUE)</f>
        <v>54-70</v>
      </c>
      <c r="N404" s="22"/>
    </row>
    <row r="405" spans="2:14">
      <c r="B405" s="21">
        <v>48647651375</v>
      </c>
      <c r="C405" t="s">
        <v>374</v>
      </c>
      <c r="D405" t="s">
        <v>5</v>
      </c>
      <c r="E405" t="s">
        <v>417</v>
      </c>
      <c r="F405" t="s">
        <v>13</v>
      </c>
      <c r="G405" t="s">
        <v>425</v>
      </c>
      <c r="H405" s="1">
        <v>22072</v>
      </c>
      <c r="I405" s="1" t="s">
        <v>430</v>
      </c>
      <c r="J405" t="s">
        <v>455</v>
      </c>
      <c r="K405" s="18">
        <v>9.9</v>
      </c>
      <c r="L405" s="22">
        <f ca="1">TRUNC((TODAY()-tBase[[#This Row],[Data Nascimento]])/365)</f>
        <v>65</v>
      </c>
      <c r="M405" s="25" t="str">
        <f ca="1">HLOOKUP(tBase[[#This Row],[Idade]],$O$3:$R$4,2,TRUE)</f>
        <v>54-70</v>
      </c>
      <c r="N405" s="22"/>
    </row>
    <row r="406" spans="2:14">
      <c r="B406" s="21">
        <v>48711816230</v>
      </c>
      <c r="C406" t="s">
        <v>161</v>
      </c>
      <c r="D406" t="s">
        <v>5</v>
      </c>
      <c r="E406" t="s">
        <v>417</v>
      </c>
      <c r="F406" t="s">
        <v>427</v>
      </c>
      <c r="G406" t="s">
        <v>425</v>
      </c>
      <c r="H406" s="1">
        <v>21718</v>
      </c>
      <c r="I406" s="1" t="s">
        <v>435</v>
      </c>
      <c r="J406" t="s">
        <v>454</v>
      </c>
      <c r="K406" s="18">
        <v>35.9</v>
      </c>
      <c r="L406" s="22">
        <f ca="1">TRUNC((TODAY()-tBase[[#This Row],[Data Nascimento]])/365)</f>
        <v>66</v>
      </c>
      <c r="M406" s="25" t="str">
        <f ca="1">HLOOKUP(tBase[[#This Row],[Idade]],$O$3:$R$4,2,TRUE)</f>
        <v>54-70</v>
      </c>
      <c r="N406" s="22"/>
    </row>
    <row r="407" spans="2:14">
      <c r="B407" s="21">
        <v>48816102229</v>
      </c>
      <c r="C407" t="s">
        <v>385</v>
      </c>
      <c r="D407" t="s">
        <v>6</v>
      </c>
      <c r="E407" t="s">
        <v>7</v>
      </c>
      <c r="F407" t="s">
        <v>12</v>
      </c>
      <c r="G407" t="s">
        <v>425</v>
      </c>
      <c r="H407" s="1">
        <v>29339</v>
      </c>
      <c r="I407" s="1" t="s">
        <v>436</v>
      </c>
      <c r="J407" t="s">
        <v>454</v>
      </c>
      <c r="K407" s="18">
        <v>35.9</v>
      </c>
      <c r="L407" s="22">
        <f ca="1">TRUNC((TODAY()-tBase[[#This Row],[Data Nascimento]])/365)</f>
        <v>45</v>
      </c>
      <c r="M407" s="25" t="str">
        <f ca="1">HLOOKUP(tBase[[#This Row],[Idade]],$O$3:$R$4,2,TRUE)</f>
        <v>44 - 54</v>
      </c>
      <c r="N407" s="22"/>
    </row>
    <row r="408" spans="2:14">
      <c r="B408" s="21">
        <v>48822792088</v>
      </c>
      <c r="C408" t="s">
        <v>57</v>
      </c>
      <c r="D408" t="s">
        <v>6</v>
      </c>
      <c r="E408" t="s">
        <v>7</v>
      </c>
      <c r="F408" t="s">
        <v>427</v>
      </c>
      <c r="G408" t="s">
        <v>425</v>
      </c>
      <c r="H408" s="1">
        <v>30743</v>
      </c>
      <c r="I408" s="1" t="s">
        <v>430</v>
      </c>
      <c r="J408" t="s">
        <v>455</v>
      </c>
      <c r="K408" s="18">
        <v>9.9</v>
      </c>
      <c r="L408" s="22">
        <f ca="1">TRUNC((TODAY()-tBase[[#This Row],[Data Nascimento]])/365)</f>
        <v>41</v>
      </c>
      <c r="M408" s="25" t="str">
        <f ca="1">HLOOKUP(tBase[[#This Row],[Idade]],$O$3:$R$4,2,TRUE)</f>
        <v>35 - 44</v>
      </c>
      <c r="N408" s="22"/>
    </row>
    <row r="409" spans="2:14">
      <c r="B409" s="21">
        <v>48910175046</v>
      </c>
      <c r="C409" t="s">
        <v>24</v>
      </c>
      <c r="D409" t="s">
        <v>5</v>
      </c>
      <c r="E409" t="s">
        <v>417</v>
      </c>
      <c r="F409" t="s">
        <v>13</v>
      </c>
      <c r="G409" t="s">
        <v>425</v>
      </c>
      <c r="H409" s="1">
        <v>22039</v>
      </c>
      <c r="I409" s="1" t="s">
        <v>435</v>
      </c>
      <c r="J409" t="s">
        <v>454</v>
      </c>
      <c r="K409" s="18">
        <v>35.9</v>
      </c>
      <c r="L409" s="22">
        <f ca="1">TRUNC((TODAY()-tBase[[#This Row],[Data Nascimento]])/365)</f>
        <v>65</v>
      </c>
      <c r="M409" s="25" t="str">
        <f ca="1">HLOOKUP(tBase[[#This Row],[Idade]],$O$3:$R$4,2,TRUE)</f>
        <v>54-70</v>
      </c>
      <c r="N409" s="22"/>
    </row>
    <row r="410" spans="2:14">
      <c r="B410" s="21">
        <v>48925097810</v>
      </c>
      <c r="C410" t="s">
        <v>167</v>
      </c>
      <c r="D410" t="s">
        <v>6</v>
      </c>
      <c r="E410" t="s">
        <v>7</v>
      </c>
      <c r="F410" t="s">
        <v>427</v>
      </c>
      <c r="G410" t="s">
        <v>425</v>
      </c>
      <c r="H410" s="1">
        <v>21803</v>
      </c>
      <c r="I410" s="1" t="s">
        <v>436</v>
      </c>
      <c r="J410" t="s">
        <v>453</v>
      </c>
      <c r="K410" s="18">
        <v>29.9</v>
      </c>
      <c r="L410" s="22">
        <f ca="1">TRUNC((TODAY()-tBase[[#This Row],[Data Nascimento]])/365)</f>
        <v>66</v>
      </c>
      <c r="M410" s="25" t="str">
        <f ca="1">HLOOKUP(tBase[[#This Row],[Idade]],$O$3:$R$4,2,TRUE)</f>
        <v>54-70</v>
      </c>
      <c r="N410" s="22"/>
    </row>
    <row r="411" spans="2:14">
      <c r="B411" s="21">
        <v>49017327941</v>
      </c>
      <c r="C411" t="s">
        <v>311</v>
      </c>
      <c r="D411" t="s">
        <v>5</v>
      </c>
      <c r="E411" t="s">
        <v>417</v>
      </c>
      <c r="F411" t="s">
        <v>427</v>
      </c>
      <c r="G411" t="s">
        <v>424</v>
      </c>
      <c r="H411" s="1">
        <v>26953</v>
      </c>
      <c r="I411" s="1" t="s">
        <v>433</v>
      </c>
      <c r="J411" t="s">
        <v>453</v>
      </c>
      <c r="K411" s="18">
        <v>29.9</v>
      </c>
      <c r="L411" s="22">
        <f ca="1">TRUNC((TODAY()-tBase[[#This Row],[Data Nascimento]])/365)</f>
        <v>51</v>
      </c>
      <c r="M411" s="25" t="str">
        <f ca="1">HLOOKUP(tBase[[#This Row],[Idade]],$O$3:$R$4,2,TRUE)</f>
        <v>44 - 54</v>
      </c>
      <c r="N411" s="22"/>
    </row>
    <row r="412" spans="2:14">
      <c r="B412" s="21">
        <v>49141215224</v>
      </c>
      <c r="C412" t="s">
        <v>133</v>
      </c>
      <c r="D412" t="s">
        <v>6</v>
      </c>
      <c r="E412" t="s">
        <v>7</v>
      </c>
      <c r="F412" t="s">
        <v>427</v>
      </c>
      <c r="G412" t="s">
        <v>424</v>
      </c>
      <c r="H412" s="1">
        <v>20251</v>
      </c>
      <c r="I412" s="1" t="s">
        <v>433</v>
      </c>
      <c r="J412" t="s">
        <v>454</v>
      </c>
      <c r="K412" s="18">
        <v>35.9</v>
      </c>
      <c r="L412" s="22">
        <f ca="1">TRUNC((TODAY()-tBase[[#This Row],[Data Nascimento]])/365)</f>
        <v>70</v>
      </c>
      <c r="M412" s="25" t="str">
        <f ca="1">HLOOKUP(tBase[[#This Row],[Idade]],$O$3:$R$4,2,TRUE)</f>
        <v>54-70</v>
      </c>
      <c r="N412" s="22"/>
    </row>
    <row r="413" spans="2:14">
      <c r="B413" s="21">
        <v>49215142467</v>
      </c>
      <c r="C413" t="s">
        <v>412</v>
      </c>
      <c r="D413" t="s">
        <v>5</v>
      </c>
      <c r="E413" t="s">
        <v>8</v>
      </c>
      <c r="F413" t="s">
        <v>14</v>
      </c>
      <c r="G413" t="s">
        <v>425</v>
      </c>
      <c r="H413" s="1">
        <v>32154</v>
      </c>
      <c r="I413" s="1" t="s">
        <v>433</v>
      </c>
      <c r="J413" t="s">
        <v>453</v>
      </c>
      <c r="K413" s="18">
        <v>29.9</v>
      </c>
      <c r="L413" s="22">
        <f ca="1">TRUNC((TODAY()-tBase[[#This Row],[Data Nascimento]])/365)</f>
        <v>37</v>
      </c>
      <c r="M413" s="25" t="str">
        <f ca="1">HLOOKUP(tBase[[#This Row],[Idade]],$O$3:$R$4,2,TRUE)</f>
        <v>35 - 44</v>
      </c>
      <c r="N413" s="22"/>
    </row>
    <row r="414" spans="2:14">
      <c r="B414" s="21">
        <v>49266952999</v>
      </c>
      <c r="C414" t="s">
        <v>192</v>
      </c>
      <c r="D414" t="s">
        <v>5</v>
      </c>
      <c r="E414" t="s">
        <v>8</v>
      </c>
      <c r="F414" t="s">
        <v>13</v>
      </c>
      <c r="G414" t="s">
        <v>425</v>
      </c>
      <c r="H414" s="1">
        <v>28665</v>
      </c>
      <c r="I414" s="1" t="s">
        <v>433</v>
      </c>
      <c r="J414" t="s">
        <v>454</v>
      </c>
      <c r="K414" s="18">
        <v>35.9</v>
      </c>
      <c r="L414" s="22">
        <f ca="1">TRUNC((TODAY()-tBase[[#This Row],[Data Nascimento]])/365)</f>
        <v>47</v>
      </c>
      <c r="M414" s="25" t="str">
        <f ca="1">HLOOKUP(tBase[[#This Row],[Idade]],$O$3:$R$4,2,TRUE)</f>
        <v>44 - 54</v>
      </c>
      <c r="N414" s="22"/>
    </row>
    <row r="415" spans="2:14">
      <c r="B415" s="21">
        <v>49280389108</v>
      </c>
      <c r="C415" t="s">
        <v>370</v>
      </c>
      <c r="D415" t="s">
        <v>5</v>
      </c>
      <c r="E415" t="s">
        <v>7</v>
      </c>
      <c r="F415" t="s">
        <v>14</v>
      </c>
      <c r="G415" t="s">
        <v>426</v>
      </c>
      <c r="H415" s="1">
        <v>20919</v>
      </c>
      <c r="I415" s="1" t="s">
        <v>433</v>
      </c>
      <c r="J415" t="s">
        <v>453</v>
      </c>
      <c r="K415" s="18">
        <v>29.9</v>
      </c>
      <c r="L415" s="22">
        <f ca="1">TRUNC((TODAY()-tBase[[#This Row],[Data Nascimento]])/365)</f>
        <v>68</v>
      </c>
      <c r="M415" s="25" t="str">
        <f ca="1">HLOOKUP(tBase[[#This Row],[Idade]],$O$3:$R$4,2,TRUE)</f>
        <v>54-70</v>
      </c>
      <c r="N415" s="22"/>
    </row>
    <row r="416" spans="2:14">
      <c r="B416" s="21">
        <v>49281927823</v>
      </c>
      <c r="C416" t="s">
        <v>378</v>
      </c>
      <c r="D416" t="s">
        <v>5</v>
      </c>
      <c r="E416" t="s">
        <v>417</v>
      </c>
      <c r="F416" t="s">
        <v>11</v>
      </c>
      <c r="G416" t="s">
        <v>426</v>
      </c>
      <c r="H416" s="1">
        <v>34329</v>
      </c>
      <c r="I416" s="1" t="s">
        <v>433</v>
      </c>
      <c r="J416" t="s">
        <v>456</v>
      </c>
      <c r="K416" s="18">
        <v>79.900000000000006</v>
      </c>
      <c r="L416" s="22">
        <f ca="1">TRUNC((TODAY()-tBase[[#This Row],[Data Nascimento]])/365)</f>
        <v>31</v>
      </c>
      <c r="M416" s="25" t="str">
        <f ca="1">HLOOKUP(tBase[[#This Row],[Idade]],$O$3:$R$4,2,TRUE)</f>
        <v>24-34</v>
      </c>
      <c r="N416" s="22"/>
    </row>
    <row r="417" spans="2:14">
      <c r="B417" s="21">
        <v>49300310285</v>
      </c>
      <c r="C417" t="s">
        <v>223</v>
      </c>
      <c r="D417" t="s">
        <v>5</v>
      </c>
      <c r="E417" t="s">
        <v>7</v>
      </c>
      <c r="F417" t="s">
        <v>12</v>
      </c>
      <c r="G417" t="s">
        <v>424</v>
      </c>
      <c r="H417" s="1">
        <v>26262</v>
      </c>
      <c r="I417" s="1" t="s">
        <v>433</v>
      </c>
      <c r="J417" t="s">
        <v>456</v>
      </c>
      <c r="K417" s="18">
        <v>79.900000000000006</v>
      </c>
      <c r="L417" s="22">
        <f ca="1">TRUNC((TODAY()-tBase[[#This Row],[Data Nascimento]])/365)</f>
        <v>53</v>
      </c>
      <c r="M417" s="25" t="str">
        <f ca="1">HLOOKUP(tBase[[#This Row],[Idade]],$O$3:$R$4,2,TRUE)</f>
        <v>44 - 54</v>
      </c>
      <c r="N417" s="22"/>
    </row>
    <row r="418" spans="2:14">
      <c r="B418" s="21">
        <v>49307528124</v>
      </c>
      <c r="C418" t="s">
        <v>331</v>
      </c>
      <c r="D418" t="s">
        <v>5</v>
      </c>
      <c r="E418" t="s">
        <v>416</v>
      </c>
      <c r="F418" t="s">
        <v>12</v>
      </c>
      <c r="G418" t="s">
        <v>424</v>
      </c>
      <c r="H418" s="1">
        <v>31963</v>
      </c>
      <c r="I418" s="1" t="s">
        <v>433</v>
      </c>
      <c r="J418" t="s">
        <v>455</v>
      </c>
      <c r="K418" s="18">
        <v>9.9</v>
      </c>
      <c r="L418" s="22">
        <f ca="1">TRUNC((TODAY()-tBase[[#This Row],[Data Nascimento]])/365)</f>
        <v>38</v>
      </c>
      <c r="M418" s="25" t="str">
        <f ca="1">HLOOKUP(tBase[[#This Row],[Idade]],$O$3:$R$4,2,TRUE)</f>
        <v>35 - 44</v>
      </c>
      <c r="N418" s="22"/>
    </row>
    <row r="419" spans="2:14">
      <c r="B419" s="21">
        <v>49328439074</v>
      </c>
      <c r="C419" t="s">
        <v>371</v>
      </c>
      <c r="D419" t="s">
        <v>6</v>
      </c>
      <c r="E419" t="s">
        <v>416</v>
      </c>
      <c r="F419" t="s">
        <v>13</v>
      </c>
      <c r="G419" t="s">
        <v>424</v>
      </c>
      <c r="H419" s="1">
        <v>30361</v>
      </c>
      <c r="I419" s="1" t="s">
        <v>433</v>
      </c>
      <c r="J419" t="s">
        <v>453</v>
      </c>
      <c r="K419" s="18">
        <v>29.9</v>
      </c>
      <c r="L419" s="22">
        <f ca="1">TRUNC((TODAY()-tBase[[#This Row],[Data Nascimento]])/365)</f>
        <v>42</v>
      </c>
      <c r="M419" s="25" t="str">
        <f ca="1">HLOOKUP(tBase[[#This Row],[Idade]],$O$3:$R$4,2,TRUE)</f>
        <v>35 - 44</v>
      </c>
      <c r="N419" s="22"/>
    </row>
    <row r="420" spans="2:14">
      <c r="B420" s="21">
        <v>49391829352</v>
      </c>
      <c r="C420" t="s">
        <v>96</v>
      </c>
      <c r="D420" t="s">
        <v>6</v>
      </c>
      <c r="E420" t="s">
        <v>7</v>
      </c>
      <c r="F420" t="s">
        <v>13</v>
      </c>
      <c r="G420" t="s">
        <v>426</v>
      </c>
      <c r="H420" s="1">
        <v>30122</v>
      </c>
      <c r="I420" s="1" t="s">
        <v>429</v>
      </c>
      <c r="J420" t="s">
        <v>454</v>
      </c>
      <c r="K420" s="18">
        <v>35.9</v>
      </c>
      <c r="L420" s="22">
        <f ca="1">TRUNC((TODAY()-tBase[[#This Row],[Data Nascimento]])/365)</f>
        <v>43</v>
      </c>
      <c r="M420" s="25" t="str">
        <f ca="1">HLOOKUP(tBase[[#This Row],[Idade]],$O$3:$R$4,2,TRUE)</f>
        <v>35 - 44</v>
      </c>
      <c r="N420" s="22"/>
    </row>
    <row r="421" spans="2:14">
      <c r="B421" s="21">
        <v>49395647705</v>
      </c>
      <c r="C421" t="s">
        <v>218</v>
      </c>
      <c r="D421" t="s">
        <v>6</v>
      </c>
      <c r="E421" t="s">
        <v>417</v>
      </c>
      <c r="F421" t="s">
        <v>13</v>
      </c>
      <c r="G421" t="s">
        <v>426</v>
      </c>
      <c r="H421" s="1">
        <v>32945</v>
      </c>
      <c r="I421" s="1" t="s">
        <v>432</v>
      </c>
      <c r="J421" t="s">
        <v>456</v>
      </c>
      <c r="K421" s="18">
        <v>79.900000000000006</v>
      </c>
      <c r="L421" s="22">
        <f ca="1">TRUNC((TODAY()-tBase[[#This Row],[Data Nascimento]])/365)</f>
        <v>35</v>
      </c>
      <c r="M421" s="25" t="str">
        <f ca="1">HLOOKUP(tBase[[#This Row],[Idade]],$O$3:$R$4,2,TRUE)</f>
        <v>35 - 44</v>
      </c>
      <c r="N421" s="22"/>
    </row>
    <row r="422" spans="2:14">
      <c r="B422" s="21">
        <v>49477339063</v>
      </c>
      <c r="C422" t="s">
        <v>248</v>
      </c>
      <c r="D422" t="s">
        <v>6</v>
      </c>
      <c r="E422" t="s">
        <v>416</v>
      </c>
      <c r="F422" t="s">
        <v>13</v>
      </c>
      <c r="G422" t="s">
        <v>425</v>
      </c>
      <c r="H422" s="1">
        <v>24032</v>
      </c>
      <c r="I422" s="1" t="s">
        <v>436</v>
      </c>
      <c r="J422" t="s">
        <v>453</v>
      </c>
      <c r="K422" s="18">
        <v>29.9</v>
      </c>
      <c r="L422" s="22">
        <f ca="1">TRUNC((TODAY()-tBase[[#This Row],[Data Nascimento]])/365)</f>
        <v>59</v>
      </c>
      <c r="M422" s="25" t="str">
        <f ca="1">HLOOKUP(tBase[[#This Row],[Idade]],$O$3:$R$4,2,TRUE)</f>
        <v>54-70</v>
      </c>
      <c r="N422" s="22"/>
    </row>
    <row r="423" spans="2:14">
      <c r="B423" s="21">
        <v>49479547341</v>
      </c>
      <c r="C423" t="s">
        <v>186</v>
      </c>
      <c r="D423" t="s">
        <v>5</v>
      </c>
      <c r="E423" t="s">
        <v>417</v>
      </c>
      <c r="F423" t="s">
        <v>11</v>
      </c>
      <c r="G423" t="s">
        <v>426</v>
      </c>
      <c r="H423" s="1">
        <v>23262</v>
      </c>
      <c r="I423" s="1" t="s">
        <v>436</v>
      </c>
      <c r="J423" t="s">
        <v>456</v>
      </c>
      <c r="K423" s="18">
        <v>79.900000000000006</v>
      </c>
      <c r="L423" s="22">
        <f ca="1">TRUNC((TODAY()-tBase[[#This Row],[Data Nascimento]])/365)</f>
        <v>62</v>
      </c>
      <c r="M423" s="25" t="str">
        <f ca="1">HLOOKUP(tBase[[#This Row],[Idade]],$O$3:$R$4,2,TRUE)</f>
        <v>54-70</v>
      </c>
      <c r="N423" s="22"/>
    </row>
    <row r="424" spans="2:14">
      <c r="B424" s="21">
        <v>49514272789</v>
      </c>
      <c r="C424" t="s">
        <v>315</v>
      </c>
      <c r="D424" t="s">
        <v>5</v>
      </c>
      <c r="E424" t="s">
        <v>417</v>
      </c>
      <c r="F424" t="s">
        <v>9</v>
      </c>
      <c r="G424" t="s">
        <v>425</v>
      </c>
      <c r="H424" s="1">
        <v>27626</v>
      </c>
      <c r="I424" s="1" t="s">
        <v>436</v>
      </c>
      <c r="J424" t="s">
        <v>455</v>
      </c>
      <c r="K424" s="18">
        <v>9.9</v>
      </c>
      <c r="L424" s="22">
        <f ca="1">TRUNC((TODAY()-tBase[[#This Row],[Data Nascimento]])/365)</f>
        <v>50</v>
      </c>
      <c r="M424" s="25" t="str">
        <f ca="1">HLOOKUP(tBase[[#This Row],[Idade]],$O$3:$R$4,2,TRUE)</f>
        <v>44 - 54</v>
      </c>
      <c r="N424" s="22"/>
    </row>
    <row r="425" spans="2:14">
      <c r="B425" s="21">
        <v>49561602728</v>
      </c>
      <c r="C425" t="s">
        <v>164</v>
      </c>
      <c r="D425" t="s">
        <v>5</v>
      </c>
      <c r="E425" t="s">
        <v>418</v>
      </c>
      <c r="F425" t="s">
        <v>13</v>
      </c>
      <c r="G425" t="s">
        <v>425</v>
      </c>
      <c r="H425" s="1">
        <v>23760</v>
      </c>
      <c r="I425" s="1" t="s">
        <v>436</v>
      </c>
      <c r="J425" t="s">
        <v>455</v>
      </c>
      <c r="K425" s="18">
        <v>9.9</v>
      </c>
      <c r="L425" s="22">
        <f ca="1">TRUNC((TODAY()-tBase[[#This Row],[Data Nascimento]])/365)</f>
        <v>60</v>
      </c>
      <c r="M425" s="25" t="str">
        <f ca="1">HLOOKUP(tBase[[#This Row],[Idade]],$O$3:$R$4,2,TRUE)</f>
        <v>54-70</v>
      </c>
      <c r="N425" s="22"/>
    </row>
    <row r="426" spans="2:14">
      <c r="B426" s="21">
        <v>49609420133</v>
      </c>
      <c r="C426" t="s">
        <v>367</v>
      </c>
      <c r="D426" t="s">
        <v>6</v>
      </c>
      <c r="E426" t="s">
        <v>7</v>
      </c>
      <c r="F426" t="s">
        <v>12</v>
      </c>
      <c r="G426" t="s">
        <v>425</v>
      </c>
      <c r="H426" s="1">
        <v>22766</v>
      </c>
      <c r="I426" s="1" t="s">
        <v>436</v>
      </c>
      <c r="J426" t="s">
        <v>456</v>
      </c>
      <c r="K426" s="18">
        <v>79.900000000000006</v>
      </c>
      <c r="L426" s="22">
        <f ca="1">TRUNC((TODAY()-tBase[[#This Row],[Data Nascimento]])/365)</f>
        <v>63</v>
      </c>
      <c r="M426" s="25" t="str">
        <f ca="1">HLOOKUP(tBase[[#This Row],[Idade]],$O$3:$R$4,2,TRUE)</f>
        <v>54-70</v>
      </c>
      <c r="N426" s="22"/>
    </row>
    <row r="427" spans="2:14">
      <c r="B427" s="21">
        <v>49615735146</v>
      </c>
      <c r="C427" t="s">
        <v>334</v>
      </c>
      <c r="D427" t="s">
        <v>6</v>
      </c>
      <c r="E427" t="s">
        <v>417</v>
      </c>
      <c r="F427" t="s">
        <v>427</v>
      </c>
      <c r="G427" t="s">
        <v>425</v>
      </c>
      <c r="H427" s="1">
        <v>32468</v>
      </c>
      <c r="I427" s="1" t="s">
        <v>436</v>
      </c>
      <c r="J427" t="s">
        <v>453</v>
      </c>
      <c r="K427" s="18">
        <v>29.9</v>
      </c>
      <c r="L427" s="22">
        <f ca="1">TRUNC((TODAY()-tBase[[#This Row],[Data Nascimento]])/365)</f>
        <v>36</v>
      </c>
      <c r="M427" s="25" t="str">
        <f ca="1">HLOOKUP(tBase[[#This Row],[Idade]],$O$3:$R$4,2,TRUE)</f>
        <v>35 - 44</v>
      </c>
      <c r="N427" s="22"/>
    </row>
    <row r="428" spans="2:14">
      <c r="B428" s="21">
        <v>49708771068</v>
      </c>
      <c r="C428" t="s">
        <v>156</v>
      </c>
      <c r="D428" t="s">
        <v>6</v>
      </c>
      <c r="E428" t="s">
        <v>7</v>
      </c>
      <c r="F428" t="s">
        <v>13</v>
      </c>
      <c r="G428" t="s">
        <v>426</v>
      </c>
      <c r="H428" s="1">
        <v>29978</v>
      </c>
      <c r="I428" s="1" t="s">
        <v>435</v>
      </c>
      <c r="J428" t="s">
        <v>455</v>
      </c>
      <c r="K428" s="18">
        <v>9.9</v>
      </c>
      <c r="L428" s="22">
        <f ca="1">TRUNC((TODAY()-tBase[[#This Row],[Data Nascimento]])/365)</f>
        <v>43</v>
      </c>
      <c r="M428" s="25" t="str">
        <f ca="1">HLOOKUP(tBase[[#This Row],[Idade]],$O$3:$R$4,2,TRUE)</f>
        <v>35 - 44</v>
      </c>
      <c r="N428" s="22"/>
    </row>
    <row r="429" spans="2:14">
      <c r="B429" s="21">
        <v>49733529074</v>
      </c>
      <c r="C429" t="s">
        <v>55</v>
      </c>
      <c r="D429" t="s">
        <v>6</v>
      </c>
      <c r="E429" t="s">
        <v>417</v>
      </c>
      <c r="F429" t="s">
        <v>12</v>
      </c>
      <c r="G429" t="s">
        <v>425</v>
      </c>
      <c r="H429" s="1">
        <v>29578</v>
      </c>
      <c r="I429" s="1" t="s">
        <v>433</v>
      </c>
      <c r="J429" t="s">
        <v>456</v>
      </c>
      <c r="K429" s="18">
        <v>79.900000000000006</v>
      </c>
      <c r="L429" s="22">
        <f ca="1">TRUNC((TODAY()-tBase[[#This Row],[Data Nascimento]])/365)</f>
        <v>44</v>
      </c>
      <c r="M429" s="25" t="str">
        <f ca="1">HLOOKUP(tBase[[#This Row],[Idade]],$O$3:$R$4,2,TRUE)</f>
        <v>44 - 54</v>
      </c>
      <c r="N429" s="22"/>
    </row>
    <row r="430" spans="2:14">
      <c r="B430" s="21">
        <v>49822462008</v>
      </c>
      <c r="C430" t="s">
        <v>369</v>
      </c>
      <c r="D430" t="s">
        <v>6</v>
      </c>
      <c r="E430" t="s">
        <v>8</v>
      </c>
      <c r="F430" t="s">
        <v>427</v>
      </c>
      <c r="G430" t="s">
        <v>424</v>
      </c>
      <c r="H430" s="1">
        <v>22511</v>
      </c>
      <c r="I430" s="1" t="s">
        <v>433</v>
      </c>
      <c r="J430" t="s">
        <v>455</v>
      </c>
      <c r="K430" s="18">
        <v>9.9</v>
      </c>
      <c r="L430" s="22">
        <f ca="1">TRUNC((TODAY()-tBase[[#This Row],[Data Nascimento]])/365)</f>
        <v>64</v>
      </c>
      <c r="M430" s="25" t="str">
        <f ca="1">HLOOKUP(tBase[[#This Row],[Idade]],$O$3:$R$4,2,TRUE)</f>
        <v>54-70</v>
      </c>
      <c r="N430" s="22"/>
    </row>
    <row r="431" spans="2:14">
      <c r="B431" s="21">
        <v>49859929846</v>
      </c>
      <c r="C431" t="s">
        <v>381</v>
      </c>
      <c r="D431" t="s">
        <v>6</v>
      </c>
      <c r="E431" t="s">
        <v>417</v>
      </c>
      <c r="F431" t="s">
        <v>427</v>
      </c>
      <c r="G431" t="s">
        <v>425</v>
      </c>
      <c r="H431" s="1">
        <v>33468</v>
      </c>
      <c r="I431" s="1" t="s">
        <v>433</v>
      </c>
      <c r="J431" t="s">
        <v>455</v>
      </c>
      <c r="K431" s="18">
        <v>9.9</v>
      </c>
      <c r="L431" s="22">
        <f ca="1">TRUNC((TODAY()-tBase[[#This Row],[Data Nascimento]])/365)</f>
        <v>34</v>
      </c>
      <c r="M431" s="25" t="str">
        <f ca="1">HLOOKUP(tBase[[#This Row],[Idade]],$O$3:$R$4,2,TRUE)</f>
        <v>24-34</v>
      </c>
      <c r="N431" s="22"/>
    </row>
    <row r="432" spans="2:14">
      <c r="B432" s="21">
        <v>49948498268</v>
      </c>
      <c r="C432" t="s">
        <v>148</v>
      </c>
      <c r="D432" t="s">
        <v>6</v>
      </c>
      <c r="E432" t="s">
        <v>416</v>
      </c>
      <c r="F432" t="s">
        <v>14</v>
      </c>
      <c r="G432" t="s">
        <v>425</v>
      </c>
      <c r="H432" s="1">
        <v>23554</v>
      </c>
      <c r="I432" s="1" t="s">
        <v>433</v>
      </c>
      <c r="J432" t="s">
        <v>453</v>
      </c>
      <c r="K432" s="18">
        <v>29.9</v>
      </c>
      <c r="L432" s="22">
        <f ca="1">TRUNC((TODAY()-tBase[[#This Row],[Data Nascimento]])/365)</f>
        <v>61</v>
      </c>
      <c r="M432" s="25" t="str">
        <f ca="1">HLOOKUP(tBase[[#This Row],[Idade]],$O$3:$R$4,2,TRUE)</f>
        <v>54-70</v>
      </c>
      <c r="N432" s="22"/>
    </row>
    <row r="433" spans="2:14">
      <c r="B433" s="21">
        <v>49996091120</v>
      </c>
      <c r="C433" t="s">
        <v>340</v>
      </c>
      <c r="D433" t="s">
        <v>6</v>
      </c>
      <c r="E433" t="s">
        <v>7</v>
      </c>
      <c r="F433" t="s">
        <v>14</v>
      </c>
      <c r="G433" t="s">
        <v>425</v>
      </c>
      <c r="H433" s="1">
        <v>20435</v>
      </c>
      <c r="I433" s="1" t="s">
        <v>433</v>
      </c>
      <c r="J433" t="s">
        <v>453</v>
      </c>
      <c r="K433" s="18">
        <v>29.9</v>
      </c>
      <c r="L433" s="22">
        <f ca="1">TRUNC((TODAY()-tBase[[#This Row],[Data Nascimento]])/365)</f>
        <v>69</v>
      </c>
      <c r="M433" s="25" t="str">
        <f ca="1">HLOOKUP(tBase[[#This Row],[Idade]],$O$3:$R$4,2,TRUE)</f>
        <v>54-70</v>
      </c>
      <c r="N433" s="22"/>
    </row>
    <row r="434" spans="2:14">
      <c r="B434" s="21">
        <v>50008008920</v>
      </c>
      <c r="C434" t="s">
        <v>354</v>
      </c>
      <c r="D434" t="s">
        <v>6</v>
      </c>
      <c r="E434" t="s">
        <v>417</v>
      </c>
      <c r="F434" t="s">
        <v>11</v>
      </c>
      <c r="G434" t="s">
        <v>425</v>
      </c>
      <c r="H434" s="1">
        <v>22355</v>
      </c>
      <c r="I434" s="1" t="s">
        <v>430</v>
      </c>
      <c r="J434" t="s">
        <v>456</v>
      </c>
      <c r="K434" s="18">
        <v>79.900000000000006</v>
      </c>
      <c r="L434" s="22">
        <f ca="1">TRUNC((TODAY()-tBase[[#This Row],[Data Nascimento]])/365)</f>
        <v>64</v>
      </c>
      <c r="M434" s="25" t="str">
        <f ca="1">HLOOKUP(tBase[[#This Row],[Idade]],$O$3:$R$4,2,TRUE)</f>
        <v>54-70</v>
      </c>
      <c r="N434" s="22"/>
    </row>
    <row r="435" spans="2:14">
      <c r="B435" s="21">
        <v>50013996249</v>
      </c>
      <c r="C435" t="s">
        <v>194</v>
      </c>
      <c r="D435" t="s">
        <v>5</v>
      </c>
      <c r="E435" t="s">
        <v>417</v>
      </c>
      <c r="F435" t="s">
        <v>13</v>
      </c>
      <c r="G435" t="s">
        <v>425</v>
      </c>
      <c r="H435" s="1">
        <v>24872</v>
      </c>
      <c r="I435" s="1" t="s">
        <v>429</v>
      </c>
      <c r="J435" t="s">
        <v>456</v>
      </c>
      <c r="K435" s="18">
        <v>79.900000000000006</v>
      </c>
      <c r="L435" s="22">
        <f ca="1">TRUNC((TODAY()-tBase[[#This Row],[Data Nascimento]])/365)</f>
        <v>57</v>
      </c>
      <c r="M435" s="25" t="str">
        <f ca="1">HLOOKUP(tBase[[#This Row],[Idade]],$O$3:$R$4,2,TRUE)</f>
        <v>54-70</v>
      </c>
      <c r="N435" s="22"/>
    </row>
    <row r="436" spans="2:14">
      <c r="B436" s="21">
        <v>50105898295</v>
      </c>
      <c r="C436" t="s">
        <v>139</v>
      </c>
      <c r="D436" t="s">
        <v>6</v>
      </c>
      <c r="E436" t="s">
        <v>8</v>
      </c>
      <c r="F436" t="s">
        <v>12</v>
      </c>
      <c r="G436" t="s">
        <v>426</v>
      </c>
      <c r="H436" s="1">
        <v>20937</v>
      </c>
      <c r="I436" s="1" t="s">
        <v>431</v>
      </c>
      <c r="J436" t="s">
        <v>455</v>
      </c>
      <c r="K436" s="18">
        <v>9.9</v>
      </c>
      <c r="L436" s="22">
        <f ca="1">TRUNC((TODAY()-tBase[[#This Row],[Data Nascimento]])/365)</f>
        <v>68</v>
      </c>
      <c r="M436" s="25" t="str">
        <f ca="1">HLOOKUP(tBase[[#This Row],[Idade]],$O$3:$R$4,2,TRUE)</f>
        <v>54-70</v>
      </c>
      <c r="N436" s="22"/>
    </row>
    <row r="437" spans="2:14">
      <c r="B437" s="21">
        <v>50108835505</v>
      </c>
      <c r="C437" t="s">
        <v>131</v>
      </c>
      <c r="D437" t="s">
        <v>6</v>
      </c>
      <c r="E437" t="s">
        <v>416</v>
      </c>
      <c r="F437" t="s">
        <v>13</v>
      </c>
      <c r="G437" t="s">
        <v>424</v>
      </c>
      <c r="H437" s="1">
        <v>21463</v>
      </c>
      <c r="I437" s="1" t="s">
        <v>432</v>
      </c>
      <c r="J437" t="s">
        <v>453</v>
      </c>
      <c r="K437" s="18">
        <v>29.9</v>
      </c>
      <c r="L437" s="22">
        <f ca="1">TRUNC((TODAY()-tBase[[#This Row],[Data Nascimento]])/365)</f>
        <v>66</v>
      </c>
      <c r="M437" s="25" t="str">
        <f ca="1">HLOOKUP(tBase[[#This Row],[Idade]],$O$3:$R$4,2,TRUE)</f>
        <v>54-70</v>
      </c>
      <c r="N437" s="22"/>
    </row>
    <row r="438" spans="2:14">
      <c r="B438" s="21">
        <v>50125202242</v>
      </c>
      <c r="C438" t="s">
        <v>98</v>
      </c>
      <c r="D438" t="s">
        <v>6</v>
      </c>
      <c r="E438" t="s">
        <v>417</v>
      </c>
      <c r="F438" t="s">
        <v>13</v>
      </c>
      <c r="G438" t="s">
        <v>426</v>
      </c>
      <c r="H438" s="1">
        <v>30336</v>
      </c>
      <c r="I438" s="1" t="s">
        <v>434</v>
      </c>
      <c r="J438" t="s">
        <v>456</v>
      </c>
      <c r="K438" s="18">
        <v>79.900000000000006</v>
      </c>
      <c r="L438" s="22">
        <f ca="1">TRUNC((TODAY()-tBase[[#This Row],[Data Nascimento]])/365)</f>
        <v>42</v>
      </c>
      <c r="M438" s="25" t="str">
        <f ca="1">HLOOKUP(tBase[[#This Row],[Idade]],$O$3:$R$4,2,TRUE)</f>
        <v>35 - 44</v>
      </c>
      <c r="N438" s="22"/>
    </row>
    <row r="439" spans="2:14">
      <c r="B439" s="21">
        <v>50213585733</v>
      </c>
      <c r="C439" t="s">
        <v>405</v>
      </c>
      <c r="D439" t="s">
        <v>6</v>
      </c>
      <c r="E439" t="s">
        <v>7</v>
      </c>
      <c r="F439" t="s">
        <v>427</v>
      </c>
      <c r="G439" t="s">
        <v>425</v>
      </c>
      <c r="H439" s="1">
        <v>22538</v>
      </c>
      <c r="I439" s="1" t="s">
        <v>430</v>
      </c>
      <c r="J439" t="s">
        <v>455</v>
      </c>
      <c r="K439" s="18">
        <v>9.9</v>
      </c>
      <c r="L439" s="22">
        <f ca="1">TRUNC((TODAY()-tBase[[#This Row],[Data Nascimento]])/365)</f>
        <v>64</v>
      </c>
      <c r="M439" s="25" t="str">
        <f ca="1">HLOOKUP(tBase[[#This Row],[Idade]],$O$3:$R$4,2,TRUE)</f>
        <v>54-70</v>
      </c>
      <c r="N439" s="22"/>
    </row>
    <row r="440" spans="2:14">
      <c r="B440" s="21">
        <v>50296433971</v>
      </c>
      <c r="C440" t="s">
        <v>100</v>
      </c>
      <c r="D440" t="s">
        <v>6</v>
      </c>
      <c r="E440" t="s">
        <v>416</v>
      </c>
      <c r="F440" t="s">
        <v>14</v>
      </c>
      <c r="G440" t="s">
        <v>425</v>
      </c>
      <c r="H440" s="1">
        <v>30857</v>
      </c>
      <c r="I440" s="1" t="s">
        <v>435</v>
      </c>
      <c r="J440" t="s">
        <v>453</v>
      </c>
      <c r="K440" s="18">
        <v>29.9</v>
      </c>
      <c r="L440" s="22">
        <f ca="1">TRUNC((TODAY()-tBase[[#This Row],[Data Nascimento]])/365)</f>
        <v>41</v>
      </c>
      <c r="M440" s="25" t="str">
        <f ca="1">HLOOKUP(tBase[[#This Row],[Idade]],$O$3:$R$4,2,TRUE)</f>
        <v>35 - 44</v>
      </c>
      <c r="N440" s="22"/>
    </row>
    <row r="441" spans="2:14">
      <c r="B441" s="21">
        <v>50331166214</v>
      </c>
      <c r="C441" t="s">
        <v>314</v>
      </c>
      <c r="D441" t="s">
        <v>6</v>
      </c>
      <c r="E441" t="s">
        <v>417</v>
      </c>
      <c r="F441" t="s">
        <v>13</v>
      </c>
      <c r="G441" t="s">
        <v>425</v>
      </c>
      <c r="H441" s="1">
        <v>28253</v>
      </c>
      <c r="I441" s="1" t="s">
        <v>436</v>
      </c>
      <c r="J441" t="s">
        <v>456</v>
      </c>
      <c r="K441" s="18">
        <v>79.900000000000006</v>
      </c>
      <c r="L441" s="22">
        <f ca="1">TRUNC((TODAY()-tBase[[#This Row],[Data Nascimento]])/365)</f>
        <v>48</v>
      </c>
      <c r="M441" s="25" t="str">
        <f ca="1">HLOOKUP(tBase[[#This Row],[Idade]],$O$3:$R$4,2,TRUE)</f>
        <v>44 - 54</v>
      </c>
      <c r="N441" s="22"/>
    </row>
    <row r="442" spans="2:14">
      <c r="B442" s="21">
        <v>50356441737</v>
      </c>
      <c r="C442" t="s">
        <v>26</v>
      </c>
      <c r="D442" t="s">
        <v>5</v>
      </c>
      <c r="E442" t="s">
        <v>417</v>
      </c>
      <c r="F442" t="s">
        <v>13</v>
      </c>
      <c r="G442" t="s">
        <v>426</v>
      </c>
      <c r="H442" s="1">
        <v>36510</v>
      </c>
      <c r="I442" s="1" t="s">
        <v>430</v>
      </c>
      <c r="J442" t="s">
        <v>456</v>
      </c>
      <c r="K442" s="18">
        <v>79.900000000000006</v>
      </c>
      <c r="L442" s="22">
        <f ca="1">TRUNC((TODAY()-tBase[[#This Row],[Data Nascimento]])/365)</f>
        <v>25</v>
      </c>
      <c r="M442" s="25" t="str">
        <f ca="1">HLOOKUP(tBase[[#This Row],[Idade]],$O$3:$R$4,2,TRUE)</f>
        <v>24-34</v>
      </c>
      <c r="N442" s="22"/>
    </row>
    <row r="443" spans="2:14">
      <c r="B443" s="21">
        <v>50376304529</v>
      </c>
      <c r="C443" t="s">
        <v>38</v>
      </c>
      <c r="D443" t="s">
        <v>5</v>
      </c>
      <c r="E443" t="s">
        <v>417</v>
      </c>
      <c r="F443" t="s">
        <v>13</v>
      </c>
      <c r="G443" t="s">
        <v>426</v>
      </c>
      <c r="H443" s="1">
        <v>20158</v>
      </c>
      <c r="I443" s="1" t="s">
        <v>435</v>
      </c>
      <c r="J443" t="s">
        <v>455</v>
      </c>
      <c r="K443" s="18">
        <v>9.9</v>
      </c>
      <c r="L443" s="22">
        <f ca="1">TRUNC((TODAY()-tBase[[#This Row],[Data Nascimento]])/365)</f>
        <v>70</v>
      </c>
      <c r="M443" s="25" t="str">
        <f ca="1">HLOOKUP(tBase[[#This Row],[Idade]],$O$3:$R$4,2,TRUE)</f>
        <v>54-70</v>
      </c>
      <c r="N443" s="22"/>
    </row>
    <row r="444" spans="2:14">
      <c r="B444" s="21">
        <v>50443594586</v>
      </c>
      <c r="C444" t="s">
        <v>411</v>
      </c>
      <c r="D444" t="s">
        <v>6</v>
      </c>
      <c r="E444" t="s">
        <v>416</v>
      </c>
      <c r="F444" t="s">
        <v>9</v>
      </c>
      <c r="G444" t="s">
        <v>424</v>
      </c>
      <c r="H444" s="1">
        <v>30302</v>
      </c>
      <c r="I444" s="1" t="s">
        <v>436</v>
      </c>
      <c r="J444" t="s">
        <v>455</v>
      </c>
      <c r="K444" s="18">
        <v>9.9</v>
      </c>
      <c r="L444" s="22">
        <f ca="1">TRUNC((TODAY()-tBase[[#This Row],[Data Nascimento]])/365)</f>
        <v>42</v>
      </c>
      <c r="M444" s="25" t="str">
        <f ca="1">HLOOKUP(tBase[[#This Row],[Idade]],$O$3:$R$4,2,TRUE)</f>
        <v>35 - 44</v>
      </c>
      <c r="N444" s="22"/>
    </row>
    <row r="445" spans="2:14">
      <c r="B445" s="21">
        <v>50628172347</v>
      </c>
      <c r="C445" t="s">
        <v>415</v>
      </c>
      <c r="D445" t="s">
        <v>6</v>
      </c>
      <c r="E445" t="s">
        <v>417</v>
      </c>
      <c r="F445" t="s">
        <v>12</v>
      </c>
      <c r="G445" t="s">
        <v>425</v>
      </c>
      <c r="H445" s="1">
        <v>31899</v>
      </c>
      <c r="I445" s="1" t="s">
        <v>433</v>
      </c>
      <c r="J445" t="s">
        <v>456</v>
      </c>
      <c r="K445" s="18">
        <v>79.900000000000006</v>
      </c>
      <c r="L445" s="22">
        <f ca="1">TRUNC((TODAY()-tBase[[#This Row],[Data Nascimento]])/365)</f>
        <v>38</v>
      </c>
      <c r="M445" s="25" t="str">
        <f ca="1">HLOOKUP(tBase[[#This Row],[Idade]],$O$3:$R$4,2,TRUE)</f>
        <v>35 - 44</v>
      </c>
      <c r="N445" s="22"/>
    </row>
    <row r="446" spans="2:14">
      <c r="B446" s="21">
        <v>50667919920</v>
      </c>
      <c r="C446" t="s">
        <v>286</v>
      </c>
      <c r="D446" t="s">
        <v>6</v>
      </c>
      <c r="E446" t="s">
        <v>417</v>
      </c>
      <c r="F446" t="s">
        <v>427</v>
      </c>
      <c r="G446" t="s">
        <v>426</v>
      </c>
      <c r="H446" s="1">
        <v>29743</v>
      </c>
      <c r="I446" s="1" t="s">
        <v>433</v>
      </c>
      <c r="J446" t="s">
        <v>453</v>
      </c>
      <c r="K446" s="18">
        <v>29.9</v>
      </c>
      <c r="L446" s="22">
        <f ca="1">TRUNC((TODAY()-tBase[[#This Row],[Data Nascimento]])/365)</f>
        <v>44</v>
      </c>
      <c r="M446" s="25" t="str">
        <f ca="1">HLOOKUP(tBase[[#This Row],[Idade]],$O$3:$R$4,2,TRUE)</f>
        <v>44 - 54</v>
      </c>
      <c r="N446" s="22"/>
    </row>
    <row r="447" spans="2:14">
      <c r="B447" s="21">
        <v>50699518176</v>
      </c>
      <c r="C447" t="s">
        <v>318</v>
      </c>
      <c r="D447" t="s">
        <v>6</v>
      </c>
      <c r="E447" t="s">
        <v>417</v>
      </c>
      <c r="F447" t="s">
        <v>11</v>
      </c>
      <c r="G447" t="s">
        <v>426</v>
      </c>
      <c r="H447" s="1">
        <v>32608</v>
      </c>
      <c r="I447" s="1" t="s">
        <v>433</v>
      </c>
      <c r="J447" t="s">
        <v>456</v>
      </c>
      <c r="K447" s="18">
        <v>79.900000000000006</v>
      </c>
      <c r="L447" s="22">
        <f ca="1">TRUNC((TODAY()-tBase[[#This Row],[Data Nascimento]])/365)</f>
        <v>36</v>
      </c>
      <c r="M447" s="25" t="str">
        <f ca="1">HLOOKUP(tBase[[#This Row],[Idade]],$O$3:$R$4,2,TRUE)</f>
        <v>35 - 44</v>
      </c>
      <c r="N447" s="22"/>
    </row>
    <row r="448" spans="2:14">
      <c r="B448" s="21">
        <v>50820733116</v>
      </c>
      <c r="C448" t="s">
        <v>250</v>
      </c>
      <c r="D448" t="s">
        <v>6</v>
      </c>
      <c r="E448" t="s">
        <v>7</v>
      </c>
      <c r="F448" t="s">
        <v>14</v>
      </c>
      <c r="G448" t="s">
        <v>426</v>
      </c>
      <c r="H448" s="1">
        <v>20810</v>
      </c>
      <c r="I448" s="1" t="s">
        <v>433</v>
      </c>
      <c r="J448" t="s">
        <v>453</v>
      </c>
      <c r="K448" s="18">
        <v>29.9</v>
      </c>
      <c r="L448" s="22">
        <f ca="1">TRUNC((TODAY()-tBase[[#This Row],[Data Nascimento]])/365)</f>
        <v>68</v>
      </c>
      <c r="M448" s="25" t="str">
        <f ca="1">HLOOKUP(tBase[[#This Row],[Idade]],$O$3:$R$4,2,TRUE)</f>
        <v>54-70</v>
      </c>
      <c r="N448" s="22"/>
    </row>
    <row r="449" spans="2:14">
      <c r="B449" s="21">
        <v>50850484107</v>
      </c>
      <c r="C449" t="s">
        <v>406</v>
      </c>
      <c r="D449" t="s">
        <v>5</v>
      </c>
      <c r="E449" t="s">
        <v>417</v>
      </c>
      <c r="F449" t="s">
        <v>427</v>
      </c>
      <c r="G449" t="s">
        <v>426</v>
      </c>
      <c r="H449" s="1">
        <v>32487</v>
      </c>
      <c r="I449" s="1" t="s">
        <v>433</v>
      </c>
      <c r="J449" t="s">
        <v>453</v>
      </c>
      <c r="K449" s="18">
        <v>29.9</v>
      </c>
      <c r="L449" s="22">
        <f ca="1">TRUNC((TODAY()-tBase[[#This Row],[Data Nascimento]])/365)</f>
        <v>36</v>
      </c>
      <c r="M449" s="25" t="str">
        <f ca="1">HLOOKUP(tBase[[#This Row],[Idade]],$O$3:$R$4,2,TRUE)</f>
        <v>35 - 44</v>
      </c>
      <c r="N449" s="22"/>
    </row>
    <row r="450" spans="2:14">
      <c r="B450" s="21">
        <v>51147741385</v>
      </c>
      <c r="C450" t="s">
        <v>166</v>
      </c>
      <c r="D450" t="s">
        <v>5</v>
      </c>
      <c r="E450" t="s">
        <v>417</v>
      </c>
      <c r="F450" t="s">
        <v>427</v>
      </c>
      <c r="G450" t="s">
        <v>426</v>
      </c>
      <c r="H450" s="1">
        <v>31420</v>
      </c>
      <c r="I450" s="1" t="s">
        <v>433</v>
      </c>
      <c r="J450" t="s">
        <v>453</v>
      </c>
      <c r="K450" s="18">
        <v>29.9</v>
      </c>
      <c r="L450" s="22">
        <f ca="1">TRUNC((TODAY()-tBase[[#This Row],[Data Nascimento]])/365)</f>
        <v>39</v>
      </c>
      <c r="M450" s="25" t="str">
        <f ca="1">HLOOKUP(tBase[[#This Row],[Idade]],$O$3:$R$4,2,TRUE)</f>
        <v>35 - 44</v>
      </c>
      <c r="N450" s="22"/>
    </row>
    <row r="451" spans="2:14">
      <c r="B451" s="21">
        <v>51192158500</v>
      </c>
      <c r="C451" t="s">
        <v>330</v>
      </c>
      <c r="D451" t="s">
        <v>6</v>
      </c>
      <c r="E451" t="s">
        <v>7</v>
      </c>
      <c r="F451" t="s">
        <v>11</v>
      </c>
      <c r="G451" t="s">
        <v>426</v>
      </c>
      <c r="H451" s="1">
        <v>20090</v>
      </c>
      <c r="I451" s="1" t="s">
        <v>433</v>
      </c>
      <c r="J451" t="s">
        <v>456</v>
      </c>
      <c r="K451" s="18">
        <v>79.900000000000006</v>
      </c>
      <c r="L451" s="22">
        <f ca="1">TRUNC((TODAY()-tBase[[#This Row],[Data Nascimento]])/365)</f>
        <v>70</v>
      </c>
      <c r="M451" s="25" t="str">
        <f ca="1">HLOOKUP(tBase[[#This Row],[Idade]],$O$3:$R$4,2,TRUE)</f>
        <v>54-70</v>
      </c>
      <c r="N451" s="22"/>
    </row>
    <row r="452" spans="2:14">
      <c r="B452" s="21">
        <v>51204535285</v>
      </c>
      <c r="C452" t="s">
        <v>199</v>
      </c>
      <c r="D452" t="s">
        <v>5</v>
      </c>
      <c r="E452" t="s">
        <v>8</v>
      </c>
      <c r="F452" t="s">
        <v>12</v>
      </c>
      <c r="G452" t="s">
        <v>425</v>
      </c>
      <c r="H452" s="1">
        <v>27477</v>
      </c>
      <c r="I452" s="1" t="s">
        <v>433</v>
      </c>
      <c r="J452" t="s">
        <v>456</v>
      </c>
      <c r="K452" s="18">
        <v>79.900000000000006</v>
      </c>
      <c r="L452" s="22">
        <f ca="1">TRUNC((TODAY()-tBase[[#This Row],[Data Nascimento]])/365)</f>
        <v>50</v>
      </c>
      <c r="M452" s="25" t="str">
        <f ca="1">HLOOKUP(tBase[[#This Row],[Idade]],$O$3:$R$4,2,TRUE)</f>
        <v>44 - 54</v>
      </c>
      <c r="N452" s="22"/>
    </row>
    <row r="453" spans="2:14">
      <c r="B453" s="21">
        <v>51230053057</v>
      </c>
      <c r="C453" t="s">
        <v>110</v>
      </c>
      <c r="D453" t="s">
        <v>5</v>
      </c>
      <c r="E453" t="s">
        <v>7</v>
      </c>
      <c r="F453" t="s">
        <v>13</v>
      </c>
      <c r="G453" t="s">
        <v>426</v>
      </c>
      <c r="H453" s="1">
        <v>31072</v>
      </c>
      <c r="I453" s="1" t="s">
        <v>433</v>
      </c>
      <c r="J453" t="s">
        <v>455</v>
      </c>
      <c r="K453" s="18">
        <v>9.9</v>
      </c>
      <c r="L453" s="22">
        <f ca="1">TRUNC((TODAY()-tBase[[#This Row],[Data Nascimento]])/365)</f>
        <v>40</v>
      </c>
      <c r="M453" s="25" t="str">
        <f ca="1">HLOOKUP(tBase[[#This Row],[Idade]],$O$3:$R$4,2,TRUE)</f>
        <v>35 - 44</v>
      </c>
      <c r="N453" s="22"/>
    </row>
    <row r="454" spans="2:14">
      <c r="B454" s="21">
        <v>51483423208</v>
      </c>
      <c r="C454" t="s">
        <v>182</v>
      </c>
      <c r="D454" t="s">
        <v>5</v>
      </c>
      <c r="E454" t="s">
        <v>8</v>
      </c>
      <c r="F454" t="s">
        <v>13</v>
      </c>
      <c r="G454" t="s">
        <v>424</v>
      </c>
      <c r="H454" s="1">
        <v>34562</v>
      </c>
      <c r="I454" s="1" t="s">
        <v>429</v>
      </c>
      <c r="J454" t="s">
        <v>455</v>
      </c>
      <c r="K454" s="18">
        <v>9.9</v>
      </c>
      <c r="L454" s="22">
        <f ca="1">TRUNC((TODAY()-tBase[[#This Row],[Data Nascimento]])/365)</f>
        <v>31</v>
      </c>
      <c r="M454" s="25" t="str">
        <f ca="1">HLOOKUP(tBase[[#This Row],[Idade]],$O$3:$R$4,2,TRUE)</f>
        <v>24-34</v>
      </c>
      <c r="N454" s="22"/>
    </row>
    <row r="455" spans="2:14">
      <c r="B455" s="21">
        <v>51537734484</v>
      </c>
      <c r="C455" t="s">
        <v>108</v>
      </c>
      <c r="D455" t="s">
        <v>6</v>
      </c>
      <c r="E455" t="s">
        <v>416</v>
      </c>
      <c r="F455" t="s">
        <v>13</v>
      </c>
      <c r="G455" t="s">
        <v>425</v>
      </c>
      <c r="H455" s="1">
        <v>22392</v>
      </c>
      <c r="I455" s="1" t="s">
        <v>432</v>
      </c>
      <c r="J455" t="s">
        <v>455</v>
      </c>
      <c r="K455" s="18">
        <v>9.9</v>
      </c>
      <c r="L455" s="22">
        <f ca="1">TRUNC((TODAY()-tBase[[#This Row],[Data Nascimento]])/365)</f>
        <v>64</v>
      </c>
      <c r="M455" s="25" t="str">
        <f ca="1">HLOOKUP(tBase[[#This Row],[Idade]],$O$3:$R$4,2,TRUE)</f>
        <v>54-70</v>
      </c>
      <c r="N455" s="22"/>
    </row>
    <row r="456" spans="2:14">
      <c r="B456" s="21">
        <v>51624291281</v>
      </c>
      <c r="C456" t="s">
        <v>187</v>
      </c>
      <c r="D456" t="s">
        <v>5</v>
      </c>
      <c r="E456" t="s">
        <v>7</v>
      </c>
      <c r="F456" t="s">
        <v>12</v>
      </c>
      <c r="G456" t="s">
        <v>425</v>
      </c>
      <c r="H456" s="1">
        <v>25264</v>
      </c>
      <c r="I456" s="1" t="s">
        <v>436</v>
      </c>
      <c r="J456" t="s">
        <v>455</v>
      </c>
      <c r="K456" s="18">
        <v>9.9</v>
      </c>
      <c r="L456" s="22">
        <f ca="1">TRUNC((TODAY()-tBase[[#This Row],[Data Nascimento]])/365)</f>
        <v>56</v>
      </c>
      <c r="M456" s="25" t="str">
        <f ca="1">HLOOKUP(tBase[[#This Row],[Idade]],$O$3:$R$4,2,TRUE)</f>
        <v>54-70</v>
      </c>
      <c r="N456" s="22"/>
    </row>
    <row r="457" spans="2:14">
      <c r="B457" s="21">
        <v>51629234687</v>
      </c>
      <c r="C457" t="s">
        <v>292</v>
      </c>
      <c r="D457" t="s">
        <v>5</v>
      </c>
      <c r="E457" t="s">
        <v>8</v>
      </c>
      <c r="F457" t="s">
        <v>14</v>
      </c>
      <c r="G457" t="s">
        <v>425</v>
      </c>
      <c r="H457" s="1">
        <v>25735</v>
      </c>
      <c r="I457" s="1" t="s">
        <v>436</v>
      </c>
      <c r="J457" t="s">
        <v>453</v>
      </c>
      <c r="K457" s="18">
        <v>29.9</v>
      </c>
      <c r="L457" s="22">
        <f ca="1">TRUNC((TODAY()-tBase[[#This Row],[Data Nascimento]])/365)</f>
        <v>55</v>
      </c>
      <c r="M457" s="25" t="str">
        <f ca="1">HLOOKUP(tBase[[#This Row],[Idade]],$O$3:$R$4,2,TRUE)</f>
        <v>54-70</v>
      </c>
      <c r="N457" s="22"/>
    </row>
    <row r="458" spans="2:14">
      <c r="B458" s="21">
        <v>51648535772</v>
      </c>
      <c r="C458" t="s">
        <v>134</v>
      </c>
      <c r="D458" t="s">
        <v>6</v>
      </c>
      <c r="E458" t="s">
        <v>417</v>
      </c>
      <c r="F458" t="s">
        <v>13</v>
      </c>
      <c r="G458" t="s">
        <v>425</v>
      </c>
      <c r="H458" s="1">
        <v>23510</v>
      </c>
      <c r="I458" s="1" t="s">
        <v>436</v>
      </c>
      <c r="J458" t="s">
        <v>455</v>
      </c>
      <c r="K458" s="18">
        <v>9.9</v>
      </c>
      <c r="L458" s="22">
        <f ca="1">TRUNC((TODAY()-tBase[[#This Row],[Data Nascimento]])/365)</f>
        <v>61</v>
      </c>
      <c r="M458" s="25" t="str">
        <f ca="1">HLOOKUP(tBase[[#This Row],[Idade]],$O$3:$R$4,2,TRUE)</f>
        <v>54-70</v>
      </c>
      <c r="N458" s="22"/>
    </row>
    <row r="459" spans="2:14">
      <c r="B459" s="21">
        <v>51676477218</v>
      </c>
      <c r="C459" t="s">
        <v>147</v>
      </c>
      <c r="D459" t="s">
        <v>6</v>
      </c>
      <c r="E459" t="s">
        <v>7</v>
      </c>
      <c r="F459" t="s">
        <v>9</v>
      </c>
      <c r="G459" t="s">
        <v>425</v>
      </c>
      <c r="H459" s="1">
        <v>24740</v>
      </c>
      <c r="I459" s="1" t="s">
        <v>436</v>
      </c>
      <c r="J459" t="s">
        <v>455</v>
      </c>
      <c r="K459" s="18">
        <v>9.9</v>
      </c>
      <c r="L459" s="22">
        <f ca="1">TRUNC((TODAY()-tBase[[#This Row],[Data Nascimento]])/365)</f>
        <v>57</v>
      </c>
      <c r="M459" s="25" t="str">
        <f ca="1">HLOOKUP(tBase[[#This Row],[Idade]],$O$3:$R$4,2,TRUE)</f>
        <v>54-70</v>
      </c>
      <c r="N459" s="22"/>
    </row>
    <row r="460" spans="2:14">
      <c r="B460" s="21">
        <v>51680460346</v>
      </c>
      <c r="C460" t="s">
        <v>216</v>
      </c>
      <c r="D460" t="s">
        <v>6</v>
      </c>
      <c r="E460" t="s">
        <v>7</v>
      </c>
      <c r="F460" t="s">
        <v>13</v>
      </c>
      <c r="G460" t="s">
        <v>426</v>
      </c>
      <c r="H460" s="1">
        <v>32813</v>
      </c>
      <c r="I460" s="1" t="s">
        <v>436</v>
      </c>
      <c r="J460" t="s">
        <v>454</v>
      </c>
      <c r="K460" s="18">
        <v>35.9</v>
      </c>
      <c r="L460" s="22">
        <f ca="1">TRUNC((TODAY()-tBase[[#This Row],[Data Nascimento]])/365)</f>
        <v>35</v>
      </c>
      <c r="M460" s="25" t="str">
        <f ca="1">HLOOKUP(tBase[[#This Row],[Idade]],$O$3:$R$4,2,TRUE)</f>
        <v>35 - 44</v>
      </c>
      <c r="N460" s="22"/>
    </row>
    <row r="461" spans="2:14">
      <c r="B461" s="21">
        <v>51711010382</v>
      </c>
      <c r="C461" t="s">
        <v>106</v>
      </c>
      <c r="D461" t="s">
        <v>6</v>
      </c>
      <c r="E461" t="s">
        <v>417</v>
      </c>
      <c r="F461" t="s">
        <v>14</v>
      </c>
      <c r="G461" t="s">
        <v>426</v>
      </c>
      <c r="H461" s="1">
        <v>27228</v>
      </c>
      <c r="I461" s="1" t="s">
        <v>436</v>
      </c>
      <c r="J461" t="s">
        <v>453</v>
      </c>
      <c r="K461" s="18">
        <v>29.9</v>
      </c>
      <c r="L461" s="22">
        <f ca="1">TRUNC((TODAY()-tBase[[#This Row],[Data Nascimento]])/365)</f>
        <v>51</v>
      </c>
      <c r="M461" s="25" t="str">
        <f ca="1">HLOOKUP(tBase[[#This Row],[Idade]],$O$3:$R$4,2,TRUE)</f>
        <v>44 - 54</v>
      </c>
      <c r="N461" s="22"/>
    </row>
    <row r="462" spans="2:14">
      <c r="B462" s="21">
        <v>51769930316</v>
      </c>
      <c r="C462" t="s">
        <v>335</v>
      </c>
      <c r="D462" t="s">
        <v>5</v>
      </c>
      <c r="E462" t="s">
        <v>417</v>
      </c>
      <c r="F462" t="s">
        <v>427</v>
      </c>
      <c r="G462" t="s">
        <v>425</v>
      </c>
      <c r="H462" s="1">
        <v>25885</v>
      </c>
      <c r="I462" s="1" t="s">
        <v>435</v>
      </c>
      <c r="J462" t="s">
        <v>453</v>
      </c>
      <c r="K462" s="18">
        <v>29.9</v>
      </c>
      <c r="L462" s="22">
        <f ca="1">TRUNC((TODAY()-tBase[[#This Row],[Data Nascimento]])/365)</f>
        <v>54</v>
      </c>
      <c r="M462" s="25" t="str">
        <f ca="1">HLOOKUP(tBase[[#This Row],[Idade]],$O$3:$R$4,2,TRUE)</f>
        <v>54-70</v>
      </c>
      <c r="N462" s="22"/>
    </row>
    <row r="463" spans="2:14">
      <c r="B463" s="21">
        <v>51789418350</v>
      </c>
      <c r="C463" t="s">
        <v>395</v>
      </c>
      <c r="D463" t="s">
        <v>5</v>
      </c>
      <c r="E463" t="s">
        <v>417</v>
      </c>
      <c r="F463" t="s">
        <v>13</v>
      </c>
      <c r="G463" t="s">
        <v>425</v>
      </c>
      <c r="H463" s="1">
        <v>30824</v>
      </c>
      <c r="I463" s="1" t="s">
        <v>433</v>
      </c>
      <c r="J463" t="s">
        <v>453</v>
      </c>
      <c r="K463" s="18">
        <v>29.9</v>
      </c>
      <c r="L463" s="22">
        <f ca="1">TRUNC((TODAY()-tBase[[#This Row],[Data Nascimento]])/365)</f>
        <v>41</v>
      </c>
      <c r="M463" s="25" t="str">
        <f ca="1">HLOOKUP(tBase[[#This Row],[Idade]],$O$3:$R$4,2,TRUE)</f>
        <v>35 - 44</v>
      </c>
      <c r="N463" s="22"/>
    </row>
    <row r="464" spans="2:14">
      <c r="B464" s="21">
        <v>51815365690</v>
      </c>
      <c r="C464" t="s">
        <v>136</v>
      </c>
      <c r="D464" t="s">
        <v>6</v>
      </c>
      <c r="E464" t="s">
        <v>7</v>
      </c>
      <c r="F464" t="s">
        <v>14</v>
      </c>
      <c r="G464" t="s">
        <v>426</v>
      </c>
      <c r="H464" s="1">
        <v>23176</v>
      </c>
      <c r="I464" s="1" t="s">
        <v>433</v>
      </c>
      <c r="J464" t="s">
        <v>455</v>
      </c>
      <c r="K464" s="18">
        <v>9.9</v>
      </c>
      <c r="L464" s="22">
        <f ca="1">TRUNC((TODAY()-tBase[[#This Row],[Data Nascimento]])/365)</f>
        <v>62</v>
      </c>
      <c r="M464" s="25" t="str">
        <f ca="1">HLOOKUP(tBase[[#This Row],[Idade]],$O$3:$R$4,2,TRUE)</f>
        <v>54-70</v>
      </c>
      <c r="N464" s="22"/>
    </row>
    <row r="465" spans="2:14">
      <c r="B465" s="21">
        <v>51918800636</v>
      </c>
      <c r="C465" t="s">
        <v>85</v>
      </c>
      <c r="D465" t="s">
        <v>6</v>
      </c>
      <c r="E465" t="s">
        <v>7</v>
      </c>
      <c r="F465" t="s">
        <v>427</v>
      </c>
      <c r="G465" t="s">
        <v>425</v>
      </c>
      <c r="H465" s="1">
        <v>21278</v>
      </c>
      <c r="I465" s="1" t="s">
        <v>433</v>
      </c>
      <c r="J465" t="s">
        <v>454</v>
      </c>
      <c r="K465" s="18">
        <v>35.9</v>
      </c>
      <c r="L465" s="22">
        <f ca="1">TRUNC((TODAY()-tBase[[#This Row],[Data Nascimento]])/365)</f>
        <v>67</v>
      </c>
      <c r="M465" s="25" t="str">
        <f ca="1">HLOOKUP(tBase[[#This Row],[Idade]],$O$3:$R$4,2,TRUE)</f>
        <v>54-70</v>
      </c>
      <c r="N465" s="22"/>
    </row>
    <row r="466" spans="2:14">
      <c r="B466" s="21">
        <v>51958244063</v>
      </c>
      <c r="C466" t="s">
        <v>213</v>
      </c>
      <c r="D466" t="s">
        <v>6</v>
      </c>
      <c r="E466" t="s">
        <v>7</v>
      </c>
      <c r="F466" t="s">
        <v>427</v>
      </c>
      <c r="G466" t="s">
        <v>424</v>
      </c>
      <c r="H466" s="1">
        <v>28924</v>
      </c>
      <c r="I466" s="1" t="s">
        <v>433</v>
      </c>
      <c r="J466" t="s">
        <v>455</v>
      </c>
      <c r="K466" s="18">
        <v>9.9</v>
      </c>
      <c r="L466" s="22">
        <f ca="1">TRUNC((TODAY()-tBase[[#This Row],[Data Nascimento]])/365)</f>
        <v>46</v>
      </c>
      <c r="M466" s="25" t="str">
        <f ca="1">HLOOKUP(tBase[[#This Row],[Idade]],$O$3:$R$4,2,TRUE)</f>
        <v>44 - 54</v>
      </c>
      <c r="N466" s="22"/>
    </row>
    <row r="467" spans="2:14">
      <c r="B467" s="21">
        <v>51993203545</v>
      </c>
      <c r="C467" t="s">
        <v>362</v>
      </c>
      <c r="D467" t="s">
        <v>5</v>
      </c>
      <c r="E467" t="s">
        <v>8</v>
      </c>
      <c r="F467" t="s">
        <v>13</v>
      </c>
      <c r="G467" t="s">
        <v>424</v>
      </c>
      <c r="H467" s="1">
        <v>25285</v>
      </c>
      <c r="I467" s="1" t="s">
        <v>433</v>
      </c>
      <c r="J467" t="s">
        <v>456</v>
      </c>
      <c r="K467" s="18">
        <v>79.900000000000006</v>
      </c>
      <c r="L467" s="22">
        <f ca="1">TRUNC((TODAY()-tBase[[#This Row],[Data Nascimento]])/365)</f>
        <v>56</v>
      </c>
      <c r="M467" s="25" t="str">
        <f ca="1">HLOOKUP(tBase[[#This Row],[Idade]],$O$3:$R$4,2,TRUE)</f>
        <v>54-70</v>
      </c>
      <c r="N467" s="22"/>
    </row>
    <row r="468" spans="2:14">
      <c r="B468" s="21">
        <v>52074827600</v>
      </c>
      <c r="C468" t="s">
        <v>259</v>
      </c>
      <c r="D468" t="s">
        <v>5</v>
      </c>
      <c r="E468" t="s">
        <v>8</v>
      </c>
      <c r="F468" t="s">
        <v>12</v>
      </c>
      <c r="G468" t="s">
        <v>426</v>
      </c>
      <c r="H468" s="1">
        <v>21555</v>
      </c>
      <c r="I468" s="1" t="s">
        <v>430</v>
      </c>
      <c r="J468" t="s">
        <v>455</v>
      </c>
      <c r="K468" s="18">
        <v>9.9</v>
      </c>
      <c r="L468" s="22">
        <f ca="1">TRUNC((TODAY()-tBase[[#This Row],[Data Nascimento]])/365)</f>
        <v>66</v>
      </c>
      <c r="M468" s="25" t="str">
        <f ca="1">HLOOKUP(tBase[[#This Row],[Idade]],$O$3:$R$4,2,TRUE)</f>
        <v>54-70</v>
      </c>
      <c r="N468" s="22"/>
    </row>
    <row r="469" spans="2:14">
      <c r="B469" s="21">
        <v>52113552792</v>
      </c>
      <c r="C469" t="s">
        <v>316</v>
      </c>
      <c r="D469" t="s">
        <v>6</v>
      </c>
      <c r="E469" t="s">
        <v>7</v>
      </c>
      <c r="F469" t="s">
        <v>14</v>
      </c>
      <c r="G469" t="s">
        <v>426</v>
      </c>
      <c r="H469" s="1">
        <v>23217</v>
      </c>
      <c r="I469" s="1" t="s">
        <v>429</v>
      </c>
      <c r="J469" t="s">
        <v>453</v>
      </c>
      <c r="K469" s="18">
        <v>29.9</v>
      </c>
      <c r="L469" s="22">
        <f ca="1">TRUNC((TODAY()-tBase[[#This Row],[Data Nascimento]])/365)</f>
        <v>62</v>
      </c>
      <c r="M469" s="25" t="str">
        <f ca="1">HLOOKUP(tBase[[#This Row],[Idade]],$O$3:$R$4,2,TRUE)</f>
        <v>54-70</v>
      </c>
      <c r="N469" s="22"/>
    </row>
    <row r="470" spans="2:14">
      <c r="B470" s="21">
        <v>52125136892</v>
      </c>
      <c r="C470" t="s">
        <v>174</v>
      </c>
      <c r="D470" t="s">
        <v>6</v>
      </c>
      <c r="E470" t="s">
        <v>417</v>
      </c>
      <c r="F470" t="s">
        <v>11</v>
      </c>
      <c r="G470" t="s">
        <v>425</v>
      </c>
      <c r="H470" s="1">
        <v>23887</v>
      </c>
      <c r="I470" s="1" t="s">
        <v>431</v>
      </c>
      <c r="J470" t="s">
        <v>456</v>
      </c>
      <c r="K470" s="18">
        <v>79.900000000000006</v>
      </c>
      <c r="L470" s="22">
        <f ca="1">TRUNC((TODAY()-tBase[[#This Row],[Data Nascimento]])/365)</f>
        <v>60</v>
      </c>
      <c r="M470" s="25" t="str">
        <f ca="1">HLOOKUP(tBase[[#This Row],[Idade]],$O$3:$R$4,2,TRUE)</f>
        <v>54-70</v>
      </c>
      <c r="N470" s="22"/>
    </row>
    <row r="471" spans="2:14">
      <c r="B471" s="21">
        <v>52171616989</v>
      </c>
      <c r="C471" t="s">
        <v>254</v>
      </c>
      <c r="D471" t="s">
        <v>6</v>
      </c>
      <c r="E471" t="s">
        <v>417</v>
      </c>
      <c r="F471" t="s">
        <v>13</v>
      </c>
      <c r="G471" t="s">
        <v>425</v>
      </c>
      <c r="H471" s="1">
        <v>31303</v>
      </c>
      <c r="I471" s="1" t="s">
        <v>432</v>
      </c>
      <c r="J471" t="s">
        <v>455</v>
      </c>
      <c r="K471" s="18">
        <v>9.9</v>
      </c>
      <c r="L471" s="22">
        <f ca="1">TRUNC((TODAY()-tBase[[#This Row],[Data Nascimento]])/365)</f>
        <v>40</v>
      </c>
      <c r="M471" s="25" t="str">
        <f ca="1">HLOOKUP(tBase[[#This Row],[Idade]],$O$3:$R$4,2,TRUE)</f>
        <v>35 - 44</v>
      </c>
      <c r="N471" s="22"/>
    </row>
    <row r="472" spans="2:14">
      <c r="B472" s="21">
        <v>52175547539</v>
      </c>
      <c r="C472" t="s">
        <v>45</v>
      </c>
      <c r="D472" t="s">
        <v>6</v>
      </c>
      <c r="E472" t="s">
        <v>7</v>
      </c>
      <c r="F472" t="s">
        <v>427</v>
      </c>
      <c r="G472" t="s">
        <v>425</v>
      </c>
      <c r="H472" s="1">
        <v>31675</v>
      </c>
      <c r="I472" s="1" t="s">
        <v>434</v>
      </c>
      <c r="J472" t="s">
        <v>455</v>
      </c>
      <c r="K472" s="18">
        <v>9.9</v>
      </c>
      <c r="L472" s="22">
        <f ca="1">TRUNC((TODAY()-tBase[[#This Row],[Data Nascimento]])/365)</f>
        <v>38</v>
      </c>
      <c r="M472" s="25" t="str">
        <f ca="1">HLOOKUP(tBase[[#This Row],[Idade]],$O$3:$R$4,2,TRUE)</f>
        <v>35 - 44</v>
      </c>
      <c r="N472" s="22"/>
    </row>
    <row r="473" spans="2:14">
      <c r="B473" s="21">
        <v>52194876240</v>
      </c>
      <c r="C473" t="s">
        <v>157</v>
      </c>
      <c r="D473" t="s">
        <v>6</v>
      </c>
      <c r="E473" t="s">
        <v>7</v>
      </c>
      <c r="F473" t="s">
        <v>427</v>
      </c>
      <c r="G473" t="s">
        <v>425</v>
      </c>
      <c r="H473" s="1">
        <v>33341</v>
      </c>
      <c r="I473" s="1" t="s">
        <v>430</v>
      </c>
      <c r="J473" t="s">
        <v>454</v>
      </c>
      <c r="K473" s="18">
        <v>35.9</v>
      </c>
      <c r="L473" s="22">
        <f ca="1">TRUNC((TODAY()-tBase[[#This Row],[Data Nascimento]])/365)</f>
        <v>34</v>
      </c>
      <c r="M473" s="25" t="str">
        <f ca="1">HLOOKUP(tBase[[#This Row],[Idade]],$O$3:$R$4,2,TRUE)</f>
        <v>24-34</v>
      </c>
      <c r="N473" s="22"/>
    </row>
    <row r="474" spans="2:14">
      <c r="B474" s="21">
        <v>52237008409</v>
      </c>
      <c r="C474" t="s">
        <v>197</v>
      </c>
      <c r="D474" t="s">
        <v>5</v>
      </c>
      <c r="E474" t="s">
        <v>7</v>
      </c>
      <c r="F474" t="s">
        <v>427</v>
      </c>
      <c r="G474" t="s">
        <v>425</v>
      </c>
      <c r="H474" s="1">
        <v>28985</v>
      </c>
      <c r="I474" s="1" t="s">
        <v>435</v>
      </c>
      <c r="J474" t="s">
        <v>454</v>
      </c>
      <c r="K474" s="18">
        <v>35.9</v>
      </c>
      <c r="L474" s="22">
        <f ca="1">TRUNC((TODAY()-tBase[[#This Row],[Data Nascimento]])/365)</f>
        <v>46</v>
      </c>
      <c r="M474" s="25" t="str">
        <f ca="1">HLOOKUP(tBase[[#This Row],[Idade]],$O$3:$R$4,2,TRUE)</f>
        <v>44 - 54</v>
      </c>
      <c r="N474" s="22"/>
    </row>
    <row r="475" spans="2:14">
      <c r="B475" s="21">
        <v>52262038971</v>
      </c>
      <c r="C475" t="s">
        <v>303</v>
      </c>
      <c r="D475" t="s">
        <v>5</v>
      </c>
      <c r="E475" t="s">
        <v>7</v>
      </c>
      <c r="F475" t="s">
        <v>9</v>
      </c>
      <c r="G475" t="s">
        <v>424</v>
      </c>
      <c r="H475" s="1">
        <v>32408</v>
      </c>
      <c r="I475" s="1" t="s">
        <v>436</v>
      </c>
      <c r="J475" t="s">
        <v>455</v>
      </c>
      <c r="K475" s="18">
        <v>9.9</v>
      </c>
      <c r="L475" s="22">
        <f ca="1">TRUNC((TODAY()-tBase[[#This Row],[Data Nascimento]])/365)</f>
        <v>36</v>
      </c>
      <c r="M475" s="25" t="str">
        <f ca="1">HLOOKUP(tBase[[#This Row],[Idade]],$O$3:$R$4,2,TRUE)</f>
        <v>35 - 44</v>
      </c>
      <c r="N475" s="22"/>
    </row>
    <row r="476" spans="2:14">
      <c r="B476" s="21">
        <v>52272478127</v>
      </c>
      <c r="C476" t="s">
        <v>46</v>
      </c>
      <c r="D476" t="s">
        <v>5</v>
      </c>
      <c r="E476" t="s">
        <v>417</v>
      </c>
      <c r="F476" t="s">
        <v>427</v>
      </c>
      <c r="G476" t="s">
        <v>426</v>
      </c>
      <c r="H476" s="1">
        <v>32417</v>
      </c>
      <c r="I476" s="1" t="s">
        <v>430</v>
      </c>
      <c r="J476" t="s">
        <v>453</v>
      </c>
      <c r="K476" s="18">
        <v>29.9</v>
      </c>
      <c r="L476" s="22">
        <f ca="1">TRUNC((TODAY()-tBase[[#This Row],[Data Nascimento]])/365)</f>
        <v>36</v>
      </c>
      <c r="M476" s="25" t="str">
        <f ca="1">HLOOKUP(tBase[[#This Row],[Idade]],$O$3:$R$4,2,TRUE)</f>
        <v>35 - 44</v>
      </c>
      <c r="N476" s="22"/>
    </row>
    <row r="477" spans="2:14">
      <c r="B477" s="21">
        <v>52340215967</v>
      </c>
      <c r="C477" t="s">
        <v>77</v>
      </c>
      <c r="D477" t="s">
        <v>6</v>
      </c>
      <c r="E477" t="s">
        <v>7</v>
      </c>
      <c r="F477" t="s">
        <v>427</v>
      </c>
      <c r="G477" t="s">
        <v>425</v>
      </c>
      <c r="H477" s="1">
        <v>22742</v>
      </c>
      <c r="I477" s="1" t="s">
        <v>435</v>
      </c>
      <c r="J477" t="s">
        <v>454</v>
      </c>
      <c r="K477" s="18">
        <v>35.9</v>
      </c>
      <c r="L477" s="22">
        <f ca="1">TRUNC((TODAY()-tBase[[#This Row],[Data Nascimento]])/365)</f>
        <v>63</v>
      </c>
      <c r="M477" s="25" t="str">
        <f ca="1">HLOOKUP(tBase[[#This Row],[Idade]],$O$3:$R$4,2,TRUE)</f>
        <v>54-70</v>
      </c>
      <c r="N477" s="22"/>
    </row>
    <row r="478" spans="2:14">
      <c r="B478" s="21">
        <v>52456163228</v>
      </c>
      <c r="C478" t="s">
        <v>76</v>
      </c>
      <c r="D478" t="s">
        <v>5</v>
      </c>
      <c r="E478" t="s">
        <v>7</v>
      </c>
      <c r="F478" t="s">
        <v>14</v>
      </c>
      <c r="G478" t="s">
        <v>426</v>
      </c>
      <c r="H478" s="1">
        <v>25752</v>
      </c>
      <c r="I478" s="1" t="s">
        <v>436</v>
      </c>
      <c r="J478" t="s">
        <v>453</v>
      </c>
      <c r="K478" s="18">
        <v>29.9</v>
      </c>
      <c r="L478" s="22">
        <f ca="1">TRUNC((TODAY()-tBase[[#This Row],[Data Nascimento]])/365)</f>
        <v>55</v>
      </c>
      <c r="M478" s="25" t="str">
        <f ca="1">HLOOKUP(tBase[[#This Row],[Idade]],$O$3:$R$4,2,TRUE)</f>
        <v>54-70</v>
      </c>
      <c r="N478" s="22"/>
    </row>
    <row r="479" spans="2:14">
      <c r="B479" s="21">
        <v>52607015603</v>
      </c>
      <c r="C479" t="s">
        <v>31</v>
      </c>
      <c r="D479" t="s">
        <v>6</v>
      </c>
      <c r="E479" t="s">
        <v>417</v>
      </c>
      <c r="F479" t="s">
        <v>12</v>
      </c>
      <c r="G479" t="s">
        <v>424</v>
      </c>
      <c r="H479" s="1">
        <v>27830</v>
      </c>
      <c r="I479" s="1" t="s">
        <v>433</v>
      </c>
      <c r="J479" t="s">
        <v>456</v>
      </c>
      <c r="K479" s="18">
        <v>79.900000000000006</v>
      </c>
      <c r="L479" s="22">
        <f ca="1">TRUNC((TODAY()-tBase[[#This Row],[Data Nascimento]])/365)</f>
        <v>49</v>
      </c>
      <c r="M479" s="25" t="str">
        <f ca="1">HLOOKUP(tBase[[#This Row],[Idade]],$O$3:$R$4,2,TRUE)</f>
        <v>44 - 54</v>
      </c>
      <c r="N479" s="22"/>
    </row>
    <row r="480" spans="2:14">
      <c r="B480" s="21">
        <v>52698133621</v>
      </c>
      <c r="C480" t="s">
        <v>75</v>
      </c>
      <c r="D480" t="s">
        <v>6</v>
      </c>
      <c r="E480" t="s">
        <v>417</v>
      </c>
      <c r="F480" t="s">
        <v>9</v>
      </c>
      <c r="G480" t="s">
        <v>425</v>
      </c>
      <c r="H480" s="1">
        <v>33668</v>
      </c>
      <c r="I480" s="1" t="s">
        <v>433</v>
      </c>
      <c r="J480" t="s">
        <v>455</v>
      </c>
      <c r="K480" s="18">
        <v>9.9</v>
      </c>
      <c r="L480" s="22">
        <f ca="1">TRUNC((TODAY()-tBase[[#This Row],[Data Nascimento]])/365)</f>
        <v>33</v>
      </c>
      <c r="M480" s="25" t="str">
        <f ca="1">HLOOKUP(tBase[[#This Row],[Idade]],$O$3:$R$4,2,TRUE)</f>
        <v>24-34</v>
      </c>
      <c r="N480" s="22"/>
    </row>
    <row r="481" spans="2:14">
      <c r="B481" s="21">
        <v>52701318925</v>
      </c>
      <c r="C481" t="s">
        <v>233</v>
      </c>
      <c r="D481" t="s">
        <v>5</v>
      </c>
      <c r="E481" t="s">
        <v>7</v>
      </c>
      <c r="F481" t="s">
        <v>427</v>
      </c>
      <c r="G481" t="s">
        <v>424</v>
      </c>
      <c r="H481" s="1">
        <v>27658</v>
      </c>
      <c r="I481" s="1" t="s">
        <v>433</v>
      </c>
      <c r="J481" t="s">
        <v>454</v>
      </c>
      <c r="K481" s="18">
        <v>35.9</v>
      </c>
      <c r="L481" s="22">
        <f ca="1">TRUNC((TODAY()-tBase[[#This Row],[Data Nascimento]])/365)</f>
        <v>49</v>
      </c>
      <c r="M481" s="25" t="str">
        <f ca="1">HLOOKUP(tBase[[#This Row],[Idade]],$O$3:$R$4,2,TRUE)</f>
        <v>44 - 54</v>
      </c>
      <c r="N481" s="22"/>
    </row>
    <row r="482" spans="2:14">
      <c r="B482" s="21">
        <v>52730416333</v>
      </c>
      <c r="C482" t="s">
        <v>228</v>
      </c>
      <c r="D482" t="s">
        <v>6</v>
      </c>
      <c r="E482" t="s">
        <v>416</v>
      </c>
      <c r="F482" t="s">
        <v>13</v>
      </c>
      <c r="G482" t="s">
        <v>425</v>
      </c>
      <c r="H482" s="1">
        <v>32279</v>
      </c>
      <c r="I482" s="1" t="s">
        <v>433</v>
      </c>
      <c r="J482" t="s">
        <v>455</v>
      </c>
      <c r="K482" s="18">
        <v>9.9</v>
      </c>
      <c r="L482" s="22">
        <f ca="1">TRUNC((TODAY()-tBase[[#This Row],[Data Nascimento]])/365)</f>
        <v>37</v>
      </c>
      <c r="M482" s="25" t="str">
        <f ca="1">HLOOKUP(tBase[[#This Row],[Idade]],$O$3:$R$4,2,TRUE)</f>
        <v>35 - 44</v>
      </c>
      <c r="N482" s="22"/>
    </row>
    <row r="483" spans="2:14">
      <c r="B483" s="21">
        <v>52741320194</v>
      </c>
      <c r="C483" t="s">
        <v>159</v>
      </c>
      <c r="D483" t="s">
        <v>5</v>
      </c>
      <c r="E483" t="s">
        <v>8</v>
      </c>
      <c r="F483" t="s">
        <v>9</v>
      </c>
      <c r="G483" t="s">
        <v>425</v>
      </c>
      <c r="H483" s="1">
        <v>26823</v>
      </c>
      <c r="I483" s="1" t="s">
        <v>433</v>
      </c>
      <c r="J483" t="s">
        <v>455</v>
      </c>
      <c r="K483" s="18">
        <v>9.9</v>
      </c>
      <c r="L483" s="22">
        <f ca="1">TRUNC((TODAY()-tBase[[#This Row],[Data Nascimento]])/365)</f>
        <v>52</v>
      </c>
      <c r="M483" s="25" t="str">
        <f ca="1">HLOOKUP(tBase[[#This Row],[Idade]],$O$3:$R$4,2,TRUE)</f>
        <v>44 - 54</v>
      </c>
      <c r="N483" s="22"/>
    </row>
    <row r="484" spans="2:14">
      <c r="B484" s="21">
        <v>52803639273</v>
      </c>
      <c r="C484" t="s">
        <v>353</v>
      </c>
      <c r="D484" t="s">
        <v>5</v>
      </c>
      <c r="E484" t="s">
        <v>7</v>
      </c>
      <c r="F484" t="s">
        <v>427</v>
      </c>
      <c r="G484" t="s">
        <v>424</v>
      </c>
      <c r="H484" s="1">
        <v>32576</v>
      </c>
      <c r="I484" s="1" t="s">
        <v>433</v>
      </c>
      <c r="J484" t="s">
        <v>454</v>
      </c>
      <c r="K484" s="18">
        <v>35.9</v>
      </c>
      <c r="L484" s="22">
        <f ca="1">TRUNC((TODAY()-tBase[[#This Row],[Data Nascimento]])/365)</f>
        <v>36</v>
      </c>
      <c r="M484" s="25" t="str">
        <f ca="1">HLOOKUP(tBase[[#This Row],[Idade]],$O$3:$R$4,2,TRUE)</f>
        <v>35 - 44</v>
      </c>
      <c r="N484" s="22"/>
    </row>
    <row r="485" spans="2:14">
      <c r="B485" s="21">
        <v>52822338787</v>
      </c>
      <c r="C485" t="s">
        <v>85</v>
      </c>
      <c r="D485" t="s">
        <v>6</v>
      </c>
      <c r="E485" t="s">
        <v>7</v>
      </c>
      <c r="F485" t="s">
        <v>427</v>
      </c>
      <c r="G485" t="s">
        <v>425</v>
      </c>
      <c r="H485" s="1">
        <v>28036</v>
      </c>
      <c r="I485" s="1" t="s">
        <v>433</v>
      </c>
      <c r="J485" t="s">
        <v>454</v>
      </c>
      <c r="K485" s="18">
        <v>35.9</v>
      </c>
      <c r="L485" s="22">
        <f ca="1">TRUNC((TODAY()-tBase[[#This Row],[Data Nascimento]])/365)</f>
        <v>48</v>
      </c>
      <c r="M485" s="25" t="str">
        <f ca="1">HLOOKUP(tBase[[#This Row],[Idade]],$O$3:$R$4,2,TRUE)</f>
        <v>44 - 54</v>
      </c>
      <c r="N485" s="22"/>
    </row>
    <row r="486" spans="2:14">
      <c r="B486" s="21">
        <v>52838416344</v>
      </c>
      <c r="C486" t="s">
        <v>332</v>
      </c>
      <c r="D486" t="s">
        <v>6</v>
      </c>
      <c r="E486" t="s">
        <v>8</v>
      </c>
      <c r="F486" t="s">
        <v>13</v>
      </c>
      <c r="G486" t="s">
        <v>425</v>
      </c>
      <c r="H486" s="1">
        <v>20843</v>
      </c>
      <c r="I486" s="1" t="s">
        <v>433</v>
      </c>
      <c r="J486" t="s">
        <v>455</v>
      </c>
      <c r="K486" s="18">
        <v>9.9</v>
      </c>
      <c r="L486" s="22">
        <f ca="1">TRUNC((TODAY()-tBase[[#This Row],[Data Nascimento]])/365)</f>
        <v>68</v>
      </c>
      <c r="M486" s="25" t="str">
        <f ca="1">HLOOKUP(tBase[[#This Row],[Idade]],$O$3:$R$4,2,TRUE)</f>
        <v>54-70</v>
      </c>
      <c r="N486" s="22"/>
    </row>
    <row r="487" spans="2:14">
      <c r="B487" s="21">
        <v>52969912178</v>
      </c>
      <c r="C487" t="s">
        <v>170</v>
      </c>
      <c r="D487" t="s">
        <v>6</v>
      </c>
      <c r="E487" t="s">
        <v>7</v>
      </c>
      <c r="F487" t="s">
        <v>13</v>
      </c>
      <c r="G487" t="s">
        <v>426</v>
      </c>
      <c r="H487" s="1">
        <v>28586</v>
      </c>
      <c r="I487" s="1" t="s">
        <v>433</v>
      </c>
      <c r="J487" t="s">
        <v>456</v>
      </c>
      <c r="K487" s="18">
        <v>79.900000000000006</v>
      </c>
      <c r="L487" s="22">
        <f ca="1">TRUNC((TODAY()-tBase[[#This Row],[Data Nascimento]])/365)</f>
        <v>47</v>
      </c>
      <c r="M487" s="25" t="str">
        <f ca="1">HLOOKUP(tBase[[#This Row],[Idade]],$O$3:$R$4,2,TRUE)</f>
        <v>44 - 54</v>
      </c>
      <c r="N487" s="22"/>
    </row>
    <row r="488" spans="2:14">
      <c r="B488" s="21">
        <v>53085921994</v>
      </c>
      <c r="C488" t="s">
        <v>18</v>
      </c>
      <c r="D488" t="s">
        <v>5</v>
      </c>
      <c r="E488" t="s">
        <v>417</v>
      </c>
      <c r="F488" t="s">
        <v>11</v>
      </c>
      <c r="G488" t="s">
        <v>426</v>
      </c>
      <c r="H488" s="1">
        <v>33889</v>
      </c>
      <c r="I488" s="1" t="s">
        <v>429</v>
      </c>
      <c r="J488" t="s">
        <v>456</v>
      </c>
      <c r="K488" s="18">
        <v>79.900000000000006</v>
      </c>
      <c r="L488" s="22">
        <f ca="1">TRUNC((TODAY()-tBase[[#This Row],[Data Nascimento]])/365)</f>
        <v>32</v>
      </c>
      <c r="M488" s="25" t="str">
        <f ca="1">HLOOKUP(tBase[[#This Row],[Idade]],$O$3:$R$4,2,TRUE)</f>
        <v>24-34</v>
      </c>
      <c r="N488" s="22"/>
    </row>
    <row r="489" spans="2:14">
      <c r="B489" s="21">
        <v>53104808484</v>
      </c>
      <c r="C489" t="s">
        <v>169</v>
      </c>
      <c r="D489" t="s">
        <v>6</v>
      </c>
      <c r="E489" t="s">
        <v>8</v>
      </c>
      <c r="F489" t="s">
        <v>12</v>
      </c>
      <c r="G489" t="s">
        <v>424</v>
      </c>
      <c r="H489" s="1">
        <v>34593</v>
      </c>
      <c r="I489" s="1" t="s">
        <v>432</v>
      </c>
      <c r="J489" t="s">
        <v>454</v>
      </c>
      <c r="K489" s="18">
        <v>35.9</v>
      </c>
      <c r="L489" s="22">
        <f ca="1">TRUNC((TODAY()-tBase[[#This Row],[Data Nascimento]])/365)</f>
        <v>30</v>
      </c>
      <c r="M489" s="25" t="str">
        <f ca="1">HLOOKUP(tBase[[#This Row],[Idade]],$O$3:$R$4,2,TRUE)</f>
        <v>24-34</v>
      </c>
      <c r="N489" s="22"/>
    </row>
    <row r="490" spans="2:14">
      <c r="B490" s="21">
        <v>53144306711</v>
      </c>
      <c r="C490" t="s">
        <v>282</v>
      </c>
      <c r="D490" t="s">
        <v>6</v>
      </c>
      <c r="E490" t="s">
        <v>8</v>
      </c>
      <c r="F490" t="s">
        <v>11</v>
      </c>
      <c r="G490" t="s">
        <v>424</v>
      </c>
      <c r="H490" s="1">
        <v>31271</v>
      </c>
      <c r="I490" s="1" t="s">
        <v>436</v>
      </c>
      <c r="J490" t="s">
        <v>456</v>
      </c>
      <c r="K490" s="18">
        <v>79.900000000000006</v>
      </c>
      <c r="L490" s="22">
        <f ca="1">TRUNC((TODAY()-tBase[[#This Row],[Data Nascimento]])/365)</f>
        <v>40</v>
      </c>
      <c r="M490" s="25" t="str">
        <f ca="1">HLOOKUP(tBase[[#This Row],[Idade]],$O$3:$R$4,2,TRUE)</f>
        <v>35 - 44</v>
      </c>
      <c r="N490" s="22"/>
    </row>
    <row r="491" spans="2:14">
      <c r="B491" s="21">
        <v>53226935462</v>
      </c>
      <c r="C491" t="s">
        <v>18</v>
      </c>
      <c r="D491" t="s">
        <v>5</v>
      </c>
      <c r="E491" t="s">
        <v>417</v>
      </c>
      <c r="F491" t="s">
        <v>11</v>
      </c>
      <c r="G491" t="s">
        <v>426</v>
      </c>
      <c r="H491" s="1">
        <v>22653</v>
      </c>
      <c r="I491" s="1" t="s">
        <v>436</v>
      </c>
      <c r="J491" t="s">
        <v>456</v>
      </c>
      <c r="K491" s="18">
        <v>79.900000000000006</v>
      </c>
      <c r="L491" s="22">
        <f ca="1">TRUNC((TODAY()-tBase[[#This Row],[Data Nascimento]])/365)</f>
        <v>63</v>
      </c>
      <c r="M491" s="25" t="str">
        <f ca="1">HLOOKUP(tBase[[#This Row],[Idade]],$O$3:$R$4,2,TRUE)</f>
        <v>54-70</v>
      </c>
      <c r="N491" s="22"/>
    </row>
    <row r="492" spans="2:14">
      <c r="B492" s="21">
        <v>53264395264</v>
      </c>
      <c r="C492" t="s">
        <v>300</v>
      </c>
      <c r="D492" t="s">
        <v>6</v>
      </c>
      <c r="E492" t="s">
        <v>7</v>
      </c>
      <c r="F492" t="s">
        <v>13</v>
      </c>
      <c r="G492" t="s">
        <v>425</v>
      </c>
      <c r="H492" s="1">
        <v>27505</v>
      </c>
      <c r="I492" s="1" t="s">
        <v>436</v>
      </c>
      <c r="J492" t="s">
        <v>455</v>
      </c>
      <c r="K492" s="18">
        <v>9.9</v>
      </c>
      <c r="L492" s="22">
        <f ca="1">TRUNC((TODAY()-tBase[[#This Row],[Data Nascimento]])/365)</f>
        <v>50</v>
      </c>
      <c r="M492" s="25" t="str">
        <f ca="1">HLOOKUP(tBase[[#This Row],[Idade]],$O$3:$R$4,2,TRUE)</f>
        <v>44 - 54</v>
      </c>
      <c r="N492" s="22"/>
    </row>
    <row r="493" spans="2:14">
      <c r="B493" s="21">
        <v>53325037620</v>
      </c>
      <c r="C493" t="s">
        <v>227</v>
      </c>
      <c r="D493" t="s">
        <v>5</v>
      </c>
      <c r="E493" t="s">
        <v>7</v>
      </c>
      <c r="F493" t="s">
        <v>13</v>
      </c>
      <c r="G493" t="s">
        <v>425</v>
      </c>
      <c r="H493" s="1">
        <v>30956</v>
      </c>
      <c r="I493" s="1" t="s">
        <v>436</v>
      </c>
      <c r="J493" t="s">
        <v>453</v>
      </c>
      <c r="K493" s="18">
        <v>29.9</v>
      </c>
      <c r="L493" s="22">
        <f ca="1">TRUNC((TODAY()-tBase[[#This Row],[Data Nascimento]])/365)</f>
        <v>40</v>
      </c>
      <c r="M493" s="25" t="str">
        <f ca="1">HLOOKUP(tBase[[#This Row],[Idade]],$O$3:$R$4,2,TRUE)</f>
        <v>35 - 44</v>
      </c>
      <c r="N493" s="22"/>
    </row>
    <row r="494" spans="2:14">
      <c r="B494" s="21">
        <v>53398120004</v>
      </c>
      <c r="C494" t="s">
        <v>68</v>
      </c>
      <c r="D494" t="s">
        <v>5</v>
      </c>
      <c r="E494" t="s">
        <v>416</v>
      </c>
      <c r="F494" t="s">
        <v>13</v>
      </c>
      <c r="G494" t="s">
        <v>425</v>
      </c>
      <c r="H494" s="1">
        <v>31304</v>
      </c>
      <c r="I494" s="1" t="s">
        <v>436</v>
      </c>
      <c r="J494" t="s">
        <v>455</v>
      </c>
      <c r="K494" s="18">
        <v>9.9</v>
      </c>
      <c r="L494" s="22">
        <f ca="1">TRUNC((TODAY()-tBase[[#This Row],[Data Nascimento]])/365)</f>
        <v>40</v>
      </c>
      <c r="M494" s="25" t="str">
        <f ca="1">HLOOKUP(tBase[[#This Row],[Idade]],$O$3:$R$4,2,TRUE)</f>
        <v>35 - 44</v>
      </c>
      <c r="N494" s="22"/>
    </row>
    <row r="495" spans="2:14">
      <c r="B495" s="21">
        <v>53544540367</v>
      </c>
      <c r="C495" t="s">
        <v>366</v>
      </c>
      <c r="D495" t="s">
        <v>5</v>
      </c>
      <c r="E495" t="s">
        <v>417</v>
      </c>
      <c r="F495" t="s">
        <v>11</v>
      </c>
      <c r="G495" t="s">
        <v>426</v>
      </c>
      <c r="H495" s="1">
        <v>32321</v>
      </c>
      <c r="I495" s="1" t="s">
        <v>436</v>
      </c>
      <c r="J495" t="s">
        <v>456</v>
      </c>
      <c r="K495" s="18">
        <v>79.900000000000006</v>
      </c>
      <c r="L495" s="22">
        <f ca="1">TRUNC((TODAY()-tBase[[#This Row],[Data Nascimento]])/365)</f>
        <v>37</v>
      </c>
      <c r="M495" s="25" t="str">
        <f ca="1">HLOOKUP(tBase[[#This Row],[Idade]],$O$3:$R$4,2,TRUE)</f>
        <v>35 - 44</v>
      </c>
      <c r="N495" s="22"/>
    </row>
    <row r="496" spans="2:14">
      <c r="B496" s="21">
        <v>53556010406</v>
      </c>
      <c r="C496" t="s">
        <v>285</v>
      </c>
      <c r="D496" t="s">
        <v>5</v>
      </c>
      <c r="E496" t="s">
        <v>7</v>
      </c>
      <c r="F496" t="s">
        <v>427</v>
      </c>
      <c r="G496" t="s">
        <v>425</v>
      </c>
      <c r="H496" s="1">
        <v>25705</v>
      </c>
      <c r="I496" s="1" t="s">
        <v>435</v>
      </c>
      <c r="J496" t="s">
        <v>455</v>
      </c>
      <c r="K496" s="18">
        <v>9.9</v>
      </c>
      <c r="L496" s="22">
        <f ca="1">TRUNC((TODAY()-tBase[[#This Row],[Data Nascimento]])/365)</f>
        <v>55</v>
      </c>
      <c r="M496" s="25" t="str">
        <f ca="1">HLOOKUP(tBase[[#This Row],[Idade]],$O$3:$R$4,2,TRUE)</f>
        <v>54-70</v>
      </c>
      <c r="N496" s="22"/>
    </row>
    <row r="497" spans="2:14">
      <c r="B497" s="21">
        <v>53620445355</v>
      </c>
      <c r="C497" t="s">
        <v>180</v>
      </c>
      <c r="D497" t="s">
        <v>5</v>
      </c>
      <c r="E497" t="s">
        <v>7</v>
      </c>
      <c r="F497" t="s">
        <v>13</v>
      </c>
      <c r="G497" t="s">
        <v>425</v>
      </c>
      <c r="H497" s="1">
        <v>21797</v>
      </c>
      <c r="I497" s="1" t="s">
        <v>433</v>
      </c>
      <c r="J497" t="s">
        <v>455</v>
      </c>
      <c r="K497" s="18">
        <v>9.9</v>
      </c>
      <c r="L497" s="22">
        <f ca="1">TRUNC((TODAY()-tBase[[#This Row],[Data Nascimento]])/365)</f>
        <v>66</v>
      </c>
      <c r="M497" s="25" t="str">
        <f ca="1">HLOOKUP(tBase[[#This Row],[Idade]],$O$3:$R$4,2,TRUE)</f>
        <v>54-70</v>
      </c>
      <c r="N497" s="22"/>
    </row>
    <row r="498" spans="2:14">
      <c r="B498" s="21">
        <v>53634568625</v>
      </c>
      <c r="C498" t="s">
        <v>240</v>
      </c>
      <c r="D498" t="s">
        <v>6</v>
      </c>
      <c r="E498" t="s">
        <v>7</v>
      </c>
      <c r="F498" t="s">
        <v>13</v>
      </c>
      <c r="G498" t="s">
        <v>426</v>
      </c>
      <c r="H498" s="1">
        <v>29711</v>
      </c>
      <c r="I498" s="1" t="s">
        <v>433</v>
      </c>
      <c r="J498" t="s">
        <v>454</v>
      </c>
      <c r="K498" s="18">
        <v>35.9</v>
      </c>
      <c r="L498" s="22">
        <f ca="1">TRUNC((TODAY()-tBase[[#This Row],[Data Nascimento]])/365)</f>
        <v>44</v>
      </c>
      <c r="M498" s="25" t="str">
        <f ca="1">HLOOKUP(tBase[[#This Row],[Idade]],$O$3:$R$4,2,TRUE)</f>
        <v>44 - 54</v>
      </c>
      <c r="N498" s="22"/>
    </row>
    <row r="499" spans="2:14">
      <c r="B499" s="21">
        <v>53741571286</v>
      </c>
      <c r="C499" t="s">
        <v>66</v>
      </c>
      <c r="D499" t="s">
        <v>5</v>
      </c>
      <c r="E499" t="s">
        <v>417</v>
      </c>
      <c r="F499" t="s">
        <v>11</v>
      </c>
      <c r="G499" t="s">
        <v>426</v>
      </c>
      <c r="H499" s="1">
        <v>35171</v>
      </c>
      <c r="I499" s="1" t="s">
        <v>433</v>
      </c>
      <c r="J499" t="s">
        <v>456</v>
      </c>
      <c r="K499" s="18">
        <v>79.900000000000006</v>
      </c>
      <c r="L499" s="22">
        <f ca="1">TRUNC((TODAY()-tBase[[#This Row],[Data Nascimento]])/365)</f>
        <v>29</v>
      </c>
      <c r="M499" s="25" t="str">
        <f ca="1">HLOOKUP(tBase[[#This Row],[Idade]],$O$3:$R$4,2,TRUE)</f>
        <v>24-34</v>
      </c>
      <c r="N499" s="22"/>
    </row>
    <row r="500" spans="2:14">
      <c r="B500" s="21">
        <v>53837589861</v>
      </c>
      <c r="C500" t="s">
        <v>78</v>
      </c>
      <c r="D500" t="s">
        <v>5</v>
      </c>
      <c r="E500" t="s">
        <v>417</v>
      </c>
      <c r="F500" t="s">
        <v>11</v>
      </c>
      <c r="G500" t="s">
        <v>426</v>
      </c>
      <c r="H500" s="1">
        <v>30733</v>
      </c>
      <c r="I500" s="1" t="s">
        <v>433</v>
      </c>
      <c r="J500" t="s">
        <v>456</v>
      </c>
      <c r="K500" s="18">
        <v>79.900000000000006</v>
      </c>
      <c r="L500" s="22">
        <f ca="1">TRUNC((TODAY()-tBase[[#This Row],[Data Nascimento]])/365)</f>
        <v>41</v>
      </c>
      <c r="M500" s="25" t="str">
        <f ca="1">HLOOKUP(tBase[[#This Row],[Idade]],$O$3:$R$4,2,TRUE)</f>
        <v>35 - 44</v>
      </c>
      <c r="N500" s="22"/>
    </row>
    <row r="501" spans="2:14">
      <c r="B501" s="21">
        <v>53837650572</v>
      </c>
      <c r="C501" t="s">
        <v>307</v>
      </c>
      <c r="D501" t="s">
        <v>5</v>
      </c>
      <c r="E501" t="s">
        <v>7</v>
      </c>
      <c r="F501" t="s">
        <v>12</v>
      </c>
      <c r="G501" t="s">
        <v>425</v>
      </c>
      <c r="H501" s="1">
        <v>32699</v>
      </c>
      <c r="I501" s="1" t="s">
        <v>433</v>
      </c>
      <c r="J501" t="s">
        <v>455</v>
      </c>
      <c r="K501" s="18">
        <v>9.9</v>
      </c>
      <c r="L501" s="22">
        <f ca="1">TRUNC((TODAY()-tBase[[#This Row],[Data Nascimento]])/365)</f>
        <v>36</v>
      </c>
      <c r="M501" s="25" t="str">
        <f ca="1">HLOOKUP(tBase[[#This Row],[Idade]],$O$3:$R$4,2,TRUE)</f>
        <v>35 - 44</v>
      </c>
      <c r="N501" s="22"/>
    </row>
    <row r="502" spans="2:14">
      <c r="B502" s="21">
        <v>53842530303</v>
      </c>
      <c r="C502" t="s">
        <v>188</v>
      </c>
      <c r="D502" t="s">
        <v>5</v>
      </c>
      <c r="E502" t="s">
        <v>416</v>
      </c>
      <c r="F502" t="s">
        <v>13</v>
      </c>
      <c r="G502" t="s">
        <v>425</v>
      </c>
      <c r="H502" s="1">
        <v>34346</v>
      </c>
      <c r="I502" s="1" t="s">
        <v>430</v>
      </c>
      <c r="J502" t="s">
        <v>455</v>
      </c>
      <c r="K502" s="18">
        <v>9.9</v>
      </c>
      <c r="L502" s="22">
        <f ca="1">TRUNC((TODAY()-tBase[[#This Row],[Data Nascimento]])/365)</f>
        <v>31</v>
      </c>
      <c r="M502" s="25" t="str">
        <f ca="1">HLOOKUP(tBase[[#This Row],[Idade]],$O$3:$R$4,2,TRUE)</f>
        <v>24-34</v>
      </c>
      <c r="N502" s="22"/>
    </row>
    <row r="503" spans="2:14">
      <c r="B503" s="21">
        <v>53865937688</v>
      </c>
      <c r="C503" t="s">
        <v>50</v>
      </c>
      <c r="D503" t="s">
        <v>5</v>
      </c>
      <c r="E503" t="s">
        <v>7</v>
      </c>
      <c r="F503" t="s">
        <v>13</v>
      </c>
      <c r="G503" t="s">
        <v>426</v>
      </c>
      <c r="H503" s="1">
        <v>31691</v>
      </c>
      <c r="I503" s="1" t="s">
        <v>429</v>
      </c>
      <c r="J503" t="s">
        <v>456</v>
      </c>
      <c r="K503" s="18">
        <v>79.900000000000006</v>
      </c>
      <c r="L503" s="22">
        <f ca="1">TRUNC((TODAY()-tBase[[#This Row],[Data Nascimento]])/365)</f>
        <v>38</v>
      </c>
      <c r="M503" s="25" t="str">
        <f ca="1">HLOOKUP(tBase[[#This Row],[Idade]],$O$3:$R$4,2,TRUE)</f>
        <v>35 - 44</v>
      </c>
      <c r="N503" s="22"/>
    </row>
    <row r="504" spans="2:14">
      <c r="B504" s="21">
        <v>53921313520</v>
      </c>
      <c r="C504" t="s">
        <v>94</v>
      </c>
      <c r="D504" t="s">
        <v>6</v>
      </c>
      <c r="E504" t="s">
        <v>417</v>
      </c>
      <c r="F504" t="s">
        <v>427</v>
      </c>
      <c r="G504" t="s">
        <v>425</v>
      </c>
      <c r="H504" s="1">
        <v>30267</v>
      </c>
      <c r="I504" s="1" t="s">
        <v>431</v>
      </c>
      <c r="J504" t="s">
        <v>453</v>
      </c>
      <c r="K504" s="18">
        <v>29.9</v>
      </c>
      <c r="L504" s="22">
        <f ca="1">TRUNC((TODAY()-tBase[[#This Row],[Data Nascimento]])/365)</f>
        <v>42</v>
      </c>
      <c r="M504" s="25" t="str">
        <f ca="1">HLOOKUP(tBase[[#This Row],[Idade]],$O$3:$R$4,2,TRUE)</f>
        <v>35 - 44</v>
      </c>
      <c r="N504" s="22"/>
    </row>
    <row r="505" spans="2:14">
      <c r="B505" s="21">
        <v>53994694316</v>
      </c>
      <c r="C505" t="s">
        <v>193</v>
      </c>
      <c r="D505" t="s">
        <v>5</v>
      </c>
      <c r="E505" t="s">
        <v>7</v>
      </c>
      <c r="F505" t="s">
        <v>12</v>
      </c>
      <c r="G505" t="s">
        <v>424</v>
      </c>
      <c r="H505" s="1">
        <v>31146</v>
      </c>
      <c r="I505" s="1" t="s">
        <v>432</v>
      </c>
      <c r="J505" t="s">
        <v>454</v>
      </c>
      <c r="K505" s="18">
        <v>35.9</v>
      </c>
      <c r="L505" s="22">
        <f ca="1">TRUNC((TODAY()-tBase[[#This Row],[Data Nascimento]])/365)</f>
        <v>40</v>
      </c>
      <c r="M505" s="25" t="str">
        <f ca="1">HLOOKUP(tBase[[#This Row],[Idade]],$O$3:$R$4,2,TRUE)</f>
        <v>35 - 44</v>
      </c>
      <c r="N505" s="22"/>
    </row>
    <row r="506" spans="2:14">
      <c r="B506" s="21">
        <v>54171024069</v>
      </c>
      <c r="C506" t="s">
        <v>67</v>
      </c>
      <c r="D506" t="s">
        <v>6</v>
      </c>
      <c r="E506" t="s">
        <v>7</v>
      </c>
      <c r="F506" t="s">
        <v>12</v>
      </c>
      <c r="G506" t="s">
        <v>425</v>
      </c>
      <c r="H506" s="1">
        <v>26935</v>
      </c>
      <c r="I506" s="1" t="s">
        <v>434</v>
      </c>
      <c r="J506" t="s">
        <v>455</v>
      </c>
      <c r="K506" s="18">
        <v>9.9</v>
      </c>
      <c r="L506" s="22">
        <f ca="1">TRUNC((TODAY()-tBase[[#This Row],[Data Nascimento]])/365)</f>
        <v>51</v>
      </c>
      <c r="M506" s="25" t="str">
        <f ca="1">HLOOKUP(tBase[[#This Row],[Idade]],$O$3:$R$4,2,TRUE)</f>
        <v>44 - 54</v>
      </c>
      <c r="N506" s="22"/>
    </row>
    <row r="507" spans="2:14">
      <c r="B507" s="21">
        <v>54198810657</v>
      </c>
      <c r="C507" t="s">
        <v>387</v>
      </c>
      <c r="D507" t="s">
        <v>6</v>
      </c>
      <c r="E507" t="s">
        <v>7</v>
      </c>
      <c r="F507" t="s">
        <v>9</v>
      </c>
      <c r="G507" t="s">
        <v>425</v>
      </c>
      <c r="H507" s="1">
        <v>34828</v>
      </c>
      <c r="I507" s="1" t="s">
        <v>430</v>
      </c>
      <c r="J507" t="s">
        <v>455</v>
      </c>
      <c r="K507" s="18">
        <v>9.9</v>
      </c>
      <c r="L507" s="22">
        <f ca="1">TRUNC((TODAY()-tBase[[#This Row],[Data Nascimento]])/365)</f>
        <v>30</v>
      </c>
      <c r="M507" s="25" t="str">
        <f ca="1">HLOOKUP(tBase[[#This Row],[Idade]],$O$3:$R$4,2,TRUE)</f>
        <v>24-34</v>
      </c>
      <c r="N507" s="22"/>
    </row>
    <row r="508" spans="2:14">
      <c r="B508" s="21">
        <v>54217073384</v>
      </c>
      <c r="C508" t="s">
        <v>58</v>
      </c>
      <c r="D508" t="s">
        <v>5</v>
      </c>
      <c r="E508" t="s">
        <v>417</v>
      </c>
      <c r="F508" t="s">
        <v>14</v>
      </c>
      <c r="G508" t="s">
        <v>426</v>
      </c>
      <c r="H508" s="1">
        <v>24976</v>
      </c>
      <c r="I508" s="1" t="s">
        <v>435</v>
      </c>
      <c r="J508" t="s">
        <v>453</v>
      </c>
      <c r="K508" s="18">
        <v>29.9</v>
      </c>
      <c r="L508" s="22">
        <f ca="1">TRUNC((TODAY()-tBase[[#This Row],[Data Nascimento]])/365)</f>
        <v>57</v>
      </c>
      <c r="M508" s="25" t="str">
        <f ca="1">HLOOKUP(tBase[[#This Row],[Idade]],$O$3:$R$4,2,TRUE)</f>
        <v>54-70</v>
      </c>
      <c r="N508" s="22"/>
    </row>
    <row r="509" spans="2:14">
      <c r="B509" s="21">
        <v>54339224143</v>
      </c>
      <c r="C509" t="s">
        <v>382</v>
      </c>
      <c r="D509" t="s">
        <v>5</v>
      </c>
      <c r="E509" t="s">
        <v>8</v>
      </c>
      <c r="F509" t="s">
        <v>427</v>
      </c>
      <c r="G509" t="s">
        <v>424</v>
      </c>
      <c r="H509" s="1">
        <v>22554</v>
      </c>
      <c r="I509" s="1" t="s">
        <v>436</v>
      </c>
      <c r="J509" t="s">
        <v>453</v>
      </c>
      <c r="K509" s="18">
        <v>29.9</v>
      </c>
      <c r="L509" s="22">
        <f ca="1">TRUNC((TODAY()-tBase[[#This Row],[Data Nascimento]])/365)</f>
        <v>63</v>
      </c>
      <c r="M509" s="25" t="str">
        <f ca="1">HLOOKUP(tBase[[#This Row],[Idade]],$O$3:$R$4,2,TRUE)</f>
        <v>54-70</v>
      </c>
      <c r="N509" s="22"/>
    </row>
    <row r="510" spans="2:14">
      <c r="B510" s="21">
        <v>54411067391</v>
      </c>
      <c r="C510" t="s">
        <v>32</v>
      </c>
      <c r="D510" t="s">
        <v>5</v>
      </c>
      <c r="E510" t="s">
        <v>8</v>
      </c>
      <c r="F510" t="s">
        <v>13</v>
      </c>
      <c r="G510" t="s">
        <v>425</v>
      </c>
      <c r="H510" s="1">
        <v>31057</v>
      </c>
      <c r="I510" s="1" t="s">
        <v>430</v>
      </c>
      <c r="J510" t="s">
        <v>453</v>
      </c>
      <c r="K510" s="18">
        <v>29.9</v>
      </c>
      <c r="L510" s="22">
        <f ca="1">TRUNC((TODAY()-tBase[[#This Row],[Data Nascimento]])/365)</f>
        <v>40</v>
      </c>
      <c r="M510" s="25" t="str">
        <f ca="1">HLOOKUP(tBase[[#This Row],[Idade]],$O$3:$R$4,2,TRUE)</f>
        <v>35 - 44</v>
      </c>
      <c r="N510" s="22"/>
    </row>
    <row r="511" spans="2:14">
      <c r="B511" s="21">
        <v>54476634976</v>
      </c>
      <c r="C511" t="s">
        <v>183</v>
      </c>
      <c r="D511" t="s">
        <v>5</v>
      </c>
      <c r="E511" t="s">
        <v>7</v>
      </c>
      <c r="F511" t="s">
        <v>9</v>
      </c>
      <c r="G511" t="s">
        <v>424</v>
      </c>
      <c r="H511" s="1">
        <v>30335</v>
      </c>
      <c r="I511" s="1" t="s">
        <v>435</v>
      </c>
      <c r="J511" t="s">
        <v>453</v>
      </c>
      <c r="K511" s="18">
        <v>29.9</v>
      </c>
      <c r="L511" s="22">
        <f ca="1">TRUNC((TODAY()-tBase[[#This Row],[Data Nascimento]])/365)</f>
        <v>42</v>
      </c>
      <c r="M511" s="25" t="str">
        <f ca="1">HLOOKUP(tBase[[#This Row],[Idade]],$O$3:$R$4,2,TRUE)</f>
        <v>35 - 44</v>
      </c>
      <c r="N511" s="22"/>
    </row>
    <row r="512" spans="2:14">
      <c r="B512" s="21">
        <v>54506367236</v>
      </c>
      <c r="C512" t="s">
        <v>108</v>
      </c>
      <c r="D512" t="s">
        <v>6</v>
      </c>
      <c r="E512" t="s">
        <v>416</v>
      </c>
      <c r="F512" t="s">
        <v>13</v>
      </c>
      <c r="G512" t="s">
        <v>425</v>
      </c>
      <c r="H512" s="1">
        <v>23634</v>
      </c>
      <c r="I512" s="1" t="s">
        <v>436</v>
      </c>
      <c r="J512" t="s">
        <v>455</v>
      </c>
      <c r="K512" s="18">
        <v>9.9</v>
      </c>
      <c r="L512" s="22">
        <f ca="1">TRUNC((TODAY()-tBase[[#This Row],[Data Nascimento]])/365)</f>
        <v>61</v>
      </c>
      <c r="M512" s="25" t="str">
        <f ca="1">HLOOKUP(tBase[[#This Row],[Idade]],$O$3:$R$4,2,TRUE)</f>
        <v>54-70</v>
      </c>
      <c r="N512" s="22"/>
    </row>
    <row r="513" spans="2:14">
      <c r="B513" s="21">
        <v>54526384776</v>
      </c>
      <c r="C513" t="s">
        <v>280</v>
      </c>
      <c r="D513" t="s">
        <v>6</v>
      </c>
      <c r="E513" t="s">
        <v>7</v>
      </c>
      <c r="F513" t="s">
        <v>14</v>
      </c>
      <c r="G513" t="s">
        <v>426</v>
      </c>
      <c r="H513" s="1">
        <v>29970</v>
      </c>
      <c r="I513" s="1" t="s">
        <v>433</v>
      </c>
      <c r="J513" t="s">
        <v>455</v>
      </c>
      <c r="K513" s="18">
        <v>9.9</v>
      </c>
      <c r="L513" s="22">
        <f ca="1">TRUNC((TODAY()-tBase[[#This Row],[Data Nascimento]])/365)</f>
        <v>43</v>
      </c>
      <c r="M513" s="25" t="str">
        <f ca="1">HLOOKUP(tBase[[#This Row],[Idade]],$O$3:$R$4,2,TRUE)</f>
        <v>35 - 44</v>
      </c>
      <c r="N513" s="22"/>
    </row>
    <row r="514" spans="2:14">
      <c r="B514" s="21">
        <v>54711975966</v>
      </c>
      <c r="C514" t="s">
        <v>274</v>
      </c>
      <c r="D514" t="s">
        <v>6</v>
      </c>
      <c r="E514" t="s">
        <v>417</v>
      </c>
      <c r="F514" t="s">
        <v>14</v>
      </c>
      <c r="G514" t="s">
        <v>425</v>
      </c>
      <c r="H514" s="1">
        <v>29826</v>
      </c>
      <c r="I514" s="1" t="s">
        <v>433</v>
      </c>
      <c r="J514" t="s">
        <v>453</v>
      </c>
      <c r="K514" s="18">
        <v>29.9</v>
      </c>
      <c r="L514" s="22">
        <f ca="1">TRUNC((TODAY()-tBase[[#This Row],[Data Nascimento]])/365)</f>
        <v>44</v>
      </c>
      <c r="M514" s="25" t="str">
        <f ca="1">HLOOKUP(tBase[[#This Row],[Idade]],$O$3:$R$4,2,TRUE)</f>
        <v>44 - 54</v>
      </c>
      <c r="N514" s="22"/>
    </row>
    <row r="515" spans="2:14">
      <c r="B515" s="21">
        <v>54742058650</v>
      </c>
      <c r="C515" t="s">
        <v>59</v>
      </c>
      <c r="D515" t="s">
        <v>6</v>
      </c>
      <c r="E515" t="s">
        <v>8</v>
      </c>
      <c r="F515" t="s">
        <v>13</v>
      </c>
      <c r="G515" t="s">
        <v>426</v>
      </c>
      <c r="H515" s="1">
        <v>25846</v>
      </c>
      <c r="I515" s="1" t="s">
        <v>433</v>
      </c>
      <c r="J515" t="s">
        <v>453</v>
      </c>
      <c r="K515" s="18">
        <v>29.9</v>
      </c>
      <c r="L515" s="22">
        <f ca="1">TRUNC((TODAY()-tBase[[#This Row],[Data Nascimento]])/365)</f>
        <v>54</v>
      </c>
      <c r="M515" s="25" t="str">
        <f ca="1">HLOOKUP(tBase[[#This Row],[Idade]],$O$3:$R$4,2,TRUE)</f>
        <v>54-70</v>
      </c>
      <c r="N515" s="22"/>
    </row>
    <row r="516" spans="2:14">
      <c r="B516" s="21">
        <v>54783687741</v>
      </c>
      <c r="C516" t="s">
        <v>37</v>
      </c>
      <c r="D516" t="s">
        <v>6</v>
      </c>
      <c r="E516" t="s">
        <v>7</v>
      </c>
      <c r="F516" t="s">
        <v>427</v>
      </c>
      <c r="G516" t="s">
        <v>425</v>
      </c>
      <c r="H516" s="1">
        <v>32444</v>
      </c>
      <c r="I516" s="1" t="s">
        <v>433</v>
      </c>
      <c r="J516" t="s">
        <v>454</v>
      </c>
      <c r="K516" s="18">
        <v>35.9</v>
      </c>
      <c r="L516" s="22">
        <f ca="1">TRUNC((TODAY()-tBase[[#This Row],[Data Nascimento]])/365)</f>
        <v>36</v>
      </c>
      <c r="M516" s="25" t="str">
        <f ca="1">HLOOKUP(tBase[[#This Row],[Idade]],$O$3:$R$4,2,TRUE)</f>
        <v>35 - 44</v>
      </c>
      <c r="N516" s="22"/>
    </row>
    <row r="517" spans="2:14">
      <c r="B517" s="21">
        <v>54799023278</v>
      </c>
      <c r="C517" t="s">
        <v>368</v>
      </c>
      <c r="D517" t="s">
        <v>5</v>
      </c>
      <c r="E517" t="s">
        <v>416</v>
      </c>
      <c r="F517" t="s">
        <v>13</v>
      </c>
      <c r="G517" t="s">
        <v>425</v>
      </c>
      <c r="H517" s="1">
        <v>24833</v>
      </c>
      <c r="I517" s="1" t="s">
        <v>433</v>
      </c>
      <c r="J517" t="s">
        <v>453</v>
      </c>
      <c r="K517" s="18">
        <v>29.9</v>
      </c>
      <c r="L517" s="22">
        <f ca="1">TRUNC((TODAY()-tBase[[#This Row],[Data Nascimento]])/365)</f>
        <v>57</v>
      </c>
      <c r="M517" s="25" t="str">
        <f ca="1">HLOOKUP(tBase[[#This Row],[Idade]],$O$3:$R$4,2,TRUE)</f>
        <v>54-70</v>
      </c>
      <c r="N517" s="22"/>
    </row>
    <row r="518" spans="2:14">
      <c r="B518" s="21">
        <v>54839142796</v>
      </c>
      <c r="C518" t="s">
        <v>186</v>
      </c>
      <c r="D518" t="s">
        <v>5</v>
      </c>
      <c r="E518" t="s">
        <v>417</v>
      </c>
      <c r="F518" t="s">
        <v>11</v>
      </c>
      <c r="G518" t="s">
        <v>426</v>
      </c>
      <c r="H518" s="1">
        <v>34807</v>
      </c>
      <c r="I518" s="1" t="s">
        <v>433</v>
      </c>
      <c r="J518" t="s">
        <v>456</v>
      </c>
      <c r="K518" s="18">
        <v>79.900000000000006</v>
      </c>
      <c r="L518" s="22">
        <f ca="1">TRUNC((TODAY()-tBase[[#This Row],[Data Nascimento]])/365)</f>
        <v>30</v>
      </c>
      <c r="M518" s="25" t="str">
        <f ca="1">HLOOKUP(tBase[[#This Row],[Idade]],$O$3:$R$4,2,TRUE)</f>
        <v>24-34</v>
      </c>
      <c r="N518" s="22"/>
    </row>
    <row r="519" spans="2:14">
      <c r="B519" s="21">
        <v>55064239822</v>
      </c>
      <c r="C519" t="s">
        <v>42</v>
      </c>
      <c r="D519" t="s">
        <v>5</v>
      </c>
      <c r="E519" t="s">
        <v>8</v>
      </c>
      <c r="F519" t="s">
        <v>11</v>
      </c>
      <c r="G519" t="s">
        <v>424</v>
      </c>
      <c r="H519" s="1">
        <v>20881</v>
      </c>
      <c r="I519" s="1" t="s">
        <v>433</v>
      </c>
      <c r="J519" t="s">
        <v>456</v>
      </c>
      <c r="K519" s="18">
        <v>79.900000000000006</v>
      </c>
      <c r="L519" s="22">
        <f ca="1">TRUNC((TODAY()-tBase[[#This Row],[Data Nascimento]])/365)</f>
        <v>68</v>
      </c>
      <c r="M519" s="25" t="str">
        <f ca="1">HLOOKUP(tBase[[#This Row],[Idade]],$O$3:$R$4,2,TRUE)</f>
        <v>54-70</v>
      </c>
      <c r="N519" s="22"/>
    </row>
    <row r="520" spans="2:14">
      <c r="B520" s="21">
        <v>55151517281</v>
      </c>
      <c r="C520" t="s">
        <v>222</v>
      </c>
      <c r="D520" t="s">
        <v>6</v>
      </c>
      <c r="E520" t="s">
        <v>8</v>
      </c>
      <c r="F520" t="s">
        <v>11</v>
      </c>
      <c r="G520" t="s">
        <v>424</v>
      </c>
      <c r="H520" s="1">
        <v>32628</v>
      </c>
      <c r="I520" s="1" t="s">
        <v>433</v>
      </c>
      <c r="J520" t="s">
        <v>456</v>
      </c>
      <c r="K520" s="18">
        <v>79.900000000000006</v>
      </c>
      <c r="L520" s="22">
        <f ca="1">TRUNC((TODAY()-tBase[[#This Row],[Data Nascimento]])/365)</f>
        <v>36</v>
      </c>
      <c r="M520" s="25" t="str">
        <f ca="1">HLOOKUP(tBase[[#This Row],[Idade]],$O$3:$R$4,2,TRUE)</f>
        <v>35 - 44</v>
      </c>
      <c r="N520" s="22"/>
    </row>
    <row r="521" spans="2:14">
      <c r="B521" s="21">
        <v>55201624465</v>
      </c>
      <c r="C521" t="s">
        <v>232</v>
      </c>
      <c r="D521" t="s">
        <v>5</v>
      </c>
      <c r="E521" t="s">
        <v>8</v>
      </c>
      <c r="F521" t="s">
        <v>14</v>
      </c>
      <c r="G521" t="s">
        <v>425</v>
      </c>
      <c r="H521" s="1">
        <v>26303</v>
      </c>
      <c r="I521" s="1" t="s">
        <v>433</v>
      </c>
      <c r="J521" t="s">
        <v>455</v>
      </c>
      <c r="K521" s="18">
        <v>9.9</v>
      </c>
      <c r="L521" s="22">
        <f ca="1">TRUNC((TODAY()-tBase[[#This Row],[Data Nascimento]])/365)</f>
        <v>53</v>
      </c>
      <c r="M521" s="25" t="str">
        <f ca="1">HLOOKUP(tBase[[#This Row],[Idade]],$O$3:$R$4,2,TRUE)</f>
        <v>44 - 54</v>
      </c>
      <c r="N521" s="22"/>
    </row>
    <row r="522" spans="2:14">
      <c r="B522" s="21">
        <v>55228283525</v>
      </c>
      <c r="C522" t="s">
        <v>312</v>
      </c>
      <c r="D522" t="s">
        <v>6</v>
      </c>
      <c r="E522" t="s">
        <v>8</v>
      </c>
      <c r="F522" t="s">
        <v>13</v>
      </c>
      <c r="G522" t="s">
        <v>425</v>
      </c>
      <c r="H522" s="1">
        <v>25954</v>
      </c>
      <c r="I522" s="1" t="s">
        <v>429</v>
      </c>
      <c r="J522" t="s">
        <v>454</v>
      </c>
      <c r="K522" s="18">
        <v>35.9</v>
      </c>
      <c r="L522" s="22">
        <f ca="1">TRUNC((TODAY()-tBase[[#This Row],[Data Nascimento]])/365)</f>
        <v>54</v>
      </c>
      <c r="M522" s="25" t="str">
        <f ca="1">HLOOKUP(tBase[[#This Row],[Idade]],$O$3:$R$4,2,TRUE)</f>
        <v>54-70</v>
      </c>
      <c r="N522" s="22"/>
    </row>
    <row r="523" spans="2:14">
      <c r="B523" s="21">
        <v>55332904919</v>
      </c>
      <c r="C523" t="s">
        <v>319</v>
      </c>
      <c r="D523" t="s">
        <v>5</v>
      </c>
      <c r="E523" t="s">
        <v>8</v>
      </c>
      <c r="F523" t="s">
        <v>12</v>
      </c>
      <c r="G523" t="s">
        <v>425</v>
      </c>
      <c r="H523" s="1">
        <v>28441</v>
      </c>
      <c r="I523" s="1" t="s">
        <v>432</v>
      </c>
      <c r="J523" t="s">
        <v>456</v>
      </c>
      <c r="K523" s="18">
        <v>79.900000000000006</v>
      </c>
      <c r="L523" s="22">
        <f ca="1">TRUNC((TODAY()-tBase[[#This Row],[Data Nascimento]])/365)</f>
        <v>47</v>
      </c>
      <c r="M523" s="25" t="str">
        <f ca="1">HLOOKUP(tBase[[#This Row],[Idade]],$O$3:$R$4,2,TRUE)</f>
        <v>44 - 54</v>
      </c>
      <c r="N523" s="22"/>
    </row>
    <row r="524" spans="2:14">
      <c r="B524" s="21">
        <v>55350189669</v>
      </c>
      <c r="C524" t="s">
        <v>323</v>
      </c>
      <c r="D524" t="s">
        <v>6</v>
      </c>
      <c r="E524" t="s">
        <v>7</v>
      </c>
      <c r="F524" t="s">
        <v>13</v>
      </c>
      <c r="G524" t="s">
        <v>424</v>
      </c>
      <c r="H524" s="1">
        <v>21023</v>
      </c>
      <c r="I524" s="1" t="s">
        <v>436</v>
      </c>
      <c r="J524" t="s">
        <v>453</v>
      </c>
      <c r="K524" s="18">
        <v>29.9</v>
      </c>
      <c r="L524" s="22">
        <f ca="1">TRUNC((TODAY()-tBase[[#This Row],[Data Nascimento]])/365)</f>
        <v>68</v>
      </c>
      <c r="M524" s="25" t="str">
        <f ca="1">HLOOKUP(tBase[[#This Row],[Idade]],$O$3:$R$4,2,TRUE)</f>
        <v>54-70</v>
      </c>
      <c r="N524" s="22"/>
    </row>
    <row r="525" spans="2:14">
      <c r="B525" s="21">
        <v>55359798830</v>
      </c>
      <c r="C525" t="s">
        <v>401</v>
      </c>
      <c r="D525" t="s">
        <v>6</v>
      </c>
      <c r="E525" t="s">
        <v>417</v>
      </c>
      <c r="F525" t="s">
        <v>427</v>
      </c>
      <c r="G525" t="s">
        <v>425</v>
      </c>
      <c r="H525" s="1">
        <v>29770</v>
      </c>
      <c r="I525" s="1" t="s">
        <v>436</v>
      </c>
      <c r="J525" t="s">
        <v>454</v>
      </c>
      <c r="K525" s="18">
        <v>35.9</v>
      </c>
      <c r="L525" s="22">
        <f ca="1">TRUNC((TODAY()-tBase[[#This Row],[Data Nascimento]])/365)</f>
        <v>44</v>
      </c>
      <c r="M525" s="25" t="str">
        <f ca="1">HLOOKUP(tBase[[#This Row],[Idade]],$O$3:$R$4,2,TRUE)</f>
        <v>44 - 54</v>
      </c>
      <c r="N525" s="22"/>
    </row>
    <row r="526" spans="2:14">
      <c r="B526" s="21">
        <v>55370247974</v>
      </c>
      <c r="C526" t="s">
        <v>276</v>
      </c>
      <c r="D526" t="s">
        <v>6</v>
      </c>
      <c r="E526" t="s">
        <v>7</v>
      </c>
      <c r="F526" t="s">
        <v>13</v>
      </c>
      <c r="G526" t="s">
        <v>426</v>
      </c>
      <c r="H526" s="1">
        <v>22051</v>
      </c>
      <c r="I526" s="1" t="s">
        <v>436</v>
      </c>
      <c r="J526" t="s">
        <v>455</v>
      </c>
      <c r="K526" s="18">
        <v>9.9</v>
      </c>
      <c r="L526" s="22">
        <f ca="1">TRUNC((TODAY()-tBase[[#This Row],[Data Nascimento]])/365)</f>
        <v>65</v>
      </c>
      <c r="M526" s="25" t="str">
        <f ca="1">HLOOKUP(tBase[[#This Row],[Idade]],$O$3:$R$4,2,TRUE)</f>
        <v>54-70</v>
      </c>
      <c r="N526" s="22"/>
    </row>
    <row r="527" spans="2:14">
      <c r="B527" s="21">
        <v>55400526908</v>
      </c>
      <c r="C527" t="s">
        <v>68</v>
      </c>
      <c r="D527" t="s">
        <v>5</v>
      </c>
      <c r="E527" t="s">
        <v>416</v>
      </c>
      <c r="F527" t="s">
        <v>13</v>
      </c>
      <c r="G527" t="s">
        <v>425</v>
      </c>
      <c r="H527" s="1">
        <v>31753</v>
      </c>
      <c r="I527" s="1" t="s">
        <v>436</v>
      </c>
      <c r="J527" t="s">
        <v>455</v>
      </c>
      <c r="K527" s="18">
        <v>9.9</v>
      </c>
      <c r="L527" s="22">
        <f ca="1">TRUNC((TODAY()-tBase[[#This Row],[Data Nascimento]])/365)</f>
        <v>38</v>
      </c>
      <c r="M527" s="25" t="str">
        <f ca="1">HLOOKUP(tBase[[#This Row],[Idade]],$O$3:$R$4,2,TRUE)</f>
        <v>35 - 44</v>
      </c>
      <c r="N527" s="22"/>
    </row>
    <row r="528" spans="2:14">
      <c r="B528" s="21">
        <v>55453919588</v>
      </c>
      <c r="C528" t="s">
        <v>388</v>
      </c>
      <c r="D528" t="s">
        <v>5</v>
      </c>
      <c r="E528" t="s">
        <v>416</v>
      </c>
      <c r="F528" t="s">
        <v>14</v>
      </c>
      <c r="G528" t="s">
        <v>425</v>
      </c>
      <c r="H528" s="1">
        <v>26625</v>
      </c>
      <c r="I528" s="1" t="s">
        <v>436</v>
      </c>
      <c r="J528" t="s">
        <v>453</v>
      </c>
      <c r="K528" s="18">
        <v>29.9</v>
      </c>
      <c r="L528" s="22">
        <f ca="1">TRUNC((TODAY()-tBase[[#This Row],[Data Nascimento]])/365)</f>
        <v>52</v>
      </c>
      <c r="M528" s="25" t="str">
        <f ca="1">HLOOKUP(tBase[[#This Row],[Idade]],$O$3:$R$4,2,TRUE)</f>
        <v>44 - 54</v>
      </c>
      <c r="N528" s="22"/>
    </row>
    <row r="529" spans="2:14">
      <c r="B529" s="21">
        <v>55499979478</v>
      </c>
      <c r="C529" t="s">
        <v>59</v>
      </c>
      <c r="D529" t="s">
        <v>6</v>
      </c>
      <c r="E529" t="s">
        <v>8</v>
      </c>
      <c r="F529" t="s">
        <v>13</v>
      </c>
      <c r="G529" t="s">
        <v>426</v>
      </c>
      <c r="H529" s="1">
        <v>26185</v>
      </c>
      <c r="I529" s="1" t="s">
        <v>436</v>
      </c>
      <c r="J529" t="s">
        <v>453</v>
      </c>
      <c r="K529" s="18">
        <v>29.9</v>
      </c>
      <c r="L529" s="22">
        <f ca="1">TRUNC((TODAY()-tBase[[#This Row],[Data Nascimento]])/365)</f>
        <v>54</v>
      </c>
      <c r="M529" s="25" t="str">
        <f ca="1">HLOOKUP(tBase[[#This Row],[Idade]],$O$3:$R$4,2,TRUE)</f>
        <v>54-70</v>
      </c>
      <c r="N529" s="22"/>
    </row>
    <row r="530" spans="2:14">
      <c r="B530" s="21">
        <v>55539019573</v>
      </c>
      <c r="C530" t="s">
        <v>150</v>
      </c>
      <c r="D530" t="s">
        <v>6</v>
      </c>
      <c r="E530" t="s">
        <v>7</v>
      </c>
      <c r="F530" t="s">
        <v>11</v>
      </c>
      <c r="G530" t="s">
        <v>426</v>
      </c>
      <c r="H530" s="1">
        <v>32419</v>
      </c>
      <c r="I530" s="1" t="s">
        <v>435</v>
      </c>
      <c r="J530" t="s">
        <v>456</v>
      </c>
      <c r="K530" s="18">
        <v>79.900000000000006</v>
      </c>
      <c r="L530" s="22">
        <f ca="1">TRUNC((TODAY()-tBase[[#This Row],[Data Nascimento]])/365)</f>
        <v>36</v>
      </c>
      <c r="M530" s="25" t="str">
        <f ca="1">HLOOKUP(tBase[[#This Row],[Idade]],$O$3:$R$4,2,TRUE)</f>
        <v>35 - 44</v>
      </c>
      <c r="N530" s="22"/>
    </row>
    <row r="531" spans="2:14">
      <c r="B531" s="21">
        <v>55899436458</v>
      </c>
      <c r="C531" t="s">
        <v>122</v>
      </c>
      <c r="D531" t="s">
        <v>6</v>
      </c>
      <c r="E531" t="s">
        <v>418</v>
      </c>
      <c r="F531" t="s">
        <v>13</v>
      </c>
      <c r="G531" t="s">
        <v>424</v>
      </c>
      <c r="H531" s="1">
        <v>24409</v>
      </c>
      <c r="I531" s="1" t="s">
        <v>433</v>
      </c>
      <c r="J531" t="s">
        <v>456</v>
      </c>
      <c r="K531" s="18">
        <v>79.900000000000006</v>
      </c>
      <c r="L531" s="22">
        <f ca="1">TRUNC((TODAY()-tBase[[#This Row],[Data Nascimento]])/365)</f>
        <v>58</v>
      </c>
      <c r="M531" s="25" t="str">
        <f ca="1">HLOOKUP(tBase[[#This Row],[Idade]],$O$3:$R$4,2,TRUE)</f>
        <v>54-70</v>
      </c>
      <c r="N531" s="22"/>
    </row>
    <row r="532" spans="2:14">
      <c r="B532" s="21">
        <v>56102669696</v>
      </c>
      <c r="C532" t="s">
        <v>251</v>
      </c>
      <c r="D532" t="s">
        <v>5</v>
      </c>
      <c r="E532" t="s">
        <v>416</v>
      </c>
      <c r="F532" t="s">
        <v>13</v>
      </c>
      <c r="G532" t="s">
        <v>424</v>
      </c>
      <c r="H532" s="1">
        <v>28523</v>
      </c>
      <c r="I532" s="1" t="s">
        <v>433</v>
      </c>
      <c r="J532" t="s">
        <v>453</v>
      </c>
      <c r="K532" s="18">
        <v>29.9</v>
      </c>
      <c r="L532" s="22">
        <f ca="1">TRUNC((TODAY()-tBase[[#This Row],[Data Nascimento]])/365)</f>
        <v>47</v>
      </c>
      <c r="M532" s="25" t="str">
        <f ca="1">HLOOKUP(tBase[[#This Row],[Idade]],$O$3:$R$4,2,TRUE)</f>
        <v>44 - 54</v>
      </c>
      <c r="N532" s="22"/>
    </row>
    <row r="533" spans="2:14">
      <c r="B533" s="21">
        <v>56111428025</v>
      </c>
      <c r="C533" t="s">
        <v>247</v>
      </c>
      <c r="D533" t="s">
        <v>6</v>
      </c>
      <c r="E533" t="s">
        <v>7</v>
      </c>
      <c r="F533" t="s">
        <v>12</v>
      </c>
      <c r="G533" t="s">
        <v>425</v>
      </c>
      <c r="H533" s="1">
        <v>32545</v>
      </c>
      <c r="I533" s="1" t="s">
        <v>433</v>
      </c>
      <c r="J533" t="s">
        <v>456</v>
      </c>
      <c r="K533" s="18">
        <v>79.900000000000006</v>
      </c>
      <c r="L533" s="22">
        <f ca="1">TRUNC((TODAY()-tBase[[#This Row],[Data Nascimento]])/365)</f>
        <v>36</v>
      </c>
      <c r="M533" s="25" t="str">
        <f ca="1">HLOOKUP(tBase[[#This Row],[Idade]],$O$3:$R$4,2,TRUE)</f>
        <v>35 - 44</v>
      </c>
      <c r="N533" s="22"/>
    </row>
    <row r="534" spans="2:14">
      <c r="B534" s="21">
        <v>56167280623</v>
      </c>
      <c r="C534" t="s">
        <v>336</v>
      </c>
      <c r="D534" t="s">
        <v>6</v>
      </c>
      <c r="E534" t="s">
        <v>418</v>
      </c>
      <c r="F534" t="s">
        <v>13</v>
      </c>
      <c r="G534" t="s">
        <v>426</v>
      </c>
      <c r="H534" s="1">
        <v>34079</v>
      </c>
      <c r="I534" s="1" t="s">
        <v>433</v>
      </c>
      <c r="J534" t="s">
        <v>454</v>
      </c>
      <c r="K534" s="18">
        <v>35.9</v>
      </c>
      <c r="L534" s="22">
        <f ca="1">TRUNC((TODAY()-tBase[[#This Row],[Data Nascimento]])/365)</f>
        <v>32</v>
      </c>
      <c r="M534" s="25" t="str">
        <f ca="1">HLOOKUP(tBase[[#This Row],[Idade]],$O$3:$R$4,2,TRUE)</f>
        <v>24-34</v>
      </c>
      <c r="N534" s="22"/>
    </row>
    <row r="535" spans="2:14">
      <c r="B535" s="21">
        <v>56213600806</v>
      </c>
      <c r="C535" t="s">
        <v>250</v>
      </c>
      <c r="D535" t="s">
        <v>6</v>
      </c>
      <c r="E535" t="s">
        <v>7</v>
      </c>
      <c r="F535" t="s">
        <v>14</v>
      </c>
      <c r="G535" t="s">
        <v>426</v>
      </c>
      <c r="H535" s="1">
        <v>29235</v>
      </c>
      <c r="I535" s="1" t="s">
        <v>433</v>
      </c>
      <c r="J535" t="s">
        <v>453</v>
      </c>
      <c r="K535" s="18">
        <v>29.9</v>
      </c>
      <c r="L535" s="22">
        <f ca="1">TRUNC((TODAY()-tBase[[#This Row],[Data Nascimento]])/365)</f>
        <v>45</v>
      </c>
      <c r="M535" s="25" t="str">
        <f ca="1">HLOOKUP(tBase[[#This Row],[Idade]],$O$3:$R$4,2,TRUE)</f>
        <v>44 - 54</v>
      </c>
      <c r="N535" s="22"/>
    </row>
    <row r="536" spans="2:14">
      <c r="B536" s="21">
        <v>56688702646</v>
      </c>
      <c r="C536" t="s">
        <v>30</v>
      </c>
      <c r="D536" t="s">
        <v>5</v>
      </c>
      <c r="E536" t="s">
        <v>418</v>
      </c>
      <c r="F536" t="s">
        <v>11</v>
      </c>
      <c r="G536" t="s">
        <v>426</v>
      </c>
      <c r="H536" s="1">
        <v>23383</v>
      </c>
      <c r="I536" s="1" t="s">
        <v>430</v>
      </c>
      <c r="J536" t="s">
        <v>456</v>
      </c>
      <c r="K536" s="18">
        <v>79.900000000000006</v>
      </c>
      <c r="L536" s="22">
        <f ca="1">TRUNC((TODAY()-tBase[[#This Row],[Data Nascimento]])/365)</f>
        <v>61</v>
      </c>
      <c r="M536" s="25" t="str">
        <f ca="1">HLOOKUP(tBase[[#This Row],[Idade]],$O$3:$R$4,2,TRUE)</f>
        <v>54-70</v>
      </c>
      <c r="N536" s="22"/>
    </row>
    <row r="537" spans="2:14">
      <c r="B537" s="21">
        <v>56991862790</v>
      </c>
      <c r="C537" t="s">
        <v>308</v>
      </c>
      <c r="D537" t="s">
        <v>6</v>
      </c>
      <c r="E537" t="s">
        <v>416</v>
      </c>
      <c r="F537" t="s">
        <v>13</v>
      </c>
      <c r="G537" t="s">
        <v>425</v>
      </c>
      <c r="H537" s="1">
        <v>32088</v>
      </c>
      <c r="I537" s="1" t="s">
        <v>429</v>
      </c>
      <c r="J537" t="s">
        <v>455</v>
      </c>
      <c r="K537" s="18">
        <v>9.9</v>
      </c>
      <c r="L537" s="22">
        <f ca="1">TRUNC((TODAY()-tBase[[#This Row],[Data Nascimento]])/365)</f>
        <v>37</v>
      </c>
      <c r="M537" s="25" t="str">
        <f ca="1">HLOOKUP(tBase[[#This Row],[Idade]],$O$3:$R$4,2,TRUE)</f>
        <v>35 - 44</v>
      </c>
      <c r="N537" s="22"/>
    </row>
    <row r="538" spans="2:14">
      <c r="B538" s="21">
        <v>57093446389</v>
      </c>
      <c r="C538" t="s">
        <v>351</v>
      </c>
      <c r="D538" t="s">
        <v>5</v>
      </c>
      <c r="E538" t="s">
        <v>417</v>
      </c>
      <c r="F538" t="s">
        <v>9</v>
      </c>
      <c r="G538" t="s">
        <v>424</v>
      </c>
      <c r="H538" s="1">
        <v>29291</v>
      </c>
      <c r="I538" s="1" t="s">
        <v>431</v>
      </c>
      <c r="J538" t="s">
        <v>455</v>
      </c>
      <c r="K538" s="18">
        <v>9.9</v>
      </c>
      <c r="L538" s="22">
        <f ca="1">TRUNC((TODAY()-tBase[[#This Row],[Data Nascimento]])/365)</f>
        <v>45</v>
      </c>
      <c r="M538" s="25" t="str">
        <f ca="1">HLOOKUP(tBase[[#This Row],[Idade]],$O$3:$R$4,2,TRUE)</f>
        <v>44 - 54</v>
      </c>
      <c r="N538" s="22"/>
    </row>
    <row r="539" spans="2:14">
      <c r="B539" s="21">
        <v>57248670590</v>
      </c>
      <c r="C539" t="s">
        <v>163</v>
      </c>
      <c r="D539" t="s">
        <v>5</v>
      </c>
      <c r="E539" t="s">
        <v>7</v>
      </c>
      <c r="F539" t="s">
        <v>12</v>
      </c>
      <c r="G539" t="s">
        <v>424</v>
      </c>
      <c r="H539" s="1">
        <v>28258</v>
      </c>
      <c r="I539" s="1" t="s">
        <v>432</v>
      </c>
      <c r="J539" t="s">
        <v>455</v>
      </c>
      <c r="K539" s="18">
        <v>9.9</v>
      </c>
      <c r="L539" s="22">
        <f ca="1">TRUNC((TODAY()-tBase[[#This Row],[Data Nascimento]])/365)</f>
        <v>48</v>
      </c>
      <c r="M539" s="25" t="str">
        <f ca="1">HLOOKUP(tBase[[#This Row],[Idade]],$O$3:$R$4,2,TRUE)</f>
        <v>44 - 54</v>
      </c>
      <c r="N539" s="22"/>
    </row>
    <row r="540" spans="2:14">
      <c r="B540" s="21">
        <v>57304884506</v>
      </c>
      <c r="C540" t="s">
        <v>33</v>
      </c>
      <c r="D540" t="s">
        <v>6</v>
      </c>
      <c r="E540" t="s">
        <v>7</v>
      </c>
      <c r="F540" t="s">
        <v>427</v>
      </c>
      <c r="G540" t="s">
        <v>424</v>
      </c>
      <c r="H540" s="1">
        <v>26161</v>
      </c>
      <c r="I540" s="1" t="s">
        <v>434</v>
      </c>
      <c r="J540" t="s">
        <v>455</v>
      </c>
      <c r="K540" s="18">
        <v>9.9</v>
      </c>
      <c r="L540" s="22">
        <f ca="1">TRUNC((TODAY()-tBase[[#This Row],[Data Nascimento]])/365)</f>
        <v>54</v>
      </c>
      <c r="M540" s="25" t="str">
        <f ca="1">HLOOKUP(tBase[[#This Row],[Idade]],$O$3:$R$4,2,TRUE)</f>
        <v>54-70</v>
      </c>
      <c r="N540" s="22"/>
    </row>
    <row r="541" spans="2:14">
      <c r="B541" s="21">
        <v>57327520985</v>
      </c>
      <c r="C541" t="s">
        <v>21</v>
      </c>
      <c r="D541" t="s">
        <v>6</v>
      </c>
      <c r="E541" t="s">
        <v>417</v>
      </c>
      <c r="F541" t="s">
        <v>427</v>
      </c>
      <c r="G541" t="s">
        <v>425</v>
      </c>
      <c r="H541" s="1">
        <v>32451</v>
      </c>
      <c r="I541" s="1" t="s">
        <v>430</v>
      </c>
      <c r="J541" t="s">
        <v>455</v>
      </c>
      <c r="K541" s="18">
        <v>9.9</v>
      </c>
      <c r="L541" s="22">
        <f ca="1">TRUNC((TODAY()-tBase[[#This Row],[Data Nascimento]])/365)</f>
        <v>36</v>
      </c>
      <c r="M541" s="25" t="str">
        <f ca="1">HLOOKUP(tBase[[#This Row],[Idade]],$O$3:$R$4,2,TRUE)</f>
        <v>35 - 44</v>
      </c>
      <c r="N541" s="22"/>
    </row>
    <row r="542" spans="2:14">
      <c r="B542" s="21">
        <v>57367066989</v>
      </c>
      <c r="C542" t="s">
        <v>330</v>
      </c>
      <c r="D542" t="s">
        <v>6</v>
      </c>
      <c r="E542" t="s">
        <v>7</v>
      </c>
      <c r="F542" t="s">
        <v>11</v>
      </c>
      <c r="G542" t="s">
        <v>426</v>
      </c>
      <c r="H542" s="1">
        <v>24235</v>
      </c>
      <c r="I542" s="1" t="s">
        <v>435</v>
      </c>
      <c r="J542" t="s">
        <v>456</v>
      </c>
      <c r="K542" s="18">
        <v>79.900000000000006</v>
      </c>
      <c r="L542" s="22">
        <f ca="1">TRUNC((TODAY()-tBase[[#This Row],[Data Nascimento]])/365)</f>
        <v>59</v>
      </c>
      <c r="M542" s="25" t="str">
        <f ca="1">HLOOKUP(tBase[[#This Row],[Idade]],$O$3:$R$4,2,TRUE)</f>
        <v>54-70</v>
      </c>
      <c r="N542" s="22"/>
    </row>
    <row r="543" spans="2:14">
      <c r="B543" s="21">
        <v>57379301258</v>
      </c>
      <c r="C543" t="s">
        <v>289</v>
      </c>
      <c r="D543" t="s">
        <v>5</v>
      </c>
      <c r="E543" t="s">
        <v>8</v>
      </c>
      <c r="F543" t="s">
        <v>12</v>
      </c>
      <c r="G543" t="s">
        <v>424</v>
      </c>
      <c r="H543" s="1">
        <v>28635</v>
      </c>
      <c r="I543" s="1" t="s">
        <v>436</v>
      </c>
      <c r="J543" t="s">
        <v>454</v>
      </c>
      <c r="K543" s="18">
        <v>35.9</v>
      </c>
      <c r="L543" s="22">
        <f ca="1">TRUNC((TODAY()-tBase[[#This Row],[Data Nascimento]])/365)</f>
        <v>47</v>
      </c>
      <c r="M543" s="25" t="str">
        <f ca="1">HLOOKUP(tBase[[#This Row],[Idade]],$O$3:$R$4,2,TRUE)</f>
        <v>44 - 54</v>
      </c>
      <c r="N543" s="22"/>
    </row>
    <row r="544" spans="2:14">
      <c r="B544" s="21">
        <v>57464065635</v>
      </c>
      <c r="C544" t="s">
        <v>76</v>
      </c>
      <c r="D544" t="s">
        <v>5</v>
      </c>
      <c r="E544" t="s">
        <v>7</v>
      </c>
      <c r="F544" t="s">
        <v>14</v>
      </c>
      <c r="G544" t="s">
        <v>426</v>
      </c>
      <c r="H544" s="1">
        <v>33591</v>
      </c>
      <c r="I544" s="1" t="s">
        <v>430</v>
      </c>
      <c r="J544" t="s">
        <v>453</v>
      </c>
      <c r="K544" s="18">
        <v>29.9</v>
      </c>
      <c r="L544" s="22">
        <f ca="1">TRUNC((TODAY()-tBase[[#This Row],[Data Nascimento]])/365)</f>
        <v>33</v>
      </c>
      <c r="M544" s="25" t="str">
        <f ca="1">HLOOKUP(tBase[[#This Row],[Idade]],$O$3:$R$4,2,TRUE)</f>
        <v>24-34</v>
      </c>
      <c r="N544" s="22"/>
    </row>
    <row r="545" spans="2:14">
      <c r="B545" s="21">
        <v>57592799094</v>
      </c>
      <c r="C545" t="s">
        <v>381</v>
      </c>
      <c r="D545" t="s">
        <v>6</v>
      </c>
      <c r="E545" t="s">
        <v>417</v>
      </c>
      <c r="F545" t="s">
        <v>427</v>
      </c>
      <c r="G545" t="s">
        <v>425</v>
      </c>
      <c r="H545" s="1">
        <v>28813</v>
      </c>
      <c r="I545" s="1" t="s">
        <v>435</v>
      </c>
      <c r="J545" t="s">
        <v>455</v>
      </c>
      <c r="K545" s="18">
        <v>9.9</v>
      </c>
      <c r="L545" s="22">
        <f ca="1">TRUNC((TODAY()-tBase[[#This Row],[Data Nascimento]])/365)</f>
        <v>46</v>
      </c>
      <c r="M545" s="25" t="str">
        <f ca="1">HLOOKUP(tBase[[#This Row],[Idade]],$O$3:$R$4,2,TRUE)</f>
        <v>44 - 54</v>
      </c>
      <c r="N545" s="22"/>
    </row>
    <row r="546" spans="2:14">
      <c r="B546" s="21">
        <v>57638196563</v>
      </c>
      <c r="C546" t="s">
        <v>62</v>
      </c>
      <c r="D546" t="s">
        <v>5</v>
      </c>
      <c r="E546" t="s">
        <v>8</v>
      </c>
      <c r="F546" t="s">
        <v>13</v>
      </c>
      <c r="G546" t="s">
        <v>424</v>
      </c>
      <c r="H546" s="1">
        <v>28135</v>
      </c>
      <c r="I546" s="1" t="s">
        <v>436</v>
      </c>
      <c r="J546" t="s">
        <v>455</v>
      </c>
      <c r="K546" s="18">
        <v>9.9</v>
      </c>
      <c r="L546" s="22">
        <f ca="1">TRUNC((TODAY()-tBase[[#This Row],[Data Nascimento]])/365)</f>
        <v>48</v>
      </c>
      <c r="M546" s="25" t="str">
        <f ca="1">HLOOKUP(tBase[[#This Row],[Idade]],$O$3:$R$4,2,TRUE)</f>
        <v>44 - 54</v>
      </c>
      <c r="N546" s="22"/>
    </row>
    <row r="547" spans="2:14">
      <c r="B547" s="21">
        <v>57875961749</v>
      </c>
      <c r="C547" t="s">
        <v>288</v>
      </c>
      <c r="D547" t="s">
        <v>6</v>
      </c>
      <c r="E547" t="s">
        <v>416</v>
      </c>
      <c r="F547" t="s">
        <v>13</v>
      </c>
      <c r="G547" t="s">
        <v>425</v>
      </c>
      <c r="H547" s="1">
        <v>27083</v>
      </c>
      <c r="I547" s="1" t="s">
        <v>433</v>
      </c>
      <c r="J547" t="s">
        <v>454</v>
      </c>
      <c r="K547" s="18">
        <v>35.9</v>
      </c>
      <c r="L547" s="22">
        <f ca="1">TRUNC((TODAY()-tBase[[#This Row],[Data Nascimento]])/365)</f>
        <v>51</v>
      </c>
      <c r="M547" s="25" t="str">
        <f ca="1">HLOOKUP(tBase[[#This Row],[Idade]],$O$3:$R$4,2,TRUE)</f>
        <v>44 - 54</v>
      </c>
      <c r="N547" s="22"/>
    </row>
    <row r="548" spans="2:14">
      <c r="B548" s="21">
        <v>57970733283</v>
      </c>
      <c r="C548" t="s">
        <v>27</v>
      </c>
      <c r="D548" t="s">
        <v>6</v>
      </c>
      <c r="E548" t="s">
        <v>7</v>
      </c>
      <c r="F548" t="s">
        <v>9</v>
      </c>
      <c r="G548" t="s">
        <v>425</v>
      </c>
      <c r="H548" s="1">
        <v>24061</v>
      </c>
      <c r="I548" s="1" t="s">
        <v>433</v>
      </c>
      <c r="J548" t="s">
        <v>455</v>
      </c>
      <c r="K548" s="18">
        <v>9.9</v>
      </c>
      <c r="L548" s="22">
        <f ca="1">TRUNC((TODAY()-tBase[[#This Row],[Data Nascimento]])/365)</f>
        <v>59</v>
      </c>
      <c r="M548" s="25" t="str">
        <f ca="1">HLOOKUP(tBase[[#This Row],[Idade]],$O$3:$R$4,2,TRUE)</f>
        <v>54-70</v>
      </c>
      <c r="N548" s="22"/>
    </row>
    <row r="549" spans="2:14">
      <c r="B549" s="21">
        <v>58079835440</v>
      </c>
      <c r="C549" t="s">
        <v>356</v>
      </c>
      <c r="D549" t="s">
        <v>6</v>
      </c>
      <c r="E549" t="s">
        <v>7</v>
      </c>
      <c r="F549" t="s">
        <v>13</v>
      </c>
      <c r="G549" t="s">
        <v>426</v>
      </c>
      <c r="H549" s="1">
        <v>24209</v>
      </c>
      <c r="I549" s="1" t="s">
        <v>433</v>
      </c>
      <c r="J549" t="s">
        <v>455</v>
      </c>
      <c r="K549" s="18">
        <v>9.9</v>
      </c>
      <c r="L549" s="22">
        <f ca="1">TRUNC((TODAY()-tBase[[#This Row],[Data Nascimento]])/365)</f>
        <v>59</v>
      </c>
      <c r="M549" s="25" t="str">
        <f ca="1">HLOOKUP(tBase[[#This Row],[Idade]],$O$3:$R$4,2,TRUE)</f>
        <v>54-70</v>
      </c>
      <c r="N549" s="22"/>
    </row>
    <row r="550" spans="2:14">
      <c r="B550" s="21">
        <v>58289445241</v>
      </c>
      <c r="C550" t="s">
        <v>409</v>
      </c>
      <c r="D550" t="s">
        <v>6</v>
      </c>
      <c r="E550" t="s">
        <v>8</v>
      </c>
      <c r="F550" t="s">
        <v>12</v>
      </c>
      <c r="G550" t="s">
        <v>424</v>
      </c>
      <c r="H550" s="1">
        <v>32349</v>
      </c>
      <c r="I550" s="1" t="s">
        <v>433</v>
      </c>
      <c r="J550" t="s">
        <v>454</v>
      </c>
      <c r="K550" s="18">
        <v>35.9</v>
      </c>
      <c r="L550" s="22">
        <f ca="1">TRUNC((TODAY()-tBase[[#This Row],[Data Nascimento]])/365)</f>
        <v>37</v>
      </c>
      <c r="M550" s="25" t="str">
        <f ca="1">HLOOKUP(tBase[[#This Row],[Idade]],$O$3:$R$4,2,TRUE)</f>
        <v>35 - 44</v>
      </c>
      <c r="N550" s="22"/>
    </row>
    <row r="551" spans="2:14">
      <c r="B551" s="21">
        <v>58346333965</v>
      </c>
      <c r="C551" t="s">
        <v>217</v>
      </c>
      <c r="D551" t="s">
        <v>5</v>
      </c>
      <c r="E551" t="s">
        <v>7</v>
      </c>
      <c r="F551" t="s">
        <v>12</v>
      </c>
      <c r="G551" t="s">
        <v>425</v>
      </c>
      <c r="H551" s="1">
        <v>25399</v>
      </c>
      <c r="I551" s="1" t="s">
        <v>433</v>
      </c>
      <c r="J551" t="s">
        <v>454</v>
      </c>
      <c r="K551" s="18">
        <v>35.9</v>
      </c>
      <c r="L551" s="22">
        <f ca="1">TRUNC((TODAY()-tBase[[#This Row],[Data Nascimento]])/365)</f>
        <v>56</v>
      </c>
      <c r="M551" s="25" t="str">
        <f ca="1">HLOOKUP(tBase[[#This Row],[Idade]],$O$3:$R$4,2,TRUE)</f>
        <v>54-70</v>
      </c>
      <c r="N551" s="22"/>
    </row>
    <row r="552" spans="2:14">
      <c r="B552" s="21">
        <v>58366156412</v>
      </c>
      <c r="C552" t="s">
        <v>142</v>
      </c>
      <c r="D552" t="s">
        <v>6</v>
      </c>
      <c r="E552" t="s">
        <v>8</v>
      </c>
      <c r="F552" t="s">
        <v>427</v>
      </c>
      <c r="G552" t="s">
        <v>424</v>
      </c>
      <c r="H552" s="1">
        <v>32079</v>
      </c>
      <c r="I552" s="1" t="s">
        <v>433</v>
      </c>
      <c r="J552" t="s">
        <v>453</v>
      </c>
      <c r="K552" s="18">
        <v>29.9</v>
      </c>
      <c r="L552" s="22">
        <f ca="1">TRUNC((TODAY()-tBase[[#This Row],[Data Nascimento]])/365)</f>
        <v>37</v>
      </c>
      <c r="M552" s="25" t="str">
        <f ca="1">HLOOKUP(tBase[[#This Row],[Idade]],$O$3:$R$4,2,TRUE)</f>
        <v>35 - 44</v>
      </c>
      <c r="N552" s="22"/>
    </row>
    <row r="553" spans="2:14">
      <c r="B553" s="21">
        <v>58438486574</v>
      </c>
      <c r="C553" t="s">
        <v>376</v>
      </c>
      <c r="D553" t="s">
        <v>5</v>
      </c>
      <c r="E553" t="s">
        <v>7</v>
      </c>
      <c r="F553" t="s">
        <v>14</v>
      </c>
      <c r="G553" t="s">
        <v>426</v>
      </c>
      <c r="H553" s="1">
        <v>30918</v>
      </c>
      <c r="I553" s="1" t="s">
        <v>433</v>
      </c>
      <c r="J553" t="s">
        <v>455</v>
      </c>
      <c r="K553" s="18">
        <v>9.9</v>
      </c>
      <c r="L553" s="22">
        <f ca="1">TRUNC((TODAY()-tBase[[#This Row],[Data Nascimento]])/365)</f>
        <v>41</v>
      </c>
      <c r="M553" s="25" t="str">
        <f ca="1">HLOOKUP(tBase[[#This Row],[Idade]],$O$3:$R$4,2,TRUE)</f>
        <v>35 - 44</v>
      </c>
      <c r="N553" s="22"/>
    </row>
    <row r="554" spans="2:14">
      <c r="B554" s="21">
        <v>58546694716</v>
      </c>
      <c r="C554" t="s">
        <v>149</v>
      </c>
      <c r="D554" t="s">
        <v>6</v>
      </c>
      <c r="E554" t="s">
        <v>418</v>
      </c>
      <c r="F554" t="s">
        <v>427</v>
      </c>
      <c r="G554" t="s">
        <v>426</v>
      </c>
      <c r="H554" s="1">
        <v>29613</v>
      </c>
      <c r="I554" s="1" t="s">
        <v>433</v>
      </c>
      <c r="J554" t="s">
        <v>454</v>
      </c>
      <c r="K554" s="18">
        <v>35.9</v>
      </c>
      <c r="L554" s="22">
        <f ca="1">TRUNC((TODAY()-tBase[[#This Row],[Data Nascimento]])/365)</f>
        <v>44</v>
      </c>
      <c r="M554" s="25" t="str">
        <f ca="1">HLOOKUP(tBase[[#This Row],[Idade]],$O$3:$R$4,2,TRUE)</f>
        <v>44 - 54</v>
      </c>
      <c r="N554" s="22"/>
    </row>
    <row r="555" spans="2:14">
      <c r="B555" s="21">
        <v>58668298672</v>
      </c>
      <c r="C555" t="s">
        <v>170</v>
      </c>
      <c r="D555" t="s">
        <v>6</v>
      </c>
      <c r="E555" t="s">
        <v>7</v>
      </c>
      <c r="F555" t="s">
        <v>13</v>
      </c>
      <c r="G555" t="s">
        <v>426</v>
      </c>
      <c r="H555" s="1">
        <v>34171</v>
      </c>
      <c r="I555" s="1" t="s">
        <v>433</v>
      </c>
      <c r="J555" t="s">
        <v>456</v>
      </c>
      <c r="K555" s="18">
        <v>79.900000000000006</v>
      </c>
      <c r="L555" s="22">
        <f ca="1">TRUNC((TODAY()-tBase[[#This Row],[Data Nascimento]])/365)</f>
        <v>32</v>
      </c>
      <c r="M555" s="25" t="str">
        <f ca="1">HLOOKUP(tBase[[#This Row],[Idade]],$O$3:$R$4,2,TRUE)</f>
        <v>24-34</v>
      </c>
      <c r="N555" s="22"/>
    </row>
    <row r="556" spans="2:14">
      <c r="B556" s="21">
        <v>58747813272</v>
      </c>
      <c r="C556" t="s">
        <v>77</v>
      </c>
      <c r="D556" t="s">
        <v>6</v>
      </c>
      <c r="E556" t="s">
        <v>7</v>
      </c>
      <c r="F556" t="s">
        <v>427</v>
      </c>
      <c r="G556" t="s">
        <v>425</v>
      </c>
      <c r="H556" s="1">
        <v>28992</v>
      </c>
      <c r="I556" s="1" t="s">
        <v>429</v>
      </c>
      <c r="J556" t="s">
        <v>454</v>
      </c>
      <c r="K556" s="18">
        <v>35.9</v>
      </c>
      <c r="L556" s="22">
        <f ca="1">TRUNC((TODAY()-tBase[[#This Row],[Data Nascimento]])/365)</f>
        <v>46</v>
      </c>
      <c r="M556" s="25" t="str">
        <f ca="1">HLOOKUP(tBase[[#This Row],[Idade]],$O$3:$R$4,2,TRUE)</f>
        <v>44 - 54</v>
      </c>
      <c r="N556" s="22"/>
    </row>
    <row r="557" spans="2:14">
      <c r="B557" s="21">
        <v>58903912727</v>
      </c>
      <c r="C557" t="s">
        <v>135</v>
      </c>
      <c r="D557" t="s">
        <v>6</v>
      </c>
      <c r="E557" t="s">
        <v>417</v>
      </c>
      <c r="F557" t="s">
        <v>9</v>
      </c>
      <c r="G557" t="s">
        <v>425</v>
      </c>
      <c r="H557" s="1">
        <v>26976</v>
      </c>
      <c r="I557" s="1" t="s">
        <v>432</v>
      </c>
      <c r="J557" t="s">
        <v>453</v>
      </c>
      <c r="K557" s="18">
        <v>29.9</v>
      </c>
      <c r="L557" s="22">
        <f ca="1">TRUNC((TODAY()-tBase[[#This Row],[Data Nascimento]])/365)</f>
        <v>51</v>
      </c>
      <c r="M557" s="25" t="str">
        <f ca="1">HLOOKUP(tBase[[#This Row],[Idade]],$O$3:$R$4,2,TRUE)</f>
        <v>44 - 54</v>
      </c>
      <c r="N557" s="22"/>
    </row>
    <row r="558" spans="2:14">
      <c r="B558" s="21">
        <v>58944256865</v>
      </c>
      <c r="C558" t="s">
        <v>92</v>
      </c>
      <c r="D558" t="s">
        <v>6</v>
      </c>
      <c r="E558" t="s">
        <v>8</v>
      </c>
      <c r="F558" t="s">
        <v>13</v>
      </c>
      <c r="G558" t="s">
        <v>425</v>
      </c>
      <c r="H558" s="1">
        <v>36396</v>
      </c>
      <c r="I558" s="1" t="s">
        <v>436</v>
      </c>
      <c r="J558" t="s">
        <v>455</v>
      </c>
      <c r="K558" s="18">
        <v>9.9</v>
      </c>
      <c r="L558" s="22">
        <f ca="1">TRUNC((TODAY()-tBase[[#This Row],[Data Nascimento]])/365)</f>
        <v>26</v>
      </c>
      <c r="M558" s="25" t="str">
        <f ca="1">HLOOKUP(tBase[[#This Row],[Idade]],$O$3:$R$4,2,TRUE)</f>
        <v>24-34</v>
      </c>
      <c r="N558" s="22"/>
    </row>
    <row r="559" spans="2:14">
      <c r="B559" s="21">
        <v>59003331678</v>
      </c>
      <c r="C559" t="s">
        <v>63</v>
      </c>
      <c r="D559" t="s">
        <v>6</v>
      </c>
      <c r="E559" t="s">
        <v>7</v>
      </c>
      <c r="F559" t="s">
        <v>9</v>
      </c>
      <c r="G559" t="s">
        <v>424</v>
      </c>
      <c r="H559" s="1">
        <v>32152</v>
      </c>
      <c r="I559" s="1" t="s">
        <v>436</v>
      </c>
      <c r="J559" t="s">
        <v>455</v>
      </c>
      <c r="K559" s="18">
        <v>9.9</v>
      </c>
      <c r="L559" s="22">
        <f ca="1">TRUNC((TODAY()-tBase[[#This Row],[Data Nascimento]])/365)</f>
        <v>37</v>
      </c>
      <c r="M559" s="25" t="str">
        <f ca="1">HLOOKUP(tBase[[#This Row],[Idade]],$O$3:$R$4,2,TRUE)</f>
        <v>35 - 44</v>
      </c>
      <c r="N559" s="22"/>
    </row>
    <row r="560" spans="2:14">
      <c r="B560" s="21">
        <v>59016888278</v>
      </c>
      <c r="C560" t="s">
        <v>86</v>
      </c>
      <c r="D560" t="s">
        <v>5</v>
      </c>
      <c r="E560" t="s">
        <v>417</v>
      </c>
      <c r="F560" t="s">
        <v>13</v>
      </c>
      <c r="G560" t="s">
        <v>426</v>
      </c>
      <c r="H560" s="1">
        <v>31126</v>
      </c>
      <c r="I560" s="1" t="s">
        <v>436</v>
      </c>
      <c r="J560" t="s">
        <v>455</v>
      </c>
      <c r="K560" s="18">
        <v>9.9</v>
      </c>
      <c r="L560" s="22">
        <f ca="1">TRUNC((TODAY()-tBase[[#This Row],[Data Nascimento]])/365)</f>
        <v>40</v>
      </c>
      <c r="M560" s="25" t="str">
        <f ca="1">HLOOKUP(tBase[[#This Row],[Idade]],$O$3:$R$4,2,TRUE)</f>
        <v>35 - 44</v>
      </c>
      <c r="N560" s="22"/>
    </row>
    <row r="561" spans="2:14">
      <c r="B561" s="21">
        <v>59017936332</v>
      </c>
      <c r="C561" t="s">
        <v>293</v>
      </c>
      <c r="D561" t="s">
        <v>6</v>
      </c>
      <c r="E561" t="s">
        <v>7</v>
      </c>
      <c r="F561" t="s">
        <v>427</v>
      </c>
      <c r="G561" t="s">
        <v>424</v>
      </c>
      <c r="H561" s="1">
        <v>27622</v>
      </c>
      <c r="I561" s="1" t="s">
        <v>436</v>
      </c>
      <c r="J561" t="s">
        <v>454</v>
      </c>
      <c r="K561" s="18">
        <v>35.9</v>
      </c>
      <c r="L561" s="22">
        <f ca="1">TRUNC((TODAY()-tBase[[#This Row],[Data Nascimento]])/365)</f>
        <v>50</v>
      </c>
      <c r="M561" s="25" t="str">
        <f ca="1">HLOOKUP(tBase[[#This Row],[Idade]],$O$3:$R$4,2,TRUE)</f>
        <v>44 - 54</v>
      </c>
      <c r="N561" s="22"/>
    </row>
    <row r="562" spans="2:14">
      <c r="B562" s="21">
        <v>59510083298</v>
      </c>
      <c r="C562" t="s">
        <v>35</v>
      </c>
      <c r="D562" t="s">
        <v>6</v>
      </c>
      <c r="E562" t="s">
        <v>417</v>
      </c>
      <c r="F562" t="s">
        <v>13</v>
      </c>
      <c r="G562" t="s">
        <v>425</v>
      </c>
      <c r="H562" s="1">
        <v>22517</v>
      </c>
      <c r="I562" s="1" t="s">
        <v>436</v>
      </c>
      <c r="J562" t="s">
        <v>453</v>
      </c>
      <c r="K562" s="18">
        <v>29.9</v>
      </c>
      <c r="L562" s="22">
        <f ca="1">TRUNC((TODAY()-tBase[[#This Row],[Data Nascimento]])/365)</f>
        <v>64</v>
      </c>
      <c r="M562" s="25" t="str">
        <f ca="1">HLOOKUP(tBase[[#This Row],[Idade]],$O$3:$R$4,2,TRUE)</f>
        <v>54-70</v>
      </c>
      <c r="N562" s="22"/>
    </row>
    <row r="563" spans="2:14">
      <c r="B563" s="21">
        <v>59616857954</v>
      </c>
      <c r="C563" t="s">
        <v>267</v>
      </c>
      <c r="D563" t="s">
        <v>5</v>
      </c>
      <c r="E563" t="s">
        <v>7</v>
      </c>
      <c r="F563" t="s">
        <v>9</v>
      </c>
      <c r="G563" t="s">
        <v>425</v>
      </c>
      <c r="H563" s="1">
        <v>28482</v>
      </c>
      <c r="I563" s="1" t="s">
        <v>436</v>
      </c>
      <c r="J563" t="s">
        <v>455</v>
      </c>
      <c r="K563" s="18">
        <v>9.9</v>
      </c>
      <c r="L563" s="22">
        <f ca="1">TRUNC((TODAY()-tBase[[#This Row],[Data Nascimento]])/365)</f>
        <v>47</v>
      </c>
      <c r="M563" s="25" t="str">
        <f ca="1">HLOOKUP(tBase[[#This Row],[Idade]],$O$3:$R$4,2,TRUE)</f>
        <v>44 - 54</v>
      </c>
      <c r="N563" s="22"/>
    </row>
    <row r="564" spans="2:14">
      <c r="B564" s="21">
        <v>59825274523</v>
      </c>
      <c r="C564" t="s">
        <v>91</v>
      </c>
      <c r="D564" t="s">
        <v>6</v>
      </c>
      <c r="E564" t="s">
        <v>416</v>
      </c>
      <c r="F564" t="s">
        <v>12</v>
      </c>
      <c r="G564" t="s">
        <v>424</v>
      </c>
      <c r="H564" s="1">
        <v>29914</v>
      </c>
      <c r="I564" s="1" t="s">
        <v>435</v>
      </c>
      <c r="J564" t="s">
        <v>455</v>
      </c>
      <c r="K564" s="18">
        <v>9.9</v>
      </c>
      <c r="L564" s="22">
        <f ca="1">TRUNC((TODAY()-tBase[[#This Row],[Data Nascimento]])/365)</f>
        <v>43</v>
      </c>
      <c r="M564" s="25" t="str">
        <f ca="1">HLOOKUP(tBase[[#This Row],[Idade]],$O$3:$R$4,2,TRUE)</f>
        <v>35 - 44</v>
      </c>
      <c r="N564" s="22"/>
    </row>
    <row r="565" spans="2:14">
      <c r="B565" s="21">
        <v>59847163476</v>
      </c>
      <c r="C565" t="s">
        <v>270</v>
      </c>
      <c r="D565" t="s">
        <v>6</v>
      </c>
      <c r="E565" t="s">
        <v>7</v>
      </c>
      <c r="F565" t="s">
        <v>11</v>
      </c>
      <c r="G565" t="s">
        <v>426</v>
      </c>
      <c r="H565" s="1">
        <v>28138</v>
      </c>
      <c r="I565" s="1" t="s">
        <v>433</v>
      </c>
      <c r="J565" t="s">
        <v>456</v>
      </c>
      <c r="K565" s="18">
        <v>79.900000000000006</v>
      </c>
      <c r="L565" s="22">
        <f ca="1">TRUNC((TODAY()-tBase[[#This Row],[Data Nascimento]])/365)</f>
        <v>48</v>
      </c>
      <c r="M565" s="25" t="str">
        <f ca="1">HLOOKUP(tBase[[#This Row],[Idade]],$O$3:$R$4,2,TRUE)</f>
        <v>44 - 54</v>
      </c>
      <c r="N565" s="22"/>
    </row>
    <row r="566" spans="2:14">
      <c r="B566" s="21">
        <v>60015297037</v>
      </c>
      <c r="C566" t="s">
        <v>128</v>
      </c>
      <c r="D566" t="s">
        <v>6</v>
      </c>
      <c r="E566" t="s">
        <v>416</v>
      </c>
      <c r="F566" t="s">
        <v>13</v>
      </c>
      <c r="G566" t="s">
        <v>425</v>
      </c>
      <c r="H566" s="1">
        <v>34267</v>
      </c>
      <c r="I566" s="1" t="s">
        <v>433</v>
      </c>
      <c r="J566" t="s">
        <v>453</v>
      </c>
      <c r="K566" s="18">
        <v>29.9</v>
      </c>
      <c r="L566" s="22">
        <f ca="1">TRUNC((TODAY()-tBase[[#This Row],[Data Nascimento]])/365)</f>
        <v>31</v>
      </c>
      <c r="M566" s="25" t="str">
        <f ca="1">HLOOKUP(tBase[[#This Row],[Idade]],$O$3:$R$4,2,TRUE)</f>
        <v>24-34</v>
      </c>
      <c r="N566" s="22"/>
    </row>
    <row r="567" spans="2:14">
      <c r="B567" s="21">
        <v>60024137404</v>
      </c>
      <c r="C567" t="s">
        <v>374</v>
      </c>
      <c r="D567" t="s">
        <v>5</v>
      </c>
      <c r="E567" t="s">
        <v>417</v>
      </c>
      <c r="F567" t="s">
        <v>13</v>
      </c>
      <c r="G567" t="s">
        <v>425</v>
      </c>
      <c r="H567" s="1">
        <v>25915</v>
      </c>
      <c r="I567" s="1" t="s">
        <v>433</v>
      </c>
      <c r="J567" t="s">
        <v>455</v>
      </c>
      <c r="K567" s="18">
        <v>9.9</v>
      </c>
      <c r="L567" s="22">
        <f ca="1">TRUNC((TODAY()-tBase[[#This Row],[Data Nascimento]])/365)</f>
        <v>54</v>
      </c>
      <c r="M567" s="25" t="str">
        <f ca="1">HLOOKUP(tBase[[#This Row],[Idade]],$O$3:$R$4,2,TRUE)</f>
        <v>54-70</v>
      </c>
      <c r="N567" s="22"/>
    </row>
    <row r="568" spans="2:14">
      <c r="B568" s="21">
        <v>60051549640</v>
      </c>
      <c r="C568" t="s">
        <v>70</v>
      </c>
      <c r="D568" t="s">
        <v>5</v>
      </c>
      <c r="E568" t="s">
        <v>7</v>
      </c>
      <c r="F568" t="s">
        <v>427</v>
      </c>
      <c r="G568" t="s">
        <v>426</v>
      </c>
      <c r="H568" s="1">
        <v>24306</v>
      </c>
      <c r="I568" s="1" t="s">
        <v>433</v>
      </c>
      <c r="J568" t="s">
        <v>453</v>
      </c>
      <c r="K568" s="18">
        <v>29.9</v>
      </c>
      <c r="L568" s="22">
        <f ca="1">TRUNC((TODAY()-tBase[[#This Row],[Data Nascimento]])/365)</f>
        <v>59</v>
      </c>
      <c r="M568" s="25" t="str">
        <f ca="1">HLOOKUP(tBase[[#This Row],[Idade]],$O$3:$R$4,2,TRUE)</f>
        <v>54-70</v>
      </c>
      <c r="N568" s="22"/>
    </row>
    <row r="569" spans="2:14">
      <c r="B569" s="21">
        <v>60149753821</v>
      </c>
      <c r="C569" t="s">
        <v>129</v>
      </c>
      <c r="D569" t="s">
        <v>6</v>
      </c>
      <c r="E569" t="s">
        <v>8</v>
      </c>
      <c r="F569" t="s">
        <v>427</v>
      </c>
      <c r="G569" t="s">
        <v>424</v>
      </c>
      <c r="H569" s="1">
        <v>27416</v>
      </c>
      <c r="I569" s="1" t="s">
        <v>433</v>
      </c>
      <c r="J569" t="s">
        <v>455</v>
      </c>
      <c r="K569" s="18">
        <v>9.9</v>
      </c>
      <c r="L569" s="22">
        <f ca="1">TRUNC((TODAY()-tBase[[#This Row],[Data Nascimento]])/365)</f>
        <v>50</v>
      </c>
      <c r="M569" s="25" t="str">
        <f ca="1">HLOOKUP(tBase[[#This Row],[Idade]],$O$3:$R$4,2,TRUE)</f>
        <v>44 - 54</v>
      </c>
      <c r="N569" s="22"/>
    </row>
    <row r="570" spans="2:14">
      <c r="B570" s="21">
        <v>60183693472</v>
      </c>
      <c r="C570" t="s">
        <v>151</v>
      </c>
      <c r="D570" t="s">
        <v>6</v>
      </c>
      <c r="E570" t="s">
        <v>417</v>
      </c>
      <c r="F570" t="s">
        <v>12</v>
      </c>
      <c r="G570" t="s">
        <v>424</v>
      </c>
      <c r="H570" s="1">
        <v>30797</v>
      </c>
      <c r="I570" s="1" t="s">
        <v>430</v>
      </c>
      <c r="J570" t="s">
        <v>456</v>
      </c>
      <c r="K570" s="18">
        <v>79.900000000000006</v>
      </c>
      <c r="L570" s="22">
        <f ca="1">TRUNC((TODAY()-tBase[[#This Row],[Data Nascimento]])/365)</f>
        <v>41</v>
      </c>
      <c r="M570" s="25" t="str">
        <f ca="1">HLOOKUP(tBase[[#This Row],[Idade]],$O$3:$R$4,2,TRUE)</f>
        <v>35 - 44</v>
      </c>
      <c r="N570" s="22"/>
    </row>
    <row r="571" spans="2:14">
      <c r="B571" s="21">
        <v>60235696152</v>
      </c>
      <c r="C571" t="s">
        <v>171</v>
      </c>
      <c r="D571" t="s">
        <v>6</v>
      </c>
      <c r="E571" t="s">
        <v>416</v>
      </c>
      <c r="F571" t="s">
        <v>9</v>
      </c>
      <c r="G571" t="s">
        <v>424</v>
      </c>
      <c r="H571" s="1">
        <v>24154</v>
      </c>
      <c r="I571" s="1" t="s">
        <v>429</v>
      </c>
      <c r="J571" t="s">
        <v>455</v>
      </c>
      <c r="K571" s="18">
        <v>9.9</v>
      </c>
      <c r="L571" s="22">
        <f ca="1">TRUNC((TODAY()-tBase[[#This Row],[Data Nascimento]])/365)</f>
        <v>59</v>
      </c>
      <c r="M571" s="25" t="str">
        <f ca="1">HLOOKUP(tBase[[#This Row],[Idade]],$O$3:$R$4,2,TRUE)</f>
        <v>54-70</v>
      </c>
      <c r="N571" s="22"/>
    </row>
    <row r="572" spans="2:14">
      <c r="B572" s="21">
        <v>60525979542</v>
      </c>
      <c r="C572" t="s">
        <v>104</v>
      </c>
      <c r="D572" t="s">
        <v>6</v>
      </c>
      <c r="E572" t="s">
        <v>417</v>
      </c>
      <c r="F572" t="s">
        <v>13</v>
      </c>
      <c r="G572" t="s">
        <v>425</v>
      </c>
      <c r="H572" s="1">
        <v>34862</v>
      </c>
      <c r="I572" s="1" t="s">
        <v>431</v>
      </c>
      <c r="J572" t="s">
        <v>453</v>
      </c>
      <c r="K572" s="18">
        <v>29.9</v>
      </c>
      <c r="L572" s="22">
        <f ca="1">TRUNC((TODAY()-tBase[[#This Row],[Data Nascimento]])/365)</f>
        <v>30</v>
      </c>
      <c r="M572" s="25" t="str">
        <f ca="1">HLOOKUP(tBase[[#This Row],[Idade]],$O$3:$R$4,2,TRUE)</f>
        <v>24-34</v>
      </c>
      <c r="N572" s="22"/>
    </row>
    <row r="573" spans="2:14">
      <c r="B573" s="21">
        <v>60989752820</v>
      </c>
      <c r="C573" t="s">
        <v>300</v>
      </c>
      <c r="D573" t="s">
        <v>6</v>
      </c>
      <c r="E573" t="s">
        <v>7</v>
      </c>
      <c r="F573" t="s">
        <v>13</v>
      </c>
      <c r="G573" t="s">
        <v>425</v>
      </c>
      <c r="H573" s="1">
        <v>33328</v>
      </c>
      <c r="I573" s="1" t="s">
        <v>432</v>
      </c>
      <c r="J573" t="s">
        <v>455</v>
      </c>
      <c r="K573" s="18">
        <v>9.9</v>
      </c>
      <c r="L573" s="22">
        <f ca="1">TRUNC((TODAY()-tBase[[#This Row],[Data Nascimento]])/365)</f>
        <v>34</v>
      </c>
      <c r="M573" s="25" t="str">
        <f ca="1">HLOOKUP(tBase[[#This Row],[Idade]],$O$3:$R$4,2,TRUE)</f>
        <v>24-34</v>
      </c>
      <c r="N573" s="22"/>
    </row>
    <row r="574" spans="2:14">
      <c r="B574" s="21">
        <v>61010920820</v>
      </c>
      <c r="C574" t="s">
        <v>207</v>
      </c>
      <c r="D574" t="s">
        <v>6</v>
      </c>
      <c r="E574" t="s">
        <v>7</v>
      </c>
      <c r="F574" t="s">
        <v>9</v>
      </c>
      <c r="G574" t="s">
        <v>425</v>
      </c>
      <c r="H574" s="1">
        <v>28705</v>
      </c>
      <c r="I574" s="1" t="s">
        <v>434</v>
      </c>
      <c r="J574" t="s">
        <v>455</v>
      </c>
      <c r="K574" s="18">
        <v>9.9</v>
      </c>
      <c r="L574" s="22">
        <f ca="1">TRUNC((TODAY()-tBase[[#This Row],[Data Nascimento]])/365)</f>
        <v>47</v>
      </c>
      <c r="M574" s="25" t="str">
        <f ca="1">HLOOKUP(tBase[[#This Row],[Idade]],$O$3:$R$4,2,TRUE)</f>
        <v>44 - 54</v>
      </c>
      <c r="N574" s="22"/>
    </row>
    <row r="575" spans="2:14">
      <c r="B575" s="21">
        <v>61123160920</v>
      </c>
      <c r="C575" t="s">
        <v>377</v>
      </c>
      <c r="D575" t="s">
        <v>6</v>
      </c>
      <c r="E575" t="s">
        <v>7</v>
      </c>
      <c r="F575" t="s">
        <v>427</v>
      </c>
      <c r="G575" t="s">
        <v>425</v>
      </c>
      <c r="H575" s="1">
        <v>31092</v>
      </c>
      <c r="I575" s="1" t="s">
        <v>430</v>
      </c>
      <c r="J575" t="s">
        <v>454</v>
      </c>
      <c r="K575" s="18">
        <v>35.9</v>
      </c>
      <c r="L575" s="22">
        <f ca="1">TRUNC((TODAY()-tBase[[#This Row],[Data Nascimento]])/365)</f>
        <v>40</v>
      </c>
      <c r="M575" s="25" t="str">
        <f ca="1">HLOOKUP(tBase[[#This Row],[Idade]],$O$3:$R$4,2,TRUE)</f>
        <v>35 - 44</v>
      </c>
      <c r="N575" s="22"/>
    </row>
    <row r="576" spans="2:14">
      <c r="B576" s="21">
        <v>61998180036</v>
      </c>
      <c r="C576" t="s">
        <v>237</v>
      </c>
      <c r="D576" t="s">
        <v>5</v>
      </c>
      <c r="E576" t="s">
        <v>7</v>
      </c>
      <c r="F576" t="s">
        <v>427</v>
      </c>
      <c r="G576" t="s">
        <v>425</v>
      </c>
      <c r="H576" s="1">
        <v>26067</v>
      </c>
      <c r="I576" s="1" t="s">
        <v>435</v>
      </c>
      <c r="J576" t="s">
        <v>455</v>
      </c>
      <c r="K576" s="18">
        <v>9.9</v>
      </c>
      <c r="L576" s="22">
        <f ca="1">TRUNC((TODAY()-tBase[[#This Row],[Data Nascimento]])/365)</f>
        <v>54</v>
      </c>
      <c r="M576" s="25" t="str">
        <f ca="1">HLOOKUP(tBase[[#This Row],[Idade]],$O$3:$R$4,2,TRUE)</f>
        <v>54-70</v>
      </c>
      <c r="N576" s="22"/>
    </row>
    <row r="577" spans="2:14">
      <c r="B577" s="21">
        <v>62050521447</v>
      </c>
      <c r="C577" t="s">
        <v>84</v>
      </c>
      <c r="D577" t="s">
        <v>5</v>
      </c>
      <c r="E577" t="s">
        <v>418</v>
      </c>
      <c r="F577" t="s">
        <v>13</v>
      </c>
      <c r="G577" t="s">
        <v>425</v>
      </c>
      <c r="H577" s="1">
        <v>30718</v>
      </c>
      <c r="I577" s="1" t="s">
        <v>436</v>
      </c>
      <c r="J577" t="s">
        <v>455</v>
      </c>
      <c r="K577" s="18">
        <v>9.9</v>
      </c>
      <c r="L577" s="22">
        <f ca="1">TRUNC((TODAY()-tBase[[#This Row],[Data Nascimento]])/365)</f>
        <v>41</v>
      </c>
      <c r="M577" s="25" t="str">
        <f ca="1">HLOOKUP(tBase[[#This Row],[Idade]],$O$3:$R$4,2,TRUE)</f>
        <v>35 - 44</v>
      </c>
      <c r="N577" s="22"/>
    </row>
    <row r="578" spans="2:14">
      <c r="B578" s="21">
        <v>62673271781</v>
      </c>
      <c r="C578" t="s">
        <v>364</v>
      </c>
      <c r="D578" t="s">
        <v>5</v>
      </c>
      <c r="E578" t="s">
        <v>418</v>
      </c>
      <c r="F578" t="s">
        <v>14</v>
      </c>
      <c r="G578" t="s">
        <v>425</v>
      </c>
      <c r="H578" s="1">
        <v>33703</v>
      </c>
      <c r="I578" s="1" t="s">
        <v>430</v>
      </c>
      <c r="J578" t="s">
        <v>453</v>
      </c>
      <c r="K578" s="18">
        <v>29.9</v>
      </c>
      <c r="L578" s="22">
        <f ca="1">TRUNC((TODAY()-tBase[[#This Row],[Data Nascimento]])/365)</f>
        <v>33</v>
      </c>
      <c r="M578" s="25" t="str">
        <f ca="1">HLOOKUP(tBase[[#This Row],[Idade]],$O$3:$R$4,2,TRUE)</f>
        <v>24-34</v>
      </c>
      <c r="N578" s="22"/>
    </row>
    <row r="579" spans="2:14">
      <c r="B579" s="21">
        <v>63042983789</v>
      </c>
      <c r="C579" t="s">
        <v>403</v>
      </c>
      <c r="D579" t="s">
        <v>6</v>
      </c>
      <c r="E579" t="s">
        <v>7</v>
      </c>
      <c r="F579" t="s">
        <v>12</v>
      </c>
      <c r="G579" t="s">
        <v>424</v>
      </c>
      <c r="H579" s="1">
        <v>32663</v>
      </c>
      <c r="I579" s="1" t="s">
        <v>435</v>
      </c>
      <c r="J579" t="s">
        <v>455</v>
      </c>
      <c r="K579" s="18">
        <v>9.9</v>
      </c>
      <c r="L579" s="22">
        <f ca="1">TRUNC((TODAY()-tBase[[#This Row],[Data Nascimento]])/365)</f>
        <v>36</v>
      </c>
      <c r="M579" s="25" t="str">
        <f ca="1">HLOOKUP(tBase[[#This Row],[Idade]],$O$3:$R$4,2,TRUE)</f>
        <v>35 - 44</v>
      </c>
      <c r="N579" s="22"/>
    </row>
    <row r="580" spans="2:14">
      <c r="B580" s="21">
        <v>63194018864</v>
      </c>
      <c r="C580" t="s">
        <v>249</v>
      </c>
      <c r="D580" t="s">
        <v>6</v>
      </c>
      <c r="E580" t="s">
        <v>8</v>
      </c>
      <c r="F580" t="s">
        <v>427</v>
      </c>
      <c r="G580" t="s">
        <v>424</v>
      </c>
      <c r="H580" s="1">
        <v>22147</v>
      </c>
      <c r="I580" s="1" t="s">
        <v>436</v>
      </c>
      <c r="J580" t="s">
        <v>455</v>
      </c>
      <c r="K580" s="18">
        <v>9.9</v>
      </c>
      <c r="L580" s="22">
        <f ca="1">TRUNC((TODAY()-tBase[[#This Row],[Data Nascimento]])/365)</f>
        <v>65</v>
      </c>
      <c r="M580" s="25" t="str">
        <f ca="1">HLOOKUP(tBase[[#This Row],[Idade]],$O$3:$R$4,2,TRUE)</f>
        <v>54-70</v>
      </c>
      <c r="N580" s="22"/>
    </row>
    <row r="581" spans="2:14">
      <c r="B581" s="21">
        <v>63430108478</v>
      </c>
      <c r="C581" t="s">
        <v>184</v>
      </c>
      <c r="D581" t="s">
        <v>5</v>
      </c>
      <c r="E581" t="s">
        <v>417</v>
      </c>
      <c r="F581" t="s">
        <v>14</v>
      </c>
      <c r="G581" t="s">
        <v>425</v>
      </c>
      <c r="H581" s="1">
        <v>26423</v>
      </c>
      <c r="I581" s="1" t="s">
        <v>433</v>
      </c>
      <c r="J581" t="s">
        <v>455</v>
      </c>
      <c r="K581" s="18">
        <v>9.9</v>
      </c>
      <c r="L581" s="22">
        <f ca="1">TRUNC((TODAY()-tBase[[#This Row],[Data Nascimento]])/365)</f>
        <v>53</v>
      </c>
      <c r="M581" s="25" t="str">
        <f ca="1">HLOOKUP(tBase[[#This Row],[Idade]],$O$3:$R$4,2,TRUE)</f>
        <v>44 - 54</v>
      </c>
      <c r="N581" s="22"/>
    </row>
    <row r="582" spans="2:14">
      <c r="B582" s="21">
        <v>63534216354</v>
      </c>
      <c r="C582" t="s">
        <v>225</v>
      </c>
      <c r="D582" t="s">
        <v>5</v>
      </c>
      <c r="E582" t="s">
        <v>7</v>
      </c>
      <c r="F582" t="s">
        <v>427</v>
      </c>
      <c r="G582" t="s">
        <v>425</v>
      </c>
      <c r="H582" s="1">
        <v>28841</v>
      </c>
      <c r="I582" s="1" t="s">
        <v>433</v>
      </c>
      <c r="J582" t="s">
        <v>455</v>
      </c>
      <c r="K582" s="18">
        <v>9.9</v>
      </c>
      <c r="L582" s="22">
        <f ca="1">TRUNC((TODAY()-tBase[[#This Row],[Data Nascimento]])/365)</f>
        <v>46</v>
      </c>
      <c r="M582" s="25" t="str">
        <f ca="1">HLOOKUP(tBase[[#This Row],[Idade]],$O$3:$R$4,2,TRUE)</f>
        <v>44 - 54</v>
      </c>
      <c r="N582" s="22"/>
    </row>
    <row r="583" spans="2:14">
      <c r="B583" s="21">
        <v>63568912225</v>
      </c>
      <c r="C583" t="s">
        <v>158</v>
      </c>
      <c r="D583" t="s">
        <v>5</v>
      </c>
      <c r="E583" t="s">
        <v>417</v>
      </c>
      <c r="F583" t="s">
        <v>13</v>
      </c>
      <c r="G583" t="s">
        <v>426</v>
      </c>
      <c r="H583" s="1">
        <v>27444</v>
      </c>
      <c r="I583" s="1" t="s">
        <v>433</v>
      </c>
      <c r="J583" t="s">
        <v>455</v>
      </c>
      <c r="K583" s="18">
        <v>9.9</v>
      </c>
      <c r="L583" s="22">
        <f ca="1">TRUNC((TODAY()-tBase[[#This Row],[Data Nascimento]])/365)</f>
        <v>50</v>
      </c>
      <c r="M583" s="25" t="str">
        <f ca="1">HLOOKUP(tBase[[#This Row],[Idade]],$O$3:$R$4,2,TRUE)</f>
        <v>44 - 54</v>
      </c>
      <c r="N583" s="22"/>
    </row>
    <row r="584" spans="2:14">
      <c r="B584" s="21">
        <v>63795122122</v>
      </c>
      <c r="C584" t="s">
        <v>309</v>
      </c>
      <c r="D584" t="s">
        <v>6</v>
      </c>
      <c r="E584" t="s">
        <v>8</v>
      </c>
      <c r="F584" t="s">
        <v>427</v>
      </c>
      <c r="G584" t="s">
        <v>426</v>
      </c>
      <c r="H584" s="1">
        <v>34107</v>
      </c>
      <c r="I584" s="1" t="s">
        <v>433</v>
      </c>
      <c r="J584" t="s">
        <v>455</v>
      </c>
      <c r="K584" s="18">
        <v>9.9</v>
      </c>
      <c r="L584" s="22">
        <f ca="1">TRUNC((TODAY()-tBase[[#This Row],[Data Nascimento]])/365)</f>
        <v>32</v>
      </c>
      <c r="M584" s="25" t="str">
        <f ca="1">HLOOKUP(tBase[[#This Row],[Idade]],$O$3:$R$4,2,TRUE)</f>
        <v>24-34</v>
      </c>
      <c r="N584" s="22"/>
    </row>
    <row r="585" spans="2:14">
      <c r="B585" s="21">
        <v>64130526083</v>
      </c>
      <c r="C585" t="s">
        <v>39</v>
      </c>
      <c r="D585" t="s">
        <v>6</v>
      </c>
      <c r="E585" t="s">
        <v>8</v>
      </c>
      <c r="F585" t="s">
        <v>9</v>
      </c>
      <c r="G585" t="s">
        <v>425</v>
      </c>
      <c r="H585" s="1">
        <v>31001</v>
      </c>
      <c r="I585" s="1" t="s">
        <v>433</v>
      </c>
      <c r="J585" t="s">
        <v>453</v>
      </c>
      <c r="K585" s="18">
        <v>29.9</v>
      </c>
      <c r="L585" s="22">
        <f ca="1">TRUNC((TODAY()-tBase[[#This Row],[Data Nascimento]])/365)</f>
        <v>40</v>
      </c>
      <c r="M585" s="25" t="str">
        <f ca="1">HLOOKUP(tBase[[#This Row],[Idade]],$O$3:$R$4,2,TRUE)</f>
        <v>35 - 44</v>
      </c>
      <c r="N585" s="22"/>
    </row>
    <row r="586" spans="2:14">
      <c r="B586" s="21">
        <v>64350773035</v>
      </c>
      <c r="C586" t="s">
        <v>262</v>
      </c>
      <c r="D586" t="s">
        <v>6</v>
      </c>
      <c r="E586" t="s">
        <v>8</v>
      </c>
      <c r="F586" t="s">
        <v>427</v>
      </c>
      <c r="G586" t="s">
        <v>424</v>
      </c>
      <c r="H586" s="1">
        <v>26325</v>
      </c>
      <c r="I586" s="1" t="s">
        <v>433</v>
      </c>
      <c r="J586" t="s">
        <v>453</v>
      </c>
      <c r="K586" s="18">
        <v>29.9</v>
      </c>
      <c r="L586" s="22">
        <f ca="1">TRUNC((TODAY()-tBase[[#This Row],[Data Nascimento]])/365)</f>
        <v>53</v>
      </c>
      <c r="M586" s="25" t="str">
        <f ca="1">HLOOKUP(tBase[[#This Row],[Idade]],$O$3:$R$4,2,TRUE)</f>
        <v>44 - 54</v>
      </c>
      <c r="N586" s="22"/>
    </row>
    <row r="587" spans="2:14">
      <c r="B587" s="21">
        <v>64406878055</v>
      </c>
      <c r="C587" t="s">
        <v>46</v>
      </c>
      <c r="D587" t="s">
        <v>5</v>
      </c>
      <c r="E587" t="s">
        <v>417</v>
      </c>
      <c r="F587" t="s">
        <v>427</v>
      </c>
      <c r="G587" t="s">
        <v>426</v>
      </c>
      <c r="H587" s="1">
        <v>30454</v>
      </c>
      <c r="I587" s="1" t="s">
        <v>433</v>
      </c>
      <c r="J587" t="s">
        <v>453</v>
      </c>
      <c r="K587" s="18">
        <v>29.9</v>
      </c>
      <c r="L587" s="22">
        <f ca="1">TRUNC((TODAY()-tBase[[#This Row],[Data Nascimento]])/365)</f>
        <v>42</v>
      </c>
      <c r="M587" s="25" t="str">
        <f ca="1">HLOOKUP(tBase[[#This Row],[Idade]],$O$3:$R$4,2,TRUE)</f>
        <v>35 - 44</v>
      </c>
      <c r="N587" s="22"/>
    </row>
    <row r="588" spans="2:14">
      <c r="B588" s="21">
        <v>64709618097</v>
      </c>
      <c r="C588" t="s">
        <v>183</v>
      </c>
      <c r="D588" t="s">
        <v>5</v>
      </c>
      <c r="E588" t="s">
        <v>7</v>
      </c>
      <c r="F588" t="s">
        <v>9</v>
      </c>
      <c r="G588" t="s">
        <v>424</v>
      </c>
      <c r="H588" s="1">
        <v>24019</v>
      </c>
      <c r="I588" s="1" t="s">
        <v>433</v>
      </c>
      <c r="J588" t="s">
        <v>453</v>
      </c>
      <c r="K588" s="18">
        <v>29.9</v>
      </c>
      <c r="L588" s="22">
        <f ca="1">TRUNC((TODAY()-tBase[[#This Row],[Data Nascimento]])/365)</f>
        <v>59</v>
      </c>
      <c r="M588" s="25" t="str">
        <f ca="1">HLOOKUP(tBase[[#This Row],[Idade]],$O$3:$R$4,2,TRUE)</f>
        <v>54-70</v>
      </c>
      <c r="N588" s="22"/>
    </row>
    <row r="589" spans="2:14">
      <c r="B589" s="21">
        <v>64859560508</v>
      </c>
      <c r="C589" t="s">
        <v>263</v>
      </c>
      <c r="D589" t="s">
        <v>5</v>
      </c>
      <c r="E589" t="s">
        <v>7</v>
      </c>
      <c r="F589" t="s">
        <v>427</v>
      </c>
      <c r="G589" t="s">
        <v>424</v>
      </c>
      <c r="H589" s="1">
        <v>25937</v>
      </c>
      <c r="I589" s="1" t="s">
        <v>433</v>
      </c>
      <c r="J589" t="s">
        <v>453</v>
      </c>
      <c r="K589" s="18">
        <v>29.9</v>
      </c>
      <c r="L589" s="22">
        <f ca="1">TRUNC((TODAY()-tBase[[#This Row],[Data Nascimento]])/365)</f>
        <v>54</v>
      </c>
      <c r="M589" s="25" t="str">
        <f ca="1">HLOOKUP(tBase[[#This Row],[Idade]],$O$3:$R$4,2,TRUE)</f>
        <v>54-70</v>
      </c>
      <c r="N589" s="22"/>
    </row>
    <row r="590" spans="2:14">
      <c r="B590" s="21">
        <v>64965174741</v>
      </c>
      <c r="C590" t="s">
        <v>345</v>
      </c>
      <c r="D590" t="s">
        <v>5</v>
      </c>
      <c r="E590" t="s">
        <v>7</v>
      </c>
      <c r="F590" t="s">
        <v>427</v>
      </c>
      <c r="G590" t="s">
        <v>425</v>
      </c>
      <c r="H590" s="1">
        <v>26331</v>
      </c>
      <c r="I590" s="1" t="s">
        <v>429</v>
      </c>
      <c r="J590" t="s">
        <v>455</v>
      </c>
      <c r="K590" s="18">
        <v>9.9</v>
      </c>
      <c r="L590" s="22">
        <f ca="1">TRUNC((TODAY()-tBase[[#This Row],[Data Nascimento]])/365)</f>
        <v>53</v>
      </c>
      <c r="M590" s="25" t="str">
        <f ca="1">HLOOKUP(tBase[[#This Row],[Idade]],$O$3:$R$4,2,TRUE)</f>
        <v>44 - 54</v>
      </c>
      <c r="N590" s="22"/>
    </row>
    <row r="591" spans="2:14">
      <c r="B591" s="21">
        <v>65014260265</v>
      </c>
      <c r="C591" t="s">
        <v>367</v>
      </c>
      <c r="D591" t="s">
        <v>6</v>
      </c>
      <c r="E591" t="s">
        <v>7</v>
      </c>
      <c r="F591" t="s">
        <v>12</v>
      </c>
      <c r="G591" t="s">
        <v>425</v>
      </c>
      <c r="H591" s="1">
        <v>28527</v>
      </c>
      <c r="I591" s="1" t="s">
        <v>432</v>
      </c>
      <c r="J591" t="s">
        <v>456</v>
      </c>
      <c r="K591" s="18">
        <v>79.900000000000006</v>
      </c>
      <c r="L591" s="22">
        <f ca="1">TRUNC((TODAY()-tBase[[#This Row],[Data Nascimento]])/365)</f>
        <v>47</v>
      </c>
      <c r="M591" s="25" t="str">
        <f ca="1">HLOOKUP(tBase[[#This Row],[Idade]],$O$3:$R$4,2,TRUE)</f>
        <v>44 - 54</v>
      </c>
      <c r="N591" s="22"/>
    </row>
    <row r="592" spans="2:14">
      <c r="B592" s="21">
        <v>65252032106</v>
      </c>
      <c r="C592" t="s">
        <v>107</v>
      </c>
      <c r="D592" t="s">
        <v>6</v>
      </c>
      <c r="E592" t="s">
        <v>7</v>
      </c>
      <c r="F592" t="s">
        <v>13</v>
      </c>
      <c r="G592" t="s">
        <v>425</v>
      </c>
      <c r="H592" s="1">
        <v>25597</v>
      </c>
      <c r="I592" s="1" t="s">
        <v>436</v>
      </c>
      <c r="J592" t="s">
        <v>453</v>
      </c>
      <c r="K592" s="18">
        <v>29.9</v>
      </c>
      <c r="L592" s="22">
        <f ca="1">TRUNC((TODAY()-tBase[[#This Row],[Data Nascimento]])/365)</f>
        <v>55</v>
      </c>
      <c r="M592" s="25" t="str">
        <f ca="1">HLOOKUP(tBase[[#This Row],[Idade]],$O$3:$R$4,2,TRUE)</f>
        <v>54-70</v>
      </c>
      <c r="N592" s="22"/>
    </row>
    <row r="593" spans="2:14">
      <c r="B593" s="21">
        <v>65320164752</v>
      </c>
      <c r="C593" t="s">
        <v>15</v>
      </c>
      <c r="D593" t="s">
        <v>6</v>
      </c>
      <c r="E593" t="s">
        <v>417</v>
      </c>
      <c r="F593" t="s">
        <v>9</v>
      </c>
      <c r="G593" t="s">
        <v>425</v>
      </c>
      <c r="H593" s="1">
        <v>23147</v>
      </c>
      <c r="I593" s="1" t="s">
        <v>436</v>
      </c>
      <c r="J593" t="s">
        <v>455</v>
      </c>
      <c r="K593" s="18">
        <v>9.9</v>
      </c>
      <c r="L593" s="22">
        <f ca="1">TRUNC((TODAY()-tBase[[#This Row],[Data Nascimento]])/365)</f>
        <v>62</v>
      </c>
      <c r="M593" s="25" t="str">
        <f ca="1">HLOOKUP(tBase[[#This Row],[Idade]],$O$3:$R$4,2,TRUE)</f>
        <v>54-70</v>
      </c>
      <c r="N593" s="22"/>
    </row>
    <row r="594" spans="2:14">
      <c r="B594" s="21">
        <v>65344117273</v>
      </c>
      <c r="C594" t="s">
        <v>96</v>
      </c>
      <c r="D594" t="s">
        <v>6</v>
      </c>
      <c r="E594" t="s">
        <v>7</v>
      </c>
      <c r="F594" t="s">
        <v>13</v>
      </c>
      <c r="G594" t="s">
        <v>426</v>
      </c>
      <c r="H594" s="1">
        <v>25396</v>
      </c>
      <c r="I594" s="1" t="s">
        <v>436</v>
      </c>
      <c r="J594" t="s">
        <v>454</v>
      </c>
      <c r="K594" s="18">
        <v>35.9</v>
      </c>
      <c r="L594" s="22">
        <f ca="1">TRUNC((TODAY()-tBase[[#This Row],[Data Nascimento]])/365)</f>
        <v>56</v>
      </c>
      <c r="M594" s="25" t="str">
        <f ca="1">HLOOKUP(tBase[[#This Row],[Idade]],$O$3:$R$4,2,TRUE)</f>
        <v>54-70</v>
      </c>
      <c r="N594" s="22"/>
    </row>
    <row r="595" spans="2:14">
      <c r="B595" s="21">
        <v>65345196819</v>
      </c>
      <c r="C595" t="s">
        <v>276</v>
      </c>
      <c r="D595" t="s">
        <v>6</v>
      </c>
      <c r="E595" t="s">
        <v>7</v>
      </c>
      <c r="F595" t="s">
        <v>13</v>
      </c>
      <c r="G595" t="s">
        <v>426</v>
      </c>
      <c r="H595" s="1">
        <v>32627</v>
      </c>
      <c r="I595" s="1" t="s">
        <v>436</v>
      </c>
      <c r="J595" t="s">
        <v>455</v>
      </c>
      <c r="K595" s="18">
        <v>9.9</v>
      </c>
      <c r="L595" s="22">
        <f ca="1">TRUNC((TODAY()-tBase[[#This Row],[Data Nascimento]])/365)</f>
        <v>36</v>
      </c>
      <c r="M595" s="25" t="str">
        <f ca="1">HLOOKUP(tBase[[#This Row],[Idade]],$O$3:$R$4,2,TRUE)</f>
        <v>35 - 44</v>
      </c>
      <c r="N595" s="22"/>
    </row>
    <row r="596" spans="2:14">
      <c r="B596" s="21">
        <v>65384833003</v>
      </c>
      <c r="C596" t="s">
        <v>172</v>
      </c>
      <c r="D596" t="s">
        <v>6</v>
      </c>
      <c r="E596" t="s">
        <v>8</v>
      </c>
      <c r="F596" t="s">
        <v>14</v>
      </c>
      <c r="G596" t="s">
        <v>425</v>
      </c>
      <c r="H596" s="1">
        <v>32222</v>
      </c>
      <c r="I596" s="1" t="s">
        <v>436</v>
      </c>
      <c r="J596" t="s">
        <v>453</v>
      </c>
      <c r="K596" s="18">
        <v>29.9</v>
      </c>
      <c r="L596" s="22">
        <f ca="1">TRUNC((TODAY()-tBase[[#This Row],[Data Nascimento]])/365)</f>
        <v>37</v>
      </c>
      <c r="M596" s="25" t="str">
        <f ca="1">HLOOKUP(tBase[[#This Row],[Idade]],$O$3:$R$4,2,TRUE)</f>
        <v>35 - 44</v>
      </c>
      <c r="N596" s="22"/>
    </row>
    <row r="597" spans="2:14">
      <c r="B597" s="21">
        <v>65490123014</v>
      </c>
      <c r="C597" t="s">
        <v>324</v>
      </c>
      <c r="D597" t="s">
        <v>6</v>
      </c>
      <c r="E597" t="s">
        <v>418</v>
      </c>
      <c r="F597" t="s">
        <v>13</v>
      </c>
      <c r="G597" t="s">
        <v>425</v>
      </c>
      <c r="H597" s="1">
        <v>29810</v>
      </c>
      <c r="I597" s="1" t="s">
        <v>436</v>
      </c>
      <c r="J597" t="s">
        <v>455</v>
      </c>
      <c r="K597" s="18">
        <v>9.9</v>
      </c>
      <c r="L597" s="22">
        <f ca="1">TRUNC((TODAY()-tBase[[#This Row],[Data Nascimento]])/365)</f>
        <v>44</v>
      </c>
      <c r="M597" s="25" t="str">
        <f ca="1">HLOOKUP(tBase[[#This Row],[Idade]],$O$3:$R$4,2,TRUE)</f>
        <v>44 - 54</v>
      </c>
      <c r="N597" s="22"/>
    </row>
    <row r="598" spans="2:14">
      <c r="B598" s="21">
        <v>65784346414</v>
      </c>
      <c r="C598" t="s">
        <v>127</v>
      </c>
      <c r="D598" t="s">
        <v>6</v>
      </c>
      <c r="E598" t="s">
        <v>7</v>
      </c>
      <c r="F598" t="s">
        <v>12</v>
      </c>
      <c r="G598" t="s">
        <v>425</v>
      </c>
      <c r="H598" s="1">
        <v>36453</v>
      </c>
      <c r="I598" s="1" t="s">
        <v>435</v>
      </c>
      <c r="J598" t="s">
        <v>456</v>
      </c>
      <c r="K598" s="18">
        <v>79.900000000000006</v>
      </c>
      <c r="L598" s="22">
        <f ca="1">TRUNC((TODAY()-tBase[[#This Row],[Data Nascimento]])/365)</f>
        <v>25</v>
      </c>
      <c r="M598" s="25" t="str">
        <f ca="1">HLOOKUP(tBase[[#This Row],[Idade]],$O$3:$R$4,2,TRUE)</f>
        <v>24-34</v>
      </c>
      <c r="N598" s="22"/>
    </row>
    <row r="599" spans="2:14">
      <c r="B599" s="21">
        <v>66053578513</v>
      </c>
      <c r="C599" t="s">
        <v>404</v>
      </c>
      <c r="D599" t="s">
        <v>5</v>
      </c>
      <c r="E599" t="s">
        <v>418</v>
      </c>
      <c r="F599" t="s">
        <v>13</v>
      </c>
      <c r="G599" t="s">
        <v>425</v>
      </c>
      <c r="H599" s="1">
        <v>34334</v>
      </c>
      <c r="I599" s="1" t="s">
        <v>433</v>
      </c>
      <c r="J599" t="s">
        <v>455</v>
      </c>
      <c r="K599" s="18">
        <v>9.9</v>
      </c>
      <c r="L599" s="22">
        <f ca="1">TRUNC((TODAY()-tBase[[#This Row],[Data Nascimento]])/365)</f>
        <v>31</v>
      </c>
      <c r="M599" s="25" t="str">
        <f ca="1">HLOOKUP(tBase[[#This Row],[Idade]],$O$3:$R$4,2,TRUE)</f>
        <v>24-34</v>
      </c>
      <c r="N599" s="22"/>
    </row>
    <row r="600" spans="2:14">
      <c r="B600" s="21">
        <v>66332658626</v>
      </c>
      <c r="C600" t="s">
        <v>191</v>
      </c>
      <c r="D600" t="s">
        <v>5</v>
      </c>
      <c r="E600" t="s">
        <v>417</v>
      </c>
      <c r="F600" t="s">
        <v>427</v>
      </c>
      <c r="G600" t="s">
        <v>424</v>
      </c>
      <c r="H600" s="1">
        <v>23463</v>
      </c>
      <c r="I600" s="1" t="s">
        <v>433</v>
      </c>
      <c r="J600" t="s">
        <v>453</v>
      </c>
      <c r="K600" s="18">
        <v>29.9</v>
      </c>
      <c r="L600" s="22">
        <f ca="1">TRUNC((TODAY()-tBase[[#This Row],[Data Nascimento]])/365)</f>
        <v>61</v>
      </c>
      <c r="M600" s="25" t="str">
        <f ca="1">HLOOKUP(tBase[[#This Row],[Idade]],$O$3:$R$4,2,TRUE)</f>
        <v>54-70</v>
      </c>
      <c r="N600" s="22"/>
    </row>
    <row r="601" spans="2:14">
      <c r="B601" s="21">
        <v>66760582781</v>
      </c>
      <c r="C601" t="s">
        <v>140</v>
      </c>
      <c r="D601" t="s">
        <v>6</v>
      </c>
      <c r="E601" t="s">
        <v>7</v>
      </c>
      <c r="F601" t="s">
        <v>13</v>
      </c>
      <c r="G601" t="s">
        <v>425</v>
      </c>
      <c r="H601" s="1">
        <v>26251</v>
      </c>
      <c r="I601" s="1" t="s">
        <v>433</v>
      </c>
      <c r="J601" t="s">
        <v>455</v>
      </c>
      <c r="K601" s="18">
        <v>9.9</v>
      </c>
      <c r="L601" s="22">
        <f ca="1">TRUNC((TODAY()-tBase[[#This Row],[Data Nascimento]])/365)</f>
        <v>53</v>
      </c>
      <c r="M601" s="25" t="str">
        <f ca="1">HLOOKUP(tBase[[#This Row],[Idade]],$O$3:$R$4,2,TRUE)</f>
        <v>44 - 54</v>
      </c>
      <c r="N601" s="22"/>
    </row>
    <row r="602" spans="2:14">
      <c r="B602" s="21">
        <v>66893530711</v>
      </c>
      <c r="C602" t="s">
        <v>60</v>
      </c>
      <c r="D602" t="s">
        <v>6</v>
      </c>
      <c r="E602" t="s">
        <v>7</v>
      </c>
      <c r="F602" t="s">
        <v>13</v>
      </c>
      <c r="G602" t="s">
        <v>425</v>
      </c>
      <c r="H602" s="1">
        <v>31975</v>
      </c>
      <c r="I602" s="1" t="s">
        <v>433</v>
      </c>
      <c r="J602" t="s">
        <v>455</v>
      </c>
      <c r="K602" s="18">
        <v>9.9</v>
      </c>
      <c r="L602" s="22">
        <f ca="1">TRUNC((TODAY()-tBase[[#This Row],[Data Nascimento]])/365)</f>
        <v>38</v>
      </c>
      <c r="M602" s="25" t="str">
        <f ca="1">HLOOKUP(tBase[[#This Row],[Idade]],$O$3:$R$4,2,TRUE)</f>
        <v>35 - 44</v>
      </c>
      <c r="N602" s="22"/>
    </row>
    <row r="603" spans="2:14">
      <c r="B603" s="21">
        <v>67257820477</v>
      </c>
      <c r="C603" t="s">
        <v>332</v>
      </c>
      <c r="D603" t="s">
        <v>6</v>
      </c>
      <c r="E603" t="s">
        <v>8</v>
      </c>
      <c r="F603" t="s">
        <v>13</v>
      </c>
      <c r="G603" t="s">
        <v>425</v>
      </c>
      <c r="H603" s="1">
        <v>32114</v>
      </c>
      <c r="I603" s="1" t="s">
        <v>433</v>
      </c>
      <c r="J603" t="s">
        <v>455</v>
      </c>
      <c r="K603" s="18">
        <v>9.9</v>
      </c>
      <c r="L603" s="22">
        <f ca="1">TRUNC((TODAY()-tBase[[#This Row],[Data Nascimento]])/365)</f>
        <v>37</v>
      </c>
      <c r="M603" s="25" t="str">
        <f ca="1">HLOOKUP(tBase[[#This Row],[Idade]],$O$3:$R$4,2,TRUE)</f>
        <v>35 - 44</v>
      </c>
      <c r="N603" s="22"/>
    </row>
    <row r="604" spans="2:14">
      <c r="B604" s="21">
        <v>67330566972</v>
      </c>
      <c r="C604" t="s">
        <v>95</v>
      </c>
      <c r="D604" t="s">
        <v>6</v>
      </c>
      <c r="E604" t="s">
        <v>417</v>
      </c>
      <c r="F604" t="s">
        <v>427</v>
      </c>
      <c r="G604" t="s">
        <v>425</v>
      </c>
      <c r="H604" s="1">
        <v>26195</v>
      </c>
      <c r="I604" s="1" t="s">
        <v>430</v>
      </c>
      <c r="J604" t="s">
        <v>453</v>
      </c>
      <c r="K604" s="18">
        <v>29.9</v>
      </c>
      <c r="L604" s="22">
        <f ca="1">TRUNC((TODAY()-tBase[[#This Row],[Data Nascimento]])/365)</f>
        <v>54</v>
      </c>
      <c r="M604" s="25" t="str">
        <f ca="1">HLOOKUP(tBase[[#This Row],[Idade]],$O$3:$R$4,2,TRUE)</f>
        <v>54-70</v>
      </c>
      <c r="N604" s="22"/>
    </row>
    <row r="605" spans="2:14">
      <c r="B605" s="21">
        <v>67780271893</v>
      </c>
      <c r="C605" t="s">
        <v>130</v>
      </c>
      <c r="D605" t="s">
        <v>6</v>
      </c>
      <c r="E605" t="s">
        <v>7</v>
      </c>
      <c r="F605" t="s">
        <v>14</v>
      </c>
      <c r="G605" t="s">
        <v>426</v>
      </c>
      <c r="H605" s="1">
        <v>33389</v>
      </c>
      <c r="I605" s="1" t="s">
        <v>429</v>
      </c>
      <c r="J605" t="s">
        <v>453</v>
      </c>
      <c r="K605" s="18">
        <v>29.9</v>
      </c>
      <c r="L605" s="22">
        <f ca="1">TRUNC((TODAY()-tBase[[#This Row],[Data Nascimento]])/365)</f>
        <v>34</v>
      </c>
      <c r="M605" s="25" t="str">
        <f ca="1">HLOOKUP(tBase[[#This Row],[Idade]],$O$3:$R$4,2,TRUE)</f>
        <v>24-34</v>
      </c>
      <c r="N605" s="22"/>
    </row>
    <row r="606" spans="2:14">
      <c r="B606" s="21">
        <v>67927286591</v>
      </c>
      <c r="C606" t="s">
        <v>415</v>
      </c>
      <c r="D606" t="s">
        <v>6</v>
      </c>
      <c r="E606" t="s">
        <v>417</v>
      </c>
      <c r="F606" t="s">
        <v>12</v>
      </c>
      <c r="G606" t="s">
        <v>425</v>
      </c>
      <c r="H606" s="1">
        <v>26151</v>
      </c>
      <c r="I606" s="1" t="s">
        <v>431</v>
      </c>
      <c r="J606" t="s">
        <v>456</v>
      </c>
      <c r="K606" s="18">
        <v>79.900000000000006</v>
      </c>
      <c r="L606" s="22">
        <f ca="1">TRUNC((TODAY()-tBase[[#This Row],[Data Nascimento]])/365)</f>
        <v>54</v>
      </c>
      <c r="M606" s="25" t="str">
        <f ca="1">HLOOKUP(tBase[[#This Row],[Idade]],$O$3:$R$4,2,TRUE)</f>
        <v>54-70</v>
      </c>
      <c r="N606" s="22"/>
    </row>
    <row r="607" spans="2:14">
      <c r="B607" s="21">
        <v>68287318390</v>
      </c>
      <c r="C607" t="s">
        <v>410</v>
      </c>
      <c r="D607" t="s">
        <v>5</v>
      </c>
      <c r="E607" t="s">
        <v>7</v>
      </c>
      <c r="F607" t="s">
        <v>13</v>
      </c>
      <c r="G607" t="s">
        <v>426</v>
      </c>
      <c r="H607" s="1">
        <v>31684</v>
      </c>
      <c r="I607" s="1" t="s">
        <v>432</v>
      </c>
      <c r="J607" t="s">
        <v>456</v>
      </c>
      <c r="K607" s="18">
        <v>79.900000000000006</v>
      </c>
      <c r="L607" s="22">
        <f ca="1">TRUNC((TODAY()-tBase[[#This Row],[Data Nascimento]])/365)</f>
        <v>38</v>
      </c>
      <c r="M607" s="25" t="str">
        <f ca="1">HLOOKUP(tBase[[#This Row],[Idade]],$O$3:$R$4,2,TRUE)</f>
        <v>35 - 44</v>
      </c>
      <c r="N607" s="22"/>
    </row>
    <row r="608" spans="2:14">
      <c r="B608" s="21">
        <v>68419842651</v>
      </c>
      <c r="C608" t="s">
        <v>194</v>
      </c>
      <c r="D608" t="s">
        <v>5</v>
      </c>
      <c r="E608" t="s">
        <v>417</v>
      </c>
      <c r="F608" t="s">
        <v>13</v>
      </c>
      <c r="G608" t="s">
        <v>425</v>
      </c>
      <c r="H608" s="1">
        <v>32037</v>
      </c>
      <c r="I608" s="1" t="s">
        <v>434</v>
      </c>
      <c r="J608" t="s">
        <v>456</v>
      </c>
      <c r="K608" s="18">
        <v>79.900000000000006</v>
      </c>
      <c r="L608" s="22">
        <f ca="1">TRUNC((TODAY()-tBase[[#This Row],[Data Nascimento]])/365)</f>
        <v>37</v>
      </c>
      <c r="M608" s="25" t="str">
        <f ca="1">HLOOKUP(tBase[[#This Row],[Idade]],$O$3:$R$4,2,TRUE)</f>
        <v>35 - 44</v>
      </c>
      <c r="N608" s="22"/>
    </row>
    <row r="609" spans="2:14">
      <c r="B609" s="21">
        <v>68722509568</v>
      </c>
      <c r="C609" t="s">
        <v>239</v>
      </c>
      <c r="D609" t="s">
        <v>5</v>
      </c>
      <c r="E609" t="s">
        <v>8</v>
      </c>
      <c r="F609" t="s">
        <v>427</v>
      </c>
      <c r="G609" t="s">
        <v>425</v>
      </c>
      <c r="H609" s="1">
        <v>25592</v>
      </c>
      <c r="I609" s="1" t="s">
        <v>430</v>
      </c>
      <c r="J609" t="s">
        <v>453</v>
      </c>
      <c r="K609" s="18">
        <v>29.9</v>
      </c>
      <c r="L609" s="22">
        <f ca="1">TRUNC((TODAY()-tBase[[#This Row],[Data Nascimento]])/365)</f>
        <v>55</v>
      </c>
      <c r="M609" s="25" t="str">
        <f ca="1">HLOOKUP(tBase[[#This Row],[Idade]],$O$3:$R$4,2,TRUE)</f>
        <v>54-70</v>
      </c>
      <c r="N609" s="22"/>
    </row>
    <row r="610" spans="2:14">
      <c r="B610" s="21">
        <v>68759209105</v>
      </c>
      <c r="C610" t="s">
        <v>386</v>
      </c>
      <c r="D610" t="s">
        <v>5</v>
      </c>
      <c r="E610" t="s">
        <v>417</v>
      </c>
      <c r="F610" t="s">
        <v>13</v>
      </c>
      <c r="G610" t="s">
        <v>426</v>
      </c>
      <c r="H610" s="1">
        <v>32608</v>
      </c>
      <c r="I610" s="1" t="s">
        <v>435</v>
      </c>
      <c r="J610" t="s">
        <v>456</v>
      </c>
      <c r="K610" s="18">
        <v>79.900000000000006</v>
      </c>
      <c r="L610" s="22">
        <f ca="1">TRUNC((TODAY()-tBase[[#This Row],[Data Nascimento]])/365)</f>
        <v>36</v>
      </c>
      <c r="M610" s="25" t="str">
        <f ca="1">HLOOKUP(tBase[[#This Row],[Idade]],$O$3:$R$4,2,TRUE)</f>
        <v>35 - 44</v>
      </c>
      <c r="N610" s="22"/>
    </row>
    <row r="611" spans="2:14">
      <c r="B611" s="21">
        <v>68766514941</v>
      </c>
      <c r="C611" t="s">
        <v>198</v>
      </c>
      <c r="D611" t="s">
        <v>5</v>
      </c>
      <c r="E611" t="s">
        <v>417</v>
      </c>
      <c r="F611" t="s">
        <v>11</v>
      </c>
      <c r="G611" t="s">
        <v>426</v>
      </c>
      <c r="H611" s="1">
        <v>31861</v>
      </c>
      <c r="I611" s="1" t="s">
        <v>436</v>
      </c>
      <c r="J611" t="s">
        <v>456</v>
      </c>
      <c r="K611" s="18">
        <v>79.900000000000006</v>
      </c>
      <c r="L611" s="22">
        <f ca="1">TRUNC((TODAY()-tBase[[#This Row],[Data Nascimento]])/365)</f>
        <v>38</v>
      </c>
      <c r="M611" s="25" t="str">
        <f ca="1">HLOOKUP(tBase[[#This Row],[Idade]],$O$3:$R$4,2,TRUE)</f>
        <v>35 - 44</v>
      </c>
      <c r="N611" s="22"/>
    </row>
    <row r="612" spans="2:14">
      <c r="B612" s="21">
        <v>69009325528</v>
      </c>
      <c r="C612" t="s">
        <v>384</v>
      </c>
      <c r="D612" t="s">
        <v>5</v>
      </c>
      <c r="E612" t="s">
        <v>417</v>
      </c>
      <c r="F612" t="s">
        <v>13</v>
      </c>
      <c r="G612" t="s">
        <v>425</v>
      </c>
      <c r="H612" s="1">
        <v>30470</v>
      </c>
      <c r="I612" s="1" t="s">
        <v>430</v>
      </c>
      <c r="J612" t="s">
        <v>454</v>
      </c>
      <c r="K612" s="18">
        <v>35.9</v>
      </c>
      <c r="L612" s="22">
        <f ca="1">TRUNC((TODAY()-tBase[[#This Row],[Data Nascimento]])/365)</f>
        <v>42</v>
      </c>
      <c r="M612" s="25" t="str">
        <f ca="1">HLOOKUP(tBase[[#This Row],[Idade]],$O$3:$R$4,2,TRUE)</f>
        <v>35 - 44</v>
      </c>
      <c r="N612" s="22"/>
    </row>
    <row r="613" spans="2:14">
      <c r="B613" s="21">
        <v>69020558638</v>
      </c>
      <c r="C613" t="s">
        <v>346</v>
      </c>
      <c r="D613" t="s">
        <v>6</v>
      </c>
      <c r="E613" t="s">
        <v>417</v>
      </c>
      <c r="F613" t="s">
        <v>14</v>
      </c>
      <c r="G613" t="s">
        <v>426</v>
      </c>
      <c r="H613" s="1">
        <v>30488</v>
      </c>
      <c r="I613" s="1" t="s">
        <v>435</v>
      </c>
      <c r="J613" t="s">
        <v>453</v>
      </c>
      <c r="K613" s="18">
        <v>29.9</v>
      </c>
      <c r="L613" s="22">
        <f ca="1">TRUNC((TODAY()-tBase[[#This Row],[Data Nascimento]])/365)</f>
        <v>42</v>
      </c>
      <c r="M613" s="25" t="str">
        <f ca="1">HLOOKUP(tBase[[#This Row],[Idade]],$O$3:$R$4,2,TRUE)</f>
        <v>35 - 44</v>
      </c>
      <c r="N613" s="22"/>
    </row>
    <row r="614" spans="2:14">
      <c r="B614" s="21">
        <v>69160901332</v>
      </c>
      <c r="C614" t="s">
        <v>328</v>
      </c>
      <c r="D614" t="s">
        <v>6</v>
      </c>
      <c r="E614" t="s">
        <v>416</v>
      </c>
      <c r="F614" t="s">
        <v>14</v>
      </c>
      <c r="G614" t="s">
        <v>425</v>
      </c>
      <c r="H614" s="1">
        <v>29958</v>
      </c>
      <c r="I614" s="1" t="s">
        <v>436</v>
      </c>
      <c r="J614" t="s">
        <v>455</v>
      </c>
      <c r="K614" s="18">
        <v>9.9</v>
      </c>
      <c r="L614" s="22">
        <f ca="1">TRUNC((TODAY()-tBase[[#This Row],[Data Nascimento]])/365)</f>
        <v>43</v>
      </c>
      <c r="M614" s="25" t="str">
        <f ca="1">HLOOKUP(tBase[[#This Row],[Idade]],$O$3:$R$4,2,TRUE)</f>
        <v>35 - 44</v>
      </c>
      <c r="N614" s="22"/>
    </row>
    <row r="615" spans="2:14">
      <c r="B615" s="21">
        <v>69275333938</v>
      </c>
      <c r="C615" t="s">
        <v>137</v>
      </c>
      <c r="D615" t="s">
        <v>6</v>
      </c>
      <c r="E615" t="s">
        <v>7</v>
      </c>
      <c r="F615" t="s">
        <v>427</v>
      </c>
      <c r="G615" t="s">
        <v>425</v>
      </c>
      <c r="H615" s="1">
        <v>27242</v>
      </c>
      <c r="I615" s="1" t="s">
        <v>433</v>
      </c>
      <c r="J615" t="s">
        <v>454</v>
      </c>
      <c r="K615" s="18">
        <v>35.9</v>
      </c>
      <c r="L615" s="22">
        <f ca="1">TRUNC((TODAY()-tBase[[#This Row],[Data Nascimento]])/365)</f>
        <v>51</v>
      </c>
      <c r="M615" s="25" t="str">
        <f ca="1">HLOOKUP(tBase[[#This Row],[Idade]],$O$3:$R$4,2,TRUE)</f>
        <v>44 - 54</v>
      </c>
      <c r="N615" s="22"/>
    </row>
    <row r="616" spans="2:14">
      <c r="B616" s="21">
        <v>69591068465</v>
      </c>
      <c r="C616" t="s">
        <v>353</v>
      </c>
      <c r="D616" t="s">
        <v>5</v>
      </c>
      <c r="E616" t="s">
        <v>7</v>
      </c>
      <c r="F616" t="s">
        <v>427</v>
      </c>
      <c r="G616" t="s">
        <v>424</v>
      </c>
      <c r="H616" s="1">
        <v>24675</v>
      </c>
      <c r="I616" s="1" t="s">
        <v>433</v>
      </c>
      <c r="J616" t="s">
        <v>454</v>
      </c>
      <c r="K616" s="18">
        <v>35.9</v>
      </c>
      <c r="L616" s="22">
        <f ca="1">TRUNC((TODAY()-tBase[[#This Row],[Data Nascimento]])/365)</f>
        <v>58</v>
      </c>
      <c r="M616" s="25" t="str">
        <f ca="1">HLOOKUP(tBase[[#This Row],[Idade]],$O$3:$R$4,2,TRUE)</f>
        <v>54-70</v>
      </c>
      <c r="N616" s="22"/>
    </row>
    <row r="617" spans="2:14">
      <c r="B617" s="21">
        <v>69711643192</v>
      </c>
      <c r="C617" t="s">
        <v>326</v>
      </c>
      <c r="D617" t="s">
        <v>6</v>
      </c>
      <c r="E617" t="s">
        <v>417</v>
      </c>
      <c r="F617" t="s">
        <v>13</v>
      </c>
      <c r="G617" t="s">
        <v>426</v>
      </c>
      <c r="H617" s="1">
        <v>33087</v>
      </c>
      <c r="I617" s="1" t="s">
        <v>433</v>
      </c>
      <c r="J617" t="s">
        <v>455</v>
      </c>
      <c r="K617" s="18">
        <v>9.9</v>
      </c>
      <c r="L617" s="22">
        <f ca="1">TRUNC((TODAY()-tBase[[#This Row],[Data Nascimento]])/365)</f>
        <v>35</v>
      </c>
      <c r="M617" s="25" t="str">
        <f ca="1">HLOOKUP(tBase[[#This Row],[Idade]],$O$3:$R$4,2,TRUE)</f>
        <v>35 - 44</v>
      </c>
      <c r="N617" s="22"/>
    </row>
    <row r="618" spans="2:14">
      <c r="B618" s="21">
        <v>69832499336</v>
      </c>
      <c r="C618" t="s">
        <v>297</v>
      </c>
      <c r="D618" t="s">
        <v>5</v>
      </c>
      <c r="E618" t="s">
        <v>7</v>
      </c>
      <c r="F618" t="s">
        <v>427</v>
      </c>
      <c r="G618" t="s">
        <v>425</v>
      </c>
      <c r="H618" s="1">
        <v>32869</v>
      </c>
      <c r="I618" s="1" t="s">
        <v>433</v>
      </c>
      <c r="J618" t="s">
        <v>455</v>
      </c>
      <c r="K618" s="18">
        <v>9.9</v>
      </c>
      <c r="L618" s="22">
        <f ca="1">TRUNC((TODAY()-tBase[[#This Row],[Data Nascimento]])/365)</f>
        <v>35</v>
      </c>
      <c r="M618" s="25" t="str">
        <f ca="1">HLOOKUP(tBase[[#This Row],[Idade]],$O$3:$R$4,2,TRUE)</f>
        <v>35 - 44</v>
      </c>
      <c r="N618" s="22"/>
    </row>
    <row r="619" spans="2:14">
      <c r="B619" s="21">
        <v>69859227518</v>
      </c>
      <c r="C619" t="s">
        <v>205</v>
      </c>
      <c r="D619" t="s">
        <v>5</v>
      </c>
      <c r="E619" t="s">
        <v>7</v>
      </c>
      <c r="F619" t="s">
        <v>427</v>
      </c>
      <c r="G619" t="s">
        <v>425</v>
      </c>
      <c r="H619" s="1">
        <v>33151</v>
      </c>
      <c r="I619" s="1" t="s">
        <v>433</v>
      </c>
      <c r="J619" t="s">
        <v>454</v>
      </c>
      <c r="K619" s="18">
        <v>35.9</v>
      </c>
      <c r="L619" s="22">
        <f ca="1">TRUNC((TODAY()-tBase[[#This Row],[Data Nascimento]])/365)</f>
        <v>34</v>
      </c>
      <c r="M619" s="25" t="str">
        <f ca="1">HLOOKUP(tBase[[#This Row],[Idade]],$O$3:$R$4,2,TRUE)</f>
        <v>24-34</v>
      </c>
      <c r="N619" s="22"/>
    </row>
    <row r="620" spans="2:14">
      <c r="B620" s="21">
        <v>70125809974</v>
      </c>
      <c r="C620" t="s">
        <v>304</v>
      </c>
      <c r="D620" t="s">
        <v>6</v>
      </c>
      <c r="E620" t="s">
        <v>417</v>
      </c>
      <c r="F620" t="s">
        <v>14</v>
      </c>
      <c r="G620" t="s">
        <v>425</v>
      </c>
      <c r="H620" s="1">
        <v>25060</v>
      </c>
      <c r="I620" s="1" t="s">
        <v>433</v>
      </c>
      <c r="J620" t="s">
        <v>453</v>
      </c>
      <c r="K620" s="18">
        <v>29.9</v>
      </c>
      <c r="L620" s="22">
        <f ca="1">TRUNC((TODAY()-tBase[[#This Row],[Data Nascimento]])/365)</f>
        <v>57</v>
      </c>
      <c r="M620" s="25" t="str">
        <f ca="1">HLOOKUP(tBase[[#This Row],[Idade]],$O$3:$R$4,2,TRUE)</f>
        <v>54-70</v>
      </c>
      <c r="N620" s="22"/>
    </row>
    <row r="621" spans="2:14">
      <c r="B621" s="21">
        <v>70992659687</v>
      </c>
      <c r="C621" t="s">
        <v>43</v>
      </c>
      <c r="D621" t="s">
        <v>6</v>
      </c>
      <c r="E621" t="s">
        <v>7</v>
      </c>
      <c r="F621" t="s">
        <v>12</v>
      </c>
      <c r="G621" t="s">
        <v>424</v>
      </c>
      <c r="H621" s="1">
        <v>29124</v>
      </c>
      <c r="I621" s="1" t="s">
        <v>433</v>
      </c>
      <c r="J621" t="s">
        <v>455</v>
      </c>
      <c r="K621" s="18">
        <v>9.9</v>
      </c>
      <c r="L621" s="22">
        <f ca="1">TRUNC((TODAY()-tBase[[#This Row],[Data Nascimento]])/365)</f>
        <v>45</v>
      </c>
      <c r="M621" s="25" t="str">
        <f ca="1">HLOOKUP(tBase[[#This Row],[Idade]],$O$3:$R$4,2,TRUE)</f>
        <v>44 - 54</v>
      </c>
      <c r="N621" s="22"/>
    </row>
    <row r="622" spans="2:14">
      <c r="B622" s="21">
        <v>71237243348</v>
      </c>
      <c r="C622" t="s">
        <v>177</v>
      </c>
      <c r="D622" t="s">
        <v>5</v>
      </c>
      <c r="E622" t="s">
        <v>7</v>
      </c>
      <c r="F622" t="s">
        <v>427</v>
      </c>
      <c r="G622" t="s">
        <v>425</v>
      </c>
      <c r="H622" s="1">
        <v>31235</v>
      </c>
      <c r="I622" s="1" t="s">
        <v>433</v>
      </c>
      <c r="J622" t="s">
        <v>455</v>
      </c>
      <c r="K622" s="18">
        <v>9.9</v>
      </c>
      <c r="L622" s="22">
        <f ca="1">TRUNC((TODAY()-tBase[[#This Row],[Data Nascimento]])/365)</f>
        <v>40</v>
      </c>
      <c r="M622" s="25" t="str">
        <f ca="1">HLOOKUP(tBase[[#This Row],[Idade]],$O$3:$R$4,2,TRUE)</f>
        <v>35 - 44</v>
      </c>
      <c r="N622" s="22"/>
    </row>
    <row r="623" spans="2:14">
      <c r="B623" s="21">
        <v>71277357983</v>
      </c>
      <c r="C623" t="s">
        <v>148</v>
      </c>
      <c r="D623" t="s">
        <v>6</v>
      </c>
      <c r="E623" t="s">
        <v>416</v>
      </c>
      <c r="F623" t="s">
        <v>14</v>
      </c>
      <c r="G623" t="s">
        <v>425</v>
      </c>
      <c r="H623" s="1">
        <v>24633</v>
      </c>
      <c r="I623" s="1" t="s">
        <v>433</v>
      </c>
      <c r="J623" t="s">
        <v>453</v>
      </c>
      <c r="K623" s="18">
        <v>29.9</v>
      </c>
      <c r="L623" s="22">
        <f ca="1">TRUNC((TODAY()-tBase[[#This Row],[Data Nascimento]])/365)</f>
        <v>58</v>
      </c>
      <c r="M623" s="25" t="str">
        <f ca="1">HLOOKUP(tBase[[#This Row],[Idade]],$O$3:$R$4,2,TRUE)</f>
        <v>54-70</v>
      </c>
      <c r="N623" s="22"/>
    </row>
    <row r="624" spans="2:14">
      <c r="B624" s="21">
        <v>71408591056</v>
      </c>
      <c r="C624" t="s">
        <v>162</v>
      </c>
      <c r="D624" t="s">
        <v>5</v>
      </c>
      <c r="E624" t="s">
        <v>8</v>
      </c>
      <c r="F624" t="s">
        <v>11</v>
      </c>
      <c r="G624" t="s">
        <v>424</v>
      </c>
      <c r="H624" s="1">
        <v>29646</v>
      </c>
      <c r="I624" s="1" t="s">
        <v>429</v>
      </c>
      <c r="J624" t="s">
        <v>456</v>
      </c>
      <c r="K624" s="18">
        <v>79.900000000000006</v>
      </c>
      <c r="L624" s="22">
        <f ca="1">TRUNC((TODAY()-tBase[[#This Row],[Data Nascimento]])/365)</f>
        <v>44</v>
      </c>
      <c r="M624" s="25" t="str">
        <f ca="1">HLOOKUP(tBase[[#This Row],[Idade]],$O$3:$R$4,2,TRUE)</f>
        <v>44 - 54</v>
      </c>
      <c r="N624" s="22"/>
    </row>
    <row r="625" spans="2:14">
      <c r="B625" s="21">
        <v>71434327238</v>
      </c>
      <c r="C625" t="s">
        <v>352</v>
      </c>
      <c r="D625" t="s">
        <v>6</v>
      </c>
      <c r="E625" t="s">
        <v>8</v>
      </c>
      <c r="F625" t="s">
        <v>14</v>
      </c>
      <c r="G625" t="s">
        <v>425</v>
      </c>
      <c r="H625" s="1">
        <v>32926</v>
      </c>
      <c r="I625" s="1" t="s">
        <v>432</v>
      </c>
      <c r="J625" t="s">
        <v>453</v>
      </c>
      <c r="K625" s="18">
        <v>29.9</v>
      </c>
      <c r="L625" s="22">
        <f ca="1">TRUNC((TODAY()-tBase[[#This Row],[Data Nascimento]])/365)</f>
        <v>35</v>
      </c>
      <c r="M625" s="25" t="str">
        <f ca="1">HLOOKUP(tBase[[#This Row],[Idade]],$O$3:$R$4,2,TRUE)</f>
        <v>35 - 44</v>
      </c>
      <c r="N625" s="22"/>
    </row>
    <row r="626" spans="2:14">
      <c r="B626" s="21">
        <v>71472265989</v>
      </c>
      <c r="C626" t="s">
        <v>360</v>
      </c>
      <c r="D626" t="s">
        <v>6</v>
      </c>
      <c r="E626" t="s">
        <v>7</v>
      </c>
      <c r="F626" t="s">
        <v>13</v>
      </c>
      <c r="G626" t="s">
        <v>426</v>
      </c>
      <c r="H626" s="1">
        <v>29626</v>
      </c>
      <c r="I626" s="1" t="s">
        <v>436</v>
      </c>
      <c r="J626" t="s">
        <v>454</v>
      </c>
      <c r="K626" s="18">
        <v>35.9</v>
      </c>
      <c r="L626" s="22">
        <f ca="1">TRUNC((TODAY()-tBase[[#This Row],[Data Nascimento]])/365)</f>
        <v>44</v>
      </c>
      <c r="M626" s="25" t="str">
        <f ca="1">HLOOKUP(tBase[[#This Row],[Idade]],$O$3:$R$4,2,TRUE)</f>
        <v>44 - 54</v>
      </c>
      <c r="N626" s="22"/>
    </row>
    <row r="627" spans="2:14">
      <c r="B627" s="21">
        <v>71629613903</v>
      </c>
      <c r="C627" t="s">
        <v>101</v>
      </c>
      <c r="D627" t="s">
        <v>6</v>
      </c>
      <c r="E627" t="s">
        <v>417</v>
      </c>
      <c r="F627" t="s">
        <v>427</v>
      </c>
      <c r="G627" t="s">
        <v>425</v>
      </c>
      <c r="H627" s="1">
        <v>36489</v>
      </c>
      <c r="I627" s="1" t="s">
        <v>436</v>
      </c>
      <c r="J627" t="s">
        <v>454</v>
      </c>
      <c r="K627" s="18">
        <v>35.9</v>
      </c>
      <c r="L627" s="22">
        <f ca="1">TRUNC((TODAY()-tBase[[#This Row],[Data Nascimento]])/365)</f>
        <v>25</v>
      </c>
      <c r="M627" s="25" t="str">
        <f ca="1">HLOOKUP(tBase[[#This Row],[Idade]],$O$3:$R$4,2,TRUE)</f>
        <v>24-34</v>
      </c>
      <c r="N627" s="22"/>
    </row>
    <row r="628" spans="2:14">
      <c r="B628" s="21">
        <v>71989553091</v>
      </c>
      <c r="C628" t="s">
        <v>61</v>
      </c>
      <c r="D628" t="s">
        <v>6</v>
      </c>
      <c r="E628" t="s">
        <v>417</v>
      </c>
      <c r="F628" t="s">
        <v>427</v>
      </c>
      <c r="G628" t="s">
        <v>425</v>
      </c>
      <c r="H628" s="1">
        <v>23510</v>
      </c>
      <c r="I628" s="1" t="s">
        <v>436</v>
      </c>
      <c r="J628" t="s">
        <v>454</v>
      </c>
      <c r="K628" s="18">
        <v>35.9</v>
      </c>
      <c r="L628" s="22">
        <f ca="1">TRUNC((TODAY()-tBase[[#This Row],[Data Nascimento]])/365)</f>
        <v>61</v>
      </c>
      <c r="M628" s="25" t="str">
        <f ca="1">HLOOKUP(tBase[[#This Row],[Idade]],$O$3:$R$4,2,TRUE)</f>
        <v>54-70</v>
      </c>
      <c r="N628" s="22"/>
    </row>
    <row r="629" spans="2:14">
      <c r="B629" s="21">
        <v>72103743000</v>
      </c>
      <c r="C629" t="s">
        <v>397</v>
      </c>
      <c r="D629" t="s">
        <v>6</v>
      </c>
      <c r="E629" t="s">
        <v>418</v>
      </c>
      <c r="F629" t="s">
        <v>427</v>
      </c>
      <c r="G629" t="s">
        <v>425</v>
      </c>
      <c r="H629" s="1">
        <v>28236</v>
      </c>
      <c r="I629" s="1" t="s">
        <v>436</v>
      </c>
      <c r="J629" t="s">
        <v>454</v>
      </c>
      <c r="K629" s="18">
        <v>35.9</v>
      </c>
      <c r="L629" s="22">
        <f ca="1">TRUNC((TODAY()-tBase[[#This Row],[Data Nascimento]])/365)</f>
        <v>48</v>
      </c>
      <c r="M629" s="25" t="str">
        <f ca="1">HLOOKUP(tBase[[#This Row],[Idade]],$O$3:$R$4,2,TRUE)</f>
        <v>44 - 54</v>
      </c>
      <c r="N629" s="22"/>
    </row>
    <row r="630" spans="2:14">
      <c r="B630" s="21">
        <v>72578545172</v>
      </c>
      <c r="C630" t="s">
        <v>22</v>
      </c>
      <c r="D630" t="s">
        <v>5</v>
      </c>
      <c r="E630" t="s">
        <v>8</v>
      </c>
      <c r="F630" t="s">
        <v>427</v>
      </c>
      <c r="G630" t="s">
        <v>424</v>
      </c>
      <c r="H630" s="1">
        <v>29784</v>
      </c>
      <c r="I630" s="1" t="s">
        <v>436</v>
      </c>
      <c r="J630" t="s">
        <v>453</v>
      </c>
      <c r="K630" s="18">
        <v>29.9</v>
      </c>
      <c r="L630" s="22">
        <f ca="1">TRUNC((TODAY()-tBase[[#This Row],[Data Nascimento]])/365)</f>
        <v>44</v>
      </c>
      <c r="M630" s="25" t="str">
        <f ca="1">HLOOKUP(tBase[[#This Row],[Idade]],$O$3:$R$4,2,TRUE)</f>
        <v>44 - 54</v>
      </c>
      <c r="N630" s="22"/>
    </row>
    <row r="631" spans="2:14">
      <c r="B631" s="21">
        <v>72653571309</v>
      </c>
      <c r="C631" t="s">
        <v>269</v>
      </c>
      <c r="D631" t="s">
        <v>6</v>
      </c>
      <c r="E631" t="s">
        <v>418</v>
      </c>
      <c r="F631" t="s">
        <v>427</v>
      </c>
      <c r="G631" t="s">
        <v>426</v>
      </c>
      <c r="H631" s="1">
        <v>22002</v>
      </c>
      <c r="I631" s="1" t="s">
        <v>436</v>
      </c>
      <c r="J631" t="s">
        <v>454</v>
      </c>
      <c r="K631" s="18">
        <v>35.9</v>
      </c>
      <c r="L631" s="22">
        <f ca="1">TRUNC((TODAY()-tBase[[#This Row],[Data Nascimento]])/365)</f>
        <v>65</v>
      </c>
      <c r="M631" s="25" t="str">
        <f ca="1">HLOOKUP(tBase[[#This Row],[Idade]],$O$3:$R$4,2,TRUE)</f>
        <v>54-70</v>
      </c>
      <c r="N631" s="22"/>
    </row>
    <row r="632" spans="2:14">
      <c r="B632" s="21">
        <v>72680945462</v>
      </c>
      <c r="C632" t="s">
        <v>260</v>
      </c>
      <c r="D632" t="s">
        <v>6</v>
      </c>
      <c r="E632" t="s">
        <v>7</v>
      </c>
      <c r="F632" t="s">
        <v>13</v>
      </c>
      <c r="G632" t="s">
        <v>425</v>
      </c>
      <c r="H632" s="1">
        <v>33338</v>
      </c>
      <c r="I632" s="1" t="s">
        <v>435</v>
      </c>
      <c r="J632" t="s">
        <v>455</v>
      </c>
      <c r="K632" s="18">
        <v>9.9</v>
      </c>
      <c r="L632" s="22">
        <f ca="1">TRUNC((TODAY()-tBase[[#This Row],[Data Nascimento]])/365)</f>
        <v>34</v>
      </c>
      <c r="M632" s="25" t="str">
        <f ca="1">HLOOKUP(tBase[[#This Row],[Idade]],$O$3:$R$4,2,TRUE)</f>
        <v>24-34</v>
      </c>
      <c r="N632" s="22"/>
    </row>
    <row r="633" spans="2:14">
      <c r="B633" s="21">
        <v>72766768810</v>
      </c>
      <c r="C633" t="s">
        <v>359</v>
      </c>
      <c r="D633" t="s">
        <v>5</v>
      </c>
      <c r="E633" t="s">
        <v>8</v>
      </c>
      <c r="F633" t="s">
        <v>427</v>
      </c>
      <c r="G633" t="s">
        <v>425</v>
      </c>
      <c r="H633" s="1">
        <v>30214</v>
      </c>
      <c r="I633" s="1" t="s">
        <v>433</v>
      </c>
      <c r="J633" t="s">
        <v>453</v>
      </c>
      <c r="K633" s="18">
        <v>29.9</v>
      </c>
      <c r="L633" s="22">
        <f ca="1">TRUNC((TODAY()-tBase[[#This Row],[Data Nascimento]])/365)</f>
        <v>42</v>
      </c>
      <c r="M633" s="25" t="str">
        <f ca="1">HLOOKUP(tBase[[#This Row],[Idade]],$O$3:$R$4,2,TRUE)</f>
        <v>35 - 44</v>
      </c>
      <c r="N633" s="22"/>
    </row>
    <row r="634" spans="2:14">
      <c r="B634" s="21">
        <v>72900858413</v>
      </c>
      <c r="C634" t="s">
        <v>268</v>
      </c>
      <c r="D634" t="s">
        <v>6</v>
      </c>
      <c r="E634" t="s">
        <v>416</v>
      </c>
      <c r="F634" t="s">
        <v>14</v>
      </c>
      <c r="G634" t="s">
        <v>425</v>
      </c>
      <c r="H634" s="1">
        <v>29873</v>
      </c>
      <c r="I634" s="1" t="s">
        <v>433</v>
      </c>
      <c r="J634" t="s">
        <v>453</v>
      </c>
      <c r="K634" s="18">
        <v>29.9</v>
      </c>
      <c r="L634" s="22">
        <f ca="1">TRUNC((TODAY()-tBase[[#This Row],[Data Nascimento]])/365)</f>
        <v>43</v>
      </c>
      <c r="M634" s="25" t="str">
        <f ca="1">HLOOKUP(tBase[[#This Row],[Idade]],$O$3:$R$4,2,TRUE)</f>
        <v>35 - 44</v>
      </c>
      <c r="N634" s="22"/>
    </row>
    <row r="635" spans="2:14">
      <c r="B635" s="21">
        <v>73430417324</v>
      </c>
      <c r="C635" t="s">
        <v>167</v>
      </c>
      <c r="D635" t="s">
        <v>6</v>
      </c>
      <c r="E635" t="s">
        <v>7</v>
      </c>
      <c r="F635" t="s">
        <v>427</v>
      </c>
      <c r="G635" t="s">
        <v>425</v>
      </c>
      <c r="H635" s="1">
        <v>29967</v>
      </c>
      <c r="I635" s="1" t="s">
        <v>433</v>
      </c>
      <c r="J635" t="s">
        <v>453</v>
      </c>
      <c r="K635" s="18">
        <v>29.9</v>
      </c>
      <c r="L635" s="22">
        <f ca="1">TRUNC((TODAY()-tBase[[#This Row],[Data Nascimento]])/365)</f>
        <v>43</v>
      </c>
      <c r="M635" s="25" t="str">
        <f ca="1">HLOOKUP(tBase[[#This Row],[Idade]],$O$3:$R$4,2,TRUE)</f>
        <v>35 - 44</v>
      </c>
      <c r="N635" s="22"/>
    </row>
    <row r="636" spans="2:14">
      <c r="B636" s="21">
        <v>73629904035</v>
      </c>
      <c r="C636" t="s">
        <v>281</v>
      </c>
      <c r="D636" t="s">
        <v>5</v>
      </c>
      <c r="E636" t="s">
        <v>417</v>
      </c>
      <c r="F636" t="s">
        <v>427</v>
      </c>
      <c r="G636" t="s">
        <v>425</v>
      </c>
      <c r="H636" s="1">
        <v>30490</v>
      </c>
      <c r="I636" s="1" t="s">
        <v>433</v>
      </c>
      <c r="J636" t="s">
        <v>454</v>
      </c>
      <c r="K636" s="18">
        <v>35.9</v>
      </c>
      <c r="L636" s="22">
        <f ca="1">TRUNC((TODAY()-tBase[[#This Row],[Data Nascimento]])/365)</f>
        <v>42</v>
      </c>
      <c r="M636" s="25" t="str">
        <f ca="1">HLOOKUP(tBase[[#This Row],[Idade]],$O$3:$R$4,2,TRUE)</f>
        <v>35 - 44</v>
      </c>
      <c r="N636" s="22"/>
    </row>
    <row r="637" spans="2:14">
      <c r="B637" s="21">
        <v>73925142939</v>
      </c>
      <c r="C637" t="s">
        <v>102</v>
      </c>
      <c r="D637" t="s">
        <v>6</v>
      </c>
      <c r="E637" t="s">
        <v>8</v>
      </c>
      <c r="F637" t="s">
        <v>11</v>
      </c>
      <c r="G637" t="s">
        <v>424</v>
      </c>
      <c r="H637" s="1">
        <v>35640</v>
      </c>
      <c r="I637" s="1" t="s">
        <v>433</v>
      </c>
      <c r="J637" t="s">
        <v>456</v>
      </c>
      <c r="K637" s="18">
        <v>79.900000000000006</v>
      </c>
      <c r="L637" s="22">
        <f ca="1">TRUNC((TODAY()-tBase[[#This Row],[Data Nascimento]])/365)</f>
        <v>28</v>
      </c>
      <c r="M637" s="25" t="str">
        <f ca="1">HLOOKUP(tBase[[#This Row],[Idade]],$O$3:$R$4,2,TRUE)</f>
        <v>24-34</v>
      </c>
      <c r="N637" s="22"/>
    </row>
    <row r="638" spans="2:14">
      <c r="B638" s="21">
        <v>73947215075</v>
      </c>
      <c r="C638" t="s">
        <v>55</v>
      </c>
      <c r="D638" t="s">
        <v>6</v>
      </c>
      <c r="E638" t="s">
        <v>417</v>
      </c>
      <c r="F638" t="s">
        <v>12</v>
      </c>
      <c r="G638" t="s">
        <v>425</v>
      </c>
      <c r="H638" s="1">
        <v>27917</v>
      </c>
      <c r="I638" s="1" t="s">
        <v>430</v>
      </c>
      <c r="J638" t="s">
        <v>456</v>
      </c>
      <c r="K638" s="18">
        <v>79.900000000000006</v>
      </c>
      <c r="L638" s="22">
        <f ca="1">TRUNC((TODAY()-tBase[[#This Row],[Data Nascimento]])/365)</f>
        <v>49</v>
      </c>
      <c r="M638" s="25" t="str">
        <f ca="1">HLOOKUP(tBase[[#This Row],[Idade]],$O$3:$R$4,2,TRUE)</f>
        <v>44 - 54</v>
      </c>
      <c r="N638" s="22"/>
    </row>
    <row r="639" spans="2:14">
      <c r="B639" s="21">
        <v>74365444411</v>
      </c>
      <c r="C639" t="s">
        <v>399</v>
      </c>
      <c r="D639" t="s">
        <v>6</v>
      </c>
      <c r="E639" t="s">
        <v>8</v>
      </c>
      <c r="F639" t="s">
        <v>9</v>
      </c>
      <c r="G639" t="s">
        <v>425</v>
      </c>
      <c r="H639" s="1">
        <v>24800</v>
      </c>
      <c r="I639" s="1" t="s">
        <v>429</v>
      </c>
      <c r="J639" t="s">
        <v>455</v>
      </c>
      <c r="K639" s="18">
        <v>9.9</v>
      </c>
      <c r="L639" s="22">
        <f ca="1">TRUNC((TODAY()-tBase[[#This Row],[Data Nascimento]])/365)</f>
        <v>57</v>
      </c>
      <c r="M639" s="25" t="str">
        <f ca="1">HLOOKUP(tBase[[#This Row],[Idade]],$O$3:$R$4,2,TRUE)</f>
        <v>54-70</v>
      </c>
      <c r="N639" s="22"/>
    </row>
    <row r="640" spans="2:14">
      <c r="B640" s="21">
        <v>74394995473</v>
      </c>
      <c r="C640" t="s">
        <v>124</v>
      </c>
      <c r="D640" t="s">
        <v>6</v>
      </c>
      <c r="E640" t="s">
        <v>418</v>
      </c>
      <c r="F640" t="s">
        <v>14</v>
      </c>
      <c r="G640" t="s">
        <v>425</v>
      </c>
      <c r="H640" s="1">
        <v>30751</v>
      </c>
      <c r="I640" s="1" t="s">
        <v>431</v>
      </c>
      <c r="J640" t="s">
        <v>453</v>
      </c>
      <c r="K640" s="18">
        <v>29.9</v>
      </c>
      <c r="L640" s="22">
        <f ca="1">TRUNC((TODAY()-tBase[[#This Row],[Data Nascimento]])/365)</f>
        <v>41</v>
      </c>
      <c r="M640" s="25" t="str">
        <f ca="1">HLOOKUP(tBase[[#This Row],[Idade]],$O$3:$R$4,2,TRUE)</f>
        <v>35 - 44</v>
      </c>
      <c r="N640" s="22"/>
    </row>
    <row r="641" spans="2:14">
      <c r="B641" s="21">
        <v>74716763098</v>
      </c>
      <c r="C641" t="s">
        <v>88</v>
      </c>
      <c r="D641" t="s">
        <v>5</v>
      </c>
      <c r="E641" t="s">
        <v>416</v>
      </c>
      <c r="F641" t="s">
        <v>14</v>
      </c>
      <c r="G641" t="s">
        <v>425</v>
      </c>
      <c r="H641" s="1">
        <v>28008</v>
      </c>
      <c r="I641" s="1" t="s">
        <v>432</v>
      </c>
      <c r="J641" t="s">
        <v>455</v>
      </c>
      <c r="K641" s="18">
        <v>9.9</v>
      </c>
      <c r="L641" s="22">
        <f ca="1">TRUNC((TODAY()-tBase[[#This Row],[Data Nascimento]])/365)</f>
        <v>49</v>
      </c>
      <c r="M641" s="25" t="str">
        <f ca="1">HLOOKUP(tBase[[#This Row],[Idade]],$O$3:$R$4,2,TRUE)</f>
        <v>44 - 54</v>
      </c>
      <c r="N641" s="22"/>
    </row>
    <row r="642" spans="2:14">
      <c r="B642" s="21">
        <v>75105956259</v>
      </c>
      <c r="C642" t="s">
        <v>78</v>
      </c>
      <c r="D642" t="s">
        <v>5</v>
      </c>
      <c r="E642" t="s">
        <v>417</v>
      </c>
      <c r="F642" t="s">
        <v>11</v>
      </c>
      <c r="G642" t="s">
        <v>426</v>
      </c>
      <c r="H642" s="1">
        <v>34394</v>
      </c>
      <c r="I642" s="1" t="s">
        <v>434</v>
      </c>
      <c r="J642" t="s">
        <v>456</v>
      </c>
      <c r="K642" s="18">
        <v>79.900000000000006</v>
      </c>
      <c r="L642" s="22">
        <f ca="1">TRUNC((TODAY()-tBase[[#This Row],[Data Nascimento]])/365)</f>
        <v>31</v>
      </c>
      <c r="M642" s="25" t="str">
        <f ca="1">HLOOKUP(tBase[[#This Row],[Idade]],$O$3:$R$4,2,TRUE)</f>
        <v>24-34</v>
      </c>
      <c r="N642" s="22"/>
    </row>
    <row r="643" spans="2:14">
      <c r="B643" s="21">
        <v>75196774664</v>
      </c>
      <c r="C643" t="s">
        <v>145</v>
      </c>
      <c r="D643" t="s">
        <v>6</v>
      </c>
      <c r="E643" t="s">
        <v>7</v>
      </c>
      <c r="F643" t="s">
        <v>12</v>
      </c>
      <c r="G643" t="s">
        <v>425</v>
      </c>
      <c r="H643" s="1">
        <v>22207</v>
      </c>
      <c r="I643" s="1" t="s">
        <v>430</v>
      </c>
      <c r="J643" t="s">
        <v>454</v>
      </c>
      <c r="K643" s="18">
        <v>35.9</v>
      </c>
      <c r="L643" s="22">
        <f ca="1">TRUNC((TODAY()-tBase[[#This Row],[Data Nascimento]])/365)</f>
        <v>64</v>
      </c>
      <c r="M643" s="25" t="str">
        <f ca="1">HLOOKUP(tBase[[#This Row],[Idade]],$O$3:$R$4,2,TRUE)</f>
        <v>54-70</v>
      </c>
      <c r="N643" s="22"/>
    </row>
    <row r="644" spans="2:14">
      <c r="B644" s="21">
        <v>75490586916</v>
      </c>
      <c r="C644" t="s">
        <v>138</v>
      </c>
      <c r="D644" t="s">
        <v>6</v>
      </c>
      <c r="E644" t="s">
        <v>417</v>
      </c>
      <c r="F644" t="s">
        <v>11</v>
      </c>
      <c r="G644" t="s">
        <v>426</v>
      </c>
      <c r="H644" s="1">
        <v>32641</v>
      </c>
      <c r="I644" s="1" t="s">
        <v>435</v>
      </c>
      <c r="J644" t="s">
        <v>456</v>
      </c>
      <c r="K644" s="18">
        <v>79.900000000000006</v>
      </c>
      <c r="L644" s="22">
        <f ca="1">TRUNC((TODAY()-tBase[[#This Row],[Data Nascimento]])/365)</f>
        <v>36</v>
      </c>
      <c r="M644" s="25" t="str">
        <f ca="1">HLOOKUP(tBase[[#This Row],[Idade]],$O$3:$R$4,2,TRUE)</f>
        <v>35 - 44</v>
      </c>
      <c r="N644" s="22"/>
    </row>
    <row r="645" spans="2:14">
      <c r="B645" s="21">
        <v>75500284653</v>
      </c>
      <c r="C645" t="s">
        <v>25</v>
      </c>
      <c r="D645" t="s">
        <v>6</v>
      </c>
      <c r="E645" t="s">
        <v>7</v>
      </c>
      <c r="F645" t="s">
        <v>12</v>
      </c>
      <c r="G645" t="s">
        <v>425</v>
      </c>
      <c r="H645" s="1">
        <v>26262</v>
      </c>
      <c r="I645" s="1" t="s">
        <v>436</v>
      </c>
      <c r="J645" t="s">
        <v>454</v>
      </c>
      <c r="K645" s="18">
        <v>35.9</v>
      </c>
      <c r="L645" s="22">
        <f ca="1">TRUNC((TODAY()-tBase[[#This Row],[Data Nascimento]])/365)</f>
        <v>53</v>
      </c>
      <c r="M645" s="25" t="str">
        <f ca="1">HLOOKUP(tBase[[#This Row],[Idade]],$O$3:$R$4,2,TRUE)</f>
        <v>44 - 54</v>
      </c>
      <c r="N645" s="22"/>
    </row>
    <row r="646" spans="2:14">
      <c r="B646" s="21">
        <v>75640893297</v>
      </c>
      <c r="C646" t="s">
        <v>44</v>
      </c>
      <c r="D646" t="s">
        <v>5</v>
      </c>
      <c r="E646" t="s">
        <v>418</v>
      </c>
      <c r="F646" t="s">
        <v>13</v>
      </c>
      <c r="G646" t="s">
        <v>425</v>
      </c>
      <c r="H646" s="1">
        <v>25154</v>
      </c>
      <c r="I646" s="1" t="s">
        <v>430</v>
      </c>
      <c r="J646" t="s">
        <v>455</v>
      </c>
      <c r="K646" s="18">
        <v>9.9</v>
      </c>
      <c r="L646" s="22">
        <f ca="1">TRUNC((TODAY()-tBase[[#This Row],[Data Nascimento]])/365)</f>
        <v>56</v>
      </c>
      <c r="M646" s="25" t="str">
        <f ca="1">HLOOKUP(tBase[[#This Row],[Idade]],$O$3:$R$4,2,TRUE)</f>
        <v>54-70</v>
      </c>
      <c r="N646" s="22"/>
    </row>
    <row r="647" spans="2:14">
      <c r="B647" s="21">
        <v>75647720892</v>
      </c>
      <c r="C647" t="s">
        <v>51</v>
      </c>
      <c r="D647" t="s">
        <v>6</v>
      </c>
      <c r="E647" t="s">
        <v>416</v>
      </c>
      <c r="F647" t="s">
        <v>9</v>
      </c>
      <c r="G647" t="s">
        <v>424</v>
      </c>
      <c r="H647" s="1">
        <v>27153</v>
      </c>
      <c r="I647" s="1" t="s">
        <v>435</v>
      </c>
      <c r="J647" t="s">
        <v>455</v>
      </c>
      <c r="K647" s="18">
        <v>9.9</v>
      </c>
      <c r="L647" s="22">
        <f ca="1">TRUNC((TODAY()-tBase[[#This Row],[Data Nascimento]])/365)</f>
        <v>51</v>
      </c>
      <c r="M647" s="25" t="str">
        <f ca="1">HLOOKUP(tBase[[#This Row],[Idade]],$O$3:$R$4,2,TRUE)</f>
        <v>44 - 54</v>
      </c>
      <c r="N647" s="22"/>
    </row>
    <row r="648" spans="2:14">
      <c r="B648" s="21">
        <v>75720068227</v>
      </c>
      <c r="C648" t="s">
        <v>299</v>
      </c>
      <c r="D648" t="s">
        <v>5</v>
      </c>
      <c r="E648" t="s">
        <v>8</v>
      </c>
      <c r="F648" t="s">
        <v>13</v>
      </c>
      <c r="G648" t="s">
        <v>426</v>
      </c>
      <c r="H648" s="1">
        <v>32329</v>
      </c>
      <c r="I648" s="1" t="s">
        <v>436</v>
      </c>
      <c r="J648" t="s">
        <v>453</v>
      </c>
      <c r="K648" s="18">
        <v>29.9</v>
      </c>
      <c r="L648" s="22">
        <f ca="1">TRUNC((TODAY()-tBase[[#This Row],[Data Nascimento]])/365)</f>
        <v>37</v>
      </c>
      <c r="M648" s="25" t="str">
        <f ca="1">HLOOKUP(tBase[[#This Row],[Idade]],$O$3:$R$4,2,TRUE)</f>
        <v>35 - 44</v>
      </c>
      <c r="N648" s="22"/>
    </row>
    <row r="649" spans="2:14">
      <c r="B649" s="21">
        <v>75883715598</v>
      </c>
      <c r="C649" t="s">
        <v>339</v>
      </c>
      <c r="D649" t="s">
        <v>6</v>
      </c>
      <c r="E649" t="s">
        <v>8</v>
      </c>
      <c r="F649" t="s">
        <v>9</v>
      </c>
      <c r="G649" t="s">
        <v>426</v>
      </c>
      <c r="H649" s="1">
        <v>22867</v>
      </c>
      <c r="I649" s="1" t="s">
        <v>433</v>
      </c>
      <c r="J649" t="s">
        <v>455</v>
      </c>
      <c r="K649" s="18">
        <v>9.9</v>
      </c>
      <c r="L649" s="22">
        <f ca="1">TRUNC((TODAY()-tBase[[#This Row],[Data Nascimento]])/365)</f>
        <v>63</v>
      </c>
      <c r="M649" s="25" t="str">
        <f ca="1">HLOOKUP(tBase[[#This Row],[Idade]],$O$3:$R$4,2,TRUE)</f>
        <v>54-70</v>
      </c>
      <c r="N649" s="22"/>
    </row>
    <row r="650" spans="2:14">
      <c r="B650" s="21">
        <v>75886580216</v>
      </c>
      <c r="C650" t="s">
        <v>132</v>
      </c>
      <c r="D650" t="s">
        <v>6</v>
      </c>
      <c r="E650" t="s">
        <v>8</v>
      </c>
      <c r="F650" t="s">
        <v>13</v>
      </c>
      <c r="G650" t="s">
        <v>425</v>
      </c>
      <c r="H650" s="1">
        <v>27289</v>
      </c>
      <c r="I650" s="1" t="s">
        <v>433</v>
      </c>
      <c r="J650" t="s">
        <v>455</v>
      </c>
      <c r="K650" s="18">
        <v>9.9</v>
      </c>
      <c r="L650" s="22">
        <f ca="1">TRUNC((TODAY()-tBase[[#This Row],[Data Nascimento]])/365)</f>
        <v>51</v>
      </c>
      <c r="M650" s="25" t="str">
        <f ca="1">HLOOKUP(tBase[[#This Row],[Idade]],$O$3:$R$4,2,TRUE)</f>
        <v>44 - 54</v>
      </c>
      <c r="N650" s="22"/>
    </row>
    <row r="651" spans="2:14">
      <c r="B651" s="21">
        <v>76227666348</v>
      </c>
      <c r="C651" t="s">
        <v>196</v>
      </c>
      <c r="D651" t="s">
        <v>5</v>
      </c>
      <c r="E651" t="s">
        <v>7</v>
      </c>
      <c r="F651" t="s">
        <v>14</v>
      </c>
      <c r="G651" t="s">
        <v>426</v>
      </c>
      <c r="H651" s="1">
        <v>33621</v>
      </c>
      <c r="I651" s="1" t="s">
        <v>433</v>
      </c>
      <c r="J651" t="s">
        <v>453</v>
      </c>
      <c r="K651" s="18">
        <v>29.9</v>
      </c>
      <c r="L651" s="22">
        <f ca="1">TRUNC((TODAY()-tBase[[#This Row],[Data Nascimento]])/365)</f>
        <v>33</v>
      </c>
      <c r="M651" s="25" t="str">
        <f ca="1">HLOOKUP(tBase[[#This Row],[Idade]],$O$3:$R$4,2,TRUE)</f>
        <v>24-34</v>
      </c>
      <c r="N651" s="22"/>
    </row>
    <row r="652" spans="2:14">
      <c r="B652" s="21">
        <v>76419222774</v>
      </c>
      <c r="C652" t="s">
        <v>187</v>
      </c>
      <c r="D652" t="s">
        <v>5</v>
      </c>
      <c r="E652" t="s">
        <v>7</v>
      </c>
      <c r="F652" t="s">
        <v>12</v>
      </c>
      <c r="G652" t="s">
        <v>425</v>
      </c>
      <c r="H652" s="1">
        <v>25791</v>
      </c>
      <c r="I652" s="1" t="s">
        <v>433</v>
      </c>
      <c r="J652" t="s">
        <v>455</v>
      </c>
      <c r="K652" s="18">
        <v>9.9</v>
      </c>
      <c r="L652" s="22">
        <f ca="1">TRUNC((TODAY()-tBase[[#This Row],[Data Nascimento]])/365)</f>
        <v>55</v>
      </c>
      <c r="M652" s="25" t="str">
        <f ca="1">HLOOKUP(tBase[[#This Row],[Idade]],$O$3:$R$4,2,TRUE)</f>
        <v>54-70</v>
      </c>
      <c r="N652" s="22"/>
    </row>
    <row r="653" spans="2:14">
      <c r="B653" s="21">
        <v>76513561348</v>
      </c>
      <c r="C653" t="s">
        <v>320</v>
      </c>
      <c r="D653" t="s">
        <v>6</v>
      </c>
      <c r="E653" t="s">
        <v>7</v>
      </c>
      <c r="F653" t="s">
        <v>13</v>
      </c>
      <c r="G653" t="s">
        <v>426</v>
      </c>
      <c r="H653" s="1">
        <v>31667</v>
      </c>
      <c r="I653" s="1" t="s">
        <v>433</v>
      </c>
      <c r="J653" t="s">
        <v>453</v>
      </c>
      <c r="K653" s="18">
        <v>29.9</v>
      </c>
      <c r="L653" s="22">
        <f ca="1">TRUNC((TODAY()-tBase[[#This Row],[Data Nascimento]])/365)</f>
        <v>39</v>
      </c>
      <c r="M653" s="25" t="str">
        <f ca="1">HLOOKUP(tBase[[#This Row],[Idade]],$O$3:$R$4,2,TRUE)</f>
        <v>35 - 44</v>
      </c>
      <c r="N653" s="22"/>
    </row>
    <row r="654" spans="2:14">
      <c r="B654" s="21">
        <v>76617239194</v>
      </c>
      <c r="C654" t="s">
        <v>80</v>
      </c>
      <c r="D654" t="s">
        <v>5</v>
      </c>
      <c r="E654" t="s">
        <v>7</v>
      </c>
      <c r="F654" t="s">
        <v>13</v>
      </c>
      <c r="G654" t="s">
        <v>426</v>
      </c>
      <c r="H654" s="1">
        <v>27199</v>
      </c>
      <c r="I654" s="1" t="s">
        <v>433</v>
      </c>
      <c r="J654" t="s">
        <v>453</v>
      </c>
      <c r="K654" s="18">
        <v>29.9</v>
      </c>
      <c r="L654" s="22">
        <f ca="1">TRUNC((TODAY()-tBase[[#This Row],[Data Nascimento]])/365)</f>
        <v>51</v>
      </c>
      <c r="M654" s="25" t="str">
        <f ca="1">HLOOKUP(tBase[[#This Row],[Idade]],$O$3:$R$4,2,TRUE)</f>
        <v>44 - 54</v>
      </c>
      <c r="N654" s="22"/>
    </row>
    <row r="655" spans="2:14">
      <c r="B655" s="21">
        <v>76661469865</v>
      </c>
      <c r="C655" t="s">
        <v>153</v>
      </c>
      <c r="D655" t="s">
        <v>6</v>
      </c>
      <c r="E655" t="s">
        <v>7</v>
      </c>
      <c r="F655" t="s">
        <v>427</v>
      </c>
      <c r="G655" t="s">
        <v>424</v>
      </c>
      <c r="H655" s="1">
        <v>34571</v>
      </c>
      <c r="I655" s="1" t="s">
        <v>433</v>
      </c>
      <c r="J655" t="s">
        <v>455</v>
      </c>
      <c r="K655" s="18">
        <v>9.9</v>
      </c>
      <c r="L655" s="22">
        <f ca="1">TRUNC((TODAY()-tBase[[#This Row],[Data Nascimento]])/365)</f>
        <v>31</v>
      </c>
      <c r="M655" s="25" t="str">
        <f ca="1">HLOOKUP(tBase[[#This Row],[Idade]],$O$3:$R$4,2,TRUE)</f>
        <v>24-34</v>
      </c>
      <c r="N655" s="22"/>
    </row>
    <row r="656" spans="2:14">
      <c r="B656" s="21">
        <v>76755306471</v>
      </c>
      <c r="C656" t="s">
        <v>201</v>
      </c>
      <c r="D656" t="s">
        <v>5</v>
      </c>
      <c r="E656" t="s">
        <v>417</v>
      </c>
      <c r="F656" t="s">
        <v>427</v>
      </c>
      <c r="G656" t="s">
        <v>425</v>
      </c>
      <c r="H656" s="1">
        <v>30390</v>
      </c>
      <c r="I656" s="1" t="s">
        <v>433</v>
      </c>
      <c r="J656" t="s">
        <v>455</v>
      </c>
      <c r="K656" s="18">
        <v>9.9</v>
      </c>
      <c r="L656" s="22">
        <f ca="1">TRUNC((TODAY()-tBase[[#This Row],[Data Nascimento]])/365)</f>
        <v>42</v>
      </c>
      <c r="M656" s="25" t="str">
        <f ca="1">HLOOKUP(tBase[[#This Row],[Idade]],$O$3:$R$4,2,TRUE)</f>
        <v>35 - 44</v>
      </c>
      <c r="N656" s="22"/>
    </row>
    <row r="657" spans="2:14">
      <c r="B657" s="21">
        <v>76981963636</v>
      </c>
      <c r="C657" t="s">
        <v>337</v>
      </c>
      <c r="D657" t="s">
        <v>5</v>
      </c>
      <c r="E657" t="s">
        <v>7</v>
      </c>
      <c r="F657" t="s">
        <v>12</v>
      </c>
      <c r="G657" t="s">
        <v>425</v>
      </c>
      <c r="H657" s="1">
        <v>27662</v>
      </c>
      <c r="I657" s="1" t="s">
        <v>433</v>
      </c>
      <c r="J657" t="s">
        <v>454</v>
      </c>
      <c r="K657" s="18">
        <v>35.9</v>
      </c>
      <c r="L657" s="22">
        <f ca="1">TRUNC((TODAY()-tBase[[#This Row],[Data Nascimento]])/365)</f>
        <v>49</v>
      </c>
      <c r="M657" s="25" t="str">
        <f ca="1">HLOOKUP(tBase[[#This Row],[Idade]],$O$3:$R$4,2,TRUE)</f>
        <v>44 - 54</v>
      </c>
      <c r="N657" s="22"/>
    </row>
    <row r="658" spans="2:14">
      <c r="B658" s="21">
        <v>77035928818</v>
      </c>
      <c r="C658" t="s">
        <v>327</v>
      </c>
      <c r="D658" t="s">
        <v>5</v>
      </c>
      <c r="E658" t="s">
        <v>7</v>
      </c>
      <c r="F658" t="s">
        <v>9</v>
      </c>
      <c r="G658" t="s">
        <v>425</v>
      </c>
      <c r="H658" s="1">
        <v>25223</v>
      </c>
      <c r="I658" s="1" t="s">
        <v>429</v>
      </c>
      <c r="J658" t="s">
        <v>453</v>
      </c>
      <c r="K658" s="18">
        <v>29.9</v>
      </c>
      <c r="L658" s="22">
        <f ca="1">TRUNC((TODAY()-tBase[[#This Row],[Data Nascimento]])/365)</f>
        <v>56</v>
      </c>
      <c r="M658" s="25" t="str">
        <f ca="1">HLOOKUP(tBase[[#This Row],[Idade]],$O$3:$R$4,2,TRUE)</f>
        <v>54-70</v>
      </c>
      <c r="N658" s="22"/>
    </row>
    <row r="659" spans="2:14">
      <c r="B659" s="21">
        <v>77297614799</v>
      </c>
      <c r="C659" t="s">
        <v>32</v>
      </c>
      <c r="D659" t="s">
        <v>5</v>
      </c>
      <c r="E659" t="s">
        <v>8</v>
      </c>
      <c r="F659" t="s">
        <v>13</v>
      </c>
      <c r="G659" t="s">
        <v>425</v>
      </c>
      <c r="H659" s="1">
        <v>36046</v>
      </c>
      <c r="I659" s="1" t="s">
        <v>432</v>
      </c>
      <c r="J659" t="s">
        <v>453</v>
      </c>
      <c r="K659" s="18">
        <v>29.9</v>
      </c>
      <c r="L659" s="22">
        <f ca="1">TRUNC((TODAY()-tBase[[#This Row],[Data Nascimento]])/365)</f>
        <v>27</v>
      </c>
      <c r="M659" s="25" t="str">
        <f ca="1">HLOOKUP(tBase[[#This Row],[Idade]],$O$3:$R$4,2,TRUE)</f>
        <v>24-34</v>
      </c>
      <c r="N659" s="22"/>
    </row>
    <row r="660" spans="2:14">
      <c r="B660" s="21">
        <v>77353989708</v>
      </c>
      <c r="C660" t="s">
        <v>139</v>
      </c>
      <c r="D660" t="s">
        <v>6</v>
      </c>
      <c r="E660" t="s">
        <v>8</v>
      </c>
      <c r="F660" t="s">
        <v>12</v>
      </c>
      <c r="G660" t="s">
        <v>426</v>
      </c>
      <c r="H660" s="1">
        <v>24939</v>
      </c>
      <c r="I660" s="1" t="s">
        <v>436</v>
      </c>
      <c r="J660" t="s">
        <v>455</v>
      </c>
      <c r="K660" s="18">
        <v>9.9</v>
      </c>
      <c r="L660" s="22">
        <f ca="1">TRUNC((TODAY()-tBase[[#This Row],[Data Nascimento]])/365)</f>
        <v>57</v>
      </c>
      <c r="M660" s="25" t="str">
        <f ca="1">HLOOKUP(tBase[[#This Row],[Idade]],$O$3:$R$4,2,TRUE)</f>
        <v>54-70</v>
      </c>
      <c r="N660" s="22"/>
    </row>
    <row r="661" spans="2:14">
      <c r="B661" s="21">
        <v>77517679683</v>
      </c>
      <c r="C661" t="s">
        <v>310</v>
      </c>
      <c r="D661" t="s">
        <v>6</v>
      </c>
      <c r="E661" t="s">
        <v>7</v>
      </c>
      <c r="F661" t="s">
        <v>427</v>
      </c>
      <c r="G661" t="s">
        <v>426</v>
      </c>
      <c r="H661" s="1">
        <v>33473</v>
      </c>
      <c r="I661" s="1" t="s">
        <v>436</v>
      </c>
      <c r="J661" t="s">
        <v>453</v>
      </c>
      <c r="K661" s="18">
        <v>29.9</v>
      </c>
      <c r="L661" s="22">
        <f ca="1">TRUNC((TODAY()-tBase[[#This Row],[Data Nascimento]])/365)</f>
        <v>34</v>
      </c>
      <c r="M661" s="25" t="str">
        <f ca="1">HLOOKUP(tBase[[#This Row],[Idade]],$O$3:$R$4,2,TRUE)</f>
        <v>24-34</v>
      </c>
      <c r="N661" s="22"/>
    </row>
    <row r="662" spans="2:14">
      <c r="B662" s="21">
        <v>77576268900</v>
      </c>
      <c r="C662" t="s">
        <v>116</v>
      </c>
      <c r="D662" t="s">
        <v>5</v>
      </c>
      <c r="E662" t="s">
        <v>7</v>
      </c>
      <c r="F662" t="s">
        <v>13</v>
      </c>
      <c r="G662" t="s">
        <v>426</v>
      </c>
      <c r="H662" s="1">
        <v>31037</v>
      </c>
      <c r="I662" s="1" t="s">
        <v>436</v>
      </c>
      <c r="J662" t="s">
        <v>455</v>
      </c>
      <c r="K662" s="18">
        <v>9.9</v>
      </c>
      <c r="L662" s="22">
        <f ca="1">TRUNC((TODAY()-tBase[[#This Row],[Data Nascimento]])/365)</f>
        <v>40</v>
      </c>
      <c r="M662" s="25" t="str">
        <f ca="1">HLOOKUP(tBase[[#This Row],[Idade]],$O$3:$R$4,2,TRUE)</f>
        <v>35 - 44</v>
      </c>
      <c r="N662" s="22"/>
    </row>
    <row r="663" spans="2:14">
      <c r="B663" s="21">
        <v>77956710912</v>
      </c>
      <c r="C663" t="s">
        <v>322</v>
      </c>
      <c r="D663" t="s">
        <v>6</v>
      </c>
      <c r="E663" t="s">
        <v>8</v>
      </c>
      <c r="F663" t="s">
        <v>14</v>
      </c>
      <c r="G663" t="s">
        <v>424</v>
      </c>
      <c r="H663" s="1">
        <v>27183</v>
      </c>
      <c r="I663" s="1" t="s">
        <v>436</v>
      </c>
      <c r="J663" t="s">
        <v>453</v>
      </c>
      <c r="K663" s="18">
        <v>29.9</v>
      </c>
      <c r="L663" s="22">
        <f ca="1">TRUNC((TODAY()-tBase[[#This Row],[Data Nascimento]])/365)</f>
        <v>51</v>
      </c>
      <c r="M663" s="25" t="str">
        <f ca="1">HLOOKUP(tBase[[#This Row],[Idade]],$O$3:$R$4,2,TRUE)</f>
        <v>44 - 54</v>
      </c>
      <c r="N663" s="22"/>
    </row>
    <row r="664" spans="2:14">
      <c r="B664" s="21">
        <v>78203672011</v>
      </c>
      <c r="C664" t="s">
        <v>121</v>
      </c>
      <c r="D664" t="s">
        <v>6</v>
      </c>
      <c r="E664" t="s">
        <v>417</v>
      </c>
      <c r="F664" t="s">
        <v>12</v>
      </c>
      <c r="G664" t="s">
        <v>425</v>
      </c>
      <c r="H664" s="1">
        <v>28970</v>
      </c>
      <c r="I664" s="1" t="s">
        <v>436</v>
      </c>
      <c r="J664" t="s">
        <v>454</v>
      </c>
      <c r="K664" s="18">
        <v>35.9</v>
      </c>
      <c r="L664" s="22">
        <f ca="1">TRUNC((TODAY()-tBase[[#This Row],[Data Nascimento]])/365)</f>
        <v>46</v>
      </c>
      <c r="M664" s="25" t="str">
        <f ca="1">HLOOKUP(tBase[[#This Row],[Idade]],$O$3:$R$4,2,TRUE)</f>
        <v>44 - 54</v>
      </c>
      <c r="N664" s="22"/>
    </row>
    <row r="665" spans="2:14">
      <c r="B665" s="21">
        <v>78384232915</v>
      </c>
      <c r="C665" t="s">
        <v>117</v>
      </c>
      <c r="D665" t="s">
        <v>5</v>
      </c>
      <c r="E665" t="s">
        <v>7</v>
      </c>
      <c r="F665" t="s">
        <v>427</v>
      </c>
      <c r="G665" t="s">
        <v>425</v>
      </c>
      <c r="H665" s="1">
        <v>29800</v>
      </c>
      <c r="I665" s="1" t="s">
        <v>436</v>
      </c>
      <c r="J665" t="s">
        <v>455</v>
      </c>
      <c r="K665" s="18">
        <v>9.9</v>
      </c>
      <c r="L665" s="22">
        <f ca="1">TRUNC((TODAY()-tBase[[#This Row],[Data Nascimento]])/365)</f>
        <v>44</v>
      </c>
      <c r="M665" s="25" t="str">
        <f ca="1">HLOOKUP(tBase[[#This Row],[Idade]],$O$3:$R$4,2,TRUE)</f>
        <v>44 - 54</v>
      </c>
      <c r="N665" s="22"/>
    </row>
    <row r="666" spans="2:14">
      <c r="B666" s="21">
        <v>78732548500</v>
      </c>
      <c r="C666" t="s">
        <v>231</v>
      </c>
      <c r="D666" t="s">
        <v>5</v>
      </c>
      <c r="E666" t="s">
        <v>417</v>
      </c>
      <c r="F666" t="s">
        <v>9</v>
      </c>
      <c r="G666" t="s">
        <v>424</v>
      </c>
      <c r="H666" s="1">
        <v>33449</v>
      </c>
      <c r="I666" s="1" t="s">
        <v>435</v>
      </c>
      <c r="J666" t="s">
        <v>453</v>
      </c>
      <c r="K666" s="18">
        <v>29.9</v>
      </c>
      <c r="L666" s="22">
        <f ca="1">TRUNC((TODAY()-tBase[[#This Row],[Data Nascimento]])/365)</f>
        <v>34</v>
      </c>
      <c r="M666" s="25" t="str">
        <f ca="1">HLOOKUP(tBase[[#This Row],[Idade]],$O$3:$R$4,2,TRUE)</f>
        <v>24-34</v>
      </c>
      <c r="N666" s="22"/>
    </row>
    <row r="667" spans="2:14">
      <c r="B667" s="21">
        <v>78770918998</v>
      </c>
      <c r="C667" t="s">
        <v>204</v>
      </c>
      <c r="D667" t="s">
        <v>5</v>
      </c>
      <c r="E667" t="s">
        <v>418</v>
      </c>
      <c r="F667" t="s">
        <v>13</v>
      </c>
      <c r="G667" t="s">
        <v>425</v>
      </c>
      <c r="H667" s="1">
        <v>32795</v>
      </c>
      <c r="I667" s="1" t="s">
        <v>433</v>
      </c>
      <c r="J667" t="s">
        <v>455</v>
      </c>
      <c r="K667" s="18">
        <v>9.9</v>
      </c>
      <c r="L667" s="22">
        <f ca="1">TRUNC((TODAY()-tBase[[#This Row],[Data Nascimento]])/365)</f>
        <v>35</v>
      </c>
      <c r="M667" s="25" t="str">
        <f ca="1">HLOOKUP(tBase[[#This Row],[Idade]],$O$3:$R$4,2,TRUE)</f>
        <v>35 - 44</v>
      </c>
      <c r="N667" s="22"/>
    </row>
    <row r="668" spans="2:14">
      <c r="B668" s="21">
        <v>78801671422</v>
      </c>
      <c r="C668" t="s">
        <v>58</v>
      </c>
      <c r="D668" t="s">
        <v>5</v>
      </c>
      <c r="E668" t="s">
        <v>417</v>
      </c>
      <c r="F668" t="s">
        <v>14</v>
      </c>
      <c r="G668" t="s">
        <v>426</v>
      </c>
      <c r="H668" s="1">
        <v>30804</v>
      </c>
      <c r="I668" s="1" t="s">
        <v>433</v>
      </c>
      <c r="J668" t="s">
        <v>453</v>
      </c>
      <c r="K668" s="18">
        <v>29.9</v>
      </c>
      <c r="L668" s="22">
        <f ca="1">TRUNC((TODAY()-tBase[[#This Row],[Data Nascimento]])/365)</f>
        <v>41</v>
      </c>
      <c r="M668" s="25" t="str">
        <f ca="1">HLOOKUP(tBase[[#This Row],[Idade]],$O$3:$R$4,2,TRUE)</f>
        <v>35 - 44</v>
      </c>
      <c r="N668" s="22"/>
    </row>
    <row r="669" spans="2:14">
      <c r="B669" s="21">
        <v>78983767645</v>
      </c>
      <c r="C669" t="s">
        <v>277</v>
      </c>
      <c r="D669" t="s">
        <v>5</v>
      </c>
      <c r="E669" t="s">
        <v>7</v>
      </c>
      <c r="F669" t="s">
        <v>427</v>
      </c>
      <c r="G669" t="s">
        <v>425</v>
      </c>
      <c r="H669" s="1">
        <v>28433</v>
      </c>
      <c r="I669" s="1" t="s">
        <v>433</v>
      </c>
      <c r="J669" t="s">
        <v>454</v>
      </c>
      <c r="K669" s="18">
        <v>35.9</v>
      </c>
      <c r="L669" s="22">
        <f ca="1">TRUNC((TODAY()-tBase[[#This Row],[Data Nascimento]])/365)</f>
        <v>47</v>
      </c>
      <c r="M669" s="25" t="str">
        <f ca="1">HLOOKUP(tBase[[#This Row],[Idade]],$O$3:$R$4,2,TRUE)</f>
        <v>44 - 54</v>
      </c>
      <c r="N669" s="22"/>
    </row>
    <row r="670" spans="2:14">
      <c r="B670" s="21">
        <v>79152697017</v>
      </c>
      <c r="C670" t="s">
        <v>323</v>
      </c>
      <c r="D670" t="s">
        <v>6</v>
      </c>
      <c r="E670" t="s">
        <v>7</v>
      </c>
      <c r="F670" t="s">
        <v>13</v>
      </c>
      <c r="G670" t="s">
        <v>424</v>
      </c>
      <c r="H670" s="1">
        <v>31815</v>
      </c>
      <c r="I670" s="1" t="s">
        <v>433</v>
      </c>
      <c r="J670" t="s">
        <v>453</v>
      </c>
      <c r="K670" s="18">
        <v>29.9</v>
      </c>
      <c r="L670" s="22">
        <f ca="1">TRUNC((TODAY()-tBase[[#This Row],[Data Nascimento]])/365)</f>
        <v>38</v>
      </c>
      <c r="M670" s="25" t="str">
        <f ca="1">HLOOKUP(tBase[[#This Row],[Idade]],$O$3:$R$4,2,TRUE)</f>
        <v>35 - 44</v>
      </c>
      <c r="N670" s="22"/>
    </row>
    <row r="671" spans="2:14">
      <c r="B671" s="21">
        <v>79191835030</v>
      </c>
      <c r="C671" t="s">
        <v>178</v>
      </c>
      <c r="D671" t="s">
        <v>5</v>
      </c>
      <c r="E671" t="s">
        <v>417</v>
      </c>
      <c r="F671" t="s">
        <v>14</v>
      </c>
      <c r="G671" t="s">
        <v>426</v>
      </c>
      <c r="H671" s="1">
        <v>30664</v>
      </c>
      <c r="I671" s="1" t="s">
        <v>433</v>
      </c>
      <c r="J671" t="s">
        <v>453</v>
      </c>
      <c r="K671" s="18">
        <v>29.9</v>
      </c>
      <c r="L671" s="22">
        <f ca="1">TRUNC((TODAY()-tBase[[#This Row],[Data Nascimento]])/365)</f>
        <v>41</v>
      </c>
      <c r="M671" s="25" t="str">
        <f ca="1">HLOOKUP(tBase[[#This Row],[Idade]],$O$3:$R$4,2,TRUE)</f>
        <v>35 - 44</v>
      </c>
      <c r="N671" s="22"/>
    </row>
    <row r="672" spans="2:14">
      <c r="B672" s="21">
        <v>79692046981</v>
      </c>
      <c r="C672" t="s">
        <v>17</v>
      </c>
      <c r="D672" t="s">
        <v>6</v>
      </c>
      <c r="E672" t="s">
        <v>7</v>
      </c>
      <c r="F672" t="s">
        <v>427</v>
      </c>
      <c r="G672" t="s">
        <v>425</v>
      </c>
      <c r="H672" s="1">
        <v>28052</v>
      </c>
      <c r="I672" s="1" t="s">
        <v>430</v>
      </c>
      <c r="J672" t="s">
        <v>454</v>
      </c>
      <c r="K672" s="18">
        <v>35.9</v>
      </c>
      <c r="L672" s="22">
        <f ca="1">TRUNC((TODAY()-tBase[[#This Row],[Data Nascimento]])/365)</f>
        <v>48</v>
      </c>
      <c r="M672" s="25" t="str">
        <f ca="1">HLOOKUP(tBase[[#This Row],[Idade]],$O$3:$R$4,2,TRUE)</f>
        <v>44 - 54</v>
      </c>
      <c r="N672" s="22"/>
    </row>
    <row r="673" spans="2:14">
      <c r="B673" s="21">
        <v>80034583746</v>
      </c>
      <c r="C673" t="s">
        <v>340</v>
      </c>
      <c r="D673" t="s">
        <v>6</v>
      </c>
      <c r="E673" t="s">
        <v>7</v>
      </c>
      <c r="F673" t="s">
        <v>14</v>
      </c>
      <c r="G673" t="s">
        <v>425</v>
      </c>
      <c r="H673" s="1">
        <v>27478</v>
      </c>
      <c r="I673" s="1" t="s">
        <v>429</v>
      </c>
      <c r="J673" t="s">
        <v>453</v>
      </c>
      <c r="K673" s="18">
        <v>29.9</v>
      </c>
      <c r="L673" s="22">
        <f ca="1">TRUNC((TODAY()-tBase[[#This Row],[Data Nascimento]])/365)</f>
        <v>50</v>
      </c>
      <c r="M673" s="25" t="str">
        <f ca="1">HLOOKUP(tBase[[#This Row],[Idade]],$O$3:$R$4,2,TRUE)</f>
        <v>44 - 54</v>
      </c>
      <c r="N673" s="22"/>
    </row>
    <row r="674" spans="2:14">
      <c r="B674" s="21">
        <v>80299981987</v>
      </c>
      <c r="C674" t="s">
        <v>40</v>
      </c>
      <c r="D674" t="s">
        <v>5</v>
      </c>
      <c r="E674" t="s">
        <v>7</v>
      </c>
      <c r="F674" t="s">
        <v>14</v>
      </c>
      <c r="G674" t="s">
        <v>426</v>
      </c>
      <c r="H674" s="1">
        <v>33791</v>
      </c>
      <c r="I674" s="1" t="s">
        <v>431</v>
      </c>
      <c r="J674" t="s">
        <v>455</v>
      </c>
      <c r="K674" s="18">
        <v>9.9</v>
      </c>
      <c r="L674" s="22">
        <f ca="1">TRUNC((TODAY()-tBase[[#This Row],[Data Nascimento]])/365)</f>
        <v>33</v>
      </c>
      <c r="M674" s="25" t="str">
        <f ca="1">HLOOKUP(tBase[[#This Row],[Idade]],$O$3:$R$4,2,TRUE)</f>
        <v>24-34</v>
      </c>
      <c r="N674" s="22"/>
    </row>
    <row r="675" spans="2:14">
      <c r="B675" s="21">
        <v>80307995495</v>
      </c>
      <c r="C675" t="s">
        <v>223</v>
      </c>
      <c r="D675" t="s">
        <v>5</v>
      </c>
      <c r="E675" t="s">
        <v>7</v>
      </c>
      <c r="F675" t="s">
        <v>12</v>
      </c>
      <c r="G675" t="s">
        <v>424</v>
      </c>
      <c r="H675" s="1">
        <v>25398</v>
      </c>
      <c r="I675" s="1" t="s">
        <v>432</v>
      </c>
      <c r="J675" t="s">
        <v>456</v>
      </c>
      <c r="K675" s="18">
        <v>79.900000000000006</v>
      </c>
      <c r="L675" s="22">
        <f ca="1">TRUNC((TODAY()-tBase[[#This Row],[Data Nascimento]])/365)</f>
        <v>56</v>
      </c>
      <c r="M675" s="25" t="str">
        <f ca="1">HLOOKUP(tBase[[#This Row],[Idade]],$O$3:$R$4,2,TRUE)</f>
        <v>54-70</v>
      </c>
      <c r="N675" s="22"/>
    </row>
    <row r="676" spans="2:14">
      <c r="B676" s="21">
        <v>80343263498</v>
      </c>
      <c r="C676" t="s">
        <v>41</v>
      </c>
      <c r="D676" t="s">
        <v>6</v>
      </c>
      <c r="E676" t="s">
        <v>417</v>
      </c>
      <c r="F676" t="s">
        <v>427</v>
      </c>
      <c r="G676" t="s">
        <v>425</v>
      </c>
      <c r="H676" s="1">
        <v>23254</v>
      </c>
      <c r="I676" s="1" t="s">
        <v>434</v>
      </c>
      <c r="J676" t="s">
        <v>454</v>
      </c>
      <c r="K676" s="18">
        <v>35.9</v>
      </c>
      <c r="L676" s="22">
        <f ca="1">TRUNC((TODAY()-tBase[[#This Row],[Data Nascimento]])/365)</f>
        <v>62</v>
      </c>
      <c r="M676" s="25" t="str">
        <f ca="1">HLOOKUP(tBase[[#This Row],[Idade]],$O$3:$R$4,2,TRUE)</f>
        <v>54-70</v>
      </c>
      <c r="N676" s="22"/>
    </row>
    <row r="677" spans="2:14">
      <c r="B677" s="21">
        <v>80727883222</v>
      </c>
      <c r="C677" t="s">
        <v>343</v>
      </c>
      <c r="D677" t="s">
        <v>5</v>
      </c>
      <c r="E677" t="s">
        <v>7</v>
      </c>
      <c r="F677" t="s">
        <v>12</v>
      </c>
      <c r="G677" t="s">
        <v>424</v>
      </c>
      <c r="H677" s="1">
        <v>27726</v>
      </c>
      <c r="I677" s="1" t="s">
        <v>430</v>
      </c>
      <c r="J677" t="s">
        <v>456</v>
      </c>
      <c r="K677" s="18">
        <v>79.900000000000006</v>
      </c>
      <c r="L677" s="22">
        <f ca="1">TRUNC((TODAY()-tBase[[#This Row],[Data Nascimento]])/365)</f>
        <v>49</v>
      </c>
      <c r="M677" s="25" t="str">
        <f ca="1">HLOOKUP(tBase[[#This Row],[Idade]],$O$3:$R$4,2,TRUE)</f>
        <v>44 - 54</v>
      </c>
      <c r="N677" s="22"/>
    </row>
    <row r="678" spans="2:14">
      <c r="B678" s="21">
        <v>80931859365</v>
      </c>
      <c r="C678" t="s">
        <v>344</v>
      </c>
      <c r="D678" t="s">
        <v>6</v>
      </c>
      <c r="E678" t="s">
        <v>417</v>
      </c>
      <c r="F678" t="s">
        <v>13</v>
      </c>
      <c r="G678" t="s">
        <v>425</v>
      </c>
      <c r="H678" s="1">
        <v>30815</v>
      </c>
      <c r="I678" s="1" t="s">
        <v>435</v>
      </c>
      <c r="J678" t="s">
        <v>453</v>
      </c>
      <c r="K678" s="18">
        <v>29.9</v>
      </c>
      <c r="L678" s="22">
        <f ca="1">TRUNC((TODAY()-tBase[[#This Row],[Data Nascimento]])/365)</f>
        <v>41</v>
      </c>
      <c r="M678" s="25" t="str">
        <f ca="1">HLOOKUP(tBase[[#This Row],[Idade]],$O$3:$R$4,2,TRUE)</f>
        <v>35 - 44</v>
      </c>
      <c r="N678" s="22"/>
    </row>
    <row r="679" spans="2:14">
      <c r="B679" s="21">
        <v>81040031571</v>
      </c>
      <c r="C679" t="s">
        <v>382</v>
      </c>
      <c r="D679" t="s">
        <v>5</v>
      </c>
      <c r="E679" t="s">
        <v>8</v>
      </c>
      <c r="F679" t="s">
        <v>427</v>
      </c>
      <c r="G679" t="s">
        <v>424</v>
      </c>
      <c r="H679" s="1">
        <v>23396</v>
      </c>
      <c r="I679" s="1" t="s">
        <v>436</v>
      </c>
      <c r="J679" t="s">
        <v>453</v>
      </c>
      <c r="K679" s="18">
        <v>29.9</v>
      </c>
      <c r="L679" s="22">
        <f ca="1">TRUNC((TODAY()-tBase[[#This Row],[Data Nascimento]])/365)</f>
        <v>61</v>
      </c>
      <c r="M679" s="25" t="str">
        <f ca="1">HLOOKUP(tBase[[#This Row],[Idade]],$O$3:$R$4,2,TRUE)</f>
        <v>54-70</v>
      </c>
      <c r="N679" s="22"/>
    </row>
    <row r="680" spans="2:14">
      <c r="B680" s="21">
        <v>81073311563</v>
      </c>
      <c r="C680" t="s">
        <v>123</v>
      </c>
      <c r="D680" t="s">
        <v>6</v>
      </c>
      <c r="E680" t="s">
        <v>7</v>
      </c>
      <c r="F680" t="s">
        <v>9</v>
      </c>
      <c r="G680" t="s">
        <v>424</v>
      </c>
      <c r="H680" s="1">
        <v>29499</v>
      </c>
      <c r="I680" s="1" t="s">
        <v>430</v>
      </c>
      <c r="J680" t="s">
        <v>455</v>
      </c>
      <c r="K680" s="18">
        <v>9.9</v>
      </c>
      <c r="L680" s="22">
        <f ca="1">TRUNC((TODAY()-tBase[[#This Row],[Data Nascimento]])/365)</f>
        <v>44</v>
      </c>
      <c r="M680" s="25" t="str">
        <f ca="1">HLOOKUP(tBase[[#This Row],[Idade]],$O$3:$R$4,2,TRUE)</f>
        <v>44 - 54</v>
      </c>
      <c r="N680" s="22"/>
    </row>
    <row r="681" spans="2:14">
      <c r="B681" s="21">
        <v>81254163050</v>
      </c>
      <c r="C681" t="s">
        <v>65</v>
      </c>
      <c r="D681" t="s">
        <v>6</v>
      </c>
      <c r="E681" t="s">
        <v>7</v>
      </c>
      <c r="F681" t="s">
        <v>427</v>
      </c>
      <c r="G681" t="s">
        <v>425</v>
      </c>
      <c r="H681" s="1">
        <v>29554</v>
      </c>
      <c r="I681" s="1" t="s">
        <v>435</v>
      </c>
      <c r="J681" t="s">
        <v>454</v>
      </c>
      <c r="K681" s="18">
        <v>35.9</v>
      </c>
      <c r="L681" s="22">
        <f ca="1">TRUNC((TODAY()-tBase[[#This Row],[Data Nascimento]])/365)</f>
        <v>44</v>
      </c>
      <c r="M681" s="25" t="str">
        <f ca="1">HLOOKUP(tBase[[#This Row],[Idade]],$O$3:$R$4,2,TRUE)</f>
        <v>44 - 54</v>
      </c>
      <c r="N681" s="22"/>
    </row>
    <row r="682" spans="2:14">
      <c r="B682" s="21">
        <v>81389193399</v>
      </c>
      <c r="C682" t="s">
        <v>155</v>
      </c>
      <c r="D682" t="s">
        <v>6</v>
      </c>
      <c r="E682" t="s">
        <v>417</v>
      </c>
      <c r="F682" t="s">
        <v>13</v>
      </c>
      <c r="G682" t="s">
        <v>425</v>
      </c>
      <c r="H682" s="1">
        <v>29115</v>
      </c>
      <c r="I682" s="1" t="s">
        <v>436</v>
      </c>
      <c r="J682" t="s">
        <v>453</v>
      </c>
      <c r="K682" s="18">
        <v>29.9</v>
      </c>
      <c r="L682" s="22">
        <f ca="1">TRUNC((TODAY()-tBase[[#This Row],[Data Nascimento]])/365)</f>
        <v>46</v>
      </c>
      <c r="M682" s="25" t="str">
        <f ca="1">HLOOKUP(tBase[[#This Row],[Idade]],$O$3:$R$4,2,TRUE)</f>
        <v>44 - 54</v>
      </c>
      <c r="N682" s="22"/>
    </row>
    <row r="683" spans="2:14">
      <c r="B683" s="21">
        <v>81477810082</v>
      </c>
      <c r="C683" t="s">
        <v>248</v>
      </c>
      <c r="D683" t="s">
        <v>6</v>
      </c>
      <c r="E683" t="s">
        <v>416</v>
      </c>
      <c r="F683" t="s">
        <v>13</v>
      </c>
      <c r="G683" t="s">
        <v>425</v>
      </c>
      <c r="H683" s="1">
        <v>34658</v>
      </c>
      <c r="I683" s="1" t="s">
        <v>433</v>
      </c>
      <c r="J683" t="s">
        <v>453</v>
      </c>
      <c r="K683" s="18">
        <v>29.9</v>
      </c>
      <c r="L683" s="22">
        <f ca="1">TRUNC((TODAY()-tBase[[#This Row],[Data Nascimento]])/365)</f>
        <v>30</v>
      </c>
      <c r="M683" s="25" t="str">
        <f ca="1">HLOOKUP(tBase[[#This Row],[Idade]],$O$3:$R$4,2,TRUE)</f>
        <v>24-34</v>
      </c>
      <c r="N683" s="22"/>
    </row>
    <row r="684" spans="2:14">
      <c r="B684" s="21">
        <v>81525212234</v>
      </c>
      <c r="C684" t="s">
        <v>298</v>
      </c>
      <c r="D684" t="s">
        <v>5</v>
      </c>
      <c r="E684" t="s">
        <v>417</v>
      </c>
      <c r="F684" t="s">
        <v>14</v>
      </c>
      <c r="G684" t="s">
        <v>426</v>
      </c>
      <c r="H684" s="1">
        <v>31311</v>
      </c>
      <c r="I684" s="1" t="s">
        <v>433</v>
      </c>
      <c r="J684" t="s">
        <v>453</v>
      </c>
      <c r="K684" s="18">
        <v>29.9</v>
      </c>
      <c r="L684" s="22">
        <f ca="1">TRUNC((TODAY()-tBase[[#This Row],[Data Nascimento]])/365)</f>
        <v>39</v>
      </c>
      <c r="M684" s="25" t="str">
        <f ca="1">HLOOKUP(tBase[[#This Row],[Idade]],$O$3:$R$4,2,TRUE)</f>
        <v>35 - 44</v>
      </c>
      <c r="N684" s="22"/>
    </row>
    <row r="685" spans="2:14">
      <c r="B685" s="21">
        <v>81656115235</v>
      </c>
      <c r="C685" t="s">
        <v>358</v>
      </c>
      <c r="D685" t="s">
        <v>6</v>
      </c>
      <c r="E685" t="s">
        <v>417</v>
      </c>
      <c r="F685" t="s">
        <v>427</v>
      </c>
      <c r="G685" t="s">
        <v>426</v>
      </c>
      <c r="H685" s="1">
        <v>32752</v>
      </c>
      <c r="I685" s="1" t="s">
        <v>433</v>
      </c>
      <c r="J685" t="s">
        <v>453</v>
      </c>
      <c r="K685" s="18">
        <v>29.9</v>
      </c>
      <c r="L685" s="22">
        <f ca="1">TRUNC((TODAY()-tBase[[#This Row],[Data Nascimento]])/365)</f>
        <v>36</v>
      </c>
      <c r="M685" s="25" t="str">
        <f ca="1">HLOOKUP(tBase[[#This Row],[Idade]],$O$3:$R$4,2,TRUE)</f>
        <v>35 - 44</v>
      </c>
      <c r="N685" s="22"/>
    </row>
    <row r="686" spans="2:14">
      <c r="B686" s="21">
        <v>81829540486</v>
      </c>
      <c r="C686" t="s">
        <v>414</v>
      </c>
      <c r="D686" t="s">
        <v>5</v>
      </c>
      <c r="E686" t="s">
        <v>417</v>
      </c>
      <c r="F686" t="s">
        <v>11</v>
      </c>
      <c r="G686" t="s">
        <v>425</v>
      </c>
      <c r="H686" s="1">
        <v>33640</v>
      </c>
      <c r="I686" s="1" t="s">
        <v>433</v>
      </c>
      <c r="J686" t="s">
        <v>456</v>
      </c>
      <c r="K686" s="18">
        <v>79.900000000000006</v>
      </c>
      <c r="L686" s="22">
        <f ca="1">TRUNC((TODAY()-tBase[[#This Row],[Data Nascimento]])/365)</f>
        <v>33</v>
      </c>
      <c r="M686" s="25" t="str">
        <f ca="1">HLOOKUP(tBase[[#This Row],[Idade]],$O$3:$R$4,2,TRUE)</f>
        <v>24-34</v>
      </c>
      <c r="N686" s="22"/>
    </row>
    <row r="687" spans="2:14">
      <c r="B687" s="21">
        <v>81841428890</v>
      </c>
      <c r="C687" t="s">
        <v>295</v>
      </c>
      <c r="D687" t="s">
        <v>6</v>
      </c>
      <c r="E687" t="s">
        <v>417</v>
      </c>
      <c r="F687" t="s">
        <v>12</v>
      </c>
      <c r="G687" t="s">
        <v>425</v>
      </c>
      <c r="H687" s="1">
        <v>23270</v>
      </c>
      <c r="I687" s="1" t="s">
        <v>433</v>
      </c>
      <c r="J687" t="s">
        <v>456</v>
      </c>
      <c r="K687" s="18">
        <v>79.900000000000006</v>
      </c>
      <c r="L687" s="22">
        <f ca="1">TRUNC((TODAY()-tBase[[#This Row],[Data Nascimento]])/365)</f>
        <v>62</v>
      </c>
      <c r="M687" s="25" t="str">
        <f ca="1">HLOOKUP(tBase[[#This Row],[Idade]],$O$3:$R$4,2,TRUE)</f>
        <v>54-70</v>
      </c>
      <c r="N687" s="22"/>
    </row>
    <row r="688" spans="2:14">
      <c r="B688" s="21">
        <v>81957095029</v>
      </c>
      <c r="C688" t="s">
        <v>52</v>
      </c>
      <c r="D688" t="s">
        <v>5</v>
      </c>
      <c r="E688" t="s">
        <v>8</v>
      </c>
      <c r="F688" t="s">
        <v>14</v>
      </c>
      <c r="G688" t="s">
        <v>425</v>
      </c>
      <c r="H688" s="1">
        <v>35440</v>
      </c>
      <c r="I688" s="1" t="s">
        <v>433</v>
      </c>
      <c r="J688" t="s">
        <v>453</v>
      </c>
      <c r="K688" s="18">
        <v>29.9</v>
      </c>
      <c r="L688" s="22">
        <f ca="1">TRUNC((TODAY()-tBase[[#This Row],[Data Nascimento]])/365)</f>
        <v>28</v>
      </c>
      <c r="M688" s="25" t="str">
        <f ca="1">HLOOKUP(tBase[[#This Row],[Idade]],$O$3:$R$4,2,TRUE)</f>
        <v>24-34</v>
      </c>
      <c r="N688" s="22"/>
    </row>
    <row r="689" spans="2:14">
      <c r="B689" s="21">
        <v>81957392796</v>
      </c>
      <c r="C689" t="s">
        <v>232</v>
      </c>
      <c r="D689" t="s">
        <v>5</v>
      </c>
      <c r="E689" t="s">
        <v>8</v>
      </c>
      <c r="F689" t="s">
        <v>14</v>
      </c>
      <c r="G689" t="s">
        <v>425</v>
      </c>
      <c r="H689" s="1">
        <v>33595</v>
      </c>
      <c r="I689" s="1" t="s">
        <v>433</v>
      </c>
      <c r="J689" t="s">
        <v>455</v>
      </c>
      <c r="K689" s="18">
        <v>9.9</v>
      </c>
      <c r="L689" s="22">
        <f ca="1">TRUNC((TODAY()-tBase[[#This Row],[Data Nascimento]])/365)</f>
        <v>33</v>
      </c>
      <c r="M689" s="25" t="str">
        <f ca="1">HLOOKUP(tBase[[#This Row],[Idade]],$O$3:$R$4,2,TRUE)</f>
        <v>24-34</v>
      </c>
      <c r="N689" s="22"/>
    </row>
    <row r="690" spans="2:14">
      <c r="B690" s="21">
        <v>81986544000</v>
      </c>
      <c r="C690" t="s">
        <v>97</v>
      </c>
      <c r="D690" t="s">
        <v>6</v>
      </c>
      <c r="E690" t="s">
        <v>7</v>
      </c>
      <c r="F690" t="s">
        <v>12</v>
      </c>
      <c r="G690" t="s">
        <v>425</v>
      </c>
      <c r="H690" s="1">
        <v>30529</v>
      </c>
      <c r="I690" s="1" t="s">
        <v>433</v>
      </c>
      <c r="J690" t="s">
        <v>454</v>
      </c>
      <c r="K690" s="18">
        <v>35.9</v>
      </c>
      <c r="L690" s="22">
        <f ca="1">TRUNC((TODAY()-tBase[[#This Row],[Data Nascimento]])/365)</f>
        <v>42</v>
      </c>
      <c r="M690" s="25" t="str">
        <f ca="1">HLOOKUP(tBase[[#This Row],[Idade]],$O$3:$R$4,2,TRUE)</f>
        <v>35 - 44</v>
      </c>
      <c r="N690" s="22"/>
    </row>
    <row r="691" spans="2:14">
      <c r="B691" s="21">
        <v>82193403599</v>
      </c>
      <c r="C691" t="s">
        <v>113</v>
      </c>
      <c r="D691" t="s">
        <v>5</v>
      </c>
      <c r="E691" t="s">
        <v>7</v>
      </c>
      <c r="F691" t="s">
        <v>427</v>
      </c>
      <c r="G691" t="s">
        <v>424</v>
      </c>
      <c r="H691" s="1">
        <v>23366</v>
      </c>
      <c r="I691" s="1" t="s">
        <v>433</v>
      </c>
      <c r="J691" t="s">
        <v>454</v>
      </c>
      <c r="K691" s="18">
        <v>35.9</v>
      </c>
      <c r="L691" s="22">
        <f ca="1">TRUNC((TODAY()-tBase[[#This Row],[Data Nascimento]])/365)</f>
        <v>61</v>
      </c>
      <c r="M691" s="25" t="str">
        <f ca="1">HLOOKUP(tBase[[#This Row],[Idade]],$O$3:$R$4,2,TRUE)</f>
        <v>54-70</v>
      </c>
      <c r="N691" s="22"/>
    </row>
    <row r="692" spans="2:14">
      <c r="B692" s="21">
        <v>82208515205</v>
      </c>
      <c r="C692" t="s">
        <v>73</v>
      </c>
      <c r="D692" t="s">
        <v>6</v>
      </c>
      <c r="E692" t="s">
        <v>7</v>
      </c>
      <c r="F692" t="s">
        <v>12</v>
      </c>
      <c r="G692" t="s">
        <v>424</v>
      </c>
      <c r="H692" s="1">
        <v>29738</v>
      </c>
      <c r="I692" s="1" t="s">
        <v>429</v>
      </c>
      <c r="J692" t="s">
        <v>454</v>
      </c>
      <c r="K692" s="18">
        <v>35.9</v>
      </c>
      <c r="L692" s="22">
        <f ca="1">TRUNC((TODAY()-tBase[[#This Row],[Data Nascimento]])/365)</f>
        <v>44</v>
      </c>
      <c r="M692" s="25" t="str">
        <f ca="1">HLOOKUP(tBase[[#This Row],[Idade]],$O$3:$R$4,2,TRUE)</f>
        <v>44 - 54</v>
      </c>
      <c r="N692" s="22"/>
    </row>
    <row r="693" spans="2:14">
      <c r="B693" s="21">
        <v>82322292165</v>
      </c>
      <c r="C693" t="s">
        <v>197</v>
      </c>
      <c r="D693" t="s">
        <v>5</v>
      </c>
      <c r="E693" t="s">
        <v>7</v>
      </c>
      <c r="F693" t="s">
        <v>427</v>
      </c>
      <c r="G693" t="s">
        <v>425</v>
      </c>
      <c r="H693" s="1">
        <v>22049</v>
      </c>
      <c r="I693" s="1" t="s">
        <v>432</v>
      </c>
      <c r="J693" t="s">
        <v>454</v>
      </c>
      <c r="K693" s="18">
        <v>35.9</v>
      </c>
      <c r="L693" s="22">
        <f ca="1">TRUNC((TODAY()-tBase[[#This Row],[Data Nascimento]])/365)</f>
        <v>65</v>
      </c>
      <c r="M693" s="25" t="str">
        <f ca="1">HLOOKUP(tBase[[#This Row],[Idade]],$O$3:$R$4,2,TRUE)</f>
        <v>54-70</v>
      </c>
      <c r="N693" s="22"/>
    </row>
    <row r="694" spans="2:14">
      <c r="B694" s="21">
        <v>82534701192</v>
      </c>
      <c r="C694" t="s">
        <v>20</v>
      </c>
      <c r="D694" t="s">
        <v>5</v>
      </c>
      <c r="E694" t="s">
        <v>7</v>
      </c>
      <c r="F694" t="s">
        <v>13</v>
      </c>
      <c r="G694" t="s">
        <v>425</v>
      </c>
      <c r="H694" s="1">
        <v>30524</v>
      </c>
      <c r="I694" s="1" t="s">
        <v>436</v>
      </c>
      <c r="J694" t="s">
        <v>455</v>
      </c>
      <c r="K694" s="18">
        <v>9.9</v>
      </c>
      <c r="L694" s="22">
        <f ca="1">TRUNC((TODAY()-tBase[[#This Row],[Data Nascimento]])/365)</f>
        <v>42</v>
      </c>
      <c r="M694" s="25" t="str">
        <f ca="1">HLOOKUP(tBase[[#This Row],[Idade]],$O$3:$R$4,2,TRUE)</f>
        <v>35 - 44</v>
      </c>
      <c r="N694" s="22"/>
    </row>
    <row r="695" spans="2:14">
      <c r="B695" s="21">
        <v>82602952057</v>
      </c>
      <c r="C695" t="s">
        <v>83</v>
      </c>
      <c r="D695" t="s">
        <v>6</v>
      </c>
      <c r="E695" t="s">
        <v>7</v>
      </c>
      <c r="F695" t="s">
        <v>13</v>
      </c>
      <c r="G695" t="s">
        <v>424</v>
      </c>
      <c r="H695" s="1">
        <v>27484</v>
      </c>
      <c r="I695" s="1" t="s">
        <v>436</v>
      </c>
      <c r="J695" t="s">
        <v>453</v>
      </c>
      <c r="K695" s="18">
        <v>29.9</v>
      </c>
      <c r="L695" s="22">
        <f ca="1">TRUNC((TODAY()-tBase[[#This Row],[Data Nascimento]])/365)</f>
        <v>50</v>
      </c>
      <c r="M695" s="25" t="str">
        <f ca="1">HLOOKUP(tBase[[#This Row],[Idade]],$O$3:$R$4,2,TRUE)</f>
        <v>44 - 54</v>
      </c>
      <c r="N695" s="22"/>
    </row>
    <row r="696" spans="2:14">
      <c r="B696" s="21">
        <v>82616416182</v>
      </c>
      <c r="C696" t="s">
        <v>321</v>
      </c>
      <c r="D696" t="s">
        <v>5</v>
      </c>
      <c r="E696" t="s">
        <v>417</v>
      </c>
      <c r="F696" t="s">
        <v>427</v>
      </c>
      <c r="G696" t="s">
        <v>425</v>
      </c>
      <c r="H696" s="1">
        <v>23127</v>
      </c>
      <c r="I696" s="1" t="s">
        <v>436</v>
      </c>
      <c r="J696" t="s">
        <v>455</v>
      </c>
      <c r="K696" s="18">
        <v>9.9</v>
      </c>
      <c r="L696" s="22">
        <f ca="1">TRUNC((TODAY()-tBase[[#This Row],[Data Nascimento]])/365)</f>
        <v>62</v>
      </c>
      <c r="M696" s="25" t="str">
        <f ca="1">HLOOKUP(tBase[[#This Row],[Idade]],$O$3:$R$4,2,TRUE)</f>
        <v>54-70</v>
      </c>
      <c r="N696" s="22"/>
    </row>
    <row r="697" spans="2:14">
      <c r="B697" s="21">
        <v>82696018618</v>
      </c>
      <c r="C697" t="s">
        <v>396</v>
      </c>
      <c r="D697" t="s">
        <v>5</v>
      </c>
      <c r="E697" t="s">
        <v>7</v>
      </c>
      <c r="F697" t="s">
        <v>13</v>
      </c>
      <c r="G697" t="s">
        <v>426</v>
      </c>
      <c r="H697" s="1">
        <v>32839</v>
      </c>
      <c r="I697" s="1" t="s">
        <v>436</v>
      </c>
      <c r="J697" t="s">
        <v>455</v>
      </c>
      <c r="K697" s="18">
        <v>9.9</v>
      </c>
      <c r="L697" s="22">
        <f ca="1">TRUNC((TODAY()-tBase[[#This Row],[Data Nascimento]])/365)</f>
        <v>35</v>
      </c>
      <c r="M697" s="25" t="str">
        <f ca="1">HLOOKUP(tBase[[#This Row],[Idade]],$O$3:$R$4,2,TRUE)</f>
        <v>35 - 44</v>
      </c>
      <c r="N697" s="22"/>
    </row>
    <row r="698" spans="2:14">
      <c r="B698" s="21">
        <v>82955592711</v>
      </c>
      <c r="C698" t="s">
        <v>243</v>
      </c>
      <c r="D698" t="s">
        <v>5</v>
      </c>
      <c r="E698" t="s">
        <v>7</v>
      </c>
      <c r="F698" t="s">
        <v>9</v>
      </c>
      <c r="G698" t="s">
        <v>424</v>
      </c>
      <c r="H698" s="1">
        <v>22832</v>
      </c>
      <c r="I698" s="1" t="s">
        <v>436</v>
      </c>
      <c r="J698" t="s">
        <v>455</v>
      </c>
      <c r="K698" s="18">
        <v>9.9</v>
      </c>
      <c r="L698" s="22">
        <f ca="1">TRUNC((TODAY()-tBase[[#This Row],[Data Nascimento]])/365)</f>
        <v>63</v>
      </c>
      <c r="M698" s="25" t="str">
        <f ca="1">HLOOKUP(tBase[[#This Row],[Idade]],$O$3:$R$4,2,TRUE)</f>
        <v>54-70</v>
      </c>
      <c r="N698" s="22"/>
    </row>
    <row r="699" spans="2:14">
      <c r="B699" s="21">
        <v>83052449006</v>
      </c>
      <c r="C699" t="s">
        <v>157</v>
      </c>
      <c r="D699" t="s">
        <v>6</v>
      </c>
      <c r="E699" t="s">
        <v>7</v>
      </c>
      <c r="F699" t="s">
        <v>427</v>
      </c>
      <c r="G699" t="s">
        <v>425</v>
      </c>
      <c r="H699" s="1">
        <v>22607</v>
      </c>
      <c r="I699" s="1" t="s">
        <v>436</v>
      </c>
      <c r="J699" t="s">
        <v>454</v>
      </c>
      <c r="K699" s="18">
        <v>35.9</v>
      </c>
      <c r="L699" s="22">
        <f ca="1">TRUNC((TODAY()-tBase[[#This Row],[Data Nascimento]])/365)</f>
        <v>63</v>
      </c>
      <c r="M699" s="25" t="str">
        <f ca="1">HLOOKUP(tBase[[#This Row],[Idade]],$O$3:$R$4,2,TRUE)</f>
        <v>54-70</v>
      </c>
      <c r="N699" s="22"/>
    </row>
    <row r="700" spans="2:14">
      <c r="B700" s="21">
        <v>83212266867</v>
      </c>
      <c r="C700" t="s">
        <v>294</v>
      </c>
      <c r="D700" t="s">
        <v>6</v>
      </c>
      <c r="E700" t="s">
        <v>417</v>
      </c>
      <c r="F700" t="s">
        <v>11</v>
      </c>
      <c r="G700" t="s">
        <v>425</v>
      </c>
      <c r="H700" s="1">
        <v>30196</v>
      </c>
      <c r="I700" s="1" t="s">
        <v>435</v>
      </c>
      <c r="J700" t="s">
        <v>456</v>
      </c>
      <c r="K700" s="18">
        <v>79.900000000000006</v>
      </c>
      <c r="L700" s="22">
        <f ca="1">TRUNC((TODAY()-tBase[[#This Row],[Data Nascimento]])/365)</f>
        <v>43</v>
      </c>
      <c r="M700" s="25" t="str">
        <f ca="1">HLOOKUP(tBase[[#This Row],[Idade]],$O$3:$R$4,2,TRUE)</f>
        <v>35 - 44</v>
      </c>
      <c r="N700" s="22"/>
    </row>
    <row r="701" spans="2:14">
      <c r="B701" s="21">
        <v>83445012725</v>
      </c>
      <c r="C701" t="s">
        <v>200</v>
      </c>
      <c r="D701" t="s">
        <v>5</v>
      </c>
      <c r="E701" t="s">
        <v>7</v>
      </c>
      <c r="F701" t="s">
        <v>13</v>
      </c>
      <c r="G701" t="s">
        <v>426</v>
      </c>
      <c r="H701" s="1">
        <v>22265</v>
      </c>
      <c r="I701" s="1" t="s">
        <v>433</v>
      </c>
      <c r="J701" t="s">
        <v>453</v>
      </c>
      <c r="K701" s="18">
        <v>29.9</v>
      </c>
      <c r="L701" s="22">
        <f ca="1">TRUNC((TODAY()-tBase[[#This Row],[Data Nascimento]])/365)</f>
        <v>64</v>
      </c>
      <c r="M701" s="25" t="str">
        <f ca="1">HLOOKUP(tBase[[#This Row],[Idade]],$O$3:$R$4,2,TRUE)</f>
        <v>54-70</v>
      </c>
      <c r="N701" s="22"/>
    </row>
    <row r="702" spans="2:14">
      <c r="B702" s="21">
        <v>83649207260</v>
      </c>
      <c r="C702" t="s">
        <v>29</v>
      </c>
      <c r="D702" t="s">
        <v>6</v>
      </c>
      <c r="E702" t="s">
        <v>8</v>
      </c>
      <c r="F702" t="s">
        <v>427</v>
      </c>
      <c r="G702" t="s">
        <v>426</v>
      </c>
      <c r="H702" s="1">
        <v>28540</v>
      </c>
      <c r="I702" s="1" t="s">
        <v>433</v>
      </c>
      <c r="J702" t="s">
        <v>454</v>
      </c>
      <c r="K702" s="18">
        <v>35.9</v>
      </c>
      <c r="L702" s="22">
        <f ca="1">TRUNC((TODAY()-tBase[[#This Row],[Data Nascimento]])/365)</f>
        <v>47</v>
      </c>
      <c r="M702" s="25" t="str">
        <f ca="1">HLOOKUP(tBase[[#This Row],[Idade]],$O$3:$R$4,2,TRUE)</f>
        <v>44 - 54</v>
      </c>
      <c r="N702" s="22"/>
    </row>
    <row r="703" spans="2:14">
      <c r="B703" s="21">
        <v>83970499766</v>
      </c>
      <c r="C703" t="s">
        <v>222</v>
      </c>
      <c r="D703" t="s">
        <v>6</v>
      </c>
      <c r="E703" t="s">
        <v>8</v>
      </c>
      <c r="F703" t="s">
        <v>11</v>
      </c>
      <c r="G703" t="s">
        <v>424</v>
      </c>
      <c r="H703" s="1">
        <v>35538</v>
      </c>
      <c r="I703" s="1" t="s">
        <v>433</v>
      </c>
      <c r="J703" t="s">
        <v>456</v>
      </c>
      <c r="K703" s="18">
        <v>79.900000000000006</v>
      </c>
      <c r="L703" s="22">
        <f ca="1">TRUNC((TODAY()-tBase[[#This Row],[Data Nascimento]])/365)</f>
        <v>28</v>
      </c>
      <c r="M703" s="25" t="str">
        <f ca="1">HLOOKUP(tBase[[#This Row],[Idade]],$O$3:$R$4,2,TRUE)</f>
        <v>24-34</v>
      </c>
      <c r="N703" s="22"/>
    </row>
    <row r="704" spans="2:14">
      <c r="B704" s="21">
        <v>84131868739</v>
      </c>
      <c r="C704" t="s">
        <v>175</v>
      </c>
      <c r="D704" t="s">
        <v>6</v>
      </c>
      <c r="E704" t="s">
        <v>417</v>
      </c>
      <c r="F704" t="s">
        <v>12</v>
      </c>
      <c r="G704" t="s">
        <v>425</v>
      </c>
      <c r="H704" s="1">
        <v>31946</v>
      </c>
      <c r="I704" s="1" t="s">
        <v>433</v>
      </c>
      <c r="J704" t="s">
        <v>456</v>
      </c>
      <c r="K704" s="18">
        <v>79.900000000000006</v>
      </c>
      <c r="L704" s="22">
        <f ca="1">TRUNC((TODAY()-tBase[[#This Row],[Data Nascimento]])/365)</f>
        <v>38</v>
      </c>
      <c r="M704" s="25" t="str">
        <f ca="1">HLOOKUP(tBase[[#This Row],[Idade]],$O$3:$R$4,2,TRUE)</f>
        <v>35 - 44</v>
      </c>
      <c r="N704" s="22"/>
    </row>
    <row r="705" spans="2:14">
      <c r="B705" s="21">
        <v>84303229207</v>
      </c>
      <c r="C705" t="s">
        <v>405</v>
      </c>
      <c r="D705" t="s">
        <v>6</v>
      </c>
      <c r="E705" t="s">
        <v>7</v>
      </c>
      <c r="F705" t="s">
        <v>427</v>
      </c>
      <c r="G705" t="s">
        <v>425</v>
      </c>
      <c r="H705" s="1">
        <v>25333</v>
      </c>
      <c r="I705" s="1" t="s">
        <v>433</v>
      </c>
      <c r="J705" t="s">
        <v>455</v>
      </c>
      <c r="K705" s="18">
        <v>9.9</v>
      </c>
      <c r="L705" s="22">
        <f ca="1">TRUNC((TODAY()-tBase[[#This Row],[Data Nascimento]])/365)</f>
        <v>56</v>
      </c>
      <c r="M705" s="25" t="str">
        <f ca="1">HLOOKUP(tBase[[#This Row],[Idade]],$O$3:$R$4,2,TRUE)</f>
        <v>54-70</v>
      </c>
      <c r="N705" s="22"/>
    </row>
    <row r="706" spans="2:14">
      <c r="B706" s="21">
        <v>84709823345</v>
      </c>
      <c r="C706" t="s">
        <v>212</v>
      </c>
      <c r="D706" t="s">
        <v>6</v>
      </c>
      <c r="E706" t="s">
        <v>8</v>
      </c>
      <c r="F706" t="s">
        <v>13</v>
      </c>
      <c r="G706" t="s">
        <v>425</v>
      </c>
      <c r="H706" s="1">
        <v>22787</v>
      </c>
      <c r="I706" s="1" t="s">
        <v>430</v>
      </c>
      <c r="J706" t="s">
        <v>455</v>
      </c>
      <c r="K706" s="18">
        <v>9.9</v>
      </c>
      <c r="L706" s="22">
        <f ca="1">TRUNC((TODAY()-tBase[[#This Row],[Data Nascimento]])/365)</f>
        <v>63</v>
      </c>
      <c r="M706" s="25" t="str">
        <f ca="1">HLOOKUP(tBase[[#This Row],[Idade]],$O$3:$R$4,2,TRUE)</f>
        <v>54-70</v>
      </c>
      <c r="N706" s="22"/>
    </row>
    <row r="707" spans="2:14">
      <c r="B707" s="21">
        <v>84913009166</v>
      </c>
      <c r="C707" t="s">
        <v>354</v>
      </c>
      <c r="D707" t="s">
        <v>6</v>
      </c>
      <c r="E707" t="s">
        <v>417</v>
      </c>
      <c r="F707" t="s">
        <v>11</v>
      </c>
      <c r="G707" t="s">
        <v>425</v>
      </c>
      <c r="H707" s="1">
        <v>31861</v>
      </c>
      <c r="I707" s="1" t="s">
        <v>429</v>
      </c>
      <c r="J707" t="s">
        <v>456</v>
      </c>
      <c r="K707" s="18">
        <v>79.900000000000006</v>
      </c>
      <c r="L707" s="22">
        <f ca="1">TRUNC((TODAY()-tBase[[#This Row],[Data Nascimento]])/365)</f>
        <v>38</v>
      </c>
      <c r="M707" s="25" t="str">
        <f ca="1">HLOOKUP(tBase[[#This Row],[Idade]],$O$3:$R$4,2,TRUE)</f>
        <v>35 - 44</v>
      </c>
      <c r="N707" s="22"/>
    </row>
    <row r="708" spans="2:14">
      <c r="B708" s="21">
        <v>84948080328</v>
      </c>
      <c r="C708" t="s">
        <v>257</v>
      </c>
      <c r="D708" t="s">
        <v>5</v>
      </c>
      <c r="E708" t="s">
        <v>7</v>
      </c>
      <c r="F708" t="s">
        <v>427</v>
      </c>
      <c r="G708" t="s">
        <v>425</v>
      </c>
      <c r="H708" s="1">
        <v>34275</v>
      </c>
      <c r="I708" s="1" t="s">
        <v>431</v>
      </c>
      <c r="J708" t="s">
        <v>454</v>
      </c>
      <c r="K708" s="18">
        <v>35.9</v>
      </c>
      <c r="L708" s="22">
        <f ca="1">TRUNC((TODAY()-tBase[[#This Row],[Data Nascimento]])/365)</f>
        <v>31</v>
      </c>
      <c r="M708" s="25" t="str">
        <f ca="1">HLOOKUP(tBase[[#This Row],[Idade]],$O$3:$R$4,2,TRUE)</f>
        <v>24-34</v>
      </c>
      <c r="N708" s="22"/>
    </row>
    <row r="709" spans="2:14">
      <c r="B709" s="21">
        <v>85098405832</v>
      </c>
      <c r="C709" t="s">
        <v>331</v>
      </c>
      <c r="D709" t="s">
        <v>5</v>
      </c>
      <c r="E709" t="s">
        <v>416</v>
      </c>
      <c r="F709" t="s">
        <v>12</v>
      </c>
      <c r="G709" t="s">
        <v>424</v>
      </c>
      <c r="H709" s="1">
        <v>29566</v>
      </c>
      <c r="I709" s="1" t="s">
        <v>432</v>
      </c>
      <c r="J709" t="s">
        <v>455</v>
      </c>
      <c r="K709" s="18">
        <v>9.9</v>
      </c>
      <c r="L709" s="22">
        <f ca="1">TRUNC((TODAY()-tBase[[#This Row],[Data Nascimento]])/365)</f>
        <v>44</v>
      </c>
      <c r="M709" s="25" t="str">
        <f ca="1">HLOOKUP(tBase[[#This Row],[Idade]],$O$3:$R$4,2,TRUE)</f>
        <v>44 - 54</v>
      </c>
      <c r="N709" s="22"/>
    </row>
    <row r="710" spans="2:14">
      <c r="B710" s="21">
        <v>85179233460</v>
      </c>
      <c r="C710" t="s">
        <v>372</v>
      </c>
      <c r="D710" t="s">
        <v>5</v>
      </c>
      <c r="E710" t="s">
        <v>8</v>
      </c>
      <c r="F710" t="s">
        <v>13</v>
      </c>
      <c r="G710" t="s">
        <v>425</v>
      </c>
      <c r="H710" s="1">
        <v>32761</v>
      </c>
      <c r="I710" s="1" t="s">
        <v>434</v>
      </c>
      <c r="J710" t="s">
        <v>455</v>
      </c>
      <c r="K710" s="18">
        <v>9.9</v>
      </c>
      <c r="L710" s="22">
        <f ca="1">TRUNC((TODAY()-tBase[[#This Row],[Data Nascimento]])/365)</f>
        <v>36</v>
      </c>
      <c r="M710" s="25" t="str">
        <f ca="1">HLOOKUP(tBase[[#This Row],[Idade]],$O$3:$R$4,2,TRUE)</f>
        <v>35 - 44</v>
      </c>
      <c r="N710" s="22"/>
    </row>
    <row r="711" spans="2:14">
      <c r="B711" s="21">
        <v>85199827692</v>
      </c>
      <c r="C711" t="s">
        <v>245</v>
      </c>
      <c r="D711" t="s">
        <v>5</v>
      </c>
      <c r="E711" t="s">
        <v>7</v>
      </c>
      <c r="F711" t="s">
        <v>427</v>
      </c>
      <c r="G711" t="s">
        <v>425</v>
      </c>
      <c r="H711" s="1">
        <v>30960</v>
      </c>
      <c r="I711" s="1" t="s">
        <v>430</v>
      </c>
      <c r="J711" t="s">
        <v>454</v>
      </c>
      <c r="K711" s="18">
        <v>35.9</v>
      </c>
      <c r="L711" s="22">
        <f ca="1">TRUNC((TODAY()-tBase[[#This Row],[Data Nascimento]])/365)</f>
        <v>40</v>
      </c>
      <c r="M711" s="25" t="str">
        <f ca="1">HLOOKUP(tBase[[#This Row],[Idade]],$O$3:$R$4,2,TRUE)</f>
        <v>35 - 44</v>
      </c>
      <c r="N711" s="22"/>
    </row>
    <row r="712" spans="2:14">
      <c r="B712" s="21">
        <v>85294985317</v>
      </c>
      <c r="C712" t="s">
        <v>202</v>
      </c>
      <c r="D712" t="s">
        <v>5</v>
      </c>
      <c r="E712" t="s">
        <v>8</v>
      </c>
      <c r="F712" t="s">
        <v>14</v>
      </c>
      <c r="G712" t="s">
        <v>424</v>
      </c>
      <c r="H712" s="1">
        <v>30014</v>
      </c>
      <c r="I712" s="1" t="s">
        <v>435</v>
      </c>
      <c r="J712" t="s">
        <v>453</v>
      </c>
      <c r="K712" s="18">
        <v>29.9</v>
      </c>
      <c r="L712" s="22">
        <f ca="1">TRUNC((TODAY()-tBase[[#This Row],[Data Nascimento]])/365)</f>
        <v>43</v>
      </c>
      <c r="M712" s="25" t="str">
        <f ca="1">HLOOKUP(tBase[[#This Row],[Idade]],$O$3:$R$4,2,TRUE)</f>
        <v>35 - 44</v>
      </c>
      <c r="N712" s="22"/>
    </row>
    <row r="713" spans="2:14">
      <c r="B713" s="21">
        <v>85486291852</v>
      </c>
      <c r="C713" t="s">
        <v>355</v>
      </c>
      <c r="D713" t="s">
        <v>5</v>
      </c>
      <c r="E713" t="s">
        <v>417</v>
      </c>
      <c r="F713" t="s">
        <v>12</v>
      </c>
      <c r="G713" t="s">
        <v>425</v>
      </c>
      <c r="H713" s="1">
        <v>27488</v>
      </c>
      <c r="I713" s="1" t="s">
        <v>436</v>
      </c>
      <c r="J713" t="s">
        <v>455</v>
      </c>
      <c r="K713" s="18">
        <v>9.9</v>
      </c>
      <c r="L713" s="22">
        <f ca="1">TRUNC((TODAY()-tBase[[#This Row],[Data Nascimento]])/365)</f>
        <v>50</v>
      </c>
      <c r="M713" s="25" t="str">
        <f ca="1">HLOOKUP(tBase[[#This Row],[Idade]],$O$3:$R$4,2,TRUE)</f>
        <v>44 - 54</v>
      </c>
      <c r="N713" s="22"/>
    </row>
    <row r="714" spans="2:14">
      <c r="B714" s="21">
        <v>85516322956</v>
      </c>
      <c r="C714" t="s">
        <v>229</v>
      </c>
      <c r="D714" t="s">
        <v>6</v>
      </c>
      <c r="E714" t="s">
        <v>8</v>
      </c>
      <c r="F714" t="s">
        <v>427</v>
      </c>
      <c r="G714" t="s">
        <v>426</v>
      </c>
      <c r="H714" s="1">
        <v>31518</v>
      </c>
      <c r="I714" s="1" t="s">
        <v>430</v>
      </c>
      <c r="J714" t="s">
        <v>454</v>
      </c>
      <c r="K714" s="18">
        <v>35.9</v>
      </c>
      <c r="L714" s="22">
        <f ca="1">TRUNC((TODAY()-tBase[[#This Row],[Data Nascimento]])/365)</f>
        <v>39</v>
      </c>
      <c r="M714" s="25" t="str">
        <f ca="1">HLOOKUP(tBase[[#This Row],[Idade]],$O$3:$R$4,2,TRUE)</f>
        <v>35 - 44</v>
      </c>
      <c r="N714" s="22"/>
    </row>
    <row r="715" spans="2:14">
      <c r="B715" s="21">
        <v>85643949724</v>
      </c>
      <c r="C715" t="s">
        <v>99</v>
      </c>
      <c r="D715" t="s">
        <v>6</v>
      </c>
      <c r="E715" t="s">
        <v>8</v>
      </c>
      <c r="F715" t="s">
        <v>9</v>
      </c>
      <c r="G715" t="s">
        <v>426</v>
      </c>
      <c r="H715" s="1">
        <v>29776</v>
      </c>
      <c r="I715" s="1" t="s">
        <v>435</v>
      </c>
      <c r="J715" t="s">
        <v>455</v>
      </c>
      <c r="K715" s="18">
        <v>9.9</v>
      </c>
      <c r="L715" s="22">
        <f ca="1">TRUNC((TODAY()-tBase[[#This Row],[Data Nascimento]])/365)</f>
        <v>44</v>
      </c>
      <c r="M715" s="25" t="str">
        <f ca="1">HLOOKUP(tBase[[#This Row],[Idade]],$O$3:$R$4,2,TRUE)</f>
        <v>44 - 54</v>
      </c>
      <c r="N715" s="22"/>
    </row>
    <row r="716" spans="2:14">
      <c r="B716" s="21">
        <v>85741899575</v>
      </c>
      <c r="C716" t="s">
        <v>313</v>
      </c>
      <c r="D716" t="s">
        <v>6</v>
      </c>
      <c r="E716" t="s">
        <v>7</v>
      </c>
      <c r="F716" t="s">
        <v>12</v>
      </c>
      <c r="G716" t="s">
        <v>424</v>
      </c>
      <c r="H716" s="1">
        <v>23831</v>
      </c>
      <c r="I716" s="1" t="s">
        <v>436</v>
      </c>
      <c r="J716" t="s">
        <v>454</v>
      </c>
      <c r="K716" s="18">
        <v>35.9</v>
      </c>
      <c r="L716" s="22">
        <f ca="1">TRUNC((TODAY()-tBase[[#This Row],[Data Nascimento]])/365)</f>
        <v>60</v>
      </c>
      <c r="M716" s="25" t="str">
        <f ca="1">HLOOKUP(tBase[[#This Row],[Idade]],$O$3:$R$4,2,TRUE)</f>
        <v>54-70</v>
      </c>
      <c r="N716" s="22"/>
    </row>
    <row r="717" spans="2:14">
      <c r="B717" s="21">
        <v>85811272833</v>
      </c>
      <c r="C717" t="s">
        <v>302</v>
      </c>
      <c r="D717" t="s">
        <v>6</v>
      </c>
      <c r="E717" t="s">
        <v>8</v>
      </c>
      <c r="F717" t="s">
        <v>13</v>
      </c>
      <c r="G717" t="s">
        <v>424</v>
      </c>
      <c r="H717" s="1">
        <v>30075</v>
      </c>
      <c r="I717" s="1" t="s">
        <v>433</v>
      </c>
      <c r="J717" t="s">
        <v>455</v>
      </c>
      <c r="K717" s="18">
        <v>9.9</v>
      </c>
      <c r="L717" s="22">
        <f ca="1">TRUNC((TODAY()-tBase[[#This Row],[Data Nascimento]])/365)</f>
        <v>43</v>
      </c>
      <c r="M717" s="25" t="str">
        <f ca="1">HLOOKUP(tBase[[#This Row],[Idade]],$O$3:$R$4,2,TRUE)</f>
        <v>35 - 44</v>
      </c>
      <c r="N717" s="22"/>
    </row>
    <row r="718" spans="2:14">
      <c r="B718" s="21">
        <v>85815028040</v>
      </c>
      <c r="C718" t="s">
        <v>119</v>
      </c>
      <c r="D718" t="s">
        <v>6</v>
      </c>
      <c r="E718" t="s">
        <v>8</v>
      </c>
      <c r="F718" t="s">
        <v>427</v>
      </c>
      <c r="G718" t="s">
        <v>425</v>
      </c>
      <c r="H718" s="1">
        <v>22683</v>
      </c>
      <c r="I718" s="1" t="s">
        <v>433</v>
      </c>
      <c r="J718" t="s">
        <v>453</v>
      </c>
      <c r="K718" s="18">
        <v>29.9</v>
      </c>
      <c r="L718" s="22">
        <f ca="1">TRUNC((TODAY()-tBase[[#This Row],[Data Nascimento]])/365)</f>
        <v>63</v>
      </c>
      <c r="M718" s="25" t="str">
        <f ca="1">HLOOKUP(tBase[[#This Row],[Idade]],$O$3:$R$4,2,TRUE)</f>
        <v>54-70</v>
      </c>
      <c r="N718" s="22"/>
    </row>
    <row r="719" spans="2:14">
      <c r="B719" s="21">
        <v>85835308143</v>
      </c>
      <c r="C719" t="s">
        <v>362</v>
      </c>
      <c r="D719" t="s">
        <v>5</v>
      </c>
      <c r="E719" t="s">
        <v>8</v>
      </c>
      <c r="F719" t="s">
        <v>13</v>
      </c>
      <c r="G719" t="s">
        <v>424</v>
      </c>
      <c r="H719" s="1">
        <v>34414</v>
      </c>
      <c r="I719" s="1" t="s">
        <v>433</v>
      </c>
      <c r="J719" t="s">
        <v>456</v>
      </c>
      <c r="K719" s="18">
        <v>79.900000000000006</v>
      </c>
      <c r="L719" s="22">
        <f ca="1">TRUNC((TODAY()-tBase[[#This Row],[Data Nascimento]])/365)</f>
        <v>31</v>
      </c>
      <c r="M719" s="25" t="str">
        <f ca="1">HLOOKUP(tBase[[#This Row],[Idade]],$O$3:$R$4,2,TRUE)</f>
        <v>24-34</v>
      </c>
      <c r="N719" s="22"/>
    </row>
    <row r="720" spans="2:14">
      <c r="B720" s="21">
        <v>85880197310</v>
      </c>
      <c r="C720" t="s">
        <v>181</v>
      </c>
      <c r="D720" t="s">
        <v>5</v>
      </c>
      <c r="E720" t="s">
        <v>417</v>
      </c>
      <c r="F720" t="s">
        <v>427</v>
      </c>
      <c r="G720" t="s">
        <v>425</v>
      </c>
      <c r="H720" s="1">
        <v>28279</v>
      </c>
      <c r="I720" s="1" t="s">
        <v>433</v>
      </c>
      <c r="J720" t="s">
        <v>454</v>
      </c>
      <c r="K720" s="18">
        <v>35.9</v>
      </c>
      <c r="L720" s="22">
        <f ca="1">TRUNC((TODAY()-tBase[[#This Row],[Data Nascimento]])/365)</f>
        <v>48</v>
      </c>
      <c r="M720" s="25" t="str">
        <f ca="1">HLOOKUP(tBase[[#This Row],[Idade]],$O$3:$R$4,2,TRUE)</f>
        <v>44 - 54</v>
      </c>
      <c r="N720" s="22"/>
    </row>
    <row r="721" spans="2:14">
      <c r="B721" s="21">
        <v>86054892010</v>
      </c>
      <c r="C721" t="s">
        <v>253</v>
      </c>
      <c r="D721" t="s">
        <v>5</v>
      </c>
      <c r="E721" t="s">
        <v>7</v>
      </c>
      <c r="F721" t="s">
        <v>427</v>
      </c>
      <c r="G721" t="s">
        <v>424</v>
      </c>
      <c r="H721" s="1">
        <v>30942</v>
      </c>
      <c r="I721" s="1" t="s">
        <v>433</v>
      </c>
      <c r="J721" t="s">
        <v>454</v>
      </c>
      <c r="K721" s="18">
        <v>35.9</v>
      </c>
      <c r="L721" s="22">
        <f ca="1">TRUNC((TODAY()-tBase[[#This Row],[Data Nascimento]])/365)</f>
        <v>40</v>
      </c>
      <c r="M721" s="25" t="str">
        <f ca="1">HLOOKUP(tBase[[#This Row],[Idade]],$O$3:$R$4,2,TRUE)</f>
        <v>35 - 44</v>
      </c>
      <c r="N721" s="22"/>
    </row>
    <row r="722" spans="2:14">
      <c r="B722" s="21">
        <v>86094864413</v>
      </c>
      <c r="C722" t="s">
        <v>71</v>
      </c>
      <c r="D722" t="s">
        <v>5</v>
      </c>
      <c r="E722" t="s">
        <v>417</v>
      </c>
      <c r="F722" t="s">
        <v>427</v>
      </c>
      <c r="G722" t="s">
        <v>424</v>
      </c>
      <c r="H722" s="1">
        <v>31474</v>
      </c>
      <c r="I722" s="1" t="s">
        <v>433</v>
      </c>
      <c r="J722" t="s">
        <v>453</v>
      </c>
      <c r="K722" s="18">
        <v>29.9</v>
      </c>
      <c r="L722" s="22">
        <f ca="1">TRUNC((TODAY()-tBase[[#This Row],[Data Nascimento]])/365)</f>
        <v>39</v>
      </c>
      <c r="M722" s="25" t="str">
        <f ca="1">HLOOKUP(tBase[[#This Row],[Idade]],$O$3:$R$4,2,TRUE)</f>
        <v>35 - 44</v>
      </c>
      <c r="N722" s="22"/>
    </row>
    <row r="723" spans="2:14">
      <c r="B723" s="21">
        <v>86499663957</v>
      </c>
      <c r="C723" t="s">
        <v>317</v>
      </c>
      <c r="D723" t="s">
        <v>5</v>
      </c>
      <c r="E723" t="s">
        <v>7</v>
      </c>
      <c r="F723" t="s">
        <v>427</v>
      </c>
      <c r="G723" t="s">
        <v>425</v>
      </c>
      <c r="H723" s="1">
        <v>26710</v>
      </c>
      <c r="I723" s="1" t="s">
        <v>433</v>
      </c>
      <c r="J723" t="s">
        <v>454</v>
      </c>
      <c r="K723" s="18">
        <v>35.9</v>
      </c>
      <c r="L723" s="22">
        <f ca="1">TRUNC((TODAY()-tBase[[#This Row],[Data Nascimento]])/365)</f>
        <v>52</v>
      </c>
      <c r="M723" s="25" t="str">
        <f ca="1">HLOOKUP(tBase[[#This Row],[Idade]],$O$3:$R$4,2,TRUE)</f>
        <v>44 - 54</v>
      </c>
      <c r="N723" s="22"/>
    </row>
    <row r="724" spans="2:14">
      <c r="B724" s="21">
        <v>86852773998</v>
      </c>
      <c r="C724" t="s">
        <v>407</v>
      </c>
      <c r="D724" t="s">
        <v>6</v>
      </c>
      <c r="E724" t="s">
        <v>7</v>
      </c>
      <c r="F724" t="s">
        <v>427</v>
      </c>
      <c r="G724" t="s">
        <v>425</v>
      </c>
      <c r="H724" s="1">
        <v>26154</v>
      </c>
      <c r="I724" s="1" t="s">
        <v>433</v>
      </c>
      <c r="J724" t="s">
        <v>453</v>
      </c>
      <c r="K724" s="18">
        <v>29.9</v>
      </c>
      <c r="L724" s="22">
        <f ca="1">TRUNC((TODAY()-tBase[[#This Row],[Data Nascimento]])/365)</f>
        <v>54</v>
      </c>
      <c r="M724" s="25" t="str">
        <f ca="1">HLOOKUP(tBase[[#This Row],[Idade]],$O$3:$R$4,2,TRUE)</f>
        <v>54-70</v>
      </c>
      <c r="N724" s="22"/>
    </row>
    <row r="725" spans="2:14">
      <c r="B725" s="21">
        <v>86978937487</v>
      </c>
      <c r="C725" t="s">
        <v>238</v>
      </c>
      <c r="D725" t="s">
        <v>6</v>
      </c>
      <c r="E725" t="s">
        <v>417</v>
      </c>
      <c r="F725" t="s">
        <v>427</v>
      </c>
      <c r="G725" t="s">
        <v>426</v>
      </c>
      <c r="H725" s="1">
        <v>23368</v>
      </c>
      <c r="I725" s="1" t="s">
        <v>433</v>
      </c>
      <c r="J725" t="s">
        <v>453</v>
      </c>
      <c r="K725" s="18">
        <v>29.9</v>
      </c>
      <c r="L725" s="22">
        <f ca="1">TRUNC((TODAY()-tBase[[#This Row],[Data Nascimento]])/365)</f>
        <v>61</v>
      </c>
      <c r="M725" s="25" t="str">
        <f ca="1">HLOOKUP(tBase[[#This Row],[Idade]],$O$3:$R$4,2,TRUE)</f>
        <v>54-70</v>
      </c>
      <c r="N725" s="22"/>
    </row>
    <row r="726" spans="2:14">
      <c r="B726" s="21">
        <v>87196399314</v>
      </c>
      <c r="C726" t="s">
        <v>264</v>
      </c>
      <c r="D726" t="s">
        <v>6</v>
      </c>
      <c r="E726" t="s">
        <v>417</v>
      </c>
      <c r="F726" t="s">
        <v>13</v>
      </c>
      <c r="G726" t="s">
        <v>425</v>
      </c>
      <c r="H726" s="1">
        <v>23107</v>
      </c>
      <c r="I726" s="1" t="s">
        <v>429</v>
      </c>
      <c r="J726" t="s">
        <v>454</v>
      </c>
      <c r="K726" s="18">
        <v>35.9</v>
      </c>
      <c r="L726" s="22">
        <f ca="1">TRUNC((TODAY()-tBase[[#This Row],[Data Nascimento]])/365)</f>
        <v>62</v>
      </c>
      <c r="M726" s="25" t="str">
        <f ca="1">HLOOKUP(tBase[[#This Row],[Idade]],$O$3:$R$4,2,TRUE)</f>
        <v>54-70</v>
      </c>
      <c r="N726" s="22"/>
    </row>
    <row r="727" spans="2:14">
      <c r="B727" s="21">
        <v>87285460641</v>
      </c>
      <c r="C727" t="s">
        <v>256</v>
      </c>
      <c r="D727" t="s">
        <v>6</v>
      </c>
      <c r="E727" t="s">
        <v>7</v>
      </c>
      <c r="F727" t="s">
        <v>14</v>
      </c>
      <c r="G727" t="s">
        <v>426</v>
      </c>
      <c r="H727" s="1">
        <v>31436</v>
      </c>
      <c r="I727" s="1" t="s">
        <v>432</v>
      </c>
      <c r="J727" t="s">
        <v>453</v>
      </c>
      <c r="K727" s="18">
        <v>29.9</v>
      </c>
      <c r="L727" s="22">
        <f ca="1">TRUNC((TODAY()-tBase[[#This Row],[Data Nascimento]])/365)</f>
        <v>39</v>
      </c>
      <c r="M727" s="25" t="str">
        <f ca="1">HLOOKUP(tBase[[#This Row],[Idade]],$O$3:$R$4,2,TRUE)</f>
        <v>35 - 44</v>
      </c>
      <c r="N727" s="22"/>
    </row>
    <row r="728" spans="2:14">
      <c r="B728" s="21">
        <v>87414402435</v>
      </c>
      <c r="C728" t="s">
        <v>259</v>
      </c>
      <c r="D728" t="s">
        <v>5</v>
      </c>
      <c r="E728" t="s">
        <v>8</v>
      </c>
      <c r="F728" t="s">
        <v>12</v>
      </c>
      <c r="G728" t="s">
        <v>426</v>
      </c>
      <c r="H728" s="1">
        <v>28767</v>
      </c>
      <c r="I728" s="1" t="s">
        <v>436</v>
      </c>
      <c r="J728" t="s">
        <v>455</v>
      </c>
      <c r="K728" s="18">
        <v>9.9</v>
      </c>
      <c r="L728" s="22">
        <f ca="1">TRUNC((TODAY()-tBase[[#This Row],[Data Nascimento]])/365)</f>
        <v>46</v>
      </c>
      <c r="M728" s="25" t="str">
        <f ca="1">HLOOKUP(tBase[[#This Row],[Idade]],$O$3:$R$4,2,TRUE)</f>
        <v>44 - 54</v>
      </c>
      <c r="N728" s="22"/>
    </row>
    <row r="729" spans="2:14">
      <c r="B729" s="21">
        <v>87420964182</v>
      </c>
      <c r="C729" t="s">
        <v>363</v>
      </c>
      <c r="D729" t="s">
        <v>5</v>
      </c>
      <c r="E729" t="s">
        <v>7</v>
      </c>
      <c r="F729" t="s">
        <v>9</v>
      </c>
      <c r="G729" t="s">
        <v>424</v>
      </c>
      <c r="H729" s="1">
        <v>28768</v>
      </c>
      <c r="I729" s="1" t="s">
        <v>436</v>
      </c>
      <c r="J729" t="s">
        <v>455</v>
      </c>
      <c r="K729" s="18">
        <v>9.9</v>
      </c>
      <c r="L729" s="22">
        <f ca="1">TRUNC((TODAY()-tBase[[#This Row],[Data Nascimento]])/365)</f>
        <v>46</v>
      </c>
      <c r="M729" s="25" t="str">
        <f ca="1">HLOOKUP(tBase[[#This Row],[Idade]],$O$3:$R$4,2,TRUE)</f>
        <v>44 - 54</v>
      </c>
      <c r="N729" s="22"/>
    </row>
    <row r="730" spans="2:14">
      <c r="B730" s="21">
        <v>87436471754</v>
      </c>
      <c r="C730" t="s">
        <v>287</v>
      </c>
      <c r="D730" t="s">
        <v>6</v>
      </c>
      <c r="E730" t="s">
        <v>7</v>
      </c>
      <c r="F730" t="s">
        <v>427</v>
      </c>
      <c r="G730" t="s">
        <v>425</v>
      </c>
      <c r="H730" s="1">
        <v>21950</v>
      </c>
      <c r="I730" s="1" t="s">
        <v>436</v>
      </c>
      <c r="J730" t="s">
        <v>453</v>
      </c>
      <c r="K730" s="18">
        <v>29.9</v>
      </c>
      <c r="L730" s="22">
        <f ca="1">TRUNC((TODAY()-tBase[[#This Row],[Data Nascimento]])/365)</f>
        <v>65</v>
      </c>
      <c r="M730" s="25" t="str">
        <f ca="1">HLOOKUP(tBase[[#This Row],[Idade]],$O$3:$R$4,2,TRUE)</f>
        <v>54-70</v>
      </c>
      <c r="N730" s="22"/>
    </row>
    <row r="731" spans="2:14">
      <c r="B731" s="21">
        <v>87558717722</v>
      </c>
      <c r="C731" t="s">
        <v>147</v>
      </c>
      <c r="D731" t="s">
        <v>6</v>
      </c>
      <c r="E731" t="s">
        <v>7</v>
      </c>
      <c r="F731" t="s">
        <v>9</v>
      </c>
      <c r="G731" t="s">
        <v>425</v>
      </c>
      <c r="H731" s="1">
        <v>28845</v>
      </c>
      <c r="I731" s="1" t="s">
        <v>436</v>
      </c>
      <c r="J731" t="s">
        <v>455</v>
      </c>
      <c r="K731" s="18">
        <v>9.9</v>
      </c>
      <c r="L731" s="22">
        <f ca="1">TRUNC((TODAY()-tBase[[#This Row],[Data Nascimento]])/365)</f>
        <v>46</v>
      </c>
      <c r="M731" s="25" t="str">
        <f ca="1">HLOOKUP(tBase[[#This Row],[Idade]],$O$3:$R$4,2,TRUE)</f>
        <v>44 - 54</v>
      </c>
      <c r="N731" s="22"/>
    </row>
    <row r="732" spans="2:14">
      <c r="B732" s="21">
        <v>87686193175</v>
      </c>
      <c r="C732" t="s">
        <v>118</v>
      </c>
      <c r="D732" t="s">
        <v>5</v>
      </c>
      <c r="E732" t="s">
        <v>417</v>
      </c>
      <c r="F732" t="s">
        <v>427</v>
      </c>
      <c r="G732" t="s">
        <v>426</v>
      </c>
      <c r="H732" s="1">
        <v>35825</v>
      </c>
      <c r="I732" s="1" t="s">
        <v>436</v>
      </c>
      <c r="J732" t="s">
        <v>453</v>
      </c>
      <c r="K732" s="18">
        <v>29.9</v>
      </c>
      <c r="L732" s="22">
        <f ca="1">TRUNC((TODAY()-tBase[[#This Row],[Data Nascimento]])/365)</f>
        <v>27</v>
      </c>
      <c r="M732" s="25" t="str">
        <f ca="1">HLOOKUP(tBase[[#This Row],[Idade]],$O$3:$R$4,2,TRUE)</f>
        <v>24-34</v>
      </c>
      <c r="N732" s="22"/>
    </row>
    <row r="733" spans="2:14">
      <c r="B733" s="21">
        <v>87868289945</v>
      </c>
      <c r="C733" t="s">
        <v>413</v>
      </c>
      <c r="D733" t="s">
        <v>6</v>
      </c>
      <c r="E733" t="s">
        <v>7</v>
      </c>
      <c r="F733" t="s">
        <v>427</v>
      </c>
      <c r="G733" t="s">
        <v>424</v>
      </c>
      <c r="H733" s="1">
        <v>35852</v>
      </c>
      <c r="I733" s="1" t="s">
        <v>436</v>
      </c>
      <c r="J733" t="s">
        <v>454</v>
      </c>
      <c r="K733" s="18">
        <v>35.9</v>
      </c>
      <c r="L733" s="22">
        <f ca="1">TRUNC((TODAY()-tBase[[#This Row],[Data Nascimento]])/365)</f>
        <v>27</v>
      </c>
      <c r="M733" s="25" t="str">
        <f ca="1">HLOOKUP(tBase[[#This Row],[Idade]],$O$3:$R$4,2,TRUE)</f>
        <v>24-34</v>
      </c>
      <c r="N733" s="22"/>
    </row>
    <row r="734" spans="2:14">
      <c r="B734" s="21">
        <v>87892351305</v>
      </c>
      <c r="C734" t="s">
        <v>47</v>
      </c>
      <c r="D734" t="s">
        <v>6</v>
      </c>
      <c r="E734" t="s">
        <v>7</v>
      </c>
      <c r="F734" t="s">
        <v>427</v>
      </c>
      <c r="G734" t="s">
        <v>425</v>
      </c>
      <c r="H734" s="1">
        <v>32482</v>
      </c>
      <c r="I734" s="1" t="s">
        <v>435</v>
      </c>
      <c r="J734" t="s">
        <v>453</v>
      </c>
      <c r="K734" s="18">
        <v>29.9</v>
      </c>
      <c r="L734" s="22">
        <f ca="1">TRUNC((TODAY()-tBase[[#This Row],[Data Nascimento]])/365)</f>
        <v>36</v>
      </c>
      <c r="M734" s="25" t="str">
        <f ca="1">HLOOKUP(tBase[[#This Row],[Idade]],$O$3:$R$4,2,TRUE)</f>
        <v>35 - 44</v>
      </c>
      <c r="N734" s="22"/>
    </row>
    <row r="735" spans="2:14">
      <c r="B735" s="21">
        <v>88165679068</v>
      </c>
      <c r="C735" t="s">
        <v>272</v>
      </c>
      <c r="D735" t="s">
        <v>6</v>
      </c>
      <c r="E735" t="s">
        <v>8</v>
      </c>
      <c r="F735" t="s">
        <v>13</v>
      </c>
      <c r="G735" t="s">
        <v>425</v>
      </c>
      <c r="H735" s="1">
        <v>32167</v>
      </c>
      <c r="I735" s="1" t="s">
        <v>433</v>
      </c>
      <c r="J735" t="s">
        <v>453</v>
      </c>
      <c r="K735" s="18">
        <v>29.9</v>
      </c>
      <c r="L735" s="22">
        <f ca="1">TRUNC((TODAY()-tBase[[#This Row],[Data Nascimento]])/365)</f>
        <v>37</v>
      </c>
      <c r="M735" s="25" t="str">
        <f ca="1">HLOOKUP(tBase[[#This Row],[Idade]],$O$3:$R$4,2,TRUE)</f>
        <v>35 - 44</v>
      </c>
      <c r="N735" s="22"/>
    </row>
    <row r="736" spans="2:14">
      <c r="B736" s="21">
        <v>88238264803</v>
      </c>
      <c r="C736" t="s">
        <v>111</v>
      </c>
      <c r="D736" t="s">
        <v>5</v>
      </c>
      <c r="E736" t="s">
        <v>417</v>
      </c>
      <c r="F736" t="s">
        <v>9</v>
      </c>
      <c r="G736" t="s">
        <v>424</v>
      </c>
      <c r="H736" s="1">
        <v>26611</v>
      </c>
      <c r="I736" s="1" t="s">
        <v>433</v>
      </c>
      <c r="J736" t="s">
        <v>455</v>
      </c>
      <c r="K736" s="18">
        <v>9.9</v>
      </c>
      <c r="L736" s="22">
        <f ca="1">TRUNC((TODAY()-tBase[[#This Row],[Data Nascimento]])/365)</f>
        <v>52</v>
      </c>
      <c r="M736" s="25" t="str">
        <f ca="1">HLOOKUP(tBase[[#This Row],[Idade]],$O$3:$R$4,2,TRUE)</f>
        <v>44 - 54</v>
      </c>
      <c r="N736" s="22"/>
    </row>
    <row r="737" spans="2:14">
      <c r="B737" s="21">
        <v>88285918314</v>
      </c>
      <c r="C737" t="s">
        <v>357</v>
      </c>
      <c r="D737" t="s">
        <v>5</v>
      </c>
      <c r="E737" t="s">
        <v>7</v>
      </c>
      <c r="F737" t="s">
        <v>427</v>
      </c>
      <c r="G737" t="s">
        <v>425</v>
      </c>
      <c r="H737" s="1">
        <v>32585</v>
      </c>
      <c r="I737" s="1" t="s">
        <v>433</v>
      </c>
      <c r="J737" t="s">
        <v>455</v>
      </c>
      <c r="K737" s="18">
        <v>9.9</v>
      </c>
      <c r="L737" s="22">
        <f ca="1">TRUNC((TODAY()-tBase[[#This Row],[Data Nascimento]])/365)</f>
        <v>36</v>
      </c>
      <c r="M737" s="25" t="str">
        <f ca="1">HLOOKUP(tBase[[#This Row],[Idade]],$O$3:$R$4,2,TRUE)</f>
        <v>35 - 44</v>
      </c>
      <c r="N737" s="22"/>
    </row>
    <row r="738" spans="2:14">
      <c r="B738" s="21">
        <v>88425685425</v>
      </c>
      <c r="C738" t="s">
        <v>67</v>
      </c>
      <c r="D738" t="s">
        <v>6</v>
      </c>
      <c r="E738" t="s">
        <v>7</v>
      </c>
      <c r="F738" t="s">
        <v>12</v>
      </c>
      <c r="G738" t="s">
        <v>425</v>
      </c>
      <c r="H738" s="1">
        <v>23204</v>
      </c>
      <c r="I738" s="1" t="s">
        <v>433</v>
      </c>
      <c r="J738" t="s">
        <v>455</v>
      </c>
      <c r="K738" s="18">
        <v>9.9</v>
      </c>
      <c r="L738" s="22">
        <f ca="1">TRUNC((TODAY()-tBase[[#This Row],[Data Nascimento]])/365)</f>
        <v>62</v>
      </c>
      <c r="M738" s="25" t="str">
        <f ca="1">HLOOKUP(tBase[[#This Row],[Idade]],$O$3:$R$4,2,TRUE)</f>
        <v>54-70</v>
      </c>
      <c r="N738" s="22"/>
    </row>
    <row r="739" spans="2:14">
      <c r="B739" s="21">
        <v>88756128664</v>
      </c>
      <c r="C739" t="s">
        <v>254</v>
      </c>
      <c r="D739" t="s">
        <v>6</v>
      </c>
      <c r="E739" t="s">
        <v>417</v>
      </c>
      <c r="F739" t="s">
        <v>13</v>
      </c>
      <c r="G739" t="s">
        <v>425</v>
      </c>
      <c r="H739" s="1">
        <v>29275</v>
      </c>
      <c r="I739" s="1" t="s">
        <v>433</v>
      </c>
      <c r="J739" t="s">
        <v>455</v>
      </c>
      <c r="K739" s="18">
        <v>9.9</v>
      </c>
      <c r="L739" s="22">
        <f ca="1">TRUNC((TODAY()-tBase[[#This Row],[Data Nascimento]])/365)</f>
        <v>45</v>
      </c>
      <c r="M739" s="25" t="str">
        <f ca="1">HLOOKUP(tBase[[#This Row],[Idade]],$O$3:$R$4,2,TRUE)</f>
        <v>44 - 54</v>
      </c>
      <c r="N739" s="22"/>
    </row>
    <row r="740" spans="2:14">
      <c r="B740" s="21">
        <v>88896839501</v>
      </c>
      <c r="C740" t="s">
        <v>275</v>
      </c>
      <c r="D740" t="s">
        <v>5</v>
      </c>
      <c r="E740" t="s">
        <v>417</v>
      </c>
      <c r="F740" t="s">
        <v>13</v>
      </c>
      <c r="G740" t="s">
        <v>425</v>
      </c>
      <c r="H740" s="1">
        <v>23187</v>
      </c>
      <c r="I740" s="1" t="s">
        <v>430</v>
      </c>
      <c r="J740" t="s">
        <v>453</v>
      </c>
      <c r="K740" s="18">
        <v>29.9</v>
      </c>
      <c r="L740" s="22">
        <f ca="1">TRUNC((TODAY()-tBase[[#This Row],[Data Nascimento]])/365)</f>
        <v>62</v>
      </c>
      <c r="M740" s="25" t="str">
        <f ca="1">HLOOKUP(tBase[[#This Row],[Idade]],$O$3:$R$4,2,TRUE)</f>
        <v>54-70</v>
      </c>
      <c r="N740" s="22"/>
    </row>
    <row r="741" spans="2:14">
      <c r="B741" s="21">
        <v>89152601477</v>
      </c>
      <c r="C741" t="s">
        <v>380</v>
      </c>
      <c r="D741" t="s">
        <v>5</v>
      </c>
      <c r="E741" t="s">
        <v>7</v>
      </c>
      <c r="F741" t="s">
        <v>13</v>
      </c>
      <c r="G741" t="s">
        <v>425</v>
      </c>
      <c r="H741" s="1">
        <v>32480</v>
      </c>
      <c r="I741" s="1" t="s">
        <v>429</v>
      </c>
      <c r="J741" t="s">
        <v>455</v>
      </c>
      <c r="K741" s="18">
        <v>9.9</v>
      </c>
      <c r="L741" s="22">
        <f ca="1">TRUNC((TODAY()-tBase[[#This Row],[Data Nascimento]])/365)</f>
        <v>36</v>
      </c>
      <c r="M741" s="25" t="str">
        <f ca="1">HLOOKUP(tBase[[#This Row],[Idade]],$O$3:$R$4,2,TRUE)</f>
        <v>35 - 44</v>
      </c>
      <c r="N741" s="22"/>
    </row>
    <row r="742" spans="2:14">
      <c r="B742" s="21">
        <v>89207609844</v>
      </c>
      <c r="C742" t="s">
        <v>210</v>
      </c>
      <c r="D742" t="s">
        <v>6</v>
      </c>
      <c r="E742" t="s">
        <v>7</v>
      </c>
      <c r="F742" t="s">
        <v>11</v>
      </c>
      <c r="G742" t="s">
        <v>426</v>
      </c>
      <c r="H742" s="1">
        <v>26402</v>
      </c>
      <c r="I742" s="1" t="s">
        <v>431</v>
      </c>
      <c r="J742" t="s">
        <v>456</v>
      </c>
      <c r="K742" s="18">
        <v>79.900000000000006</v>
      </c>
      <c r="L742" s="22">
        <f ca="1">TRUNC((TODAY()-tBase[[#This Row],[Data Nascimento]])/365)</f>
        <v>53</v>
      </c>
      <c r="M742" s="25" t="str">
        <f ca="1">HLOOKUP(tBase[[#This Row],[Idade]],$O$3:$R$4,2,TRUE)</f>
        <v>44 - 54</v>
      </c>
      <c r="N742" s="22"/>
    </row>
    <row r="743" spans="2:14">
      <c r="B743" s="21">
        <v>89438414320</v>
      </c>
      <c r="C743" t="s">
        <v>144</v>
      </c>
      <c r="D743" t="s">
        <v>6</v>
      </c>
      <c r="E743" t="s">
        <v>417</v>
      </c>
      <c r="F743" t="s">
        <v>13</v>
      </c>
      <c r="G743" t="s">
        <v>425</v>
      </c>
      <c r="H743" s="1">
        <v>35596</v>
      </c>
      <c r="I743" s="1" t="s">
        <v>432</v>
      </c>
      <c r="J743" t="s">
        <v>454</v>
      </c>
      <c r="K743" s="18">
        <v>35.9</v>
      </c>
      <c r="L743" s="22">
        <f ca="1">TRUNC((TODAY()-tBase[[#This Row],[Data Nascimento]])/365)</f>
        <v>28</v>
      </c>
      <c r="M743" s="25" t="str">
        <f ca="1">HLOOKUP(tBase[[#This Row],[Idade]],$O$3:$R$4,2,TRUE)</f>
        <v>24-34</v>
      </c>
      <c r="N743" s="22"/>
    </row>
    <row r="744" spans="2:14">
      <c r="B744" s="21">
        <v>89439201236</v>
      </c>
      <c r="C744" t="s">
        <v>236</v>
      </c>
      <c r="D744" t="s">
        <v>6</v>
      </c>
      <c r="E744" t="s">
        <v>7</v>
      </c>
      <c r="F744" t="s">
        <v>13</v>
      </c>
      <c r="G744" t="s">
        <v>426</v>
      </c>
      <c r="H744" s="1">
        <v>28810</v>
      </c>
      <c r="I744" s="1" t="s">
        <v>434</v>
      </c>
      <c r="J744" t="s">
        <v>455</v>
      </c>
      <c r="K744" s="18">
        <v>9.9</v>
      </c>
      <c r="L744" s="22">
        <f ca="1">TRUNC((TODAY()-tBase[[#This Row],[Data Nascimento]])/365)</f>
        <v>46</v>
      </c>
      <c r="M744" s="25" t="str">
        <f ca="1">HLOOKUP(tBase[[#This Row],[Idade]],$O$3:$R$4,2,TRUE)</f>
        <v>44 - 54</v>
      </c>
      <c r="N744" s="22"/>
    </row>
    <row r="745" spans="2:14">
      <c r="B745" s="21">
        <v>89576352486</v>
      </c>
      <c r="C745" t="s">
        <v>258</v>
      </c>
      <c r="D745" t="s">
        <v>6</v>
      </c>
      <c r="E745" t="s">
        <v>417</v>
      </c>
      <c r="F745" t="s">
        <v>11</v>
      </c>
      <c r="G745" t="s">
        <v>426</v>
      </c>
      <c r="H745" s="1">
        <v>34800</v>
      </c>
      <c r="I745" s="1" t="s">
        <v>430</v>
      </c>
      <c r="J745" t="s">
        <v>456</v>
      </c>
      <c r="K745" s="18">
        <v>79.900000000000006</v>
      </c>
      <c r="L745" s="22">
        <f ca="1">TRUNC((TODAY()-tBase[[#This Row],[Data Nascimento]])/365)</f>
        <v>30</v>
      </c>
      <c r="M745" s="25" t="str">
        <f ca="1">HLOOKUP(tBase[[#This Row],[Idade]],$O$3:$R$4,2,TRUE)</f>
        <v>24-34</v>
      </c>
      <c r="N745" s="22"/>
    </row>
    <row r="746" spans="2:14">
      <c r="B746" s="21">
        <v>89719385812</v>
      </c>
      <c r="C746" t="s">
        <v>19</v>
      </c>
      <c r="D746" t="s">
        <v>6</v>
      </c>
      <c r="E746" t="s">
        <v>8</v>
      </c>
      <c r="F746" t="s">
        <v>12</v>
      </c>
      <c r="G746" t="s">
        <v>426</v>
      </c>
      <c r="H746" s="1">
        <v>24801</v>
      </c>
      <c r="I746" s="1" t="s">
        <v>435</v>
      </c>
      <c r="J746" t="s">
        <v>455</v>
      </c>
      <c r="K746" s="18">
        <v>9.9</v>
      </c>
      <c r="L746" s="22">
        <f ca="1">TRUNC((TODAY()-tBase[[#This Row],[Data Nascimento]])/365)</f>
        <v>57</v>
      </c>
      <c r="M746" s="25" t="str">
        <f ca="1">HLOOKUP(tBase[[#This Row],[Idade]],$O$3:$R$4,2,TRUE)</f>
        <v>54-70</v>
      </c>
      <c r="N746" s="22"/>
    </row>
    <row r="747" spans="2:14">
      <c r="B747" s="21">
        <v>89961852342</v>
      </c>
      <c r="C747" t="s">
        <v>141</v>
      </c>
      <c r="D747" t="s">
        <v>6</v>
      </c>
      <c r="E747" t="s">
        <v>417</v>
      </c>
      <c r="F747" t="s">
        <v>427</v>
      </c>
      <c r="G747" t="s">
        <v>425</v>
      </c>
      <c r="H747" s="1">
        <v>29447</v>
      </c>
      <c r="I747" s="1" t="s">
        <v>436</v>
      </c>
      <c r="J747" t="s">
        <v>455</v>
      </c>
      <c r="K747" s="18">
        <v>9.9</v>
      </c>
      <c r="L747" s="22">
        <f ca="1">TRUNC((TODAY()-tBase[[#This Row],[Data Nascimento]])/365)</f>
        <v>45</v>
      </c>
      <c r="M747" s="25" t="str">
        <f ca="1">HLOOKUP(tBase[[#This Row],[Idade]],$O$3:$R$4,2,TRUE)</f>
        <v>44 - 54</v>
      </c>
      <c r="N747" s="22"/>
    </row>
    <row r="748" spans="2:14">
      <c r="B748" s="21">
        <v>90135135538</v>
      </c>
      <c r="C748" t="s">
        <v>408</v>
      </c>
      <c r="D748" t="s">
        <v>5</v>
      </c>
      <c r="E748" t="s">
        <v>416</v>
      </c>
      <c r="F748" t="s">
        <v>13</v>
      </c>
      <c r="G748" t="s">
        <v>425</v>
      </c>
      <c r="H748" s="1">
        <v>23296</v>
      </c>
      <c r="I748" s="1" t="s">
        <v>430</v>
      </c>
      <c r="J748" t="s">
        <v>454</v>
      </c>
      <c r="K748" s="18">
        <v>35.9</v>
      </c>
      <c r="L748" s="22">
        <f ca="1">TRUNC((TODAY()-tBase[[#This Row],[Data Nascimento]])/365)</f>
        <v>61</v>
      </c>
      <c r="M748" s="25" t="str">
        <f ca="1">HLOOKUP(tBase[[#This Row],[Idade]],$O$3:$R$4,2,TRUE)</f>
        <v>54-70</v>
      </c>
      <c r="N748" s="22"/>
    </row>
    <row r="749" spans="2:14">
      <c r="B749" s="21">
        <v>90226137721</v>
      </c>
      <c r="C749" t="s">
        <v>218</v>
      </c>
      <c r="D749" t="s">
        <v>6</v>
      </c>
      <c r="E749" t="s">
        <v>417</v>
      </c>
      <c r="F749" t="s">
        <v>13</v>
      </c>
      <c r="G749" t="s">
        <v>426</v>
      </c>
      <c r="H749" s="1">
        <v>27142</v>
      </c>
      <c r="I749" s="1" t="s">
        <v>435</v>
      </c>
      <c r="J749" t="s">
        <v>456</v>
      </c>
      <c r="K749" s="18">
        <v>79.900000000000006</v>
      </c>
      <c r="L749" s="22">
        <f ca="1">TRUNC((TODAY()-tBase[[#This Row],[Data Nascimento]])/365)</f>
        <v>51</v>
      </c>
      <c r="M749" s="25" t="str">
        <f ca="1">HLOOKUP(tBase[[#This Row],[Idade]],$O$3:$R$4,2,TRUE)</f>
        <v>44 - 54</v>
      </c>
      <c r="N749" s="22"/>
    </row>
    <row r="750" spans="2:14">
      <c r="B750" s="21">
        <v>90433255608</v>
      </c>
      <c r="C750" t="s">
        <v>215</v>
      </c>
      <c r="D750" t="s">
        <v>6</v>
      </c>
      <c r="E750" t="s">
        <v>417</v>
      </c>
      <c r="F750" t="s">
        <v>427</v>
      </c>
      <c r="G750" t="s">
        <v>425</v>
      </c>
      <c r="H750" s="1">
        <v>26672</v>
      </c>
      <c r="I750" s="1" t="s">
        <v>436</v>
      </c>
      <c r="J750" t="s">
        <v>453</v>
      </c>
      <c r="K750" s="18">
        <v>29.9</v>
      </c>
      <c r="L750" s="22">
        <f ca="1">TRUNC((TODAY()-tBase[[#This Row],[Data Nascimento]])/365)</f>
        <v>52</v>
      </c>
      <c r="M750" s="25" t="str">
        <f ca="1">HLOOKUP(tBase[[#This Row],[Idade]],$O$3:$R$4,2,TRUE)</f>
        <v>44 - 54</v>
      </c>
      <c r="N750" s="22"/>
    </row>
    <row r="751" spans="2:14">
      <c r="B751" s="21">
        <v>90471108936</v>
      </c>
      <c r="C751" t="s">
        <v>169</v>
      </c>
      <c r="D751" t="s">
        <v>6</v>
      </c>
      <c r="E751" t="s">
        <v>8</v>
      </c>
      <c r="F751" t="s">
        <v>12</v>
      </c>
      <c r="G751" t="s">
        <v>424</v>
      </c>
      <c r="H751" s="1">
        <v>30379</v>
      </c>
      <c r="I751" s="1" t="s">
        <v>433</v>
      </c>
      <c r="J751" t="s">
        <v>454</v>
      </c>
      <c r="K751" s="18">
        <v>35.9</v>
      </c>
      <c r="L751" s="22">
        <f ca="1">TRUNC((TODAY()-tBase[[#This Row],[Data Nascimento]])/365)</f>
        <v>42</v>
      </c>
      <c r="M751" s="25" t="str">
        <f ca="1">HLOOKUP(tBase[[#This Row],[Idade]],$O$3:$R$4,2,TRUE)</f>
        <v>35 - 44</v>
      </c>
      <c r="N751" s="22"/>
    </row>
    <row r="752" spans="2:14">
      <c r="B752" s="21">
        <v>90676250589</v>
      </c>
      <c r="C752" t="s">
        <v>209</v>
      </c>
      <c r="D752" t="s">
        <v>6</v>
      </c>
      <c r="E752" t="s">
        <v>8</v>
      </c>
      <c r="F752" t="s">
        <v>427</v>
      </c>
      <c r="G752" t="s">
        <v>424</v>
      </c>
      <c r="H752" s="1">
        <v>23395</v>
      </c>
      <c r="I752" s="1" t="s">
        <v>433</v>
      </c>
      <c r="J752" t="s">
        <v>454</v>
      </c>
      <c r="K752" s="18">
        <v>35.9</v>
      </c>
      <c r="L752" s="22">
        <f ca="1">TRUNC((TODAY()-tBase[[#This Row],[Data Nascimento]])/365)</f>
        <v>61</v>
      </c>
      <c r="M752" s="25" t="str">
        <f ca="1">HLOOKUP(tBase[[#This Row],[Idade]],$O$3:$R$4,2,TRUE)</f>
        <v>54-70</v>
      </c>
      <c r="N752" s="22"/>
    </row>
    <row r="753" spans="2:14">
      <c r="B753" s="21">
        <v>91279323809</v>
      </c>
      <c r="C753" t="s">
        <v>57</v>
      </c>
      <c r="D753" t="s">
        <v>6</v>
      </c>
      <c r="E753" t="s">
        <v>7</v>
      </c>
      <c r="F753" t="s">
        <v>427</v>
      </c>
      <c r="G753" t="s">
        <v>425</v>
      </c>
      <c r="H753" s="1">
        <v>27443</v>
      </c>
      <c r="I753" s="1" t="s">
        <v>433</v>
      </c>
      <c r="J753" t="s">
        <v>455</v>
      </c>
      <c r="K753" s="18">
        <v>9.9</v>
      </c>
      <c r="L753" s="22">
        <f ca="1">TRUNC((TODAY()-tBase[[#This Row],[Data Nascimento]])/365)</f>
        <v>50</v>
      </c>
      <c r="M753" s="25" t="str">
        <f ca="1">HLOOKUP(tBase[[#This Row],[Idade]],$O$3:$R$4,2,TRUE)</f>
        <v>44 - 54</v>
      </c>
      <c r="N753" s="22"/>
    </row>
    <row r="754" spans="2:14">
      <c r="B754" s="21">
        <v>91362501845</v>
      </c>
      <c r="C754" t="s">
        <v>54</v>
      </c>
      <c r="D754" t="s">
        <v>5</v>
      </c>
      <c r="E754" t="s">
        <v>417</v>
      </c>
      <c r="F754" t="s">
        <v>11</v>
      </c>
      <c r="G754" t="s">
        <v>425</v>
      </c>
      <c r="H754" s="1">
        <v>28394</v>
      </c>
      <c r="I754" s="1" t="s">
        <v>433</v>
      </c>
      <c r="J754" t="s">
        <v>456</v>
      </c>
      <c r="K754" s="18">
        <v>79.900000000000006</v>
      </c>
      <c r="L754" s="22">
        <f ca="1">TRUNC((TODAY()-tBase[[#This Row],[Data Nascimento]])/365)</f>
        <v>47</v>
      </c>
      <c r="M754" s="25" t="str">
        <f ca="1">HLOOKUP(tBase[[#This Row],[Idade]],$O$3:$R$4,2,TRUE)</f>
        <v>44 - 54</v>
      </c>
      <c r="N754" s="22"/>
    </row>
    <row r="755" spans="2:14">
      <c r="B755" s="21">
        <v>91518429185</v>
      </c>
      <c r="C755" t="s">
        <v>152</v>
      </c>
      <c r="D755" t="s">
        <v>6</v>
      </c>
      <c r="E755" t="s">
        <v>8</v>
      </c>
      <c r="F755" t="s">
        <v>13</v>
      </c>
      <c r="G755" t="s">
        <v>425</v>
      </c>
      <c r="H755" s="1">
        <v>31840</v>
      </c>
      <c r="I755" s="1" t="s">
        <v>433</v>
      </c>
      <c r="J755" t="s">
        <v>453</v>
      </c>
      <c r="K755" s="18">
        <v>29.9</v>
      </c>
      <c r="L755" s="22">
        <f ca="1">TRUNC((TODAY()-tBase[[#This Row],[Data Nascimento]])/365)</f>
        <v>38</v>
      </c>
      <c r="M755" s="25" t="str">
        <f ca="1">HLOOKUP(tBase[[#This Row],[Idade]],$O$3:$R$4,2,TRUE)</f>
        <v>35 - 44</v>
      </c>
      <c r="N755" s="22"/>
    </row>
    <row r="756" spans="2:14">
      <c r="B756" s="21">
        <v>92217554531</v>
      </c>
      <c r="C756" t="s">
        <v>230</v>
      </c>
      <c r="D756" t="s">
        <v>6</v>
      </c>
      <c r="E756" t="s">
        <v>7</v>
      </c>
      <c r="F756" t="s">
        <v>13</v>
      </c>
      <c r="G756" t="s">
        <v>426</v>
      </c>
      <c r="H756" s="1">
        <v>29548</v>
      </c>
      <c r="I756" s="1" t="s">
        <v>433</v>
      </c>
      <c r="J756" t="s">
        <v>455</v>
      </c>
      <c r="K756" s="18">
        <v>9.9</v>
      </c>
      <c r="L756" s="22">
        <f ca="1">TRUNC((TODAY()-tBase[[#This Row],[Data Nascimento]])/365)</f>
        <v>44</v>
      </c>
      <c r="M756" s="25" t="str">
        <f ca="1">HLOOKUP(tBase[[#This Row],[Idade]],$O$3:$R$4,2,TRUE)</f>
        <v>44 - 54</v>
      </c>
      <c r="N756" s="22"/>
    </row>
    <row r="757" spans="2:14">
      <c r="B757" s="21">
        <v>92420051701</v>
      </c>
      <c r="C757" t="s">
        <v>182</v>
      </c>
      <c r="D757" t="s">
        <v>5</v>
      </c>
      <c r="E757" t="s">
        <v>8</v>
      </c>
      <c r="F757" t="s">
        <v>13</v>
      </c>
      <c r="G757" t="s">
        <v>424</v>
      </c>
      <c r="H757" s="1">
        <v>35594</v>
      </c>
      <c r="I757" s="1" t="s">
        <v>433</v>
      </c>
      <c r="J757" t="s">
        <v>455</v>
      </c>
      <c r="K757" s="18">
        <v>9.9</v>
      </c>
      <c r="L757" s="22">
        <f ca="1">TRUNC((TODAY()-tBase[[#This Row],[Data Nascimento]])/365)</f>
        <v>28</v>
      </c>
      <c r="M757" s="25" t="str">
        <f ca="1">HLOOKUP(tBase[[#This Row],[Idade]],$O$3:$R$4,2,TRUE)</f>
        <v>24-34</v>
      </c>
      <c r="N757" s="22"/>
    </row>
    <row r="758" spans="2:14">
      <c r="B758" s="21">
        <v>92500013367</v>
      </c>
      <c r="C758" t="s">
        <v>131</v>
      </c>
      <c r="D758" t="s">
        <v>6</v>
      </c>
      <c r="E758" t="s">
        <v>416</v>
      </c>
      <c r="F758" t="s">
        <v>13</v>
      </c>
      <c r="G758" t="s">
        <v>424</v>
      </c>
      <c r="H758" s="1">
        <v>22721</v>
      </c>
      <c r="I758" s="1" t="s">
        <v>433</v>
      </c>
      <c r="J758" t="s">
        <v>453</v>
      </c>
      <c r="K758" s="18">
        <v>29.9</v>
      </c>
      <c r="L758" s="22">
        <f ca="1">TRUNC((TODAY()-tBase[[#This Row],[Data Nascimento]])/365)</f>
        <v>63</v>
      </c>
      <c r="M758" s="25" t="str">
        <f ca="1">HLOOKUP(tBase[[#This Row],[Idade]],$O$3:$R$4,2,TRUE)</f>
        <v>54-70</v>
      </c>
      <c r="N758" s="22"/>
    </row>
    <row r="759" spans="2:14">
      <c r="B759" s="21">
        <v>92768661715</v>
      </c>
      <c r="C759" t="s">
        <v>271</v>
      </c>
      <c r="D759" t="s">
        <v>5</v>
      </c>
      <c r="E759" t="s">
        <v>417</v>
      </c>
      <c r="F759" t="s">
        <v>12</v>
      </c>
      <c r="G759" t="s">
        <v>424</v>
      </c>
      <c r="H759" s="1">
        <v>31078</v>
      </c>
      <c r="I759" s="1" t="s">
        <v>433</v>
      </c>
      <c r="J759" t="s">
        <v>456</v>
      </c>
      <c r="K759" s="18">
        <v>79.900000000000006</v>
      </c>
      <c r="L759" s="22">
        <f ca="1">TRUNC((TODAY()-tBase[[#This Row],[Data Nascimento]])/365)</f>
        <v>40</v>
      </c>
      <c r="M759" s="25" t="str">
        <f ca="1">HLOOKUP(tBase[[#This Row],[Idade]],$O$3:$R$4,2,TRUE)</f>
        <v>35 - 44</v>
      </c>
      <c r="N759" s="22"/>
    </row>
    <row r="760" spans="2:14">
      <c r="B760" s="21">
        <v>92851862378</v>
      </c>
      <c r="C760" t="s">
        <v>72</v>
      </c>
      <c r="D760" t="s">
        <v>5</v>
      </c>
      <c r="E760" t="s">
        <v>8</v>
      </c>
      <c r="F760" t="s">
        <v>13</v>
      </c>
      <c r="G760" t="s">
        <v>425</v>
      </c>
      <c r="H760" s="1">
        <v>30872</v>
      </c>
      <c r="I760" s="1" t="s">
        <v>429</v>
      </c>
      <c r="J760" t="s">
        <v>454</v>
      </c>
      <c r="K760" s="18">
        <v>35.9</v>
      </c>
      <c r="L760" s="22">
        <f ca="1">TRUNC((TODAY()-tBase[[#This Row],[Data Nascimento]])/365)</f>
        <v>41</v>
      </c>
      <c r="M760" s="25" t="str">
        <f ca="1">HLOOKUP(tBase[[#This Row],[Idade]],$O$3:$R$4,2,TRUE)</f>
        <v>35 - 44</v>
      </c>
      <c r="N760" s="22"/>
    </row>
    <row r="761" spans="2:14">
      <c r="B761" s="21">
        <v>92908961862</v>
      </c>
      <c r="C761" t="s">
        <v>28</v>
      </c>
      <c r="D761" t="s">
        <v>5</v>
      </c>
      <c r="E761" t="s">
        <v>416</v>
      </c>
      <c r="F761" t="s">
        <v>14</v>
      </c>
      <c r="G761" t="s">
        <v>425</v>
      </c>
      <c r="H761" s="1">
        <v>26841</v>
      </c>
      <c r="I761" s="1" t="s">
        <v>432</v>
      </c>
      <c r="J761" t="s">
        <v>453</v>
      </c>
      <c r="K761" s="18">
        <v>29.9</v>
      </c>
      <c r="L761" s="22">
        <f ca="1">TRUNC((TODAY()-tBase[[#This Row],[Data Nascimento]])/365)</f>
        <v>52</v>
      </c>
      <c r="M761" s="25" t="str">
        <f ca="1">HLOOKUP(tBase[[#This Row],[Idade]],$O$3:$R$4,2,TRUE)</f>
        <v>44 - 54</v>
      </c>
      <c r="N761" s="22"/>
    </row>
    <row r="762" spans="2:14">
      <c r="B762" s="21">
        <v>92967114176</v>
      </c>
      <c r="C762" t="s">
        <v>208</v>
      </c>
      <c r="D762" t="s">
        <v>6</v>
      </c>
      <c r="E762" t="s">
        <v>416</v>
      </c>
      <c r="F762" t="s">
        <v>14</v>
      </c>
      <c r="G762" t="s">
        <v>425</v>
      </c>
      <c r="H762" s="1">
        <v>34170</v>
      </c>
      <c r="I762" s="1" t="s">
        <v>436</v>
      </c>
      <c r="J762" t="s">
        <v>453</v>
      </c>
      <c r="K762" s="18">
        <v>29.9</v>
      </c>
      <c r="L762" s="22">
        <f ca="1">TRUNC((TODAY()-tBase[[#This Row],[Data Nascimento]])/365)</f>
        <v>32</v>
      </c>
      <c r="M762" s="25" t="str">
        <f ca="1">HLOOKUP(tBase[[#This Row],[Idade]],$O$3:$R$4,2,TRUE)</f>
        <v>24-34</v>
      </c>
      <c r="N762" s="22"/>
    </row>
    <row r="763" spans="2:14">
      <c r="B763" s="21">
        <v>93080185386</v>
      </c>
      <c r="C763" t="s">
        <v>82</v>
      </c>
      <c r="D763" t="s">
        <v>5</v>
      </c>
      <c r="E763" t="s">
        <v>8</v>
      </c>
      <c r="F763" t="s">
        <v>14</v>
      </c>
      <c r="G763" t="s">
        <v>424</v>
      </c>
      <c r="H763" s="1">
        <v>24809</v>
      </c>
      <c r="I763" s="1" t="s">
        <v>436</v>
      </c>
      <c r="J763" t="s">
        <v>453</v>
      </c>
      <c r="K763" s="18">
        <v>29.9</v>
      </c>
      <c r="L763" s="22">
        <f ca="1">TRUNC((TODAY()-tBase[[#This Row],[Data Nascimento]])/365)</f>
        <v>57</v>
      </c>
      <c r="M763" s="25" t="str">
        <f ca="1">HLOOKUP(tBase[[#This Row],[Idade]],$O$3:$R$4,2,TRUE)</f>
        <v>54-70</v>
      </c>
      <c r="N763" s="22"/>
    </row>
    <row r="764" spans="2:14">
      <c r="B764" s="21">
        <v>93087822464</v>
      </c>
      <c r="C764" t="s">
        <v>64</v>
      </c>
      <c r="D764" t="s">
        <v>5</v>
      </c>
      <c r="E764" t="s">
        <v>417</v>
      </c>
      <c r="F764" t="s">
        <v>14</v>
      </c>
      <c r="G764" t="s">
        <v>425</v>
      </c>
      <c r="H764" s="1">
        <v>29740</v>
      </c>
      <c r="I764" s="1" t="s">
        <v>436</v>
      </c>
      <c r="J764" t="s">
        <v>453</v>
      </c>
      <c r="K764" s="18">
        <v>29.9</v>
      </c>
      <c r="L764" s="22">
        <f ca="1">TRUNC((TODAY()-tBase[[#This Row],[Data Nascimento]])/365)</f>
        <v>44</v>
      </c>
      <c r="M764" s="25" t="str">
        <f ca="1">HLOOKUP(tBase[[#This Row],[Idade]],$O$3:$R$4,2,TRUE)</f>
        <v>44 - 54</v>
      </c>
      <c r="N764" s="22"/>
    </row>
    <row r="765" spans="2:14">
      <c r="B765" s="21">
        <v>93174372517</v>
      </c>
      <c r="C765" t="s">
        <v>366</v>
      </c>
      <c r="D765" t="s">
        <v>5</v>
      </c>
      <c r="E765" t="s">
        <v>417</v>
      </c>
      <c r="F765" t="s">
        <v>11</v>
      </c>
      <c r="G765" t="s">
        <v>426</v>
      </c>
      <c r="H765" s="1">
        <v>28633</v>
      </c>
      <c r="I765" s="1" t="s">
        <v>436</v>
      </c>
      <c r="J765" t="s">
        <v>456</v>
      </c>
      <c r="K765" s="18">
        <v>79.900000000000006</v>
      </c>
      <c r="L765" s="22">
        <f ca="1">TRUNC((TODAY()-tBase[[#This Row],[Data Nascimento]])/365)</f>
        <v>47</v>
      </c>
      <c r="M765" s="25" t="str">
        <f ca="1">HLOOKUP(tBase[[#This Row],[Idade]],$O$3:$R$4,2,TRUE)</f>
        <v>44 - 54</v>
      </c>
      <c r="N765" s="22"/>
    </row>
    <row r="766" spans="2:14">
      <c r="B766" s="21">
        <v>93661850588</v>
      </c>
      <c r="C766" t="s">
        <v>203</v>
      </c>
      <c r="D766" t="s">
        <v>5</v>
      </c>
      <c r="E766" t="s">
        <v>7</v>
      </c>
      <c r="F766" t="s">
        <v>13</v>
      </c>
      <c r="G766" t="s">
        <v>424</v>
      </c>
      <c r="H766" s="1">
        <v>30271</v>
      </c>
      <c r="I766" s="1" t="s">
        <v>436</v>
      </c>
      <c r="J766" t="s">
        <v>453</v>
      </c>
      <c r="K766" s="18">
        <v>29.9</v>
      </c>
      <c r="L766" s="22">
        <f ca="1">TRUNC((TODAY()-tBase[[#This Row],[Data Nascimento]])/365)</f>
        <v>42</v>
      </c>
      <c r="M766" s="25" t="str">
        <f ca="1">HLOOKUP(tBase[[#This Row],[Idade]],$O$3:$R$4,2,TRUE)</f>
        <v>35 - 44</v>
      </c>
      <c r="N766" s="22"/>
    </row>
    <row r="767" spans="2:14">
      <c r="B767" s="21">
        <v>94266497658</v>
      </c>
      <c r="C767" t="s">
        <v>361</v>
      </c>
      <c r="D767" t="s">
        <v>6</v>
      </c>
      <c r="E767" t="s">
        <v>417</v>
      </c>
      <c r="F767" t="s">
        <v>12</v>
      </c>
      <c r="G767" t="s">
        <v>425</v>
      </c>
      <c r="H767" s="1">
        <v>33715</v>
      </c>
      <c r="I767" s="1" t="s">
        <v>436</v>
      </c>
      <c r="J767" t="s">
        <v>454</v>
      </c>
      <c r="K767" s="18">
        <v>35.9</v>
      </c>
      <c r="L767" s="22">
        <f ca="1">TRUNC((TODAY()-tBase[[#This Row],[Data Nascimento]])/365)</f>
        <v>33</v>
      </c>
      <c r="M767" s="25" t="str">
        <f ca="1">HLOOKUP(tBase[[#This Row],[Idade]],$O$3:$R$4,2,TRUE)</f>
        <v>24-34</v>
      </c>
      <c r="N767" s="22"/>
    </row>
    <row r="768" spans="2:14">
      <c r="B768" s="21">
        <v>94367151573</v>
      </c>
      <c r="C768" t="s">
        <v>350</v>
      </c>
      <c r="D768" t="s">
        <v>6</v>
      </c>
      <c r="E768" t="s">
        <v>7</v>
      </c>
      <c r="F768" t="s">
        <v>13</v>
      </c>
      <c r="G768" t="s">
        <v>426</v>
      </c>
      <c r="H768" s="1">
        <v>30154</v>
      </c>
      <c r="I768" s="1" t="s">
        <v>435</v>
      </c>
      <c r="J768" t="s">
        <v>455</v>
      </c>
      <c r="K768" s="18">
        <v>9.9</v>
      </c>
      <c r="L768" s="22">
        <f ca="1">TRUNC((TODAY()-tBase[[#This Row],[Data Nascimento]])/365)</f>
        <v>43</v>
      </c>
      <c r="M768" s="25" t="str">
        <f ca="1">HLOOKUP(tBase[[#This Row],[Idade]],$O$3:$R$4,2,TRUE)</f>
        <v>35 - 44</v>
      </c>
      <c r="N768" s="22"/>
    </row>
    <row r="769" spans="2:14">
      <c r="B769" s="21">
        <v>94460718865</v>
      </c>
      <c r="C769" t="s">
        <v>56</v>
      </c>
      <c r="D769" t="s">
        <v>5</v>
      </c>
      <c r="E769" t="s">
        <v>7</v>
      </c>
      <c r="F769" t="s">
        <v>13</v>
      </c>
      <c r="G769" t="s">
        <v>426</v>
      </c>
      <c r="H769" s="1">
        <v>24035</v>
      </c>
      <c r="I769" s="1" t="s">
        <v>433</v>
      </c>
      <c r="J769" t="s">
        <v>453</v>
      </c>
      <c r="K769" s="18">
        <v>29.9</v>
      </c>
      <c r="L769" s="22">
        <f ca="1">TRUNC((TODAY()-tBase[[#This Row],[Data Nascimento]])/365)</f>
        <v>59</v>
      </c>
      <c r="M769" s="25" t="str">
        <f ca="1">HLOOKUP(tBase[[#This Row],[Idade]],$O$3:$R$4,2,TRUE)</f>
        <v>54-70</v>
      </c>
      <c r="N769" s="22"/>
    </row>
    <row r="770" spans="2:14">
      <c r="B770" s="21">
        <v>94559470168</v>
      </c>
      <c r="C770" t="s">
        <v>206</v>
      </c>
      <c r="D770" t="s">
        <v>5</v>
      </c>
      <c r="E770" t="s">
        <v>417</v>
      </c>
      <c r="F770" t="s">
        <v>13</v>
      </c>
      <c r="G770" t="s">
        <v>426</v>
      </c>
      <c r="H770" s="1">
        <v>36149</v>
      </c>
      <c r="I770" s="1" t="s">
        <v>433</v>
      </c>
      <c r="J770" t="s">
        <v>455</v>
      </c>
      <c r="K770" s="18">
        <v>9.9</v>
      </c>
      <c r="L770" s="22">
        <f ca="1">TRUNC((TODAY()-tBase[[#This Row],[Data Nascimento]])/365)</f>
        <v>26</v>
      </c>
      <c r="M770" s="25" t="str">
        <f ca="1">HLOOKUP(tBase[[#This Row],[Idade]],$O$3:$R$4,2,TRUE)</f>
        <v>24-34</v>
      </c>
      <c r="N770" s="22"/>
    </row>
    <row r="771" spans="2:14">
      <c r="B771" s="21">
        <v>94583059920</v>
      </c>
      <c r="C771" t="s">
        <v>329</v>
      </c>
      <c r="D771" t="s">
        <v>5</v>
      </c>
      <c r="E771" t="s">
        <v>8</v>
      </c>
      <c r="F771" t="s">
        <v>427</v>
      </c>
      <c r="G771" t="s">
        <v>424</v>
      </c>
      <c r="H771" s="1">
        <v>28578</v>
      </c>
      <c r="I771" s="1" t="s">
        <v>433</v>
      </c>
      <c r="J771" t="s">
        <v>454</v>
      </c>
      <c r="K771" s="18">
        <v>35.9</v>
      </c>
      <c r="L771" s="22">
        <f ca="1">TRUNC((TODAY()-tBase[[#This Row],[Data Nascimento]])/365)</f>
        <v>47</v>
      </c>
      <c r="M771" s="25" t="str">
        <f ca="1">HLOOKUP(tBase[[#This Row],[Idade]],$O$3:$R$4,2,TRUE)</f>
        <v>44 - 54</v>
      </c>
      <c r="N771" s="22"/>
    </row>
    <row r="772" spans="2:14">
      <c r="B772" s="21">
        <v>94654130097</v>
      </c>
      <c r="C772" t="s">
        <v>179</v>
      </c>
      <c r="D772" t="s">
        <v>5</v>
      </c>
      <c r="E772" t="s">
        <v>8</v>
      </c>
      <c r="F772" t="s">
        <v>13</v>
      </c>
      <c r="G772" t="s">
        <v>426</v>
      </c>
      <c r="H772" s="1">
        <v>34894</v>
      </c>
      <c r="I772" s="1" t="s">
        <v>433</v>
      </c>
      <c r="J772" t="s">
        <v>453</v>
      </c>
      <c r="K772" s="18">
        <v>29.9</v>
      </c>
      <c r="L772" s="22">
        <f ca="1">TRUNC((TODAY()-tBase[[#This Row],[Data Nascimento]])/365)</f>
        <v>30</v>
      </c>
      <c r="M772" s="25" t="str">
        <f ca="1">HLOOKUP(tBase[[#This Row],[Idade]],$O$3:$R$4,2,TRUE)</f>
        <v>24-34</v>
      </c>
      <c r="N772" s="22"/>
    </row>
    <row r="773" spans="2:14">
      <c r="B773" s="21">
        <v>95202710429</v>
      </c>
      <c r="C773" t="s">
        <v>226</v>
      </c>
      <c r="D773" t="s">
        <v>5</v>
      </c>
      <c r="E773" t="s">
        <v>417</v>
      </c>
      <c r="F773" t="s">
        <v>14</v>
      </c>
      <c r="G773" t="s">
        <v>426</v>
      </c>
      <c r="H773" s="1">
        <v>24300</v>
      </c>
      <c r="I773" s="1" t="s">
        <v>433</v>
      </c>
      <c r="J773" t="s">
        <v>453</v>
      </c>
      <c r="K773" s="18">
        <v>29.9</v>
      </c>
      <c r="L773" s="22">
        <f ca="1">TRUNC((TODAY()-tBase[[#This Row],[Data Nascimento]])/365)</f>
        <v>59</v>
      </c>
      <c r="M773" s="25" t="str">
        <f ca="1">HLOOKUP(tBase[[#This Row],[Idade]],$O$3:$R$4,2,TRUE)</f>
        <v>54-70</v>
      </c>
      <c r="N773" s="22"/>
    </row>
    <row r="774" spans="2:14">
      <c r="B774" s="21">
        <v>95305432346</v>
      </c>
      <c r="C774" t="s">
        <v>395</v>
      </c>
      <c r="D774" t="s">
        <v>5</v>
      </c>
      <c r="E774" t="s">
        <v>417</v>
      </c>
      <c r="F774" t="s">
        <v>13</v>
      </c>
      <c r="G774" t="s">
        <v>425</v>
      </c>
      <c r="H774" s="1">
        <v>27046</v>
      </c>
      <c r="I774" s="1" t="s">
        <v>430</v>
      </c>
      <c r="J774" t="s">
        <v>453</v>
      </c>
      <c r="K774" s="18">
        <v>29.9</v>
      </c>
      <c r="L774" s="22">
        <f ca="1">TRUNC((TODAY()-tBase[[#This Row],[Data Nascimento]])/365)</f>
        <v>51</v>
      </c>
      <c r="M774" s="25" t="str">
        <f ca="1">HLOOKUP(tBase[[#This Row],[Idade]],$O$3:$R$4,2,TRUE)</f>
        <v>44 - 54</v>
      </c>
      <c r="N774" s="22"/>
    </row>
    <row r="775" spans="2:14">
      <c r="B775" s="21">
        <v>95580971716</v>
      </c>
      <c r="C775" t="s">
        <v>214</v>
      </c>
      <c r="D775" t="s">
        <v>6</v>
      </c>
      <c r="E775" t="s">
        <v>417</v>
      </c>
      <c r="F775" t="s">
        <v>427</v>
      </c>
      <c r="G775" t="s">
        <v>425</v>
      </c>
      <c r="H775" s="1">
        <v>32835</v>
      </c>
      <c r="I775" s="1" t="s">
        <v>429</v>
      </c>
      <c r="J775" t="s">
        <v>453</v>
      </c>
      <c r="K775" s="18">
        <v>29.9</v>
      </c>
      <c r="L775" s="22">
        <f ca="1">TRUNC((TODAY()-tBase[[#This Row],[Data Nascimento]])/365)</f>
        <v>35</v>
      </c>
      <c r="M775" s="25" t="str">
        <f ca="1">HLOOKUP(tBase[[#This Row],[Idade]],$O$3:$R$4,2,TRUE)</f>
        <v>35 - 44</v>
      </c>
      <c r="N775" s="22"/>
    </row>
    <row r="776" spans="2:14">
      <c r="B776" s="21">
        <v>95596945437</v>
      </c>
      <c r="C776" t="s">
        <v>387</v>
      </c>
      <c r="D776" t="s">
        <v>6</v>
      </c>
      <c r="E776" t="s">
        <v>7</v>
      </c>
      <c r="F776" t="s">
        <v>9</v>
      </c>
      <c r="G776" t="s">
        <v>425</v>
      </c>
      <c r="H776" s="1">
        <v>35092</v>
      </c>
      <c r="I776" s="1" t="s">
        <v>431</v>
      </c>
      <c r="J776" t="s">
        <v>455</v>
      </c>
      <c r="K776" s="18">
        <v>9.9</v>
      </c>
      <c r="L776" s="22">
        <f ca="1">TRUNC((TODAY()-tBase[[#This Row],[Data Nascimento]])/365)</f>
        <v>29</v>
      </c>
      <c r="M776" s="25" t="str">
        <f ca="1">HLOOKUP(tBase[[#This Row],[Idade]],$O$3:$R$4,2,TRUE)</f>
        <v>24-34</v>
      </c>
      <c r="N776" s="22"/>
    </row>
    <row r="777" spans="2:14">
      <c r="B777" s="21">
        <v>95707970101</v>
      </c>
      <c r="C777" t="s">
        <v>79</v>
      </c>
      <c r="D777" t="s">
        <v>6</v>
      </c>
      <c r="E777" t="s">
        <v>8</v>
      </c>
      <c r="F777" t="s">
        <v>12</v>
      </c>
      <c r="G777" t="s">
        <v>425</v>
      </c>
      <c r="H777" s="1">
        <v>23655</v>
      </c>
      <c r="I777" s="1" t="s">
        <v>432</v>
      </c>
      <c r="J777" t="s">
        <v>456</v>
      </c>
      <c r="K777" s="18">
        <v>79.900000000000006</v>
      </c>
      <c r="L777" s="22">
        <f ca="1">TRUNC((TODAY()-tBase[[#This Row],[Data Nascimento]])/365)</f>
        <v>60</v>
      </c>
      <c r="M777" s="25" t="str">
        <f ca="1">HLOOKUP(tBase[[#This Row],[Idade]],$O$3:$R$4,2,TRUE)</f>
        <v>54-70</v>
      </c>
      <c r="N777" s="22"/>
    </row>
    <row r="778" spans="2:14">
      <c r="B778" s="21">
        <v>95717759227</v>
      </c>
      <c r="C778" t="s">
        <v>146</v>
      </c>
      <c r="D778" t="s">
        <v>6</v>
      </c>
      <c r="E778" t="s">
        <v>417</v>
      </c>
      <c r="F778" t="s">
        <v>13</v>
      </c>
      <c r="G778" t="s">
        <v>426</v>
      </c>
      <c r="H778" s="1">
        <v>31254</v>
      </c>
      <c r="I778" s="1" t="s">
        <v>434</v>
      </c>
      <c r="J778" t="s">
        <v>456</v>
      </c>
      <c r="K778" s="18">
        <v>79.900000000000006</v>
      </c>
      <c r="L778" s="22">
        <f ca="1">TRUNC((TODAY()-tBase[[#This Row],[Data Nascimento]])/365)</f>
        <v>40</v>
      </c>
      <c r="M778" s="25" t="str">
        <f ca="1">HLOOKUP(tBase[[#This Row],[Idade]],$O$3:$R$4,2,TRUE)</f>
        <v>35 - 44</v>
      </c>
      <c r="N778" s="22"/>
    </row>
    <row r="779" spans="2:14">
      <c r="B779" s="21">
        <v>95777582172</v>
      </c>
      <c r="C779" t="s">
        <v>370</v>
      </c>
      <c r="D779" t="s">
        <v>5</v>
      </c>
      <c r="E779" t="s">
        <v>7</v>
      </c>
      <c r="F779" t="s">
        <v>14</v>
      </c>
      <c r="G779" t="s">
        <v>426</v>
      </c>
      <c r="H779" s="1">
        <v>32769</v>
      </c>
      <c r="I779" s="1" t="s">
        <v>430</v>
      </c>
      <c r="J779" t="s">
        <v>453</v>
      </c>
      <c r="K779" s="18">
        <v>29.9</v>
      </c>
      <c r="L779" s="22">
        <f ca="1">TRUNC((TODAY()-tBase[[#This Row],[Data Nascimento]])/365)</f>
        <v>35</v>
      </c>
      <c r="M779" s="25" t="str">
        <f ca="1">HLOOKUP(tBase[[#This Row],[Idade]],$O$3:$R$4,2,TRUE)</f>
        <v>35 - 44</v>
      </c>
      <c r="N779" s="22"/>
    </row>
    <row r="780" spans="2:14">
      <c r="B780" s="21">
        <v>96142770610</v>
      </c>
      <c r="C780" t="s">
        <v>301</v>
      </c>
      <c r="D780" t="s">
        <v>5</v>
      </c>
      <c r="E780" t="s">
        <v>417</v>
      </c>
      <c r="F780" t="s">
        <v>427</v>
      </c>
      <c r="G780" t="s">
        <v>425</v>
      </c>
      <c r="H780" s="1">
        <v>24217</v>
      </c>
      <c r="I780" s="1" t="s">
        <v>435</v>
      </c>
      <c r="J780" t="s">
        <v>454</v>
      </c>
      <c r="K780" s="18">
        <v>35.9</v>
      </c>
      <c r="L780" s="22">
        <f ca="1">TRUNC((TODAY()-tBase[[#This Row],[Data Nascimento]])/365)</f>
        <v>59</v>
      </c>
      <c r="M780" s="25" t="str">
        <f ca="1">HLOOKUP(tBase[[#This Row],[Idade]],$O$3:$R$4,2,TRUE)</f>
        <v>54-70</v>
      </c>
      <c r="N780" s="22"/>
    </row>
    <row r="781" spans="2:14">
      <c r="B781" s="21">
        <v>96189222892</v>
      </c>
      <c r="C781" t="s">
        <v>103</v>
      </c>
      <c r="D781" t="s">
        <v>6</v>
      </c>
      <c r="E781" t="s">
        <v>7</v>
      </c>
      <c r="F781" t="s">
        <v>12</v>
      </c>
      <c r="G781" t="s">
        <v>424</v>
      </c>
      <c r="H781" s="1">
        <v>27862</v>
      </c>
      <c r="I781" s="1" t="s">
        <v>436</v>
      </c>
      <c r="J781" t="s">
        <v>456</v>
      </c>
      <c r="K781" s="18">
        <v>79.900000000000006</v>
      </c>
      <c r="L781" s="22">
        <f ca="1">TRUNC((TODAY()-tBase[[#This Row],[Data Nascimento]])/365)</f>
        <v>49</v>
      </c>
      <c r="M781" s="25" t="str">
        <f ca="1">HLOOKUP(tBase[[#This Row],[Idade]],$O$3:$R$4,2,TRUE)</f>
        <v>44 - 54</v>
      </c>
      <c r="N781" s="22"/>
    </row>
    <row r="782" spans="2:14">
      <c r="B782" s="21">
        <v>96207993803</v>
      </c>
      <c r="C782" t="s">
        <v>221</v>
      </c>
      <c r="D782" t="s">
        <v>5</v>
      </c>
      <c r="E782" t="s">
        <v>417</v>
      </c>
      <c r="F782" t="s">
        <v>427</v>
      </c>
      <c r="G782" t="s">
        <v>425</v>
      </c>
      <c r="H782" s="1">
        <v>31971</v>
      </c>
      <c r="I782" s="1" t="s">
        <v>430</v>
      </c>
      <c r="J782" t="s">
        <v>454</v>
      </c>
      <c r="K782" s="18">
        <v>35.9</v>
      </c>
      <c r="L782" s="22">
        <f ca="1">TRUNC((TODAY()-tBase[[#This Row],[Data Nascimento]])/365)</f>
        <v>38</v>
      </c>
      <c r="M782" s="25" t="str">
        <f ca="1">HLOOKUP(tBase[[#This Row],[Idade]],$O$3:$R$4,2,TRUE)</f>
        <v>35 - 44</v>
      </c>
      <c r="N782" s="22"/>
    </row>
    <row r="783" spans="2:14">
      <c r="B783" s="21">
        <v>96469060945</v>
      </c>
      <c r="C783" t="s">
        <v>109</v>
      </c>
      <c r="D783" t="s">
        <v>5</v>
      </c>
      <c r="E783" t="s">
        <v>8</v>
      </c>
      <c r="F783" t="s">
        <v>427</v>
      </c>
      <c r="G783" t="s">
        <v>426</v>
      </c>
      <c r="H783" s="1">
        <v>25830</v>
      </c>
      <c r="I783" s="1" t="s">
        <v>435</v>
      </c>
      <c r="J783" t="s">
        <v>454</v>
      </c>
      <c r="K783" s="18">
        <v>35.9</v>
      </c>
      <c r="L783" s="22">
        <f ca="1">TRUNC((TODAY()-tBase[[#This Row],[Data Nascimento]])/365)</f>
        <v>55</v>
      </c>
      <c r="M783" s="25" t="str">
        <f ca="1">HLOOKUP(tBase[[#This Row],[Idade]],$O$3:$R$4,2,TRUE)</f>
        <v>54-70</v>
      </c>
      <c r="N783" s="22"/>
    </row>
    <row r="784" spans="2:14">
      <c r="B784" s="21">
        <v>96498559182</v>
      </c>
      <c r="C784" t="s">
        <v>38</v>
      </c>
      <c r="D784" t="s">
        <v>5</v>
      </c>
      <c r="E784" t="s">
        <v>417</v>
      </c>
      <c r="F784" t="s">
        <v>13</v>
      </c>
      <c r="G784" t="s">
        <v>426</v>
      </c>
      <c r="H784" s="1">
        <v>31923</v>
      </c>
      <c r="I784" s="1" t="s">
        <v>436</v>
      </c>
      <c r="J784" t="s">
        <v>455</v>
      </c>
      <c r="K784" s="18">
        <v>9.9</v>
      </c>
      <c r="L784" s="22">
        <f ca="1">TRUNC((TODAY()-tBase[[#This Row],[Data Nascimento]])/365)</f>
        <v>38</v>
      </c>
      <c r="M784" s="25" t="str">
        <f ca="1">HLOOKUP(tBase[[#This Row],[Idade]],$O$3:$R$4,2,TRUE)</f>
        <v>35 - 44</v>
      </c>
      <c r="N784" s="22"/>
    </row>
    <row r="785" spans="2:14">
      <c r="B785" s="21">
        <v>96683513690</v>
      </c>
      <c r="C785" t="s">
        <v>23</v>
      </c>
      <c r="D785" t="s">
        <v>6</v>
      </c>
      <c r="E785" t="s">
        <v>7</v>
      </c>
      <c r="F785" t="s">
        <v>427</v>
      </c>
      <c r="G785" t="s">
        <v>424</v>
      </c>
      <c r="H785" s="1">
        <v>34631</v>
      </c>
      <c r="I785" s="1" t="s">
        <v>433</v>
      </c>
      <c r="J785" t="s">
        <v>453</v>
      </c>
      <c r="K785" s="18">
        <v>29.9</v>
      </c>
      <c r="L785" s="22">
        <f ca="1">TRUNC((TODAY()-tBase[[#This Row],[Data Nascimento]])/365)</f>
        <v>30</v>
      </c>
      <c r="M785" s="25" t="str">
        <f ca="1">HLOOKUP(tBase[[#This Row],[Idade]],$O$3:$R$4,2,TRUE)</f>
        <v>24-34</v>
      </c>
      <c r="N785" s="22"/>
    </row>
    <row r="786" spans="2:14">
      <c r="B786" s="21">
        <v>96690867763</v>
      </c>
      <c r="C786" t="s">
        <v>53</v>
      </c>
      <c r="D786" t="s">
        <v>6</v>
      </c>
      <c r="E786" t="s">
        <v>7</v>
      </c>
      <c r="F786" t="s">
        <v>427</v>
      </c>
      <c r="G786" t="s">
        <v>424</v>
      </c>
      <c r="H786" s="1">
        <v>23740</v>
      </c>
      <c r="I786" s="1" t="s">
        <v>433</v>
      </c>
      <c r="J786" t="s">
        <v>454</v>
      </c>
      <c r="K786" s="18">
        <v>35.9</v>
      </c>
      <c r="L786" s="22">
        <f ca="1">TRUNC((TODAY()-tBase[[#This Row],[Data Nascimento]])/365)</f>
        <v>60</v>
      </c>
      <c r="M786" s="25" t="str">
        <f ca="1">HLOOKUP(tBase[[#This Row],[Idade]],$O$3:$R$4,2,TRUE)</f>
        <v>54-70</v>
      </c>
      <c r="N786" s="22"/>
    </row>
    <row r="787" spans="2:14">
      <c r="B787" s="21">
        <v>96730763444</v>
      </c>
      <c r="C787" t="s">
        <v>189</v>
      </c>
      <c r="D787" t="s">
        <v>5</v>
      </c>
      <c r="E787" t="s">
        <v>418</v>
      </c>
      <c r="F787" t="s">
        <v>427</v>
      </c>
      <c r="G787" t="s">
        <v>426</v>
      </c>
      <c r="H787" s="1">
        <v>27917</v>
      </c>
      <c r="I787" s="1" t="s">
        <v>433</v>
      </c>
      <c r="J787" t="s">
        <v>455</v>
      </c>
      <c r="K787" s="18">
        <v>9.9</v>
      </c>
      <c r="L787" s="22">
        <f ca="1">TRUNC((TODAY()-tBase[[#This Row],[Data Nascimento]])/365)</f>
        <v>49</v>
      </c>
      <c r="M787" s="25" t="str">
        <f ca="1">HLOOKUP(tBase[[#This Row],[Idade]],$O$3:$R$4,2,TRUE)</f>
        <v>44 - 54</v>
      </c>
      <c r="N787" s="22"/>
    </row>
    <row r="788" spans="2:14">
      <c r="B788" s="21">
        <v>96777910303</v>
      </c>
      <c r="C788" t="s">
        <v>87</v>
      </c>
      <c r="D788" t="s">
        <v>6</v>
      </c>
      <c r="E788" t="s">
        <v>7</v>
      </c>
      <c r="F788" t="s">
        <v>9</v>
      </c>
      <c r="G788" t="s">
        <v>425</v>
      </c>
      <c r="H788" s="1">
        <v>22684</v>
      </c>
      <c r="I788" s="1" t="s">
        <v>433</v>
      </c>
      <c r="J788" t="s">
        <v>453</v>
      </c>
      <c r="K788" s="18">
        <v>29.9</v>
      </c>
      <c r="L788" s="22">
        <f ca="1">TRUNC((TODAY()-tBase[[#This Row],[Data Nascimento]])/365)</f>
        <v>63</v>
      </c>
      <c r="M788" s="25" t="str">
        <f ca="1">HLOOKUP(tBase[[#This Row],[Idade]],$O$3:$R$4,2,TRUE)</f>
        <v>54-70</v>
      </c>
      <c r="N788" s="22"/>
    </row>
    <row r="789" spans="2:14">
      <c r="B789" s="21">
        <v>97043215141</v>
      </c>
      <c r="C789" t="s">
        <v>306</v>
      </c>
      <c r="D789" t="s">
        <v>6</v>
      </c>
      <c r="E789" t="s">
        <v>416</v>
      </c>
      <c r="F789" t="s">
        <v>11</v>
      </c>
      <c r="G789" t="s">
        <v>426</v>
      </c>
      <c r="H789" s="1">
        <v>29357</v>
      </c>
      <c r="I789" s="1" t="s">
        <v>433</v>
      </c>
      <c r="J789" t="s">
        <v>456</v>
      </c>
      <c r="K789" s="18">
        <v>79.900000000000006</v>
      </c>
      <c r="L789" s="22">
        <f ca="1">TRUNC((TODAY()-tBase[[#This Row],[Data Nascimento]])/365)</f>
        <v>45</v>
      </c>
      <c r="M789" s="25" t="str">
        <f ca="1">HLOOKUP(tBase[[#This Row],[Idade]],$O$3:$R$4,2,TRUE)</f>
        <v>44 - 54</v>
      </c>
      <c r="N789" s="22"/>
    </row>
    <row r="790" spans="2:14">
      <c r="B790" s="21">
        <v>97361141928</v>
      </c>
      <c r="C790" t="s">
        <v>383</v>
      </c>
      <c r="D790" t="s">
        <v>6</v>
      </c>
      <c r="E790" t="s">
        <v>7</v>
      </c>
      <c r="F790" t="s">
        <v>427</v>
      </c>
      <c r="G790" t="s">
        <v>424</v>
      </c>
      <c r="H790" s="1">
        <v>32123</v>
      </c>
      <c r="I790" s="1" t="s">
        <v>433</v>
      </c>
      <c r="J790" t="s">
        <v>453</v>
      </c>
      <c r="K790" s="18">
        <v>29.9</v>
      </c>
      <c r="L790" s="22">
        <f ca="1">TRUNC((TODAY()-tBase[[#This Row],[Data Nascimento]])/365)</f>
        <v>37</v>
      </c>
      <c r="M790" s="25" t="str">
        <f ca="1">HLOOKUP(tBase[[#This Row],[Idade]],$O$3:$R$4,2,TRUE)</f>
        <v>35 - 44</v>
      </c>
      <c r="N790" s="22"/>
    </row>
    <row r="791" spans="2:14">
      <c r="B791" s="21">
        <v>97520904627</v>
      </c>
      <c r="C791" t="s">
        <v>348</v>
      </c>
      <c r="D791" t="s">
        <v>6</v>
      </c>
      <c r="E791" t="s">
        <v>416</v>
      </c>
      <c r="F791" t="s">
        <v>13</v>
      </c>
      <c r="G791" t="s">
        <v>425</v>
      </c>
      <c r="H791" s="1">
        <v>28812</v>
      </c>
      <c r="I791" s="1" t="s">
        <v>433</v>
      </c>
      <c r="J791" t="s">
        <v>455</v>
      </c>
      <c r="K791" s="18">
        <v>9.9</v>
      </c>
      <c r="L791" s="22">
        <f ca="1">TRUNC((TODAY()-tBase[[#This Row],[Data Nascimento]])/365)</f>
        <v>46</v>
      </c>
      <c r="M791" s="25" t="str">
        <f ca="1">HLOOKUP(tBase[[#This Row],[Idade]],$O$3:$R$4,2,TRUE)</f>
        <v>44 - 54</v>
      </c>
      <c r="N791" s="22"/>
    </row>
    <row r="792" spans="2:14">
      <c r="B792" s="21">
        <v>97854794245</v>
      </c>
      <c r="C792" t="s">
        <v>176</v>
      </c>
      <c r="D792" t="s">
        <v>6</v>
      </c>
      <c r="E792" t="s">
        <v>7</v>
      </c>
      <c r="F792" t="s">
        <v>13</v>
      </c>
      <c r="G792" t="s">
        <v>426</v>
      </c>
      <c r="H792" s="1">
        <v>31566</v>
      </c>
      <c r="I792" s="1" t="s">
        <v>433</v>
      </c>
      <c r="J792" t="s">
        <v>453</v>
      </c>
      <c r="K792" s="18">
        <v>29.9</v>
      </c>
      <c r="L792" s="22">
        <f ca="1">TRUNC((TODAY()-tBase[[#This Row],[Data Nascimento]])/365)</f>
        <v>39</v>
      </c>
      <c r="M792" s="25" t="str">
        <f ca="1">HLOOKUP(tBase[[#This Row],[Idade]],$O$3:$R$4,2,TRUE)</f>
        <v>35 - 44</v>
      </c>
      <c r="N792" s="22"/>
    </row>
    <row r="793" spans="2:14">
      <c r="B793" s="21">
        <v>97867342326</v>
      </c>
      <c r="C793" t="s">
        <v>74</v>
      </c>
      <c r="D793" t="s">
        <v>5</v>
      </c>
      <c r="E793" t="s">
        <v>417</v>
      </c>
      <c r="F793" t="s">
        <v>13</v>
      </c>
      <c r="G793" t="s">
        <v>425</v>
      </c>
      <c r="H793" s="1">
        <v>32872</v>
      </c>
      <c r="I793" s="1" t="s">
        <v>433</v>
      </c>
      <c r="J793" t="s">
        <v>456</v>
      </c>
      <c r="K793" s="18">
        <v>79.900000000000006</v>
      </c>
      <c r="L793" s="22">
        <f ca="1">TRUNC((TODAY()-tBase[[#This Row],[Data Nascimento]])/365)</f>
        <v>35</v>
      </c>
      <c r="M793" s="25" t="str">
        <f ca="1">HLOOKUP(tBase[[#This Row],[Idade]],$O$3:$R$4,2,TRUE)</f>
        <v>35 - 44</v>
      </c>
      <c r="N793" s="22"/>
    </row>
    <row r="794" spans="2:14">
      <c r="B794" s="21">
        <v>97913428100</v>
      </c>
      <c r="C794" t="s">
        <v>388</v>
      </c>
      <c r="D794" t="s">
        <v>5</v>
      </c>
      <c r="E794" t="s">
        <v>416</v>
      </c>
      <c r="F794" t="s">
        <v>14</v>
      </c>
      <c r="G794" t="s">
        <v>425</v>
      </c>
      <c r="H794" s="1">
        <v>36451</v>
      </c>
      <c r="I794" s="1" t="s">
        <v>429</v>
      </c>
      <c r="J794" t="s">
        <v>453</v>
      </c>
      <c r="K794" s="18">
        <v>29.9</v>
      </c>
      <c r="L794" s="22">
        <f ca="1">TRUNC((TODAY()-tBase[[#This Row],[Data Nascimento]])/365)</f>
        <v>25</v>
      </c>
      <c r="M794" s="25" t="str">
        <f ca="1">HLOOKUP(tBase[[#This Row],[Idade]],$O$3:$R$4,2,TRUE)</f>
        <v>24-34</v>
      </c>
      <c r="N794" s="22"/>
    </row>
    <row r="795" spans="2:14">
      <c r="B795" s="21">
        <v>98024981881</v>
      </c>
      <c r="C795" t="s">
        <v>160</v>
      </c>
      <c r="D795" t="s">
        <v>5</v>
      </c>
      <c r="E795" t="s">
        <v>7</v>
      </c>
      <c r="F795" t="s">
        <v>14</v>
      </c>
      <c r="G795" t="s">
        <v>426</v>
      </c>
      <c r="H795" s="1">
        <v>24077</v>
      </c>
      <c r="I795" s="1" t="s">
        <v>432</v>
      </c>
      <c r="J795" t="s">
        <v>453</v>
      </c>
      <c r="K795" s="18">
        <v>29.9</v>
      </c>
      <c r="L795" s="22">
        <f ca="1">TRUNC((TODAY()-tBase[[#This Row],[Data Nascimento]])/365)</f>
        <v>59</v>
      </c>
      <c r="M795" s="25" t="str">
        <f ca="1">HLOOKUP(tBase[[#This Row],[Idade]],$O$3:$R$4,2,TRUE)</f>
        <v>54-70</v>
      </c>
      <c r="N795" s="22"/>
    </row>
    <row r="796" spans="2:14">
      <c r="B796" s="21">
        <v>98384039664</v>
      </c>
      <c r="C796" t="s">
        <v>154</v>
      </c>
      <c r="D796" t="s">
        <v>6</v>
      </c>
      <c r="E796" t="s">
        <v>417</v>
      </c>
      <c r="F796" t="s">
        <v>14</v>
      </c>
      <c r="G796" t="s">
        <v>425</v>
      </c>
      <c r="H796" s="1">
        <v>35468</v>
      </c>
      <c r="I796" s="1" t="s">
        <v>436</v>
      </c>
      <c r="J796" t="s">
        <v>453</v>
      </c>
      <c r="K796" s="18">
        <v>29.9</v>
      </c>
      <c r="L796" s="22">
        <f ca="1">TRUNC((TODAY()-tBase[[#This Row],[Data Nascimento]])/365)</f>
        <v>28</v>
      </c>
      <c r="M796" s="25" t="str">
        <f ca="1">HLOOKUP(tBase[[#This Row],[Idade]],$O$3:$R$4,2,TRUE)</f>
        <v>24-34</v>
      </c>
      <c r="N796" s="22"/>
    </row>
    <row r="797" spans="2:14">
      <c r="B797" s="21">
        <v>98413368768</v>
      </c>
      <c r="C797" t="s">
        <v>156</v>
      </c>
      <c r="D797" t="s">
        <v>6</v>
      </c>
      <c r="E797" t="s">
        <v>7</v>
      </c>
      <c r="F797" t="s">
        <v>13</v>
      </c>
      <c r="G797" t="s">
        <v>426</v>
      </c>
      <c r="H797" s="1">
        <v>34629</v>
      </c>
      <c r="I797" s="1" t="s">
        <v>436</v>
      </c>
      <c r="J797" t="s">
        <v>455</v>
      </c>
      <c r="K797" s="18">
        <v>9.9</v>
      </c>
      <c r="L797" s="22">
        <f ca="1">TRUNC((TODAY()-tBase[[#This Row],[Data Nascimento]])/365)</f>
        <v>30</v>
      </c>
      <c r="M797" s="25" t="str">
        <f ca="1">HLOOKUP(tBase[[#This Row],[Idade]],$O$3:$R$4,2,TRUE)</f>
        <v>24-34</v>
      </c>
      <c r="N797" s="22"/>
    </row>
    <row r="798" spans="2:14">
      <c r="B798" s="21">
        <v>98697109512</v>
      </c>
      <c r="C798" t="s">
        <v>411</v>
      </c>
      <c r="D798" t="s">
        <v>6</v>
      </c>
      <c r="E798" t="s">
        <v>416</v>
      </c>
      <c r="F798" t="s">
        <v>9</v>
      </c>
      <c r="G798" t="s">
        <v>424</v>
      </c>
      <c r="H798" s="1">
        <v>32523</v>
      </c>
      <c r="I798" s="1" t="s">
        <v>436</v>
      </c>
      <c r="J798" t="s">
        <v>455</v>
      </c>
      <c r="K798" s="18">
        <v>9.9</v>
      </c>
      <c r="L798" s="22">
        <f ca="1">TRUNC((TODAY()-tBase[[#This Row],[Data Nascimento]])/365)</f>
        <v>36</v>
      </c>
      <c r="M798" s="25" t="str">
        <f ca="1">HLOOKUP(tBase[[#This Row],[Idade]],$O$3:$R$4,2,TRUE)</f>
        <v>35 - 44</v>
      </c>
      <c r="N798" s="22"/>
    </row>
    <row r="799" spans="2:14">
      <c r="B799" s="21">
        <v>99005827580</v>
      </c>
      <c r="C799" t="s">
        <v>341</v>
      </c>
      <c r="D799" t="s">
        <v>5</v>
      </c>
      <c r="E799" t="s">
        <v>417</v>
      </c>
      <c r="F799" t="s">
        <v>427</v>
      </c>
      <c r="G799" t="s">
        <v>425</v>
      </c>
      <c r="H799" s="1">
        <v>25870</v>
      </c>
      <c r="I799" s="1" t="s">
        <v>436</v>
      </c>
      <c r="J799" t="s">
        <v>454</v>
      </c>
      <c r="K799" s="18">
        <v>35.9</v>
      </c>
      <c r="L799" s="22">
        <f ca="1">TRUNC((TODAY()-tBase[[#This Row],[Data Nascimento]])/365)</f>
        <v>54</v>
      </c>
      <c r="M799" s="25" t="str">
        <f ca="1">HLOOKUP(tBase[[#This Row],[Idade]],$O$3:$R$4,2,TRUE)</f>
        <v>54-70</v>
      </c>
      <c r="N799" s="22"/>
    </row>
    <row r="800" spans="2:14">
      <c r="B800" s="21">
        <v>99052709620</v>
      </c>
      <c r="C800" t="s">
        <v>284</v>
      </c>
      <c r="D800" t="s">
        <v>5</v>
      </c>
      <c r="E800" t="s">
        <v>418</v>
      </c>
      <c r="F800" t="s">
        <v>13</v>
      </c>
      <c r="G800" t="s">
        <v>425</v>
      </c>
      <c r="H800" s="1">
        <v>34192</v>
      </c>
      <c r="I800" s="1" t="s">
        <v>436</v>
      </c>
      <c r="J800" t="s">
        <v>455</v>
      </c>
      <c r="K800" s="18">
        <v>9.9</v>
      </c>
      <c r="L800" s="22">
        <f ca="1">TRUNC((TODAY()-tBase[[#This Row],[Data Nascimento]])/365)</f>
        <v>32</v>
      </c>
      <c r="M800" s="25" t="str">
        <f ca="1">HLOOKUP(tBase[[#This Row],[Idade]],$O$3:$R$4,2,TRUE)</f>
        <v>24-34</v>
      </c>
      <c r="N800" s="22"/>
    </row>
    <row r="801" spans="2:14">
      <c r="B801" s="21">
        <v>99391394012</v>
      </c>
      <c r="C801" t="s">
        <v>24</v>
      </c>
      <c r="D801" t="s">
        <v>5</v>
      </c>
      <c r="E801" t="s">
        <v>417</v>
      </c>
      <c r="F801" t="s">
        <v>13</v>
      </c>
      <c r="G801" t="s">
        <v>425</v>
      </c>
      <c r="H801" s="1">
        <v>36312</v>
      </c>
      <c r="I801" s="1" t="s">
        <v>436</v>
      </c>
      <c r="J801" t="s">
        <v>454</v>
      </c>
      <c r="K801" s="18">
        <v>35.9</v>
      </c>
      <c r="L801" s="22">
        <f ca="1">TRUNC((TODAY()-tBase[[#This Row],[Data Nascimento]])/365)</f>
        <v>26</v>
      </c>
      <c r="M801" s="25" t="str">
        <f ca="1">HLOOKUP(tBase[[#This Row],[Idade]],$O$3:$R$4,2,TRUE)</f>
        <v>24-34</v>
      </c>
      <c r="N801" s="22"/>
    </row>
    <row r="802" spans="2:14">
      <c r="B802" s="21">
        <v>99587124171</v>
      </c>
      <c r="C802" t="s">
        <v>296</v>
      </c>
      <c r="D802" t="s">
        <v>5</v>
      </c>
      <c r="E802" t="s">
        <v>7</v>
      </c>
      <c r="F802" t="s">
        <v>13</v>
      </c>
      <c r="G802" t="s">
        <v>426</v>
      </c>
      <c r="H802" s="1">
        <v>28112</v>
      </c>
      <c r="I802" s="1" t="s">
        <v>435</v>
      </c>
      <c r="J802" t="s">
        <v>453</v>
      </c>
      <c r="K802" s="18">
        <v>29.9</v>
      </c>
      <c r="L802" s="22">
        <f ca="1">TRUNC((TODAY()-tBase[[#This Row],[Data Nascimento]])/365)</f>
        <v>48</v>
      </c>
      <c r="M802" s="25" t="str">
        <f ca="1">HLOOKUP(tBase[[#This Row],[Idade]],$O$3:$R$4,2,TRUE)</f>
        <v>44 - 54</v>
      </c>
      <c r="N802" s="22"/>
    </row>
    <row r="803" spans="2:14">
      <c r="B803" s="21">
        <v>99659049071</v>
      </c>
      <c r="C803" t="s">
        <v>274</v>
      </c>
      <c r="D803" t="s">
        <v>6</v>
      </c>
      <c r="E803" t="s">
        <v>417</v>
      </c>
      <c r="F803" t="s">
        <v>14</v>
      </c>
      <c r="G803" t="s">
        <v>425</v>
      </c>
      <c r="H803" s="1">
        <v>35229</v>
      </c>
      <c r="I803" s="1" t="s">
        <v>433</v>
      </c>
      <c r="J803" t="s">
        <v>453</v>
      </c>
      <c r="K803" s="18">
        <v>29.9</v>
      </c>
      <c r="L803" s="22">
        <f ca="1">TRUNC((TODAY()-tBase[[#This Row],[Data Nascimento]])/365)</f>
        <v>29</v>
      </c>
      <c r="M803" s="25" t="str">
        <f ca="1">HLOOKUP(tBase[[#This Row],[Idade]],$O$3:$R$4,2,TRUE)</f>
        <v>24-34</v>
      </c>
      <c r="N803" s="22"/>
    </row>
    <row r="804" spans="2:14">
      <c r="B804" s="21">
        <v>99687496489</v>
      </c>
      <c r="C804" t="s">
        <v>312</v>
      </c>
      <c r="D804" t="s">
        <v>6</v>
      </c>
      <c r="E804" t="s">
        <v>8</v>
      </c>
      <c r="F804" t="s">
        <v>13</v>
      </c>
      <c r="G804" t="s">
        <v>425</v>
      </c>
      <c r="H804" s="1">
        <v>35163</v>
      </c>
      <c r="I804" s="1" t="s">
        <v>433</v>
      </c>
      <c r="J804" t="s">
        <v>454</v>
      </c>
      <c r="K804" s="18">
        <v>35.9</v>
      </c>
      <c r="L804" s="22">
        <f ca="1">TRUNC((TODAY()-tBase[[#This Row],[Data Nascimento]])/365)</f>
        <v>29</v>
      </c>
      <c r="M804" s="25" t="str">
        <f ca="1">HLOOKUP(tBase[[#This Row],[Idade]],$O$3:$R$4,2,TRUE)</f>
        <v>24-34</v>
      </c>
      <c r="N804" s="2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A6C0-EA74-4BEC-9B56-B7291FEEF6CA}">
  <sheetPr>
    <tabColor theme="4"/>
  </sheetPr>
  <dimension ref="V27:W41"/>
  <sheetViews>
    <sheetView showGridLines="0" topLeftCell="A7" zoomScale="90" zoomScaleNormal="90" workbookViewId="0">
      <selection activeCell="X39" sqref="X39"/>
    </sheetView>
  </sheetViews>
  <sheetFormatPr defaultRowHeight="15"/>
  <sheetData>
    <row r="27" spans="22:23" ht="15.75">
      <c r="V27" s="8" t="s">
        <v>443</v>
      </c>
      <c r="W27" s="9"/>
    </row>
    <row r="28" spans="22:23" ht="15.75">
      <c r="V28" s="10" t="s">
        <v>442</v>
      </c>
      <c r="W28" s="9"/>
    </row>
    <row r="29" spans="22:23" ht="15.75">
      <c r="V29" s="9"/>
      <c r="W29" s="9"/>
    </row>
    <row r="30" spans="22:23" ht="15.75">
      <c r="V30" s="9"/>
      <c r="W30" s="9"/>
    </row>
    <row r="31" spans="22:23" ht="15.75">
      <c r="V31" s="8" t="s">
        <v>444</v>
      </c>
      <c r="W31" s="9"/>
    </row>
    <row r="32" spans="22:23" ht="15.75">
      <c r="V32" s="9"/>
      <c r="W32" s="9"/>
    </row>
    <row r="33" spans="22:23" ht="15.75">
      <c r="V33" s="11"/>
      <c r="W33" s="9" t="s">
        <v>440</v>
      </c>
    </row>
    <row r="34" spans="22:23" ht="15.75">
      <c r="V34" s="9"/>
      <c r="W34" s="9"/>
    </row>
    <row r="35" spans="22:23" ht="15.75">
      <c r="V35" s="12"/>
      <c r="W35" s="9" t="s">
        <v>441</v>
      </c>
    </row>
    <row r="36" spans="22:23" ht="15.75">
      <c r="V36" s="9"/>
      <c r="W36" s="9"/>
    </row>
    <row r="37" spans="22:23" ht="15.75">
      <c r="V37" s="13"/>
      <c r="W37" s="9" t="s">
        <v>437</v>
      </c>
    </row>
    <row r="38" spans="22:23" ht="15.75">
      <c r="V38" s="9"/>
      <c r="W38" s="9"/>
    </row>
    <row r="39" spans="22:23" ht="15.75">
      <c r="V39" s="14"/>
      <c r="W39" s="9" t="s">
        <v>438</v>
      </c>
    </row>
    <row r="40" spans="22:23" ht="15.75">
      <c r="V40" s="9"/>
      <c r="W40" s="9"/>
    </row>
    <row r="41" spans="22:23" ht="15.75">
      <c r="V41" s="15"/>
      <c r="W41" s="9" t="s">
        <v>439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C5797-F41D-4E60-9BC6-4A116B7658FB}">
  <sheetPr>
    <tabColor theme="5"/>
  </sheetPr>
  <dimension ref="B4:AK25"/>
  <sheetViews>
    <sheetView showGridLines="0" topLeftCell="G1" workbookViewId="0">
      <selection activeCell="W14" sqref="W14:W16"/>
    </sheetView>
  </sheetViews>
  <sheetFormatPr defaultRowHeight="15"/>
  <cols>
    <col min="1" max="1" width="1.7109375" customWidth="1"/>
    <col min="2" max="2" width="18.42578125" bestFit="1" customWidth="1"/>
    <col min="3" max="3" width="23" customWidth="1"/>
    <col min="4" max="4" width="8.85546875" customWidth="1"/>
    <col min="5" max="5" width="13.42578125" customWidth="1"/>
    <col min="6" max="6" width="4.5703125" customWidth="1"/>
    <col min="7" max="8" width="3.42578125" customWidth="1"/>
    <col min="9" max="9" width="20.42578125" bestFit="1" customWidth="1"/>
    <col min="10" max="10" width="20.140625" bestFit="1" customWidth="1"/>
    <col min="11" max="11" width="10.140625" bestFit="1" customWidth="1"/>
    <col min="12" max="12" width="10.7109375" bestFit="1" customWidth="1"/>
    <col min="13" max="14" width="2.42578125" customWidth="1"/>
    <col min="15" max="15" width="18.42578125" bestFit="1" customWidth="1"/>
    <col min="16" max="16" width="23.28515625" bestFit="1" customWidth="1"/>
    <col min="17" max="17" width="9.5703125" customWidth="1"/>
    <col min="18" max="18" width="1.85546875" customWidth="1"/>
    <col min="19" max="20" width="1.7109375" customWidth="1"/>
    <col min="21" max="21" width="18.42578125" bestFit="1" customWidth="1"/>
    <col min="22" max="22" width="19.85546875" bestFit="1" customWidth="1"/>
    <col min="23" max="23" width="5" customWidth="1"/>
    <col min="24" max="24" width="2.85546875" customWidth="1"/>
    <col min="25" max="26" width="2.28515625" customWidth="1"/>
    <col min="27" max="27" width="22" bestFit="1" customWidth="1"/>
    <col min="28" max="28" width="22" customWidth="1"/>
    <col min="29" max="31" width="4.5703125" hidden="1" customWidth="1"/>
    <col min="32" max="32" width="4.5703125" customWidth="1"/>
    <col min="33" max="33" width="14" bestFit="1" customWidth="1"/>
    <col min="34" max="34" width="22" bestFit="1" customWidth="1"/>
    <col min="35" max="37" width="9.140625" hidden="1" customWidth="1"/>
  </cols>
  <sheetData>
    <row r="4" spans="2:36">
      <c r="B4" s="34" t="s">
        <v>446</v>
      </c>
      <c r="C4" s="35"/>
      <c r="D4" s="35"/>
      <c r="E4" s="35"/>
      <c r="F4" s="47"/>
      <c r="I4" s="17" t="s">
        <v>447</v>
      </c>
      <c r="J4" s="17"/>
      <c r="K4" s="17"/>
      <c r="L4" s="17"/>
      <c r="O4" s="34" t="s">
        <v>448</v>
      </c>
      <c r="P4" s="35"/>
      <c r="Q4" s="35"/>
      <c r="R4" s="36"/>
      <c r="U4" s="34" t="s">
        <v>449</v>
      </c>
      <c r="V4" s="35"/>
      <c r="W4" s="35"/>
      <c r="X4" s="36"/>
      <c r="AA4" s="34" t="s">
        <v>450</v>
      </c>
      <c r="AB4" s="36"/>
      <c r="AC4" s="17"/>
      <c r="AD4" s="17"/>
      <c r="AG4" s="17" t="s">
        <v>451</v>
      </c>
      <c r="AH4" s="17"/>
      <c r="AI4" s="17"/>
      <c r="AJ4" s="17"/>
    </row>
    <row r="5" spans="2:36">
      <c r="B5" s="51" t="s">
        <v>468</v>
      </c>
      <c r="C5" s="31" t="s">
        <v>469</v>
      </c>
      <c r="D5" s="37"/>
      <c r="E5" s="37"/>
      <c r="F5" s="38"/>
      <c r="I5" s="27" t="s">
        <v>461</v>
      </c>
      <c r="J5" s="27" t="s">
        <v>462</v>
      </c>
      <c r="O5" s="51" t="s">
        <v>459</v>
      </c>
      <c r="P5" s="31" t="s">
        <v>463</v>
      </c>
      <c r="Q5" s="37"/>
      <c r="R5" s="38"/>
      <c r="U5" s="51" t="s">
        <v>459</v>
      </c>
      <c r="V5" s="31" t="s">
        <v>464</v>
      </c>
      <c r="W5" s="37"/>
      <c r="X5" s="38"/>
      <c r="AA5" s="51" t="s">
        <v>459</v>
      </c>
      <c r="AB5" s="31" t="s">
        <v>465</v>
      </c>
      <c r="AG5" t="s">
        <v>466</v>
      </c>
      <c r="AH5" s="29" t="s">
        <v>467</v>
      </c>
    </row>
    <row r="6" spans="2:36">
      <c r="B6" s="52" t="s">
        <v>5</v>
      </c>
      <c r="C6" s="49">
        <v>352</v>
      </c>
      <c r="D6" s="37"/>
      <c r="E6" s="37"/>
      <c r="F6" s="38"/>
      <c r="I6" s="27" t="s">
        <v>459</v>
      </c>
      <c r="J6" t="s">
        <v>5</v>
      </c>
      <c r="K6" t="s">
        <v>6</v>
      </c>
      <c r="L6" t="s">
        <v>460</v>
      </c>
      <c r="O6" s="52" t="s">
        <v>455</v>
      </c>
      <c r="P6" s="49">
        <v>266</v>
      </c>
      <c r="Q6" s="37"/>
      <c r="R6" s="38"/>
      <c r="U6" s="52" t="s">
        <v>426</v>
      </c>
      <c r="V6" s="49">
        <v>216</v>
      </c>
      <c r="W6" s="37"/>
      <c r="X6" s="38"/>
      <c r="AA6" s="52" t="s">
        <v>433</v>
      </c>
      <c r="AB6" s="49">
        <v>333</v>
      </c>
      <c r="AG6" s="18">
        <v>26467.800000000334</v>
      </c>
      <c r="AH6" s="18">
        <f>GETPIVOTDATA("Mensalidades",$AG$5)*12</f>
        <v>317613.60000000399</v>
      </c>
    </row>
    <row r="7" spans="2:36">
      <c r="B7" s="53" t="s">
        <v>6</v>
      </c>
      <c r="C7" s="50">
        <v>450</v>
      </c>
      <c r="D7" s="37"/>
      <c r="E7" s="37"/>
      <c r="F7" s="38"/>
      <c r="I7" s="28" t="s">
        <v>420</v>
      </c>
      <c r="J7" s="22">
        <v>46</v>
      </c>
      <c r="K7" s="22">
        <v>63</v>
      </c>
      <c r="L7" s="22">
        <v>109</v>
      </c>
      <c r="O7" s="56" t="s">
        <v>453</v>
      </c>
      <c r="P7" s="55">
        <v>232</v>
      </c>
      <c r="Q7" s="37"/>
      <c r="R7" s="38"/>
      <c r="U7" s="56" t="s">
        <v>425</v>
      </c>
      <c r="V7" s="55">
        <v>409</v>
      </c>
      <c r="W7" s="37"/>
      <c r="X7" s="38"/>
      <c r="AA7" s="56" t="s">
        <v>436</v>
      </c>
      <c r="AB7" s="55">
        <v>190</v>
      </c>
    </row>
    <row r="8" spans="2:36">
      <c r="B8" s="40"/>
      <c r="C8" s="37"/>
      <c r="D8" s="37"/>
      <c r="E8" s="37"/>
      <c r="F8" s="38"/>
      <c r="I8" s="28" t="s">
        <v>421</v>
      </c>
      <c r="J8" s="22">
        <v>102</v>
      </c>
      <c r="K8" s="22">
        <v>121</v>
      </c>
      <c r="L8" s="22">
        <v>223</v>
      </c>
      <c r="O8" s="56" t="s">
        <v>454</v>
      </c>
      <c r="P8" s="55">
        <v>168</v>
      </c>
      <c r="Q8" s="37"/>
      <c r="R8" s="38"/>
      <c r="U8" s="53" t="s">
        <v>424</v>
      </c>
      <c r="V8" s="50">
        <v>177</v>
      </c>
      <c r="W8" s="37"/>
      <c r="X8" s="38"/>
      <c r="AA8" s="56" t="s">
        <v>435</v>
      </c>
      <c r="AB8" s="55">
        <v>70</v>
      </c>
    </row>
    <row r="9" spans="2:36">
      <c r="B9" s="40"/>
      <c r="C9" s="30" t="s">
        <v>470</v>
      </c>
      <c r="D9" s="30" t="s">
        <v>471</v>
      </c>
      <c r="E9" s="30" t="s">
        <v>472</v>
      </c>
      <c r="F9" s="38"/>
      <c r="I9" s="28" t="s">
        <v>422</v>
      </c>
      <c r="J9" s="22">
        <v>90</v>
      </c>
      <c r="K9" s="22">
        <v>113</v>
      </c>
      <c r="L9" s="22">
        <v>203</v>
      </c>
      <c r="O9" s="53" t="s">
        <v>456</v>
      </c>
      <c r="P9" s="50">
        <v>136</v>
      </c>
      <c r="Q9" s="37"/>
      <c r="R9" s="38"/>
      <c r="U9" s="40"/>
      <c r="V9" s="37"/>
      <c r="W9" s="37"/>
      <c r="X9" s="38"/>
      <c r="AA9" s="56" t="s">
        <v>430</v>
      </c>
      <c r="AB9" s="55">
        <v>69</v>
      </c>
    </row>
    <row r="10" spans="2:36">
      <c r="B10" s="48" t="s">
        <v>5</v>
      </c>
      <c r="C10" s="31">
        <f>IFERROR(GETPIVOTDATA("Gênero",$B$5,"Gênero",B10),0)</f>
        <v>352</v>
      </c>
      <c r="D10" s="32">
        <f>C10/C12</f>
        <v>0.43890274314214461</v>
      </c>
      <c r="E10" s="32">
        <f>1-(C10/C12)</f>
        <v>0.56109725685785539</v>
      </c>
      <c r="F10" s="38"/>
      <c r="I10" s="28" t="s">
        <v>423</v>
      </c>
      <c r="J10" s="22">
        <v>114</v>
      </c>
      <c r="K10" s="22">
        <v>153</v>
      </c>
      <c r="L10" s="22">
        <v>267</v>
      </c>
      <c r="O10" s="40"/>
      <c r="P10" s="37"/>
      <c r="Q10" s="37"/>
      <c r="R10" s="38"/>
      <c r="U10" s="40"/>
      <c r="V10" s="37"/>
      <c r="W10" s="37"/>
      <c r="X10" s="38"/>
      <c r="AA10" s="56" t="s">
        <v>429</v>
      </c>
      <c r="AB10" s="55">
        <v>47</v>
      </c>
    </row>
    <row r="11" spans="2:36">
      <c r="B11" s="48" t="s">
        <v>6</v>
      </c>
      <c r="C11" s="31">
        <f>IFERROR(GETPIVOTDATA("Gênero",$B$5,"Gênero",B11),0)</f>
        <v>450</v>
      </c>
      <c r="D11" s="32">
        <f>C11/C12</f>
        <v>0.56109725685785539</v>
      </c>
      <c r="E11" s="32">
        <f>1-(C11/C12)</f>
        <v>0.43890274314214461</v>
      </c>
      <c r="F11" s="38"/>
      <c r="I11" s="28" t="s">
        <v>460</v>
      </c>
      <c r="J11" s="22">
        <v>352</v>
      </c>
      <c r="K11" s="22">
        <v>450</v>
      </c>
      <c r="L11" s="22">
        <v>802</v>
      </c>
      <c r="O11" s="40"/>
      <c r="P11" s="37"/>
      <c r="Q11" s="37"/>
      <c r="R11" s="38"/>
      <c r="U11" s="40"/>
      <c r="V11" s="37"/>
      <c r="W11" s="37"/>
      <c r="X11" s="38"/>
      <c r="AA11" s="56" t="s">
        <v>432</v>
      </c>
      <c r="AB11" s="55">
        <v>47</v>
      </c>
    </row>
    <row r="12" spans="2:36">
      <c r="B12" s="48" t="s">
        <v>470</v>
      </c>
      <c r="C12" s="33">
        <f>C10+C11</f>
        <v>802</v>
      </c>
      <c r="D12" s="31"/>
      <c r="E12" s="31"/>
      <c r="F12" s="38"/>
      <c r="O12" s="40"/>
      <c r="P12" s="37"/>
      <c r="Q12" s="37"/>
      <c r="R12" s="38"/>
      <c r="U12" s="40"/>
      <c r="V12" s="37"/>
      <c r="W12" s="37"/>
      <c r="X12" s="38"/>
      <c r="AA12" s="56" t="s">
        <v>431</v>
      </c>
      <c r="AB12" s="55">
        <v>23</v>
      </c>
    </row>
    <row r="13" spans="2:36">
      <c r="B13" s="40"/>
      <c r="C13" s="37"/>
      <c r="D13" s="37"/>
      <c r="E13" s="37"/>
      <c r="F13" s="38"/>
      <c r="O13" s="41" t="s">
        <v>470</v>
      </c>
      <c r="P13" s="42">
        <f>SUM(P14:P17)</f>
        <v>802</v>
      </c>
      <c r="Q13" s="37"/>
      <c r="R13" s="38"/>
      <c r="U13" s="40"/>
      <c r="V13" s="37"/>
      <c r="W13" s="37"/>
      <c r="X13" s="38"/>
      <c r="AA13" s="53" t="s">
        <v>434</v>
      </c>
      <c r="AB13" s="55">
        <v>23</v>
      </c>
    </row>
    <row r="14" spans="2:36">
      <c r="B14" s="40"/>
      <c r="C14" s="37"/>
      <c r="D14" s="37"/>
      <c r="E14" s="37"/>
      <c r="F14" s="38"/>
      <c r="O14" s="40" t="str">
        <f>O6</f>
        <v>Magic Box</v>
      </c>
      <c r="P14" s="37">
        <f>P6</f>
        <v>266</v>
      </c>
      <c r="Q14" s="43">
        <f>P14/SUM($P$14:$P$17)</f>
        <v>0.33167082294264338</v>
      </c>
      <c r="R14" s="38"/>
      <c r="U14" s="39" t="s">
        <v>426</v>
      </c>
      <c r="V14" s="37">
        <f>GETPIVOTDATA("Região",$U$5,"Região",U14)</f>
        <v>216</v>
      </c>
      <c r="W14" s="43">
        <f>IFERROR(V14/SUM($V$14:$V$16),"- -")</f>
        <v>0.26932668329177056</v>
      </c>
      <c r="X14" s="38"/>
      <c r="AA14" s="54" t="s">
        <v>460</v>
      </c>
      <c r="AB14" s="50">
        <v>802</v>
      </c>
    </row>
    <row r="15" spans="2:36">
      <c r="B15" s="40"/>
      <c r="C15" s="37"/>
      <c r="D15" s="37"/>
      <c r="E15" s="37"/>
      <c r="F15" s="38"/>
      <c r="O15" s="40" t="str">
        <f t="shared" ref="O15:P15" si="0">O7</f>
        <v>Safe Watch</v>
      </c>
      <c r="P15" s="37">
        <f t="shared" si="0"/>
        <v>232</v>
      </c>
      <c r="Q15" s="43">
        <f t="shared" ref="Q15:Q18" si="1">P15/SUM($P$14:$P$17)</f>
        <v>0.2892768079800499</v>
      </c>
      <c r="R15" s="38"/>
      <c r="U15" s="39" t="s">
        <v>425</v>
      </c>
      <c r="V15" s="37">
        <f t="shared" ref="V15:V16" si="2">GETPIVOTDATA("Região",$U$5,"Região",U15)</f>
        <v>409</v>
      </c>
      <c r="W15" s="43">
        <f t="shared" ref="W15:W16" si="3">IFERROR(V15/SUM($V$14:$V$16),"- -")</f>
        <v>0.5099750623441397</v>
      </c>
      <c r="X15" s="38"/>
      <c r="AA15" s="40"/>
      <c r="AB15" s="38"/>
    </row>
    <row r="16" spans="2:36">
      <c r="B16" s="40"/>
      <c r="C16" s="37"/>
      <c r="D16" s="37"/>
      <c r="E16" s="37"/>
      <c r="F16" s="38"/>
      <c r="O16" s="40" t="str">
        <f t="shared" ref="O16:P16" si="4">O8</f>
        <v>Deluxe Box</v>
      </c>
      <c r="P16" s="37">
        <f t="shared" si="4"/>
        <v>168</v>
      </c>
      <c r="Q16" s="43">
        <f t="shared" si="1"/>
        <v>0.20947630922693267</v>
      </c>
      <c r="R16" s="38"/>
      <c r="U16" s="39" t="s">
        <v>424</v>
      </c>
      <c r="V16" s="37">
        <f t="shared" si="2"/>
        <v>177</v>
      </c>
      <c r="W16" s="43">
        <f t="shared" si="3"/>
        <v>0.22069825436408977</v>
      </c>
      <c r="X16" s="38"/>
      <c r="AA16" s="40"/>
      <c r="AB16" s="38"/>
    </row>
    <row r="17" spans="2:28">
      <c r="B17" s="40"/>
      <c r="C17" s="37"/>
      <c r="D17" s="37"/>
      <c r="E17" s="37"/>
      <c r="F17" s="38"/>
      <c r="O17" s="40" t="str">
        <f t="shared" ref="O17:P17" si="5">O9</f>
        <v>Premium X</v>
      </c>
      <c r="P17" s="37">
        <f t="shared" si="5"/>
        <v>136</v>
      </c>
      <c r="Q17" s="43">
        <f t="shared" si="1"/>
        <v>0.16957605985037408</v>
      </c>
      <c r="R17" s="38"/>
      <c r="U17" s="40"/>
      <c r="V17" s="37"/>
      <c r="W17" s="37"/>
      <c r="X17" s="38"/>
      <c r="AA17" s="40"/>
      <c r="AB17" s="38"/>
    </row>
    <row r="18" spans="2:28">
      <c r="B18" s="40"/>
      <c r="C18" s="37"/>
      <c r="D18" s="37"/>
      <c r="E18" s="37"/>
      <c r="F18" s="38"/>
      <c r="O18" s="40"/>
      <c r="P18" s="37"/>
      <c r="Q18" s="37"/>
      <c r="R18" s="38"/>
      <c r="U18" s="40"/>
      <c r="V18" s="37"/>
      <c r="W18" s="37"/>
      <c r="X18" s="38"/>
      <c r="AA18" s="40" t="str">
        <f>IF(AA6="","Não há dados",AA6)</f>
        <v>Produto Excelente</v>
      </c>
      <c r="AB18" s="38">
        <f>AB6</f>
        <v>333</v>
      </c>
    </row>
    <row r="19" spans="2:28">
      <c r="B19" s="40"/>
      <c r="C19" s="37"/>
      <c r="D19" s="37"/>
      <c r="E19" s="37"/>
      <c r="F19" s="38"/>
      <c r="O19" s="40"/>
      <c r="P19" s="37"/>
      <c r="Q19" s="37"/>
      <c r="R19" s="38"/>
      <c r="U19" s="40"/>
      <c r="V19" s="37"/>
      <c r="W19" s="37"/>
      <c r="X19" s="38"/>
      <c r="AA19" s="40" t="str">
        <f t="shared" ref="AA19:AA25" si="6">IF(AA7="","Não há dados",AA7)</f>
        <v>Atendimento Bom</v>
      </c>
      <c r="AB19" s="38">
        <f t="shared" ref="AA19:AB19" si="7">AB7</f>
        <v>190</v>
      </c>
    </row>
    <row r="20" spans="2:28">
      <c r="B20" s="44"/>
      <c r="C20" s="45"/>
      <c r="D20" s="45"/>
      <c r="E20" s="45"/>
      <c r="F20" s="46"/>
      <c r="O20" s="44"/>
      <c r="P20" s="45"/>
      <c r="Q20" s="45"/>
      <c r="R20" s="46"/>
      <c r="U20" s="40"/>
      <c r="V20" s="37"/>
      <c r="W20" s="37"/>
      <c r="X20" s="38"/>
      <c r="AA20" s="40" t="str">
        <f t="shared" si="6"/>
        <v>Faltando Item</v>
      </c>
      <c r="AB20" s="38">
        <f t="shared" ref="AA20:AB20" si="8">AB8</f>
        <v>70</v>
      </c>
    </row>
    <row r="21" spans="2:28">
      <c r="U21" s="40"/>
      <c r="V21" s="37"/>
      <c r="W21" s="37"/>
      <c r="X21" s="38"/>
      <c r="AA21" s="40" t="str">
        <f t="shared" si="6"/>
        <v>Atraso na Entrega</v>
      </c>
      <c r="AB21" s="38">
        <f t="shared" ref="AA21:AB21" si="9">AB9</f>
        <v>69</v>
      </c>
    </row>
    <row r="22" spans="2:28">
      <c r="U22" s="40"/>
      <c r="V22" s="37"/>
      <c r="W22" s="37"/>
      <c r="X22" s="38"/>
      <c r="AA22" s="40" t="str">
        <f t="shared" si="6"/>
        <v>Suporte Ruim</v>
      </c>
      <c r="AB22" s="38">
        <f t="shared" ref="AA22:AB22" si="10">AB10</f>
        <v>47</v>
      </c>
    </row>
    <row r="23" spans="2:28">
      <c r="U23" s="40"/>
      <c r="V23" s="37"/>
      <c r="W23" s="37"/>
      <c r="X23" s="38"/>
      <c r="AA23" s="40" t="str">
        <f t="shared" si="6"/>
        <v>Embalagem Danificada</v>
      </c>
      <c r="AB23" s="38">
        <f t="shared" ref="AA23:AB23" si="11">AB11</f>
        <v>47</v>
      </c>
    </row>
    <row r="24" spans="2:28">
      <c r="U24" s="40"/>
      <c r="V24" s="37"/>
      <c r="W24" s="37"/>
      <c r="X24" s="38"/>
      <c r="AA24" s="40" t="str">
        <f t="shared" si="6"/>
        <v>Produto com defeito</v>
      </c>
      <c r="AB24" s="38">
        <f t="shared" ref="AA24:AB24" si="12">AB12</f>
        <v>23</v>
      </c>
    </row>
    <row r="25" spans="2:28">
      <c r="U25" s="44"/>
      <c r="V25" s="45"/>
      <c r="W25" s="45"/>
      <c r="X25" s="46"/>
      <c r="AA25" s="40" t="str">
        <f t="shared" si="6"/>
        <v>Boa qualidade</v>
      </c>
      <c r="AB25" s="46">
        <f t="shared" ref="AA25:AB25" si="13">AB13</f>
        <v>23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C6F6-B3E2-44AF-B406-D60B9ADCDA2F}">
  <sheetPr>
    <tabColor theme="8"/>
  </sheetPr>
  <dimension ref="A1:AI40"/>
  <sheetViews>
    <sheetView tabSelected="1" zoomScale="98" zoomScaleNormal="98" workbookViewId="0">
      <selection activeCell="AC19" sqref="AC19"/>
    </sheetView>
  </sheetViews>
  <sheetFormatPr defaultRowHeight="15"/>
  <cols>
    <col min="5" max="5" width="8.85546875" customWidth="1"/>
  </cols>
  <sheetData>
    <row r="1" spans="1: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4"/>
      <c r="AF1" s="4"/>
      <c r="AG1" s="4"/>
      <c r="AH1" s="4"/>
      <c r="AI1" s="4"/>
    </row>
    <row r="2" spans="1: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4"/>
      <c r="AF2" s="4"/>
      <c r="AG2" s="4"/>
      <c r="AH2" s="4"/>
      <c r="AI2" s="4"/>
    </row>
    <row r="3" spans="1: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4"/>
      <c r="AF3" s="4"/>
      <c r="AG3" s="4"/>
      <c r="AH3" s="4"/>
      <c r="AI3" s="4"/>
    </row>
    <row r="4" spans="1: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4"/>
      <c r="AF4" s="4"/>
      <c r="AG4" s="4"/>
      <c r="AH4" s="4"/>
      <c r="AI4" s="4"/>
    </row>
    <row r="5" spans="1: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4"/>
      <c r="AF5" s="4"/>
      <c r="AG5" s="4"/>
      <c r="AH5" s="4"/>
      <c r="AI5" s="4"/>
    </row>
    <row r="6" spans="1: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4"/>
      <c r="AF6" s="4"/>
      <c r="AG6" s="4"/>
      <c r="AH6" s="4"/>
      <c r="AI6" s="4"/>
    </row>
    <row r="7" spans="1: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4"/>
      <c r="AF7" s="4"/>
      <c r="AG7" s="4"/>
      <c r="AH7" s="4"/>
      <c r="AI7" s="4"/>
    </row>
    <row r="8" spans="1: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4"/>
      <c r="AF8" s="4"/>
      <c r="AG8" s="4"/>
      <c r="AH8" s="4"/>
      <c r="AI8" s="4"/>
    </row>
    <row r="9" spans="1: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  <c r="Z9" s="6"/>
      <c r="AA9" s="6"/>
      <c r="AB9" s="6"/>
      <c r="AC9" s="6"/>
      <c r="AD9" s="6"/>
      <c r="AE9" s="4"/>
      <c r="AF9" s="4"/>
      <c r="AG9" s="4"/>
      <c r="AH9" s="4"/>
      <c r="AI9" s="4"/>
    </row>
    <row r="10" spans="1: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6"/>
      <c r="Z10" s="6"/>
      <c r="AA10" s="6"/>
      <c r="AB10" s="6"/>
      <c r="AC10" s="6"/>
      <c r="AD10" s="6"/>
      <c r="AE10" s="4"/>
      <c r="AF10" s="4"/>
      <c r="AG10" s="4"/>
      <c r="AH10" s="4"/>
      <c r="AI10" s="4"/>
    </row>
    <row r="11" spans="1: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6"/>
      <c r="Z11" s="6"/>
      <c r="AA11" s="6"/>
      <c r="AB11" s="6"/>
      <c r="AC11" s="6"/>
      <c r="AD11" s="6"/>
      <c r="AE11" s="4"/>
      <c r="AF11" s="4"/>
      <c r="AG11" s="4"/>
      <c r="AH11" s="4"/>
      <c r="AI11" s="4"/>
    </row>
    <row r="12" spans="1: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6"/>
      <c r="Z12" s="6"/>
      <c r="AA12" s="6"/>
      <c r="AB12" s="6"/>
      <c r="AC12" s="6"/>
      <c r="AD12" s="6"/>
      <c r="AE12" s="4"/>
      <c r="AF12" s="4"/>
      <c r="AG12" s="4"/>
      <c r="AH12" s="4"/>
      <c r="AI12" s="4"/>
    </row>
    <row r="13" spans="1: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Z13" s="6"/>
      <c r="AA13" s="6"/>
      <c r="AB13" s="6"/>
      <c r="AC13" s="6"/>
      <c r="AD13" s="6"/>
      <c r="AE13" s="4"/>
      <c r="AF13" s="4"/>
      <c r="AG13" s="4"/>
      <c r="AH13" s="4"/>
      <c r="AI13" s="4"/>
    </row>
    <row r="14" spans="1: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  <c r="Z14" s="6"/>
      <c r="AA14" s="6"/>
      <c r="AB14" s="6"/>
      <c r="AC14" s="6"/>
      <c r="AD14" s="6"/>
      <c r="AE14" s="4"/>
      <c r="AF14" s="4"/>
      <c r="AG14" s="4"/>
      <c r="AH14" s="4"/>
      <c r="AI14" s="4"/>
    </row>
    <row r="15" spans="1: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Z15" s="6"/>
      <c r="AA15" s="6"/>
      <c r="AB15" s="6"/>
      <c r="AC15" s="6"/>
      <c r="AD15" s="6"/>
      <c r="AE15" s="4"/>
      <c r="AF15" s="4"/>
      <c r="AG15" s="4"/>
      <c r="AH15" s="4"/>
      <c r="AI15" s="4"/>
    </row>
    <row r="16" spans="1: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4"/>
      <c r="AF16" s="4"/>
      <c r="AG16" s="4"/>
      <c r="AH16" s="4"/>
      <c r="AI16" s="4"/>
    </row>
    <row r="17" spans="1: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4"/>
      <c r="AF17" s="4"/>
      <c r="AG17" s="4"/>
      <c r="AH17" s="4"/>
      <c r="AI17" s="4"/>
    </row>
    <row r="18" spans="1: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4"/>
      <c r="AF18" s="4"/>
      <c r="AG18" s="4"/>
      <c r="AH18" s="4"/>
      <c r="AI18" s="4"/>
    </row>
    <row r="19" spans="1: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4"/>
      <c r="AF19" s="4"/>
      <c r="AG19" s="4"/>
      <c r="AH19" s="4"/>
      <c r="AI19" s="4"/>
    </row>
    <row r="20" spans="1: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4"/>
      <c r="AF20" s="4"/>
      <c r="AG20" s="4"/>
      <c r="AH20" s="4"/>
      <c r="AI20" s="4"/>
    </row>
    <row r="21" spans="1: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4"/>
      <c r="AF21" s="4"/>
      <c r="AG21" s="4"/>
      <c r="AH21" s="4"/>
      <c r="AI21" s="4"/>
    </row>
    <row r="22" spans="1: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4"/>
      <c r="AF22" s="4"/>
      <c r="AG22" s="4"/>
      <c r="AH22" s="4"/>
      <c r="AI22" s="4"/>
    </row>
    <row r="23" spans="1: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4"/>
      <c r="AF23" s="4"/>
      <c r="AG23" s="4"/>
      <c r="AH23" s="4"/>
      <c r="AI23" s="4"/>
    </row>
    <row r="24" spans="1: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4"/>
      <c r="AF24" s="4"/>
      <c r="AG24" s="4"/>
      <c r="AH24" s="4"/>
      <c r="AI24" s="4"/>
    </row>
    <row r="25" spans="1: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4"/>
      <c r="AF25" s="4"/>
      <c r="AG25" s="4"/>
      <c r="AH25" s="4"/>
      <c r="AI25" s="4"/>
    </row>
    <row r="26" spans="1: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4"/>
      <c r="AF26" s="4"/>
      <c r="AG26" s="4"/>
      <c r="AH26" s="4"/>
      <c r="AI26" s="4"/>
    </row>
    <row r="27" spans="1: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4"/>
      <c r="AF27" s="4"/>
      <c r="AG27" s="4"/>
      <c r="AH27" s="4"/>
      <c r="AI27" s="4"/>
    </row>
    <row r="28" spans="1: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4"/>
      <c r="AF28" s="4"/>
      <c r="AG28" s="4"/>
      <c r="AH28" s="4"/>
      <c r="AI28" s="4"/>
    </row>
    <row r="29" spans="1: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4"/>
      <c r="AF29" s="4"/>
      <c r="AG29" s="4"/>
      <c r="AH29" s="4"/>
      <c r="AI29" s="4"/>
    </row>
    <row r="30" spans="1: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4"/>
      <c r="AF30" s="4"/>
      <c r="AG30" s="4"/>
      <c r="AH30" s="4"/>
      <c r="AI30" s="4"/>
    </row>
    <row r="31" spans="1: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4"/>
      <c r="AF31" s="4"/>
      <c r="AG31" s="4"/>
      <c r="AH31" s="4"/>
      <c r="AI31" s="4"/>
    </row>
    <row r="32" spans="1: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4"/>
      <c r="AF32" s="4"/>
      <c r="AG32" s="4"/>
      <c r="AH32" s="4"/>
      <c r="AI32" s="4"/>
    </row>
    <row r="33" spans="1: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4"/>
      <c r="AF33" s="4"/>
      <c r="AG33" s="4"/>
      <c r="AH33" s="4"/>
      <c r="AI33" s="4"/>
    </row>
    <row r="34" spans="1: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4"/>
      <c r="AF34" s="4"/>
      <c r="AG34" s="4"/>
      <c r="AH34" s="4"/>
      <c r="AI34" s="4"/>
    </row>
    <row r="35" spans="1: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4"/>
      <c r="AF35" s="4"/>
      <c r="AG35" s="4"/>
      <c r="AH35" s="4"/>
      <c r="AI35" s="4"/>
    </row>
    <row r="36" spans="1: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4"/>
      <c r="AF36" s="4"/>
      <c r="AG36" s="4"/>
      <c r="AH36" s="4"/>
      <c r="AI36" s="4"/>
    </row>
    <row r="37" spans="1: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4"/>
      <c r="AF37" s="4"/>
      <c r="AG37" s="4"/>
      <c r="AH37" s="4"/>
      <c r="AI37" s="4"/>
    </row>
    <row r="38" spans="1: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4"/>
      <c r="AF38" s="4"/>
      <c r="AG38" s="4"/>
      <c r="AH38" s="4"/>
      <c r="AI38" s="4"/>
    </row>
    <row r="39" spans="1: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6"/>
      <c r="Z39" s="6"/>
      <c r="AA39" s="6"/>
      <c r="AB39" s="6"/>
      <c r="AC39" s="6"/>
      <c r="AD39" s="6"/>
      <c r="AE39" s="4"/>
      <c r="AF39" s="4"/>
      <c r="AG39" s="4"/>
      <c r="AH39" s="4"/>
      <c r="AI39" s="4"/>
    </row>
    <row r="40" spans="1: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3 I k l W 7 v f m p i m A A A A 9 w A A A B I A H A B D b 2 5 m a W c v U G F j a 2 F n Z S 5 4 b W w g o h g A K K A U A A A A A A A A A A A A A A A A A A A A A A A A A A A A h Y / N C o J A H M R f R f b u f l U U 8 n e F u i Z E Q X R d b N M l X c V d W 9 + t Q 4 / U K 2 S U 1 a 3 j z P w G Z u 7 X G y R 9 V Q Y X 1 V p d m x g x T F G g T F Y f t c l j 1 L l T u E C J g I 3 M z j J X w Q A b G / V W x 6 h w r o k I 8 d 5 j P 8 F 1 m x N O K S O H d L 3 L C l X J U B v r p M k U + r S O / 1 t I w P 4 1 R n D M p j P M K J 9 j C m R 0 I d X m S / B h 8 D P 9 M W H V l a 5 r l W h c u N w C G S W Q 9 w n x A F B L A w Q U A A I A C A D c i S V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I k l W y i K R 7 g O A A A A E Q A A A B M A H A B G b 3 J t d W x h c y 9 T Z W N 0 a W 9 u M S 5 t I K I Y A C i g F A A A A A A A A A A A A A A A A A A A A A A A A A A A A C t O T S 7 J z M 9 T C I b Q h t Y A U E s B A i 0 A F A A C A A g A 3 I k l W 7 v f m p i m A A A A 9 w A A A B I A A A A A A A A A A A A A A A A A A A A A A E N v b m Z p Z y 9 Q Y W N r Y W d l L n h t b F B L A Q I t A B Q A A g A I A N y J J V s P y u m r p A A A A O k A A A A T A A A A A A A A A A A A A A A A A P I A A A B b Q 2 9 u d G V u d F 9 U e X B l c 1 0 u e G 1 s U E s B A i 0 A F A A C A A g A 3 I k l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h L q o a a 7 z l I k N C D + 6 H N l S 4 A A A A A A g A A A A A A E G Y A A A A B A A A g A A A A D 5 f I a T q J O 9 D e A k v k 9 o P m d x 0 b y e 4 p V l + m o b m I j R 0 I V J o A A A A A D o A A A A A C A A A g A A A A D q j D k s B 0 N m A 9 P 1 k Y D 4 8 G P z t z I 7 R 9 o G v n Q 1 5 y M A w n w F N Q A A A A K D U f 8 h D 0 e T c + d T A a t P Y w t a x G d s 6 n O S r 8 P + F o h x 0 n a h j g E T O s i + A y W / F T 3 A S N Y h n U x e w F F Y 1 R M A 8 n s h O O r m c Y 8 y D 4 b B e q r p k F f p 0 W y 1 / M 3 0 N A A A A A l F x N c z 6 e h F K B Z O C z M S g 4 q w 0 W P Q C P p o E c w Z A 9 A v w U 6 Q E q 9 m D 6 E o q r E L 1 8 j s W L x B E y N h l V z Q P d v v R v A 7 m 0 8 U d L U g = = < / D a t a M a s h u p > 
</file>

<file path=customXml/itemProps1.xml><?xml version="1.0" encoding="utf-8"?>
<ds:datastoreItem xmlns:ds="http://schemas.openxmlformats.org/officeDocument/2006/customXml" ds:itemID="{0CB05424-BF70-490B-B485-7A054C65AE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BaseAssinantes</vt:lpstr>
      <vt:lpstr>Planejamento</vt:lpstr>
      <vt:lpstr>Análise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Fantin</dc:creator>
  <cp:lastModifiedBy>Natalia Anastacio</cp:lastModifiedBy>
  <dcterms:created xsi:type="dcterms:W3CDTF">2024-03-18T18:37:37Z</dcterms:created>
  <dcterms:modified xsi:type="dcterms:W3CDTF">2025-09-05T23:34:43Z</dcterms:modified>
</cp:coreProperties>
</file>