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ufal\Desktop\Excel Training\"/>
    </mc:Choice>
  </mc:AlternateContent>
  <xr:revisionPtr revIDLastSave="0" documentId="13_ncr:1_{1E91712B-6589-4DFF-A12C-4DEE4B7BB1EC}" xr6:coauthVersionLast="47" xr6:coauthVersionMax="47" xr10:uidLastSave="{00000000-0000-0000-0000-000000000000}"/>
  <bookViews>
    <workbookView xWindow="-120" yWindow="-120" windowWidth="38640" windowHeight="21120" activeTab="1" xr2:uid="{59D6C3E4-EC47-4711-B9AE-804F8F2BE919}"/>
  </bookViews>
  <sheets>
    <sheet name="Tipe 1" sheetId="1" r:id="rId1"/>
    <sheet name="Tipe 2" sheetId="2" r:id="rId2"/>
  </sheets>
  <definedNames>
    <definedName name="_xlnm._FilterDatabase" localSheetId="1" hidden="1">'Tipe 2'!$A$1:$H$9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5" i="2"/>
  <c r="E6" i="2"/>
  <c r="E7" i="2"/>
  <c r="E8" i="2"/>
  <c r="E9" i="2"/>
  <c r="E4" i="2"/>
  <c r="F16" i="1"/>
  <c r="G10" i="1"/>
  <c r="G11" i="1"/>
  <c r="G9" i="1"/>
  <c r="F15" i="1"/>
  <c r="C11" i="1"/>
  <c r="C12" i="1"/>
  <c r="C13" i="1"/>
  <c r="C10" i="1"/>
  <c r="F11" i="1"/>
  <c r="H3" i="1"/>
  <c r="H4" i="1"/>
  <c r="H5" i="1"/>
  <c r="H6" i="1"/>
  <c r="H2" i="1"/>
  <c r="G3" i="1"/>
  <c r="G4" i="1"/>
  <c r="G5" i="1"/>
  <c r="G6" i="1"/>
  <c r="G2" i="1"/>
  <c r="F3" i="1"/>
  <c r="F4" i="1"/>
  <c r="F5" i="1"/>
  <c r="F6" i="1"/>
  <c r="F2" i="1"/>
  <c r="E3" i="1"/>
  <c r="E4" i="1"/>
  <c r="E5" i="1"/>
  <c r="E6" i="1"/>
  <c r="E2" i="1"/>
  <c r="D3" i="1"/>
  <c r="D4" i="1"/>
  <c r="D5" i="1"/>
  <c r="D6" i="1"/>
  <c r="D2" i="1"/>
  <c r="C3" i="1"/>
  <c r="C4" i="1"/>
  <c r="C5" i="1"/>
  <c r="C6" i="1"/>
  <c r="C2" i="1"/>
  <c r="D4" i="2"/>
  <c r="D6" i="2"/>
  <c r="F6" i="2" s="1"/>
  <c r="D9" i="2"/>
  <c r="F9" i="2" s="1"/>
  <c r="D5" i="2"/>
  <c r="D3" i="2"/>
  <c r="F3" i="2" s="1"/>
  <c r="D7" i="2"/>
  <c r="F7" i="2" s="1"/>
  <c r="D8" i="2"/>
  <c r="F8" i="2" s="1"/>
  <c r="D2" i="2"/>
  <c r="F2" i="2" s="1"/>
  <c r="F4" i="2" l="1"/>
  <c r="F5" i="2"/>
  <c r="G7" i="2"/>
  <c r="H7" i="2" s="1"/>
  <c r="G8" i="2"/>
  <c r="H8" i="2" s="1"/>
  <c r="G2" i="2"/>
  <c r="H2" i="2" s="1"/>
  <c r="G5" i="2"/>
  <c r="H5" i="2" s="1"/>
  <c r="G3" i="2"/>
  <c r="H3" i="2" s="1"/>
  <c r="G9" i="2"/>
  <c r="H9" i="2" s="1"/>
  <c r="G4" i="2"/>
  <c r="H4" i="2" s="1"/>
  <c r="G6" i="2"/>
  <c r="H6" i="2"/>
</calcChain>
</file>

<file path=xl/sharedStrings.xml><?xml version="1.0" encoding="utf-8"?>
<sst xmlns="http://schemas.openxmlformats.org/spreadsheetml/2006/main" count="74" uniqueCount="66">
  <si>
    <t>Tahun</t>
  </si>
  <si>
    <t>Jumlah Penduduk</t>
  </si>
  <si>
    <t>Pertumbuhan Penduduk</t>
  </si>
  <si>
    <t>Jenis Kelamin</t>
  </si>
  <si>
    <t>Pria</t>
  </si>
  <si>
    <t>Wanita</t>
  </si>
  <si>
    <t>%</t>
  </si>
  <si>
    <t>Pendapatan</t>
  </si>
  <si>
    <t>Pengeluaran</t>
  </si>
  <si>
    <t>Keuntungan</t>
  </si>
  <si>
    <t>Total</t>
  </si>
  <si>
    <t>A</t>
  </si>
  <si>
    <t>B</t>
  </si>
  <si>
    <t>A dikurang B</t>
  </si>
  <si>
    <t>A ditambah B</t>
  </si>
  <si>
    <t>A dikali B</t>
  </si>
  <si>
    <t>A dibagi B</t>
  </si>
  <si>
    <t>30% dari A</t>
  </si>
  <si>
    <t>B dipotong diskon 10%</t>
  </si>
  <si>
    <t>% Keuntungan</t>
  </si>
  <si>
    <t>di F4 agar tak geser</t>
  </si>
  <si>
    <t>6. Urutkan berdasarkan nama penumpang secara alfabet</t>
  </si>
  <si>
    <t>5. Harga setelah diskon adalah harga awal dikurangi diskon sebesar 10% tersebut</t>
  </si>
  <si>
    <t>4. Diskon sebesar 10% untuk semua tiket</t>
  </si>
  <si>
    <t>3. Harga awal tergantung jenis tiket dan kelas masing-masing penumpang</t>
  </si>
  <si>
    <t>2. Jenis tiket mengacu pada 1 huruf terakhir di kode tiket</t>
  </si>
  <si>
    <t>1. Kelas mengacu kepada 3 huruf pertama di kode tiket</t>
  </si>
  <si>
    <t>Instruksi:</t>
  </si>
  <si>
    <t>Lansia</t>
  </si>
  <si>
    <t>L</t>
  </si>
  <si>
    <t>Dewasa</t>
  </si>
  <si>
    <t>D</t>
  </si>
  <si>
    <t>Anak</t>
  </si>
  <si>
    <t>Executive</t>
  </si>
  <si>
    <t>Bisnis</t>
  </si>
  <si>
    <t>Ekonomi</t>
  </si>
  <si>
    <t>Jenis Tiket</t>
  </si>
  <si>
    <t>Kode Tiket</t>
  </si>
  <si>
    <t>Tabel Jenis Tiket</t>
  </si>
  <si>
    <t>Kelas</t>
  </si>
  <si>
    <t>EXC</t>
  </si>
  <si>
    <t>BIS</t>
  </si>
  <si>
    <t>EKO</t>
  </si>
  <si>
    <t>Kode</t>
  </si>
  <si>
    <t>Tabel Kelas</t>
  </si>
  <si>
    <t>EXCL</t>
  </si>
  <si>
    <t>Henny</t>
  </si>
  <si>
    <t>EKOA</t>
  </si>
  <si>
    <t>Gerry</t>
  </si>
  <si>
    <t>BISD</t>
  </si>
  <si>
    <t>Fiona</t>
  </si>
  <si>
    <t>EKOL</t>
  </si>
  <si>
    <t>Elsa</t>
  </si>
  <si>
    <t>EXCD</t>
  </si>
  <si>
    <t>Dorothy</t>
  </si>
  <si>
    <t>EXCA</t>
  </si>
  <si>
    <t>Baim</t>
  </si>
  <si>
    <t>EKOD</t>
  </si>
  <si>
    <t>Ariel</t>
  </si>
  <si>
    <t>BISA</t>
  </si>
  <si>
    <t>Charlie</t>
  </si>
  <si>
    <t>Harga setelah Diskon</t>
  </si>
  <si>
    <t>Diskon</t>
  </si>
  <si>
    <t>Harga Awal</t>
  </si>
  <si>
    <t>Nama Penumpang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</si>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</sst>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/>
    <xf numFmtId="0" fontId="3" fillId="0" borderId="0" xfId="0" applyFont="1"/>
    <xf numFmtId="164" fontId="3" fillId="0" borderId="1" xfId="1" applyNumberFormat="1" applyFont="1" applyBorder="1"/>
    <xf numFmtId="0" fontId="2" fillId="2" borderId="1" xfId="0" applyFont="1" applyFill="1" applyBorder="1"/>
    <xf numFmtId="164" fontId="3" fillId="0" borderId="0" xfId="1" applyNumberFormat="1" applyFont="1" applyBorder="1"/>
    <xf numFmtId="164" fontId="4" fillId="0" borderId="0" xfId="1" applyNumberFormat="1" applyFont="1" applyBorder="1"/>
    <xf numFmtId="10" fontId="3" fillId="0" borderId="1" xfId="2" applyNumberFormat="1" applyFont="1" applyBorder="1"/>
    <xf numFmtId="164" fontId="3" fillId="0" borderId="1" xfId="0" applyNumberFormat="1" applyFont="1" applyBorder="1"/>
    <xf numFmtId="9" fontId="3" fillId="0" borderId="1" xfId="2" applyFont="1" applyBorder="1"/>
    <xf numFmtId="164" fontId="3" fillId="0" borderId="0" xfId="0" applyNumberFormat="1" applyFont="1"/>
    <xf numFmtId="9" fontId="3" fillId="0" borderId="0" xfId="2" applyFont="1"/>
    <xf numFmtId="10" fontId="3" fillId="0" borderId="1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6" fillId="3" borderId="0" xfId="0" applyFont="1" applyFill="1"/>
    <xf numFmtId="164" fontId="0" fillId="3" borderId="1" xfId="1" applyNumberFormat="1" applyFont="1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5" fillId="2" borderId="1" xfId="0" applyFont="1" applyFill="1" applyBorder="1"/>
    <xf numFmtId="164" fontId="0" fillId="3" borderId="1" xfId="0" applyNumberFormat="1" applyFill="1" applyBorder="1" applyAlignment="1">
      <alignment wrapText="1"/>
    </xf>
    <xf numFmtId="164" fontId="0" fillId="3" borderId="1" xfId="1" applyNumberFormat="1" applyFont="1" applyFill="1" applyBorder="1" applyAlignment="1"/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3" borderId="0" xfId="0" applyFill="1" applyBorder="1"/>
    <xf numFmtId="0" fontId="0" fillId="3" borderId="0" xfId="0" applyFill="1" applyBorder="1" applyAlignment="1">
      <alignment wrapText="1"/>
    </xf>
    <xf numFmtId="0" fontId="5" fillId="3" borderId="0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0AD1-4DD0-4C48-AF86-CB17D3583387}">
  <dimension ref="A1:I16"/>
  <sheetViews>
    <sheetView zoomScale="210" zoomScaleNormal="210" workbookViewId="0">
      <selection activeCell="H9" sqref="H9:I9"/>
    </sheetView>
  </sheetViews>
  <sheetFormatPr defaultRowHeight="12.75" x14ac:dyDescent="0.2"/>
  <cols>
    <col min="1" max="2" width="10.5703125" style="6" customWidth="1"/>
    <col min="3" max="4" width="12.42578125" style="6" customWidth="1"/>
    <col min="5" max="5" width="13.28515625" style="6" customWidth="1"/>
    <col min="6" max="8" width="12.42578125" style="6" customWidth="1"/>
    <col min="9" max="9" width="4.42578125" style="6" customWidth="1"/>
    <col min="10" max="12" width="13.5703125" style="6" customWidth="1"/>
    <col min="13" max="13" width="4" style="6" customWidth="1"/>
    <col min="14" max="16384" width="9.140625" style="6"/>
  </cols>
  <sheetData>
    <row r="1" spans="1:9" s="4" customFormat="1" ht="25.5" x14ac:dyDescent="0.25">
      <c r="A1" s="1" t="s">
        <v>11</v>
      </c>
      <c r="B1" s="1" t="s">
        <v>12</v>
      </c>
      <c r="C1" s="2" t="s">
        <v>14</v>
      </c>
      <c r="D1" s="2" t="s">
        <v>13</v>
      </c>
      <c r="E1" s="2" t="s">
        <v>15</v>
      </c>
      <c r="F1" s="2" t="s">
        <v>16</v>
      </c>
      <c r="G1" s="2" t="s">
        <v>17</v>
      </c>
      <c r="H1" s="2" t="s">
        <v>18</v>
      </c>
      <c r="I1" s="3"/>
    </row>
    <row r="2" spans="1:9" x14ac:dyDescent="0.2">
      <c r="A2" s="5">
        <v>120</v>
      </c>
      <c r="B2" s="5">
        <v>50</v>
      </c>
      <c r="C2" s="5">
        <f>A2+B2</f>
        <v>170</v>
      </c>
      <c r="D2" s="5">
        <f>A2-B2</f>
        <v>70</v>
      </c>
      <c r="E2" s="7">
        <f>A2*B2</f>
        <v>6000</v>
      </c>
      <c r="F2" s="5">
        <f>A2/B2</f>
        <v>2.4</v>
      </c>
      <c r="G2" s="5">
        <f>A2*30%</f>
        <v>36</v>
      </c>
      <c r="H2" s="5">
        <f>B2-(B2*10%)</f>
        <v>45</v>
      </c>
    </row>
    <row r="3" spans="1:9" x14ac:dyDescent="0.2">
      <c r="A3" s="5">
        <v>90</v>
      </c>
      <c r="B3" s="5">
        <v>30</v>
      </c>
      <c r="C3" s="5">
        <f t="shared" ref="C3:C6" si="0">A3+B3</f>
        <v>120</v>
      </c>
      <c r="D3" s="5">
        <f t="shared" ref="D3:D6" si="1">A3-B3</f>
        <v>60</v>
      </c>
      <c r="E3" s="7">
        <f t="shared" ref="E3:E6" si="2">A3*B3</f>
        <v>2700</v>
      </c>
      <c r="F3" s="5">
        <f t="shared" ref="F3:F6" si="3">A3/B3</f>
        <v>3</v>
      </c>
      <c r="G3" s="5">
        <f t="shared" ref="G3:G6" si="4">A3*30%</f>
        <v>27</v>
      </c>
      <c r="H3" s="5">
        <f t="shared" ref="H3:H6" si="5">B3-(B3*10%)</f>
        <v>27</v>
      </c>
    </row>
    <row r="4" spans="1:9" x14ac:dyDescent="0.2">
      <c r="A4" s="5">
        <v>100</v>
      </c>
      <c r="B4" s="5">
        <v>25</v>
      </c>
      <c r="C4" s="5">
        <f t="shared" si="0"/>
        <v>125</v>
      </c>
      <c r="D4" s="5">
        <f t="shared" si="1"/>
        <v>75</v>
      </c>
      <c r="E4" s="7">
        <f t="shared" si="2"/>
        <v>2500</v>
      </c>
      <c r="F4" s="5">
        <f t="shared" si="3"/>
        <v>4</v>
      </c>
      <c r="G4" s="5">
        <f t="shared" si="4"/>
        <v>30</v>
      </c>
      <c r="H4" s="5">
        <f t="shared" si="5"/>
        <v>22.5</v>
      </c>
    </row>
    <row r="5" spans="1:9" x14ac:dyDescent="0.2">
      <c r="A5" s="5">
        <v>12</v>
      </c>
      <c r="B5" s="5">
        <v>24</v>
      </c>
      <c r="C5" s="5">
        <f t="shared" si="0"/>
        <v>36</v>
      </c>
      <c r="D5" s="5">
        <f t="shared" si="1"/>
        <v>-12</v>
      </c>
      <c r="E5" s="7">
        <f t="shared" si="2"/>
        <v>288</v>
      </c>
      <c r="F5" s="5">
        <f t="shared" si="3"/>
        <v>0.5</v>
      </c>
      <c r="G5" s="5">
        <f t="shared" si="4"/>
        <v>3.5999999999999996</v>
      </c>
      <c r="H5" s="5">
        <f t="shared" si="5"/>
        <v>21.6</v>
      </c>
    </row>
    <row r="6" spans="1:9" x14ac:dyDescent="0.2">
      <c r="A6" s="5">
        <v>18</v>
      </c>
      <c r="B6" s="5">
        <v>3</v>
      </c>
      <c r="C6" s="5">
        <f t="shared" si="0"/>
        <v>21</v>
      </c>
      <c r="D6" s="5">
        <f t="shared" si="1"/>
        <v>15</v>
      </c>
      <c r="E6" s="7">
        <f t="shared" si="2"/>
        <v>54</v>
      </c>
      <c r="F6" s="5">
        <f t="shared" si="3"/>
        <v>6</v>
      </c>
      <c r="G6" s="5">
        <f t="shared" si="4"/>
        <v>5.3999999999999995</v>
      </c>
      <c r="H6" s="5">
        <f t="shared" si="5"/>
        <v>2.7</v>
      </c>
    </row>
    <row r="8" spans="1:9" ht="25.5" x14ac:dyDescent="0.2">
      <c r="A8" s="2" t="s">
        <v>0</v>
      </c>
      <c r="B8" s="2" t="s">
        <v>1</v>
      </c>
      <c r="C8" s="2" t="s">
        <v>2</v>
      </c>
      <c r="E8" s="2" t="s">
        <v>3</v>
      </c>
      <c r="F8" s="2" t="s">
        <v>1</v>
      </c>
      <c r="G8" s="2" t="s">
        <v>6</v>
      </c>
    </row>
    <row r="9" spans="1:9" x14ac:dyDescent="0.2">
      <c r="A9" s="5">
        <v>2015</v>
      </c>
      <c r="B9" s="7">
        <v>4500</v>
      </c>
      <c r="C9" s="16">
        <v>0</v>
      </c>
      <c r="E9" s="5" t="s">
        <v>4</v>
      </c>
      <c r="F9" s="7">
        <v>3500</v>
      </c>
      <c r="G9" s="13">
        <f>F9/$F$11</f>
        <v>0.51851851851851849</v>
      </c>
      <c r="H9" s="17" t="s">
        <v>20</v>
      </c>
      <c r="I9" s="18"/>
    </row>
    <row r="10" spans="1:9" x14ac:dyDescent="0.2">
      <c r="A10" s="5">
        <v>2016</v>
      </c>
      <c r="B10" s="7">
        <v>4800</v>
      </c>
      <c r="C10" s="11">
        <f>(B10-B9)/B9</f>
        <v>6.6666666666666666E-2</v>
      </c>
      <c r="E10" s="5" t="s">
        <v>5</v>
      </c>
      <c r="F10" s="7">
        <v>3250</v>
      </c>
      <c r="G10" s="13">
        <f t="shared" ref="G10:G11" si="6">F10/$F$11</f>
        <v>0.48148148148148145</v>
      </c>
    </row>
    <row r="11" spans="1:9" x14ac:dyDescent="0.2">
      <c r="A11" s="5">
        <v>2017</v>
      </c>
      <c r="B11" s="7">
        <v>5400</v>
      </c>
      <c r="C11" s="11">
        <f t="shared" ref="C11:C13" si="7">(B11-B10)/B10</f>
        <v>0.125</v>
      </c>
      <c r="E11" s="5" t="s">
        <v>10</v>
      </c>
      <c r="F11" s="12">
        <f>F9+F10</f>
        <v>6750</v>
      </c>
      <c r="G11" s="13">
        <f t="shared" si="6"/>
        <v>1</v>
      </c>
    </row>
    <row r="12" spans="1:9" x14ac:dyDescent="0.2">
      <c r="A12" s="5">
        <v>2018</v>
      </c>
      <c r="B12" s="7">
        <v>5950</v>
      </c>
      <c r="C12" s="11">
        <f t="shared" si="7"/>
        <v>0.10185185185185185</v>
      </c>
    </row>
    <row r="13" spans="1:9" x14ac:dyDescent="0.2">
      <c r="A13" s="5">
        <v>2019</v>
      </c>
      <c r="B13" s="7">
        <v>6750</v>
      </c>
      <c r="C13" s="11">
        <f t="shared" si="7"/>
        <v>0.13445378151260504</v>
      </c>
      <c r="E13" s="8" t="s">
        <v>7</v>
      </c>
      <c r="F13" s="9">
        <v>15000000</v>
      </c>
    </row>
    <row r="14" spans="1:9" x14ac:dyDescent="0.2">
      <c r="E14" s="8" t="s">
        <v>8</v>
      </c>
      <c r="F14" s="10">
        <v>12000000</v>
      </c>
    </row>
    <row r="15" spans="1:9" x14ac:dyDescent="0.2">
      <c r="E15" s="8" t="s">
        <v>9</v>
      </c>
      <c r="F15" s="14">
        <f>F13-F14</f>
        <v>3000000</v>
      </c>
    </row>
    <row r="16" spans="1:9" x14ac:dyDescent="0.2">
      <c r="E16" s="8" t="s">
        <v>19</v>
      </c>
      <c r="F16" s="15">
        <f>F15/F13</f>
        <v>0.2</v>
      </c>
    </row>
  </sheetData>
  <mergeCells count="1">
    <mergeCell ref="H9:I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CAFA-8276-4548-A2A9-3C17109E7B6B}">
  <dimension ref="A1:I27"/>
  <sheetViews>
    <sheetView tabSelected="1" zoomScale="145" zoomScaleNormal="145" workbookViewId="0">
      <selection activeCell="F3" sqref="F3"/>
    </sheetView>
  </sheetViews>
  <sheetFormatPr defaultRowHeight="15" x14ac:dyDescent="0.25"/>
  <cols>
    <col min="1" max="1" width="11.28515625" style="19" customWidth="1"/>
    <col min="2" max="2" width="13.85546875" style="19" customWidth="1"/>
    <col min="3" max="5" width="13.85546875" style="20" customWidth="1"/>
    <col min="6" max="6" width="13.85546875" style="19" customWidth="1"/>
    <col min="7" max="8" width="13.85546875" style="20" customWidth="1"/>
    <col min="9" max="9" width="13.28515625" style="20" customWidth="1"/>
    <col min="10" max="16384" width="9.140625" style="19"/>
  </cols>
  <sheetData>
    <row r="1" spans="1:8" ht="30" x14ac:dyDescent="0.25">
      <c r="A1" s="32" t="s">
        <v>65</v>
      </c>
      <c r="B1" s="31" t="s">
        <v>64</v>
      </c>
      <c r="C1" s="31" t="s">
        <v>37</v>
      </c>
      <c r="D1" s="31" t="s">
        <v>39</v>
      </c>
      <c r="E1" s="31" t="s">
        <v>36</v>
      </c>
      <c r="F1" s="32" t="s">
        <v>63</v>
      </c>
      <c r="G1" s="31" t="s">
        <v>62</v>
      </c>
      <c r="H1" s="31" t="s">
        <v>61</v>
      </c>
    </row>
    <row r="2" spans="1:8" x14ac:dyDescent="0.25">
      <c r="A2" s="24">
        <v>2</v>
      </c>
      <c r="B2" s="23" t="s">
        <v>58</v>
      </c>
      <c r="C2" s="27" t="s">
        <v>57</v>
      </c>
      <c r="D2" s="27" t="str">
        <f>HLOOKUP(LEFT(C2,3),$A$12:$D$13,2,FALSE)</f>
        <v>Ekonomi</v>
      </c>
      <c r="E2" s="27" t="str">
        <f>VLOOKUP(RIGHT(C2,1),$A$16:$E$19,2,FALSE)</f>
        <v>Dewasa</v>
      </c>
      <c r="F2" s="30">
        <f>VLOOKUP(E2,$B$16:$E$19,IF(D2="Ekonomi",2,IF(D2="Bisnis",3,4)),FALSE)</f>
        <v>50000</v>
      </c>
      <c r="G2" s="22">
        <f>F2*10%</f>
        <v>5000</v>
      </c>
      <c r="H2" s="29">
        <f>F2-G2</f>
        <v>45000</v>
      </c>
    </row>
    <row r="3" spans="1:8" x14ac:dyDescent="0.25">
      <c r="A3" s="24">
        <v>3</v>
      </c>
      <c r="B3" s="23" t="s">
        <v>56</v>
      </c>
      <c r="C3" s="27" t="s">
        <v>55</v>
      </c>
      <c r="D3" s="27" t="str">
        <f>HLOOKUP(LEFT(C3,3),$A$12:$D$13,2,FALSE)</f>
        <v>Executive</v>
      </c>
      <c r="E3" s="27" t="str">
        <f>VLOOKUP(RIGHT(C3,1),$A$16:$E$19,2,FALSE)</f>
        <v>Anak</v>
      </c>
      <c r="F3" s="30">
        <f>VLOOKUP(E3,$B$16:$E$19,IF(D3="Ekonomi",2,IF(D3="Bisnis",3,4)),FALSE)</f>
        <v>45000</v>
      </c>
      <c r="G3" s="22">
        <f>F3*10%</f>
        <v>4500</v>
      </c>
      <c r="H3" s="29">
        <f>F3-G3</f>
        <v>40500</v>
      </c>
    </row>
    <row r="4" spans="1:8" x14ac:dyDescent="0.25">
      <c r="A4" s="24">
        <v>1</v>
      </c>
      <c r="B4" s="23" t="s">
        <v>60</v>
      </c>
      <c r="C4" s="27" t="s">
        <v>59</v>
      </c>
      <c r="D4" s="27" t="str">
        <f>HLOOKUP(LEFT(C4,3),$A$12:$D$13,2,FALSE)</f>
        <v>Bisnis</v>
      </c>
      <c r="E4" s="27" t="str">
        <f>VLOOKUP(RIGHT(C4,1),$A$16:$E$19,2,FALSE)</f>
        <v>Anak</v>
      </c>
      <c r="F4" s="30">
        <f>VLOOKUP(E4,$B$16:$E$19,IF(D4="Ekonomi",2,IF(D4="Bisnis",3,4)),FALSE)</f>
        <v>35000</v>
      </c>
      <c r="G4" s="22">
        <f>F4*10%</f>
        <v>3500</v>
      </c>
      <c r="H4" s="29">
        <f>F4-G4</f>
        <v>31500</v>
      </c>
    </row>
    <row r="5" spans="1:8" x14ac:dyDescent="0.25">
      <c r="A5" s="24">
        <v>4</v>
      </c>
      <c r="B5" s="23" t="s">
        <v>54</v>
      </c>
      <c r="C5" s="27" t="s">
        <v>53</v>
      </c>
      <c r="D5" s="27" t="str">
        <f>HLOOKUP(LEFT(C5,3),$A$12:$D$13,2,FALSE)</f>
        <v>Executive</v>
      </c>
      <c r="E5" s="27" t="str">
        <f>VLOOKUP(RIGHT(C5,1),$A$16:$E$19,2,FALSE)</f>
        <v>Dewasa</v>
      </c>
      <c r="F5" s="30">
        <f>VLOOKUP(E5,$B$16:$E$19,IF(D5="Ekonomi",2,IF(D5="Bisnis",3,4)),FALSE)</f>
        <v>70000</v>
      </c>
      <c r="G5" s="22">
        <f>F5*10%</f>
        <v>7000</v>
      </c>
      <c r="H5" s="29">
        <f>F5-G5</f>
        <v>63000</v>
      </c>
    </row>
    <row r="6" spans="1:8" x14ac:dyDescent="0.25">
      <c r="A6" s="24">
        <v>5</v>
      </c>
      <c r="B6" s="23" t="s">
        <v>52</v>
      </c>
      <c r="C6" s="27" t="s">
        <v>51</v>
      </c>
      <c r="D6" s="27" t="str">
        <f>HLOOKUP(LEFT(C6,3),$A$12:$D$13,2,FALSE)</f>
        <v>Ekonomi</v>
      </c>
      <c r="E6" s="27" t="str">
        <f>VLOOKUP(RIGHT(C6,1),$A$16:$E$19,2,FALSE)</f>
        <v>Lansia</v>
      </c>
      <c r="F6" s="30">
        <f>VLOOKUP(E6,$B$16:$E$19,IF(D6="Ekonomi",2,IF(D6="Bisnis",3,4)),FALSE)</f>
        <v>30000</v>
      </c>
      <c r="G6" s="22">
        <f>F6*10%</f>
        <v>3000</v>
      </c>
      <c r="H6" s="29">
        <f>F6-G6</f>
        <v>27000</v>
      </c>
    </row>
    <row r="7" spans="1:8" x14ac:dyDescent="0.25">
      <c r="A7" s="24">
        <v>6</v>
      </c>
      <c r="B7" s="23" t="s">
        <v>50</v>
      </c>
      <c r="C7" s="27" t="s">
        <v>49</v>
      </c>
      <c r="D7" s="27" t="str">
        <f>HLOOKUP(LEFT(C7,3),$A$12:$D$13,2,FALSE)</f>
        <v>Bisnis</v>
      </c>
      <c r="E7" s="27" t="str">
        <f>VLOOKUP(RIGHT(C7,1),$A$16:$E$19,2,FALSE)</f>
        <v>Dewasa</v>
      </c>
      <c r="F7" s="30">
        <f>VLOOKUP(E7,$B$16:$E$19,IF(D7="Ekonomi",2,IF(D7="Bisnis",3,4)),FALSE)</f>
        <v>60000</v>
      </c>
      <c r="G7" s="22">
        <f>F7*10%</f>
        <v>6000</v>
      </c>
      <c r="H7" s="29">
        <f>F7-G7</f>
        <v>54000</v>
      </c>
    </row>
    <row r="8" spans="1:8" x14ac:dyDescent="0.25">
      <c r="A8" s="24">
        <v>7</v>
      </c>
      <c r="B8" s="23" t="s">
        <v>48</v>
      </c>
      <c r="C8" s="27" t="s">
        <v>47</v>
      </c>
      <c r="D8" s="27" t="str">
        <f>HLOOKUP(LEFT(C8,3),$A$12:$D$13,2,FALSE)</f>
        <v>Ekonomi</v>
      </c>
      <c r="E8" s="27" t="str">
        <f>VLOOKUP(RIGHT(C8,1),$A$16:$E$19,2,FALSE)</f>
        <v>Anak</v>
      </c>
      <c r="F8" s="30">
        <f>VLOOKUP(E8,$B$16:$E$19,IF(D8="Ekonomi",2,IF(D8="Bisnis",3,4)),FALSE)</f>
        <v>25000</v>
      </c>
      <c r="G8" s="22">
        <f>F8*10%</f>
        <v>2500</v>
      </c>
      <c r="H8" s="29">
        <f>F8-G8</f>
        <v>22500</v>
      </c>
    </row>
    <row r="9" spans="1:8" x14ac:dyDescent="0.25">
      <c r="A9" s="24">
        <v>8</v>
      </c>
      <c r="B9" s="23" t="s">
        <v>46</v>
      </c>
      <c r="C9" s="27" t="s">
        <v>45</v>
      </c>
      <c r="D9" s="27" t="str">
        <f>HLOOKUP(LEFT(C9,3),$A$12:$D$13,2,FALSE)</f>
        <v>Executive</v>
      </c>
      <c r="E9" s="27" t="str">
        <f>VLOOKUP(RIGHT(C9,1),$A$16:$E$19,2,FALSE)</f>
        <v>Lansia</v>
      </c>
      <c r="F9" s="30">
        <f>VLOOKUP(E9,$B$16:$E$19,IF(D9="Ekonomi",2,IF(D9="Bisnis",3,4)),FALSE)</f>
        <v>52500</v>
      </c>
      <c r="G9" s="22">
        <f>F9*10%</f>
        <v>5250</v>
      </c>
      <c r="H9" s="29">
        <f>F9-G9</f>
        <v>47250</v>
      </c>
    </row>
    <row r="11" spans="1:8" x14ac:dyDescent="0.25">
      <c r="A11" s="35" t="s">
        <v>44</v>
      </c>
      <c r="B11" s="33"/>
      <c r="C11" s="34"/>
      <c r="D11" s="34"/>
      <c r="E11" s="34"/>
    </row>
    <row r="12" spans="1:8" x14ac:dyDescent="0.25">
      <c r="A12" s="28" t="s">
        <v>43</v>
      </c>
      <c r="B12" s="23" t="s">
        <v>42</v>
      </c>
      <c r="C12" s="27" t="s">
        <v>41</v>
      </c>
      <c r="D12" s="27" t="s">
        <v>40</v>
      </c>
      <c r="E12" s="34"/>
      <c r="F12" s="33"/>
      <c r="G12" s="34"/>
      <c r="H12" s="34"/>
    </row>
    <row r="13" spans="1:8" x14ac:dyDescent="0.25">
      <c r="A13" s="28" t="s">
        <v>39</v>
      </c>
      <c r="B13" s="23" t="s">
        <v>35</v>
      </c>
      <c r="C13" s="27" t="s">
        <v>34</v>
      </c>
      <c r="D13" s="27" t="s">
        <v>33</v>
      </c>
      <c r="E13" s="34"/>
      <c r="F13" s="33"/>
      <c r="G13" s="34"/>
      <c r="H13" s="34"/>
    </row>
    <row r="15" spans="1:8" x14ac:dyDescent="0.25">
      <c r="A15" s="35" t="s">
        <v>38</v>
      </c>
      <c r="B15" s="33"/>
      <c r="C15" s="34"/>
      <c r="D15" s="34"/>
      <c r="E15" s="34"/>
    </row>
    <row r="16" spans="1:8" x14ac:dyDescent="0.25">
      <c r="A16" s="26" t="s">
        <v>37</v>
      </c>
      <c r="B16" s="26" t="s">
        <v>36</v>
      </c>
      <c r="C16" s="25" t="s">
        <v>35</v>
      </c>
      <c r="D16" s="25" t="s">
        <v>34</v>
      </c>
      <c r="E16" s="25" t="s">
        <v>33</v>
      </c>
    </row>
    <row r="17" spans="1:5" x14ac:dyDescent="0.25">
      <c r="A17" s="24" t="s">
        <v>11</v>
      </c>
      <c r="B17" s="23" t="s">
        <v>32</v>
      </c>
      <c r="C17" s="22">
        <v>25000</v>
      </c>
      <c r="D17" s="22">
        <v>35000</v>
      </c>
      <c r="E17" s="22">
        <v>45000</v>
      </c>
    </row>
    <row r="18" spans="1:5" x14ac:dyDescent="0.25">
      <c r="A18" s="24" t="s">
        <v>31</v>
      </c>
      <c r="B18" s="23" t="s">
        <v>30</v>
      </c>
      <c r="C18" s="22">
        <v>50000</v>
      </c>
      <c r="D18" s="22">
        <v>60000</v>
      </c>
      <c r="E18" s="22">
        <v>70000</v>
      </c>
    </row>
    <row r="19" spans="1:5" x14ac:dyDescent="0.25">
      <c r="A19" s="24" t="s">
        <v>29</v>
      </c>
      <c r="B19" s="23" t="s">
        <v>28</v>
      </c>
      <c r="C19" s="22">
        <v>30000</v>
      </c>
      <c r="D19" s="22">
        <v>40000</v>
      </c>
      <c r="E19" s="22">
        <v>52500</v>
      </c>
    </row>
    <row r="21" spans="1:5" x14ac:dyDescent="0.25">
      <c r="A21" s="21" t="s">
        <v>27</v>
      </c>
    </row>
    <row r="22" spans="1:5" x14ac:dyDescent="0.25">
      <c r="A22" s="21" t="s">
        <v>26</v>
      </c>
    </row>
    <row r="23" spans="1:5" x14ac:dyDescent="0.25">
      <c r="A23" s="21" t="s">
        <v>25</v>
      </c>
    </row>
    <row r="24" spans="1:5" x14ac:dyDescent="0.25">
      <c r="A24" s="21" t="s">
        <v>24</v>
      </c>
    </row>
    <row r="25" spans="1:5" x14ac:dyDescent="0.25">
      <c r="A25" s="21" t="s">
        <v>23</v>
      </c>
    </row>
    <row r="26" spans="1:5" x14ac:dyDescent="0.25">
      <c r="A26" s="21" t="s">
        <v>22</v>
      </c>
    </row>
    <row r="27" spans="1:5" x14ac:dyDescent="0.25">
      <c r="A27" s="21" t="s">
        <v>21</v>
      </c>
    </row>
  </sheetData>
  <autoFilter ref="A1:H9" xr:uid="{AF75CAFA-8276-4548-A2A9-3C17109E7B6B}">
    <sortState xmlns:xlrd2="http://schemas.microsoft.com/office/spreadsheetml/2017/richdata2" ref="A2:H9">
      <sortCondition ref="B1:B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Tipe 1</vt:lpstr>
      <vt:lpstr>Tipe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naufal ibadurrahman</cp:lastModifiedBy>
  <dcterms:created xsi:type="dcterms:W3CDTF">2021-03-26T08:35:44Z</dcterms:created>
  <dcterms:modified xsi:type="dcterms:W3CDTF">2023-08-22T09:14:59Z</dcterms:modified>
</cp:coreProperties>
</file>