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480" activeTab="1"/>
  </bookViews>
  <sheets>
    <sheet name="Nomor 1 &amp; 2" sheetId="3" r:id="rId1"/>
    <sheet name="Nomor 3 &amp; 4 " sheetId="7" r:id="rId2"/>
    <sheet name="Nomor 5 &amp; 6" sheetId="1" r:id="rId3"/>
    <sheet name="Nomor 7 &amp; 8" sheetId="5" r:id="rId4"/>
  </sheets>
  <calcPr calcId="144525"/>
</workbook>
</file>

<file path=xl/sharedStrings.xml><?xml version="1.0" encoding="utf-8"?>
<sst xmlns="http://schemas.openxmlformats.org/spreadsheetml/2006/main" count="66">
  <si>
    <t>Soal 1</t>
  </si>
  <si>
    <t>y(x) = x^2-5</t>
  </si>
  <si>
    <t>xo = 2</t>
  </si>
  <si>
    <t>y(x)=0</t>
  </si>
  <si>
    <t>x0</t>
  </si>
  <si>
    <t>y(x)</t>
  </si>
  <si>
    <t>y1(x)</t>
  </si>
  <si>
    <t>galat</t>
  </si>
  <si>
    <t xml:space="preserve">Fungsi = f(x) = 7x^2-8x+1 </t>
  </si>
  <si>
    <t>range (0,1/2)</t>
  </si>
  <si>
    <t>Iterasi</t>
  </si>
  <si>
    <t>a</t>
  </si>
  <si>
    <t>x</t>
  </si>
  <si>
    <t>b</t>
  </si>
  <si>
    <t>f(a)</t>
  </si>
  <si>
    <t>f(x)</t>
  </si>
  <si>
    <t>f(b)</t>
  </si>
  <si>
    <t>f(a) * f(b)</t>
  </si>
  <si>
    <t>f(a) * f(x)</t>
  </si>
  <si>
    <t>X0</t>
  </si>
  <si>
    <t>f1(x)</t>
  </si>
  <si>
    <t>Galat</t>
  </si>
  <si>
    <t xml:space="preserve">Akar persamaan = 0.00012207 </t>
  </si>
  <si>
    <t>Nilai f(x)</t>
  </si>
  <si>
    <t>Iterasi ke</t>
  </si>
  <si>
    <t>Ujian Tengah Semester 2014/2015</t>
  </si>
  <si>
    <t>Soal Nomor 2</t>
  </si>
  <si>
    <t xml:space="preserve">Fungsi = f(x) = x^3-6x^2+11x-6 </t>
  </si>
  <si>
    <t>Range (0,2)</t>
  </si>
  <si>
    <t>Ujian Tengah Semester 2010/2011 R2</t>
  </si>
  <si>
    <t>Soal Nomor 3</t>
  </si>
  <si>
    <t xml:space="preserve">Fungsi = f(x) = 8x^2-9x+1 </t>
  </si>
  <si>
    <t>Range (0,1/2)</t>
  </si>
  <si>
    <t>Akar Persamaan</t>
  </si>
  <si>
    <t>Soal 2</t>
  </si>
  <si>
    <t>Ubah menjadi matrix</t>
  </si>
  <si>
    <t>x1</t>
  </si>
  <si>
    <t>x2</t>
  </si>
  <si>
    <t>x3</t>
  </si>
  <si>
    <t>x4</t>
  </si>
  <si>
    <t>Langkah 2</t>
  </si>
  <si>
    <t>Langkah 3</t>
  </si>
  <si>
    <t>Langkah 4</t>
  </si>
  <si>
    <t>Langkah 5</t>
  </si>
  <si>
    <t>Hasil</t>
  </si>
  <si>
    <t>x1 =</t>
  </si>
  <si>
    <t>x2 =</t>
  </si>
  <si>
    <t>x3 =</t>
  </si>
  <si>
    <t>x4 =</t>
  </si>
  <si>
    <t>Ujian Akhir Semester 2010/2011 R1</t>
  </si>
  <si>
    <t>i</t>
  </si>
  <si>
    <t>xn</t>
  </si>
  <si>
    <t>xn-1</t>
  </si>
  <si>
    <t>yn-1</t>
  </si>
  <si>
    <t>y!</t>
  </si>
  <si>
    <t>y</t>
  </si>
  <si>
    <t>k1</t>
  </si>
  <si>
    <t>k2</t>
  </si>
  <si>
    <t>k3</t>
  </si>
  <si>
    <t>k4</t>
  </si>
  <si>
    <t>h=</t>
  </si>
  <si>
    <t>y =</t>
  </si>
  <si>
    <t>X+2Y</t>
  </si>
  <si>
    <t>y0=</t>
  </si>
  <si>
    <t>Ujian Akhir Semester 2011/2012 R2</t>
  </si>
  <si>
    <t>1+XY</t>
  </si>
</sst>
</file>

<file path=xl/styles.xml><?xml version="1.0" encoding="utf-8"?>
<styleSheet xmlns="http://schemas.openxmlformats.org/spreadsheetml/2006/main">
  <numFmts count="5">
    <numFmt numFmtId="176" formatCode="0.00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8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35" borderId="1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6" fillId="27" borderId="1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1" fillId="0" borderId="0" xfId="0" applyFont="1"/>
    <xf numFmtId="2" fontId="1" fillId="2" borderId="1" xfId="0" applyNumberFormat="1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1" xfId="0" applyFont="1" applyFill="1" applyBorder="1"/>
    <xf numFmtId="0" fontId="1" fillId="5" borderId="1" xfId="0" applyFont="1" applyFill="1" applyBorder="1"/>
    <xf numFmtId="0" fontId="1" fillId="6" borderId="0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Border="1"/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0" fontId="1" fillId="0" borderId="1" xfId="0" applyFont="1" applyBorder="1"/>
    <xf numFmtId="176" fontId="3" fillId="0" borderId="1" xfId="0" applyNumberFormat="1" applyFont="1" applyBorder="1" applyAlignment="1">
      <alignment horizontal="center"/>
    </xf>
    <xf numFmtId="176" fontId="3" fillId="6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76" fontId="3" fillId="7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1" fillId="7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127000</xdr:colOff>
      <xdr:row>4</xdr:row>
      <xdr:rowOff>76835</xdr:rowOff>
    </xdr:from>
    <xdr:to>
      <xdr:col>7</xdr:col>
      <xdr:colOff>47625</xdr:colOff>
      <xdr:row>9</xdr:row>
      <xdr:rowOff>70485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4220" y="777875"/>
          <a:ext cx="3623945" cy="96139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99060</xdr:rowOff>
    </xdr:from>
    <xdr:to>
      <xdr:col>7</xdr:col>
      <xdr:colOff>125095</xdr:colOff>
      <xdr:row>21</xdr:row>
      <xdr:rowOff>175895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2940" y="3108960"/>
          <a:ext cx="3782695" cy="1044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542046</xdr:colOff>
      <xdr:row>6</xdr:row>
      <xdr:rowOff>186621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701040"/>
          <a:ext cx="7134860" cy="536575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20</xdr:row>
      <xdr:rowOff>129540</xdr:rowOff>
    </xdr:from>
    <xdr:to>
      <xdr:col>9</xdr:col>
      <xdr:colOff>34925</xdr:colOff>
      <xdr:row>27</xdr:row>
      <xdr:rowOff>5715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5300" y="3840480"/>
          <a:ext cx="6132830" cy="11944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579120</xdr:colOff>
      <xdr:row>2</xdr:row>
      <xdr:rowOff>7620</xdr:rowOff>
    </xdr:from>
    <xdr:to>
      <xdr:col>8</xdr:col>
      <xdr:colOff>351155</xdr:colOff>
      <xdr:row>7</xdr:row>
      <xdr:rowOff>155575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9120" y="358140"/>
          <a:ext cx="4709795" cy="1024255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</xdr:colOff>
      <xdr:row>2</xdr:row>
      <xdr:rowOff>167640</xdr:rowOff>
    </xdr:from>
    <xdr:to>
      <xdr:col>24</xdr:col>
      <xdr:colOff>52705</xdr:colOff>
      <xdr:row>8</xdr:row>
      <xdr:rowOff>1905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07980" y="518160"/>
          <a:ext cx="4358005" cy="885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609600</xdr:colOff>
      <xdr:row>4</xdr:row>
      <xdr:rowOff>0</xdr:rowOff>
    </xdr:from>
    <xdr:to>
      <xdr:col>9</xdr:col>
      <xdr:colOff>282575</xdr:colOff>
      <xdr:row>7</xdr:row>
      <xdr:rowOff>170815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701040"/>
          <a:ext cx="5227955" cy="6965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175260</xdr:rowOff>
    </xdr:from>
    <xdr:to>
      <xdr:col>8</xdr:col>
      <xdr:colOff>531495</xdr:colOff>
      <xdr:row>40</xdr:row>
      <xdr:rowOff>29210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7220" y="6309360"/>
          <a:ext cx="4852035" cy="73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39"/>
  <sheetViews>
    <sheetView topLeftCell="A28" workbookViewId="0">
      <selection activeCell="E13" sqref="E13"/>
    </sheetView>
  </sheetViews>
  <sheetFormatPr defaultColWidth="9" defaultRowHeight="13.8"/>
  <cols>
    <col min="1" max="8" width="9" style="1"/>
    <col min="9" max="12" width="14.3333333333333" style="1"/>
    <col min="13" max="13" width="9" style="1"/>
    <col min="14" max="15" width="14.3333333333333" style="1"/>
    <col min="16" max="16" width="9" style="1"/>
    <col min="17" max="17" width="14.3333333333333" style="1"/>
    <col min="18" max="20" width="9" style="1"/>
    <col min="21" max="23" width="12.8888888888889" style="1"/>
    <col min="24" max="24" width="14.1111111111111" style="1"/>
    <col min="25" max="16384" width="9" style="1"/>
  </cols>
  <sheetData>
    <row r="4" spans="2:2">
      <c r="B4" s="2" t="s">
        <v>0</v>
      </c>
    </row>
    <row r="6" ht="15.6" spans="9:12">
      <c r="I6" s="44" t="s">
        <v>1</v>
      </c>
      <c r="J6" s="44"/>
      <c r="K6" s="24"/>
      <c r="L6" s="24"/>
    </row>
    <row r="7" ht="15.6" spans="9:12">
      <c r="I7" s="27" t="s">
        <v>2</v>
      </c>
      <c r="J7" s="27"/>
      <c r="K7" s="24"/>
      <c r="L7" s="24"/>
    </row>
    <row r="8" ht="15.6" spans="9:12">
      <c r="I8" s="29" t="s">
        <v>3</v>
      </c>
      <c r="J8" s="29"/>
      <c r="K8" s="23"/>
      <c r="L8" s="23"/>
    </row>
    <row r="9" ht="15.6" spans="9:12">
      <c r="I9" s="45" t="s">
        <v>4</v>
      </c>
      <c r="J9" s="45" t="s">
        <v>5</v>
      </c>
      <c r="K9" s="45" t="s">
        <v>6</v>
      </c>
      <c r="L9" s="45" t="s">
        <v>7</v>
      </c>
    </row>
    <row r="10" ht="15.6" spans="9:12">
      <c r="I10" s="27">
        <v>2</v>
      </c>
      <c r="J10" s="27">
        <f>I10^2-5</f>
        <v>-1</v>
      </c>
      <c r="K10" s="27">
        <f>2*I10</f>
        <v>4</v>
      </c>
      <c r="L10" s="46">
        <f>I14-I13/I14</f>
        <v>1.23606797731374</v>
      </c>
    </row>
    <row r="11" ht="15.6" spans="9:12">
      <c r="I11" s="28">
        <f>I10-J10/K10</f>
        <v>2.25</v>
      </c>
      <c r="J11" s="27">
        <f>I11^2-5</f>
        <v>0.0625</v>
      </c>
      <c r="K11" s="47">
        <f>2*I11</f>
        <v>4.5</v>
      </c>
      <c r="L11" s="48"/>
    </row>
    <row r="12" ht="15.6" spans="9:12">
      <c r="I12" s="28">
        <f t="shared" ref="I12:I14" si="0">I11-J11/K11</f>
        <v>2.23611111111111</v>
      </c>
      <c r="J12" s="27">
        <f t="shared" ref="J12:J14" si="1">I12^2-5</f>
        <v>0.000192901234568055</v>
      </c>
      <c r="K12" s="47">
        <f t="shared" ref="K12:K14" si="2">2*I12</f>
        <v>4.47222222222222</v>
      </c>
      <c r="L12" s="49"/>
    </row>
    <row r="13" ht="15.6" spans="9:11">
      <c r="I13" s="28">
        <f t="shared" si="0"/>
        <v>2.2360679779158</v>
      </c>
      <c r="J13" s="27">
        <f t="shared" si="1"/>
        <v>1.86047355299479e-9</v>
      </c>
      <c r="K13" s="27">
        <f t="shared" si="2"/>
        <v>4.47213595583161</v>
      </c>
    </row>
    <row r="14" ht="15.6" spans="9:11">
      <c r="I14" s="34">
        <f t="shared" si="0"/>
        <v>2.23606797749979</v>
      </c>
      <c r="J14" s="34">
        <f t="shared" si="1"/>
        <v>0</v>
      </c>
      <c r="K14" s="34">
        <f t="shared" si="2"/>
        <v>4.47213595499958</v>
      </c>
    </row>
    <row r="18" ht="15.6" spans="9:17">
      <c r="I18" s="28" t="s">
        <v>8</v>
      </c>
      <c r="J18" s="28"/>
      <c r="K18" s="24"/>
      <c r="L18" s="24"/>
      <c r="M18" s="24"/>
      <c r="N18" s="24"/>
      <c r="O18" s="24"/>
      <c r="P18" s="24"/>
      <c r="Q18" s="24"/>
    </row>
    <row r="19" ht="15.6" spans="9:17">
      <c r="I19" s="28" t="s">
        <v>9</v>
      </c>
      <c r="J19" s="24"/>
      <c r="K19" s="24"/>
      <c r="L19" s="24"/>
      <c r="M19" s="24"/>
      <c r="N19" s="24"/>
      <c r="O19" s="24"/>
      <c r="P19" s="24"/>
      <c r="Q19" s="24"/>
    </row>
    <row r="20" ht="15.6" spans="9:17">
      <c r="I20" s="23"/>
      <c r="J20" s="23"/>
      <c r="K20" s="23"/>
      <c r="L20" s="23"/>
      <c r="M20" s="24"/>
      <c r="N20" s="24"/>
      <c r="O20" s="24"/>
      <c r="P20" s="24"/>
      <c r="Q20" s="24"/>
    </row>
    <row r="21" ht="15.6" spans="9:24">
      <c r="I21" s="44" t="s">
        <v>10</v>
      </c>
      <c r="J21" s="44" t="s">
        <v>11</v>
      </c>
      <c r="K21" s="50" t="s">
        <v>12</v>
      </c>
      <c r="L21" s="44" t="s">
        <v>13</v>
      </c>
      <c r="M21" s="44" t="s">
        <v>14</v>
      </c>
      <c r="N21" s="44" t="s">
        <v>15</v>
      </c>
      <c r="O21" s="51" t="s">
        <v>16</v>
      </c>
      <c r="P21" s="51" t="s">
        <v>17</v>
      </c>
      <c r="Q21" s="44" t="s">
        <v>18</v>
      </c>
      <c r="T21" s="57" t="s">
        <v>10</v>
      </c>
      <c r="U21" s="57" t="s">
        <v>19</v>
      </c>
      <c r="V21" s="57" t="s">
        <v>15</v>
      </c>
      <c r="W21" s="57" t="s">
        <v>20</v>
      </c>
      <c r="X21" s="57" t="s">
        <v>21</v>
      </c>
    </row>
    <row r="22" ht="15.6" spans="9:24">
      <c r="I22" s="27">
        <v>1</v>
      </c>
      <c r="J22" s="27">
        <v>0</v>
      </c>
      <c r="K22" s="27">
        <f t="shared" ref="K22:K35" si="3">(J22+L22)/2</f>
        <v>0.25</v>
      </c>
      <c r="L22" s="27">
        <v>0.5</v>
      </c>
      <c r="M22" s="27">
        <f t="shared" ref="M22:M35" si="4">(7*J22)^2-(8*J22)+1</f>
        <v>1</v>
      </c>
      <c r="N22" s="27">
        <f t="shared" ref="N22:N35" si="5">(M22+O22)/2</f>
        <v>5.125</v>
      </c>
      <c r="O22" s="27">
        <f t="shared" ref="O22:O35" si="6">(7*L22)^2-(8*L22)+1</f>
        <v>9.25</v>
      </c>
      <c r="P22" s="37">
        <f t="shared" ref="P22:P35" si="7">M22*O22</f>
        <v>9.25</v>
      </c>
      <c r="Q22" s="27">
        <f t="shared" ref="Q22:Q35" si="8">M22*N22</f>
        <v>5.125</v>
      </c>
      <c r="T22" s="4"/>
      <c r="U22" s="4">
        <v>0</v>
      </c>
      <c r="V22" s="4">
        <f t="shared" ref="V22:V25" si="9">(7*U22)^2-(8*U22)+1</f>
        <v>1</v>
      </c>
      <c r="W22" s="4">
        <f t="shared" ref="W22:W25" si="10">(14*U22)-8</f>
        <v>-8</v>
      </c>
      <c r="X22" s="5">
        <f>U24-U23/U24</f>
        <v>-0.257550505050505</v>
      </c>
    </row>
    <row r="23" ht="15.6" spans="9:23">
      <c r="I23" s="28">
        <v>2</v>
      </c>
      <c r="J23" s="28">
        <f t="shared" ref="J23:J35" si="11">IF(M22*N22&gt;=0,J22,K22)</f>
        <v>0</v>
      </c>
      <c r="K23" s="28">
        <f t="shared" si="3"/>
        <v>0.125</v>
      </c>
      <c r="L23" s="28">
        <f t="shared" ref="L23:L35" si="12">IF(N22*O22&lt;0,L22,K22)</f>
        <v>0.25</v>
      </c>
      <c r="M23" s="28">
        <f t="shared" si="4"/>
        <v>1</v>
      </c>
      <c r="N23" s="28">
        <f t="shared" si="5"/>
        <v>1.53125</v>
      </c>
      <c r="O23" s="28">
        <f t="shared" si="6"/>
        <v>2.0625</v>
      </c>
      <c r="P23" s="38">
        <f t="shared" si="7"/>
        <v>2.0625</v>
      </c>
      <c r="Q23" s="28">
        <f t="shared" si="8"/>
        <v>1.53125</v>
      </c>
      <c r="T23" s="4"/>
      <c r="U23" s="4">
        <f t="shared" ref="U23:U25" si="13">U22-V22/W22</f>
        <v>0.125</v>
      </c>
      <c r="V23" s="4">
        <f t="shared" si="9"/>
        <v>0.765625</v>
      </c>
      <c r="W23" s="4">
        <f t="shared" si="10"/>
        <v>-6.25</v>
      </c>
    </row>
    <row r="24" ht="15.6" spans="9:23">
      <c r="I24" s="27">
        <v>3</v>
      </c>
      <c r="J24" s="27">
        <f t="shared" si="11"/>
        <v>0</v>
      </c>
      <c r="K24" s="27">
        <f t="shared" si="3"/>
        <v>0.0625</v>
      </c>
      <c r="L24" s="27">
        <f t="shared" si="12"/>
        <v>0.125</v>
      </c>
      <c r="M24" s="27">
        <f t="shared" si="4"/>
        <v>1</v>
      </c>
      <c r="N24" s="28">
        <f t="shared" si="5"/>
        <v>0.8828125</v>
      </c>
      <c r="O24" s="27">
        <f t="shared" si="6"/>
        <v>0.765625</v>
      </c>
      <c r="P24" s="37">
        <f t="shared" si="7"/>
        <v>0.765625</v>
      </c>
      <c r="Q24" s="27">
        <f t="shared" si="8"/>
        <v>0.8828125</v>
      </c>
      <c r="T24" s="4"/>
      <c r="U24" s="5">
        <f t="shared" si="13"/>
        <v>0.2475</v>
      </c>
      <c r="V24" s="5">
        <f t="shared" si="9"/>
        <v>2.02155625</v>
      </c>
      <c r="W24" s="5">
        <f t="shared" si="10"/>
        <v>-4.535</v>
      </c>
    </row>
    <row r="25" ht="15.6" spans="9:23">
      <c r="I25" s="28">
        <v>4</v>
      </c>
      <c r="J25" s="27">
        <f t="shared" si="11"/>
        <v>0</v>
      </c>
      <c r="K25" s="27">
        <f t="shared" si="3"/>
        <v>0.03125</v>
      </c>
      <c r="L25" s="27">
        <f t="shared" si="12"/>
        <v>0.0625</v>
      </c>
      <c r="M25" s="27">
        <f t="shared" si="4"/>
        <v>1</v>
      </c>
      <c r="N25" s="28">
        <f t="shared" si="5"/>
        <v>0.845703125</v>
      </c>
      <c r="O25" s="27">
        <f t="shared" si="6"/>
        <v>0.69140625</v>
      </c>
      <c r="P25" s="37">
        <f t="shared" si="7"/>
        <v>0.69140625</v>
      </c>
      <c r="Q25" s="27">
        <f t="shared" si="8"/>
        <v>0.845703125</v>
      </c>
      <c r="T25" s="4"/>
      <c r="U25" s="4">
        <f t="shared" si="13"/>
        <v>0.693267640573319</v>
      </c>
      <c r="V25" s="4">
        <f t="shared" si="9"/>
        <v>19.0042399272522</v>
      </c>
      <c r="W25" s="4">
        <f t="shared" si="10"/>
        <v>1.70574696802646</v>
      </c>
    </row>
    <row r="26" ht="15.6" spans="9:17">
      <c r="I26" s="27">
        <v>5</v>
      </c>
      <c r="J26" s="27">
        <f t="shared" si="11"/>
        <v>0</v>
      </c>
      <c r="K26" s="27">
        <f t="shared" si="3"/>
        <v>0.015625</v>
      </c>
      <c r="L26" s="27">
        <f t="shared" si="12"/>
        <v>0.03125</v>
      </c>
      <c r="M26" s="27">
        <f t="shared" si="4"/>
        <v>1</v>
      </c>
      <c r="N26" s="28">
        <f t="shared" si="5"/>
        <v>0.89892578125</v>
      </c>
      <c r="O26" s="27">
        <f t="shared" si="6"/>
        <v>0.7978515625</v>
      </c>
      <c r="P26" s="37">
        <f t="shared" si="7"/>
        <v>0.7978515625</v>
      </c>
      <c r="Q26" s="27">
        <f t="shared" si="8"/>
        <v>0.89892578125</v>
      </c>
    </row>
    <row r="27" ht="15.6" spans="9:17">
      <c r="I27" s="28">
        <v>6</v>
      </c>
      <c r="J27" s="27">
        <f t="shared" si="11"/>
        <v>0</v>
      </c>
      <c r="K27" s="27">
        <f t="shared" si="3"/>
        <v>0.0078125</v>
      </c>
      <c r="L27" s="27">
        <f t="shared" si="12"/>
        <v>0.015625</v>
      </c>
      <c r="M27" s="27">
        <f t="shared" si="4"/>
        <v>1</v>
      </c>
      <c r="N27" s="28">
        <f t="shared" si="5"/>
        <v>0.9434814453125</v>
      </c>
      <c r="O27" s="27">
        <f t="shared" si="6"/>
        <v>0.886962890625</v>
      </c>
      <c r="P27" s="37">
        <f t="shared" si="7"/>
        <v>0.886962890625</v>
      </c>
      <c r="Q27" s="27">
        <f t="shared" si="8"/>
        <v>0.9434814453125</v>
      </c>
    </row>
    <row r="28" ht="15.6" spans="9:17">
      <c r="I28" s="27">
        <v>7</v>
      </c>
      <c r="J28" s="27">
        <f t="shared" si="11"/>
        <v>0</v>
      </c>
      <c r="K28" s="27">
        <f t="shared" si="3"/>
        <v>0.00390625</v>
      </c>
      <c r="L28" s="27">
        <f t="shared" si="12"/>
        <v>0.0078125</v>
      </c>
      <c r="M28" s="27">
        <f t="shared" si="4"/>
        <v>1</v>
      </c>
      <c r="N28" s="28">
        <f t="shared" si="5"/>
        <v>0.970245361328125</v>
      </c>
      <c r="O28" s="27">
        <f t="shared" si="6"/>
        <v>0.94049072265625</v>
      </c>
      <c r="P28" s="37">
        <f t="shared" si="7"/>
        <v>0.94049072265625</v>
      </c>
      <c r="Q28" s="27">
        <f t="shared" si="8"/>
        <v>0.970245361328125</v>
      </c>
    </row>
    <row r="29" ht="15.6" spans="9:17">
      <c r="I29" s="28">
        <v>8</v>
      </c>
      <c r="J29" s="27">
        <f t="shared" si="11"/>
        <v>0</v>
      </c>
      <c r="K29" s="27">
        <f t="shared" si="3"/>
        <v>0.001953125</v>
      </c>
      <c r="L29" s="27">
        <f t="shared" si="12"/>
        <v>0.00390625</v>
      </c>
      <c r="M29" s="27">
        <f t="shared" si="4"/>
        <v>1</v>
      </c>
      <c r="N29" s="28">
        <f t="shared" si="5"/>
        <v>0.984748840332031</v>
      </c>
      <c r="O29" s="27">
        <f t="shared" si="6"/>
        <v>0.969497680664062</v>
      </c>
      <c r="P29" s="37">
        <f t="shared" si="7"/>
        <v>0.969497680664062</v>
      </c>
      <c r="Q29" s="27">
        <f t="shared" si="8"/>
        <v>0.984748840332031</v>
      </c>
    </row>
    <row r="30" ht="15.6" spans="9:17">
      <c r="I30" s="27">
        <v>9</v>
      </c>
      <c r="J30" s="27">
        <f t="shared" si="11"/>
        <v>0</v>
      </c>
      <c r="K30" s="27">
        <f t="shared" si="3"/>
        <v>0.0009765625</v>
      </c>
      <c r="L30" s="27">
        <f t="shared" si="12"/>
        <v>0.001953125</v>
      </c>
      <c r="M30" s="27">
        <f t="shared" si="4"/>
        <v>1</v>
      </c>
      <c r="N30" s="28">
        <f t="shared" si="5"/>
        <v>0.992280960083008</v>
      </c>
      <c r="O30" s="27">
        <f t="shared" si="6"/>
        <v>0.984561920166016</v>
      </c>
      <c r="P30" s="37">
        <f t="shared" si="7"/>
        <v>0.984561920166016</v>
      </c>
      <c r="Q30" s="27">
        <f t="shared" si="8"/>
        <v>0.992280960083008</v>
      </c>
    </row>
    <row r="31" ht="15.6" spans="9:17">
      <c r="I31" s="28">
        <v>10</v>
      </c>
      <c r="J31" s="27">
        <f t="shared" si="11"/>
        <v>0</v>
      </c>
      <c r="K31" s="27">
        <f t="shared" si="3"/>
        <v>0.00048828125</v>
      </c>
      <c r="L31" s="27">
        <f t="shared" si="12"/>
        <v>0.0009765625</v>
      </c>
      <c r="M31" s="27">
        <f t="shared" si="4"/>
        <v>1</v>
      </c>
      <c r="N31" s="28">
        <f t="shared" si="5"/>
        <v>0.996117115020752</v>
      </c>
      <c r="O31" s="27">
        <f t="shared" si="6"/>
        <v>0.992234230041504</v>
      </c>
      <c r="P31" s="37">
        <f t="shared" si="7"/>
        <v>0.992234230041504</v>
      </c>
      <c r="Q31" s="27">
        <f t="shared" si="8"/>
        <v>0.996117115020752</v>
      </c>
    </row>
    <row r="32" ht="15.6" spans="9:17">
      <c r="I32" s="27">
        <v>11</v>
      </c>
      <c r="J32" s="27">
        <f t="shared" si="11"/>
        <v>0</v>
      </c>
      <c r="K32" s="27">
        <f t="shared" si="3"/>
        <v>0.000244140625</v>
      </c>
      <c r="L32" s="27">
        <f t="shared" si="12"/>
        <v>0.00048828125</v>
      </c>
      <c r="M32" s="27">
        <f t="shared" si="4"/>
        <v>1</v>
      </c>
      <c r="N32" s="28">
        <f t="shared" si="5"/>
        <v>0.998052716255188</v>
      </c>
      <c r="O32" s="27">
        <f t="shared" si="6"/>
        <v>0.996105432510376</v>
      </c>
      <c r="P32" s="37">
        <f t="shared" si="7"/>
        <v>0.996105432510376</v>
      </c>
      <c r="Q32" s="27">
        <f t="shared" si="8"/>
        <v>0.998052716255188</v>
      </c>
    </row>
    <row r="33" ht="15.6" spans="9:17">
      <c r="I33" s="52">
        <v>12</v>
      </c>
      <c r="J33" s="52">
        <f t="shared" si="11"/>
        <v>0</v>
      </c>
      <c r="K33" s="52">
        <f t="shared" si="3"/>
        <v>0.0001220703125</v>
      </c>
      <c r="L33" s="52">
        <f t="shared" si="12"/>
        <v>0.000244140625</v>
      </c>
      <c r="M33" s="52">
        <f t="shared" si="4"/>
        <v>1</v>
      </c>
      <c r="N33" s="52">
        <f t="shared" si="5"/>
        <v>0.999024897813797</v>
      </c>
      <c r="O33" s="52">
        <f t="shared" si="6"/>
        <v>0.998049795627594</v>
      </c>
      <c r="P33" s="53">
        <f t="shared" si="7"/>
        <v>0.998049795627594</v>
      </c>
      <c r="Q33" s="52">
        <f t="shared" si="8"/>
        <v>0.999024897813797</v>
      </c>
    </row>
    <row r="34" ht="15.6" spans="9:17">
      <c r="I34" s="28">
        <v>13</v>
      </c>
      <c r="J34" s="28">
        <f t="shared" si="11"/>
        <v>0</v>
      </c>
      <c r="K34" s="28">
        <f t="shared" si="3"/>
        <v>6.103515625e-5</v>
      </c>
      <c r="L34" s="28">
        <f t="shared" si="12"/>
        <v>0.0001220703125</v>
      </c>
      <c r="M34" s="28">
        <f t="shared" si="4"/>
        <v>1</v>
      </c>
      <c r="N34" s="28">
        <f t="shared" si="5"/>
        <v>0.999512083828449</v>
      </c>
      <c r="O34" s="28">
        <f t="shared" si="6"/>
        <v>0.999024167656898</v>
      </c>
      <c r="P34" s="38">
        <f t="shared" si="7"/>
        <v>0.999024167656898</v>
      </c>
      <c r="Q34" s="28">
        <f t="shared" si="8"/>
        <v>0.999512083828449</v>
      </c>
    </row>
    <row r="35" ht="15.6" spans="9:17">
      <c r="I35" s="28">
        <v>14</v>
      </c>
      <c r="J35" s="27">
        <f t="shared" si="11"/>
        <v>0</v>
      </c>
      <c r="K35" s="27">
        <f t="shared" si="3"/>
        <v>3.0517578125e-5</v>
      </c>
      <c r="L35" s="27">
        <f t="shared" si="12"/>
        <v>6.103515625e-5</v>
      </c>
      <c r="M35" s="27">
        <f t="shared" si="4"/>
        <v>1</v>
      </c>
      <c r="N35" s="28">
        <f t="shared" si="5"/>
        <v>0.999755950644612</v>
      </c>
      <c r="O35" s="27">
        <f t="shared" si="6"/>
        <v>0.999511901289225</v>
      </c>
      <c r="P35" s="37">
        <f t="shared" si="7"/>
        <v>0.999511901289225</v>
      </c>
      <c r="Q35" s="27">
        <f t="shared" si="8"/>
        <v>0.999755950644612</v>
      </c>
    </row>
    <row r="36" ht="15.6" spans="11:17">
      <c r="K36" s="54"/>
      <c r="L36" s="54"/>
      <c r="M36" s="54"/>
      <c r="N36" s="54"/>
      <c r="O36" s="54"/>
      <c r="P36" s="54"/>
      <c r="Q36" s="54"/>
    </row>
    <row r="37" ht="15.6" spans="9:10">
      <c r="I37" s="55" t="s">
        <v>22</v>
      </c>
      <c r="J37" s="55"/>
    </row>
    <row r="38" spans="9:10">
      <c r="I38" s="56" t="s">
        <v>23</v>
      </c>
      <c r="J38" s="43">
        <v>0.99902</v>
      </c>
    </row>
    <row r="39" spans="9:10">
      <c r="I39" s="56" t="s">
        <v>24</v>
      </c>
      <c r="J39" s="43">
        <v>12</v>
      </c>
    </row>
  </sheetData>
  <mergeCells count="2">
    <mergeCell ref="I6:J6"/>
    <mergeCell ref="I18:J18"/>
  </mergeCells>
  <pageMargins left="0.699305555555556" right="0.699305555555556" top="0.75" bottom="0.75" header="0.3" footer="0.3"/>
  <pageSetup paperSize="1" orientation="portrait" horizontalDpi="360" verticalDpi="36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E56"/>
  <sheetViews>
    <sheetView tabSelected="1" topLeftCell="A7" workbookViewId="0">
      <selection activeCell="E13" sqref="E13"/>
    </sheetView>
  </sheetViews>
  <sheetFormatPr defaultColWidth="9" defaultRowHeight="13.8"/>
  <cols>
    <col min="1" max="1" width="9" style="1"/>
    <col min="2" max="2" width="24.1388888888889" style="1" customWidth="1"/>
    <col min="3" max="15" width="9" style="1"/>
    <col min="16" max="16" width="9.44444444444444" style="1"/>
    <col min="17" max="17" width="24.1111111111111" style="1" customWidth="1"/>
    <col min="18" max="20" width="15.5555555555556" style="1"/>
    <col min="21" max="21" width="14.3333333333333" style="1"/>
    <col min="22" max="22" width="9" style="1"/>
    <col min="23" max="23" width="14.3333333333333" style="1"/>
    <col min="24" max="28" width="9" style="1"/>
    <col min="29" max="29" width="13.1111111111111" style="1"/>
    <col min="30" max="16384" width="9" style="1"/>
  </cols>
  <sheetData>
    <row r="3" spans="2:2">
      <c r="B3" s="2" t="s">
        <v>25</v>
      </c>
    </row>
    <row r="4" spans="2:2">
      <c r="B4" s="2" t="s">
        <v>26</v>
      </c>
    </row>
    <row r="7" ht="15.6" spans="16:17">
      <c r="P7" s="22" t="s">
        <v>27</v>
      </c>
      <c r="Q7" s="22"/>
    </row>
    <row r="8" ht="15.6" spans="13:17">
      <c r="M8" s="23"/>
      <c r="N8" s="23"/>
      <c r="P8" s="22" t="s">
        <v>28</v>
      </c>
      <c r="Q8" s="29"/>
    </row>
    <row r="10" ht="15.6" spans="13:20">
      <c r="M10" s="24"/>
      <c r="N10" s="25" t="s">
        <v>10</v>
      </c>
      <c r="O10" s="25" t="s">
        <v>11</v>
      </c>
      <c r="P10" s="26" t="s">
        <v>12</v>
      </c>
      <c r="Q10" s="25" t="s">
        <v>13</v>
      </c>
      <c r="R10" s="25" t="s">
        <v>14</v>
      </c>
      <c r="S10" s="25" t="s">
        <v>15</v>
      </c>
      <c r="T10" s="35" t="s">
        <v>16</v>
      </c>
    </row>
    <row r="11" ht="15.6" spans="13:20">
      <c r="M11" s="24"/>
      <c r="N11" s="27">
        <v>1</v>
      </c>
      <c r="O11" s="27">
        <v>0</v>
      </c>
      <c r="P11" s="27">
        <f>(O11+Q11)/2</f>
        <v>1</v>
      </c>
      <c r="Q11" s="27">
        <v>2</v>
      </c>
      <c r="R11" s="27">
        <f>O11^3-6*O11^2+11*O11-6</f>
        <v>-6</v>
      </c>
      <c r="S11" s="27">
        <f>P11^3-6*P11^2+11*P11-6</f>
        <v>0</v>
      </c>
      <c r="T11" s="27">
        <f>Q11^3-6*Q11^2+11*Q11-6</f>
        <v>0</v>
      </c>
    </row>
    <row r="12" ht="15.6" spans="13:20">
      <c r="M12" s="23"/>
      <c r="N12" s="28">
        <v>2</v>
      </c>
      <c r="O12" s="28">
        <f>IF(R11*S11&gt;=0,O11,P11)</f>
        <v>0</v>
      </c>
      <c r="P12" s="28">
        <f>(O12+Q12)/2</f>
        <v>0.5</v>
      </c>
      <c r="Q12" s="28">
        <f>IF(S11*T11&lt;0,Q11,P11)</f>
        <v>1</v>
      </c>
      <c r="R12" s="28">
        <f t="shared" ref="R12:R16" si="0">P12^3-6*P12^2+11*P12-6</f>
        <v>-1.875</v>
      </c>
      <c r="S12" s="28">
        <f>(R12+T12)/2</f>
        <v>20.0625</v>
      </c>
      <c r="T12" s="28">
        <f t="shared" ref="T12:T16" si="1">(7*Q12)^2-(8*Q12)+1</f>
        <v>42</v>
      </c>
    </row>
    <row r="13" ht="15.6" spans="14:20">
      <c r="N13" s="27">
        <v>3</v>
      </c>
      <c r="O13" s="27">
        <f>IF(R12*S12&lt;0,O12,P12)</f>
        <v>0</v>
      </c>
      <c r="P13" s="27">
        <f>(O13+Q13)/2</f>
        <v>0.25</v>
      </c>
      <c r="Q13" s="27">
        <f>IF(S12*T12&lt;0,Q12,P12)</f>
        <v>0.5</v>
      </c>
      <c r="R13" s="27">
        <f t="shared" si="0"/>
        <v>-3.609375</v>
      </c>
      <c r="S13" s="28">
        <f>(R13+T13)/2</f>
        <v>2.8203125</v>
      </c>
      <c r="T13" s="27">
        <f t="shared" si="1"/>
        <v>9.25</v>
      </c>
    </row>
    <row r="14" ht="15.6" spans="14:20">
      <c r="N14" s="29">
        <v>4</v>
      </c>
      <c r="O14" s="29">
        <f t="shared" ref="O14:O16" si="2">IF(R13*S13&lt;0,O13,P13)</f>
        <v>0</v>
      </c>
      <c r="P14" s="29">
        <f t="shared" ref="P14:P16" si="3">(O14+Q14)/2</f>
        <v>0.125</v>
      </c>
      <c r="Q14" s="29">
        <f t="shared" ref="Q14:Q16" si="4">IF(S13*T13&lt;0,Q13,P13)</f>
        <v>0.25</v>
      </c>
      <c r="R14" s="29">
        <f t="shared" si="0"/>
        <v>-4.716796875</v>
      </c>
      <c r="S14" s="29">
        <f t="shared" ref="S14:S16" si="5">(R14+T14)/2</f>
        <v>-1.3271484375</v>
      </c>
      <c r="T14" s="29">
        <f t="shared" si="1"/>
        <v>2.0625</v>
      </c>
    </row>
    <row r="15" ht="15.6" spans="14:20">
      <c r="N15" s="27">
        <v>5</v>
      </c>
      <c r="O15" s="27">
        <f t="shared" si="2"/>
        <v>0.125</v>
      </c>
      <c r="P15" s="27">
        <f t="shared" si="3"/>
        <v>0.1875</v>
      </c>
      <c r="Q15" s="27">
        <f t="shared" si="4"/>
        <v>0.25</v>
      </c>
      <c r="R15" s="27">
        <f t="shared" si="0"/>
        <v>-4.141845703125</v>
      </c>
      <c r="S15" s="28">
        <f t="shared" si="5"/>
        <v>-1.0396728515625</v>
      </c>
      <c r="T15" s="27">
        <f t="shared" si="1"/>
        <v>2.0625</v>
      </c>
    </row>
    <row r="16" ht="15.6" spans="14:20">
      <c r="N16" s="27">
        <v>6</v>
      </c>
      <c r="O16" s="27">
        <f t="shared" si="2"/>
        <v>0.1875</v>
      </c>
      <c r="P16" s="27">
        <f t="shared" si="3"/>
        <v>0.21875</v>
      </c>
      <c r="Q16" s="27">
        <f t="shared" si="4"/>
        <v>0.25</v>
      </c>
      <c r="R16" s="27">
        <f t="shared" si="0"/>
        <v>-3.87039184570312</v>
      </c>
      <c r="S16" s="28">
        <f t="shared" si="5"/>
        <v>-0.903945922851562</v>
      </c>
      <c r="T16" s="27">
        <f t="shared" si="1"/>
        <v>2.0625</v>
      </c>
    </row>
    <row r="19" spans="2:2">
      <c r="B19" s="2" t="s">
        <v>29</v>
      </c>
    </row>
    <row r="20" spans="2:2">
      <c r="B20" s="2" t="s">
        <v>30</v>
      </c>
    </row>
    <row r="21" ht="15.6" spans="15:17">
      <c r="O21" s="30" t="s">
        <v>31</v>
      </c>
      <c r="P21" s="27"/>
      <c r="Q21" s="36"/>
    </row>
    <row r="22" ht="15.6" spans="15:17">
      <c r="O22" s="30" t="s">
        <v>32</v>
      </c>
      <c r="P22" s="27"/>
      <c r="Q22" s="36"/>
    </row>
    <row r="26" ht="15.6" spans="15:23">
      <c r="O26" s="25" t="s">
        <v>10</v>
      </c>
      <c r="P26" s="25" t="s">
        <v>11</v>
      </c>
      <c r="Q26" s="25" t="s">
        <v>12</v>
      </c>
      <c r="R26" s="25" t="s">
        <v>13</v>
      </c>
      <c r="S26" s="25" t="s">
        <v>14</v>
      </c>
      <c r="T26" s="25" t="s">
        <v>15</v>
      </c>
      <c r="U26" s="35" t="s">
        <v>16</v>
      </c>
      <c r="V26" s="35" t="s">
        <v>17</v>
      </c>
      <c r="W26" s="25" t="s">
        <v>18</v>
      </c>
    </row>
    <row r="27" ht="15.6" spans="15:23">
      <c r="O27" s="27">
        <v>1</v>
      </c>
      <c r="P27" s="27">
        <v>0</v>
      </c>
      <c r="Q27" s="27">
        <f t="shared" ref="Q27:Q40" si="6">(P27+R27)/2</f>
        <v>0.25</v>
      </c>
      <c r="R27" s="27">
        <v>0.5</v>
      </c>
      <c r="S27" s="27">
        <f t="shared" ref="S27:U27" si="7">(8*P27)^2-(9*P27)+1</f>
        <v>1</v>
      </c>
      <c r="T27" s="27">
        <f t="shared" si="7"/>
        <v>2.75</v>
      </c>
      <c r="U27" s="27">
        <f t="shared" si="7"/>
        <v>12.5</v>
      </c>
      <c r="V27" s="37">
        <f t="shared" ref="V27:V40" si="8">S27*U27</f>
        <v>12.5</v>
      </c>
      <c r="W27" s="27">
        <f t="shared" ref="W27:W40" si="9">S27*T27</f>
        <v>2.75</v>
      </c>
    </row>
    <row r="28" ht="15.6" spans="15:23">
      <c r="O28" s="28">
        <v>2</v>
      </c>
      <c r="P28" s="28">
        <f t="shared" ref="P28:P40" si="10">IF(S27*T27&gt;=0,P27,Q27)</f>
        <v>0</v>
      </c>
      <c r="Q28" s="28">
        <f t="shared" si="6"/>
        <v>0.125</v>
      </c>
      <c r="R28" s="28">
        <f t="shared" ref="R28:R40" si="11">IF(T27*U27&lt;0,R27,Q27)</f>
        <v>0.25</v>
      </c>
      <c r="S28" s="28">
        <f t="shared" ref="S28:U28" si="12">(8*P28)^2-(9*P28)+1</f>
        <v>1</v>
      </c>
      <c r="T28" s="28">
        <f t="shared" si="12"/>
        <v>0.875</v>
      </c>
      <c r="U28" s="28">
        <f t="shared" si="12"/>
        <v>2.75</v>
      </c>
      <c r="V28" s="38">
        <f t="shared" si="8"/>
        <v>2.75</v>
      </c>
      <c r="W28" s="28">
        <f t="shared" si="9"/>
        <v>0.875</v>
      </c>
    </row>
    <row r="29" ht="15.6" spans="15:23">
      <c r="O29" s="27">
        <v>3</v>
      </c>
      <c r="P29" s="27">
        <f t="shared" si="10"/>
        <v>0</v>
      </c>
      <c r="Q29" s="27">
        <f t="shared" si="6"/>
        <v>0.0625</v>
      </c>
      <c r="R29" s="27">
        <f t="shared" si="11"/>
        <v>0.125</v>
      </c>
      <c r="S29" s="27">
        <f t="shared" ref="S29:U29" si="13">(8*P29)^2-(9*P29)+1</f>
        <v>1</v>
      </c>
      <c r="T29" s="27">
        <f t="shared" si="13"/>
        <v>0.6875</v>
      </c>
      <c r="U29" s="27">
        <f t="shared" si="13"/>
        <v>0.875</v>
      </c>
      <c r="V29" s="37">
        <f t="shared" si="8"/>
        <v>0.875</v>
      </c>
      <c r="W29" s="27">
        <f t="shared" si="9"/>
        <v>0.6875</v>
      </c>
    </row>
    <row r="30" ht="15.6" spans="15:23">
      <c r="O30" s="28">
        <v>4</v>
      </c>
      <c r="P30" s="28">
        <f t="shared" si="10"/>
        <v>0</v>
      </c>
      <c r="Q30" s="28">
        <f t="shared" si="6"/>
        <v>0.03125</v>
      </c>
      <c r="R30" s="28">
        <f t="shared" si="11"/>
        <v>0.0625</v>
      </c>
      <c r="S30" s="28">
        <f t="shared" ref="S30:U30" si="14">(8*P30)^2-(9*P30)+1</f>
        <v>1</v>
      </c>
      <c r="T30" s="28">
        <f t="shared" si="14"/>
        <v>0.78125</v>
      </c>
      <c r="U30" s="28">
        <f t="shared" si="14"/>
        <v>0.6875</v>
      </c>
      <c r="V30" s="38">
        <f t="shared" si="8"/>
        <v>0.6875</v>
      </c>
      <c r="W30" s="28">
        <f t="shared" si="9"/>
        <v>0.78125</v>
      </c>
    </row>
    <row r="31" ht="15.6" spans="15:23">
      <c r="O31" s="27">
        <v>5</v>
      </c>
      <c r="P31" s="27">
        <f t="shared" si="10"/>
        <v>0</v>
      </c>
      <c r="Q31" s="27">
        <f t="shared" si="6"/>
        <v>0.015625</v>
      </c>
      <c r="R31" s="27">
        <f t="shared" si="11"/>
        <v>0.03125</v>
      </c>
      <c r="S31" s="27">
        <f t="shared" ref="S31:U31" si="15">(8*P31)^2-(9*P31)+1</f>
        <v>1</v>
      </c>
      <c r="T31" s="27">
        <f t="shared" si="15"/>
        <v>0.875</v>
      </c>
      <c r="U31" s="27">
        <f t="shared" si="15"/>
        <v>0.78125</v>
      </c>
      <c r="V31" s="37">
        <f t="shared" si="8"/>
        <v>0.78125</v>
      </c>
      <c r="W31" s="27">
        <f t="shared" si="9"/>
        <v>0.875</v>
      </c>
    </row>
    <row r="32" ht="15.6" spans="15:23">
      <c r="O32" s="28">
        <v>6</v>
      </c>
      <c r="P32" s="28">
        <f t="shared" si="10"/>
        <v>0</v>
      </c>
      <c r="Q32" s="28">
        <f t="shared" si="6"/>
        <v>0.0078125</v>
      </c>
      <c r="R32" s="28">
        <f t="shared" si="11"/>
        <v>0.015625</v>
      </c>
      <c r="S32" s="28">
        <f t="shared" ref="S32:U32" si="16">(8*P32)^2-(9*P32)+1</f>
        <v>1</v>
      </c>
      <c r="T32" s="28">
        <f t="shared" si="16"/>
        <v>0.93359375</v>
      </c>
      <c r="U32" s="28">
        <f t="shared" si="16"/>
        <v>0.875</v>
      </c>
      <c r="V32" s="38">
        <f t="shared" si="8"/>
        <v>0.875</v>
      </c>
      <c r="W32" s="28">
        <f t="shared" si="9"/>
        <v>0.93359375</v>
      </c>
    </row>
    <row r="33" ht="15.6" spans="15:23">
      <c r="O33" s="27">
        <v>7</v>
      </c>
      <c r="P33" s="27">
        <f t="shared" si="10"/>
        <v>0</v>
      </c>
      <c r="Q33" s="27">
        <f t="shared" si="6"/>
        <v>0.00390625</v>
      </c>
      <c r="R33" s="27">
        <f t="shared" si="11"/>
        <v>0.0078125</v>
      </c>
      <c r="S33" s="27">
        <f t="shared" ref="S33:U33" si="17">(8*P33)^2-(9*P33)+1</f>
        <v>1</v>
      </c>
      <c r="T33" s="27">
        <f t="shared" si="17"/>
        <v>0.9658203125</v>
      </c>
      <c r="U33" s="27">
        <f t="shared" si="17"/>
        <v>0.93359375</v>
      </c>
      <c r="V33" s="37">
        <f t="shared" si="8"/>
        <v>0.93359375</v>
      </c>
      <c r="W33" s="27">
        <f t="shared" si="9"/>
        <v>0.9658203125</v>
      </c>
    </row>
    <row r="34" ht="15.6" spans="15:23">
      <c r="O34" s="28">
        <v>8</v>
      </c>
      <c r="P34" s="28">
        <f t="shared" si="10"/>
        <v>0</v>
      </c>
      <c r="Q34" s="28">
        <f t="shared" si="6"/>
        <v>0.001953125</v>
      </c>
      <c r="R34" s="28">
        <f t="shared" si="11"/>
        <v>0.00390625</v>
      </c>
      <c r="S34" s="28">
        <f t="shared" ref="S34:U34" si="18">(8*P34)^2-(9*P34)+1</f>
        <v>1</v>
      </c>
      <c r="T34" s="28">
        <f t="shared" si="18"/>
        <v>0.982666015625</v>
      </c>
      <c r="U34" s="28">
        <f t="shared" si="18"/>
        <v>0.9658203125</v>
      </c>
      <c r="V34" s="38">
        <f t="shared" si="8"/>
        <v>0.9658203125</v>
      </c>
      <c r="W34" s="28">
        <f t="shared" si="9"/>
        <v>0.982666015625</v>
      </c>
    </row>
    <row r="35" ht="15.6" spans="15:23">
      <c r="O35" s="27">
        <v>9</v>
      </c>
      <c r="P35" s="27">
        <f t="shared" si="10"/>
        <v>0</v>
      </c>
      <c r="Q35" s="27">
        <f t="shared" si="6"/>
        <v>0.0009765625</v>
      </c>
      <c r="R35" s="27">
        <f t="shared" si="11"/>
        <v>0.001953125</v>
      </c>
      <c r="S35" s="27">
        <f t="shared" ref="S35:U35" si="19">(8*P35)^2-(9*P35)+1</f>
        <v>1</v>
      </c>
      <c r="T35" s="27">
        <f t="shared" si="19"/>
        <v>0.99127197265625</v>
      </c>
      <c r="U35" s="27">
        <f t="shared" si="19"/>
        <v>0.982666015625</v>
      </c>
      <c r="V35" s="37">
        <f t="shared" si="8"/>
        <v>0.982666015625</v>
      </c>
      <c r="W35" s="27">
        <f t="shared" si="9"/>
        <v>0.99127197265625</v>
      </c>
    </row>
    <row r="36" ht="15.6" spans="15:23">
      <c r="O36" s="28">
        <v>10</v>
      </c>
      <c r="P36" s="28">
        <f t="shared" si="10"/>
        <v>0</v>
      </c>
      <c r="Q36" s="28">
        <f t="shared" si="6"/>
        <v>0.00048828125</v>
      </c>
      <c r="R36" s="28">
        <f t="shared" si="11"/>
        <v>0.0009765625</v>
      </c>
      <c r="S36" s="28">
        <f t="shared" ref="S36:U36" si="20">(8*P36)^2-(9*P36)+1</f>
        <v>1</v>
      </c>
      <c r="T36" s="28">
        <f t="shared" si="20"/>
        <v>0.995620727539062</v>
      </c>
      <c r="U36" s="28">
        <f t="shared" si="20"/>
        <v>0.99127197265625</v>
      </c>
      <c r="V36" s="38">
        <f t="shared" si="8"/>
        <v>0.99127197265625</v>
      </c>
      <c r="W36" s="28">
        <f t="shared" si="9"/>
        <v>0.995620727539062</v>
      </c>
    </row>
    <row r="37" ht="15.6" spans="15:23">
      <c r="O37" s="27">
        <v>11</v>
      </c>
      <c r="P37" s="28">
        <f t="shared" si="10"/>
        <v>0</v>
      </c>
      <c r="Q37" s="28">
        <f t="shared" si="6"/>
        <v>0.000244140625</v>
      </c>
      <c r="R37" s="28">
        <f t="shared" si="11"/>
        <v>0.00048828125</v>
      </c>
      <c r="S37" s="28">
        <f t="shared" ref="S37:U37" si="21">(8*P37)^2-(9*P37)+1</f>
        <v>1</v>
      </c>
      <c r="T37" s="28">
        <f t="shared" si="21"/>
        <v>0.997806549072266</v>
      </c>
      <c r="U37" s="28">
        <f t="shared" si="21"/>
        <v>0.995620727539062</v>
      </c>
      <c r="V37" s="38">
        <f t="shared" si="8"/>
        <v>0.995620727539062</v>
      </c>
      <c r="W37" s="28">
        <f t="shared" si="9"/>
        <v>0.997806549072266</v>
      </c>
    </row>
    <row r="38" ht="15.6" spans="15:25">
      <c r="O38" s="29">
        <v>12</v>
      </c>
      <c r="P38" s="29">
        <f t="shared" si="10"/>
        <v>0</v>
      </c>
      <c r="Q38" s="29">
        <f t="shared" si="6"/>
        <v>0.0001220703125</v>
      </c>
      <c r="R38" s="29">
        <f t="shared" si="11"/>
        <v>0.000244140625</v>
      </c>
      <c r="S38" s="29">
        <f t="shared" ref="S38:U38" si="22">(8*P38)^2-(9*P38)+1</f>
        <v>1</v>
      </c>
      <c r="T38" s="29">
        <f t="shared" si="22"/>
        <v>0.998902320861816</v>
      </c>
      <c r="U38" s="29">
        <f t="shared" si="22"/>
        <v>0.997806549072266</v>
      </c>
      <c r="V38" s="39">
        <f t="shared" si="8"/>
        <v>0.997806549072266</v>
      </c>
      <c r="W38" s="29">
        <f t="shared" si="9"/>
        <v>0.998902320861816</v>
      </c>
      <c r="X38" s="40"/>
      <c r="Y38" s="24"/>
    </row>
    <row r="39" ht="15.6" spans="15:25">
      <c r="O39" s="27">
        <v>13</v>
      </c>
      <c r="P39" s="28">
        <f t="shared" si="10"/>
        <v>0</v>
      </c>
      <c r="Q39" s="28">
        <f t="shared" si="6"/>
        <v>6.103515625e-5</v>
      </c>
      <c r="R39" s="28">
        <f t="shared" si="11"/>
        <v>0.0001220703125</v>
      </c>
      <c r="S39" s="28">
        <f t="shared" ref="S39:U39" si="23">(8*P39)^2-(9*P39)+1</f>
        <v>1</v>
      </c>
      <c r="T39" s="28">
        <f t="shared" si="23"/>
        <v>0.999450922012329</v>
      </c>
      <c r="U39" s="28">
        <f t="shared" si="23"/>
        <v>0.998902320861816</v>
      </c>
      <c r="V39" s="38">
        <f t="shared" si="8"/>
        <v>0.998902320861816</v>
      </c>
      <c r="W39" s="28">
        <f t="shared" si="9"/>
        <v>0.999450922012329</v>
      </c>
      <c r="X39" s="40"/>
      <c r="Y39" s="24"/>
    </row>
    <row r="40" ht="15.6" spans="15:31">
      <c r="O40" s="28">
        <v>14</v>
      </c>
      <c r="P40" s="28">
        <f t="shared" si="10"/>
        <v>0</v>
      </c>
      <c r="Q40" s="28">
        <f t="shared" si="6"/>
        <v>3.0517578125e-5</v>
      </c>
      <c r="R40" s="28">
        <f t="shared" si="11"/>
        <v>6.103515625e-5</v>
      </c>
      <c r="S40" s="28">
        <f t="shared" ref="S40:U40" si="24">(8*P40)^2-(9*P40)+1</f>
        <v>1</v>
      </c>
      <c r="T40" s="28">
        <f t="shared" si="24"/>
        <v>0.99972540140152</v>
      </c>
      <c r="U40" s="28">
        <f t="shared" si="24"/>
        <v>0.999450922012329</v>
      </c>
      <c r="V40" s="38">
        <f t="shared" si="8"/>
        <v>0.999450922012329</v>
      </c>
      <c r="W40" s="28">
        <f t="shared" si="9"/>
        <v>0.99972540140152</v>
      </c>
      <c r="AE40" s="23"/>
    </row>
    <row r="41" ht="15.6" spans="20:31">
      <c r="T41" s="23"/>
      <c r="U41" s="23"/>
      <c r="V41" s="23"/>
      <c r="W41" s="23"/>
      <c r="AE41" s="24"/>
    </row>
    <row r="42" ht="15.6" spans="20:23">
      <c r="T42" s="24"/>
      <c r="U42" s="24"/>
      <c r="V42" s="40"/>
      <c r="W42" s="24"/>
    </row>
    <row r="46" ht="15.6" spans="16:20">
      <c r="P46" s="25" t="s">
        <v>10</v>
      </c>
      <c r="Q46" s="41" t="s">
        <v>19</v>
      </c>
      <c r="R46" s="25" t="s">
        <v>15</v>
      </c>
      <c r="S46" s="25" t="s">
        <v>20</v>
      </c>
      <c r="T46" s="25" t="s">
        <v>21</v>
      </c>
    </row>
    <row r="47" ht="15.6" spans="16:20">
      <c r="P47" s="29"/>
      <c r="Q47" s="29">
        <v>0</v>
      </c>
      <c r="R47" s="29">
        <f t="shared" ref="R47:R50" si="25">(8*Q47)^2-(9*Q47)+1</f>
        <v>1</v>
      </c>
      <c r="S47" s="29">
        <f t="shared" ref="S47:S50" si="26">(16*Q47)-9</f>
        <v>-9</v>
      </c>
      <c r="T47" s="29">
        <f>Q49-Q48/Q49</f>
        <v>-0.283363148479428</v>
      </c>
    </row>
    <row r="48" ht="15.6" spans="16:20">
      <c r="P48" s="29"/>
      <c r="Q48" s="29">
        <f t="shared" ref="Q48:Q50" si="27">Q47-R47/S47</f>
        <v>0.111111111111111</v>
      </c>
      <c r="R48" s="29">
        <f t="shared" si="25"/>
        <v>0.790123456790123</v>
      </c>
      <c r="S48" s="29">
        <f t="shared" si="26"/>
        <v>-7.22222222222222</v>
      </c>
      <c r="T48" s="23"/>
    </row>
    <row r="49" ht="15.6" spans="16:20">
      <c r="P49" s="27"/>
      <c r="Q49" s="29">
        <f t="shared" si="27"/>
        <v>0.220512820512821</v>
      </c>
      <c r="R49" s="29">
        <f t="shared" si="25"/>
        <v>2.12744247205786</v>
      </c>
      <c r="S49" s="29">
        <f t="shared" si="26"/>
        <v>-5.47179487179487</v>
      </c>
      <c r="T49" s="23"/>
    </row>
    <row r="50" ht="15.6" spans="16:19">
      <c r="P50" s="4"/>
      <c r="Q50" s="28">
        <f t="shared" si="27"/>
        <v>0.609314396943263</v>
      </c>
      <c r="R50" s="28">
        <f t="shared" si="25"/>
        <v>19.2770686241399</v>
      </c>
      <c r="S50" s="28">
        <f t="shared" si="26"/>
        <v>0.749030351092205</v>
      </c>
    </row>
    <row r="53" ht="15.6" spans="16:19">
      <c r="P53" s="23"/>
      <c r="Q53" s="23"/>
      <c r="R53" s="23"/>
      <c r="S53" s="23"/>
    </row>
    <row r="54" ht="15.6" spans="15:19">
      <c r="O54" s="31"/>
      <c r="P54" s="32" t="s">
        <v>33</v>
      </c>
      <c r="Q54" s="34"/>
      <c r="R54" s="34">
        <f>Q38</f>
        <v>0.0001220703125</v>
      </c>
      <c r="S54" s="24"/>
    </row>
    <row r="55" spans="16:18">
      <c r="P55" s="33" t="s">
        <v>23</v>
      </c>
      <c r="Q55" s="42"/>
      <c r="R55" s="43">
        <f>T38</f>
        <v>0.998902320861816</v>
      </c>
    </row>
    <row r="56" ht="15.6" spans="16:18">
      <c r="P56" s="34" t="s">
        <v>24</v>
      </c>
      <c r="Q56" s="42"/>
      <c r="R56" s="43">
        <f>O38</f>
        <v>12</v>
      </c>
    </row>
  </sheetData>
  <mergeCells count="1">
    <mergeCell ref="P7:Q7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E44"/>
  <sheetViews>
    <sheetView topLeftCell="K22" workbookViewId="0">
      <selection activeCell="W45" sqref="W45"/>
    </sheetView>
  </sheetViews>
  <sheetFormatPr defaultColWidth="9" defaultRowHeight="13.8"/>
  <cols>
    <col min="1" max="16384" width="9" style="1"/>
  </cols>
  <sheetData>
    <row r="2" spans="2:2">
      <c r="B2" s="2" t="s">
        <v>34</v>
      </c>
    </row>
    <row r="3" spans="11:12">
      <c r="K3" s="9" t="s">
        <v>35</v>
      </c>
      <c r="L3" s="10"/>
    </row>
    <row r="4" spans="26:27">
      <c r="Z4" s="9" t="s">
        <v>35</v>
      </c>
      <c r="AA4" s="10"/>
    </row>
    <row r="5" spans="11:16">
      <c r="K5" s="11" t="s">
        <v>36</v>
      </c>
      <c r="L5" s="11" t="s">
        <v>37</v>
      </c>
      <c r="M5" s="11" t="s">
        <v>38</v>
      </c>
      <c r="N5" s="11" t="s">
        <v>39</v>
      </c>
      <c r="P5" s="12"/>
    </row>
    <row r="6" spans="11:31">
      <c r="K6" s="13">
        <v>1</v>
      </c>
      <c r="L6" s="14">
        <v>-1</v>
      </c>
      <c r="M6" s="14">
        <v>1</v>
      </c>
      <c r="N6" s="14">
        <v>2</v>
      </c>
      <c r="P6" s="14">
        <v>4</v>
      </c>
      <c r="Z6" s="11" t="s">
        <v>36</v>
      </c>
      <c r="AA6" s="11" t="s">
        <v>37</v>
      </c>
      <c r="AB6" s="11" t="s">
        <v>38</v>
      </c>
      <c r="AC6" s="11" t="s">
        <v>39</v>
      </c>
      <c r="AE6" s="12"/>
    </row>
    <row r="7" spans="11:31">
      <c r="K7" s="14">
        <v>3</v>
      </c>
      <c r="L7" s="14">
        <v>2</v>
      </c>
      <c r="M7" s="14">
        <v>2</v>
      </c>
      <c r="N7" s="14">
        <v>1</v>
      </c>
      <c r="P7" s="15">
        <v>9</v>
      </c>
      <c r="Z7" s="13">
        <v>1</v>
      </c>
      <c r="AA7" s="14">
        <v>-1</v>
      </c>
      <c r="AB7" s="14">
        <v>1</v>
      </c>
      <c r="AC7" s="14">
        <v>2</v>
      </c>
      <c r="AE7" s="14">
        <v>5</v>
      </c>
    </row>
    <row r="8" spans="11:31">
      <c r="K8" s="14">
        <v>2</v>
      </c>
      <c r="L8" s="14">
        <v>-3</v>
      </c>
      <c r="M8" s="14">
        <v>2</v>
      </c>
      <c r="N8" s="14">
        <v>5</v>
      </c>
      <c r="P8" s="14">
        <v>8</v>
      </c>
      <c r="Z8" s="14">
        <v>3</v>
      </c>
      <c r="AA8" s="14">
        <v>2</v>
      </c>
      <c r="AB8" s="14">
        <v>2</v>
      </c>
      <c r="AC8" s="14">
        <v>1</v>
      </c>
      <c r="AE8" s="15">
        <v>12</v>
      </c>
    </row>
    <row r="9" spans="11:31">
      <c r="K9" s="14">
        <v>1</v>
      </c>
      <c r="L9" s="14">
        <v>1</v>
      </c>
      <c r="M9" s="14">
        <v>-3</v>
      </c>
      <c r="N9" s="14">
        <v>-1</v>
      </c>
      <c r="P9" s="14">
        <v>-9</v>
      </c>
      <c r="Z9" s="14">
        <v>2</v>
      </c>
      <c r="AA9" s="14">
        <v>-3</v>
      </c>
      <c r="AB9" s="14">
        <v>2</v>
      </c>
      <c r="AC9" s="14">
        <v>5</v>
      </c>
      <c r="AE9" s="14">
        <v>10</v>
      </c>
    </row>
    <row r="10" spans="26:31">
      <c r="Z10" s="14">
        <v>1</v>
      </c>
      <c r="AA10" s="14">
        <v>1</v>
      </c>
      <c r="AB10" s="14">
        <v>-3</v>
      </c>
      <c r="AC10" s="14">
        <v>-1</v>
      </c>
      <c r="AE10" s="14">
        <v>-8</v>
      </c>
    </row>
    <row r="11" spans="11:11">
      <c r="K11" s="2" t="s">
        <v>40</v>
      </c>
    </row>
    <row r="12" spans="11:26">
      <c r="K12" s="16" t="s">
        <v>36</v>
      </c>
      <c r="L12" s="16" t="s">
        <v>37</v>
      </c>
      <c r="M12" s="16" t="s">
        <v>38</v>
      </c>
      <c r="N12" s="16" t="s">
        <v>39</v>
      </c>
      <c r="P12" s="12"/>
      <c r="Z12" s="2" t="s">
        <v>40</v>
      </c>
    </row>
    <row r="13" spans="11:31">
      <c r="K13" s="14">
        <f>K6</f>
        <v>1</v>
      </c>
      <c r="L13" s="14">
        <f>L6</f>
        <v>-1</v>
      </c>
      <c r="M13" s="14">
        <f>M6</f>
        <v>1</v>
      </c>
      <c r="N13" s="14">
        <f>N6</f>
        <v>2</v>
      </c>
      <c r="P13" s="14">
        <f>P6</f>
        <v>4</v>
      </c>
      <c r="Z13" s="11" t="s">
        <v>36</v>
      </c>
      <c r="AA13" s="11" t="s">
        <v>37</v>
      </c>
      <c r="AB13" s="11" t="s">
        <v>38</v>
      </c>
      <c r="AC13" s="11" t="s">
        <v>39</v>
      </c>
      <c r="AE13" s="12"/>
    </row>
    <row r="14" spans="11:31">
      <c r="K14" s="14">
        <f>K7*K6-K6*K7</f>
        <v>0</v>
      </c>
      <c r="L14" s="13">
        <v>5</v>
      </c>
      <c r="M14" s="14">
        <f>M7*K6-K7*M6</f>
        <v>-1</v>
      </c>
      <c r="N14" s="14">
        <f>N7*K6-K7*N6</f>
        <v>-5</v>
      </c>
      <c r="P14" s="15">
        <f>P7*K6-K7*P6</f>
        <v>-3</v>
      </c>
      <c r="Z14" s="14">
        <f t="shared" ref="Z14:AC14" si="0">Z7</f>
        <v>1</v>
      </c>
      <c r="AA14" s="14">
        <f t="shared" si="0"/>
        <v>-1</v>
      </c>
      <c r="AB14" s="14">
        <f t="shared" si="0"/>
        <v>1</v>
      </c>
      <c r="AC14" s="14">
        <f t="shared" si="0"/>
        <v>2</v>
      </c>
      <c r="AE14" s="14">
        <f>AE7</f>
        <v>5</v>
      </c>
    </row>
    <row r="15" spans="11:31">
      <c r="K15" s="14">
        <f>K8*K6-K6*K8</f>
        <v>0</v>
      </c>
      <c r="L15" s="14">
        <f>L8*K6-K8*L6</f>
        <v>-1</v>
      </c>
      <c r="M15" s="14">
        <f>M8*K6-K8*M6</f>
        <v>0</v>
      </c>
      <c r="N15" s="14">
        <f>N8*K6-K8*N6</f>
        <v>1</v>
      </c>
      <c r="P15" s="14">
        <f>P8*K6-K8*P6</f>
        <v>0</v>
      </c>
      <c r="Z15" s="14">
        <f>Z8*Z7-Z7*Z8</f>
        <v>0</v>
      </c>
      <c r="AA15" s="13">
        <v>5</v>
      </c>
      <c r="AB15" s="14">
        <f>AB8*Z7-Z8*AB7</f>
        <v>-1</v>
      </c>
      <c r="AC15" s="14">
        <f>AC8*Z7-Z8*AC7</f>
        <v>-5</v>
      </c>
      <c r="AE15" s="15">
        <f>AE8*Z7-Z8*AE7</f>
        <v>-3</v>
      </c>
    </row>
    <row r="16" spans="11:31">
      <c r="K16" s="14">
        <f>K9*K6-K6*K9</f>
        <v>0</v>
      </c>
      <c r="L16" s="14">
        <f>L9*K6-K9*L6</f>
        <v>2</v>
      </c>
      <c r="M16" s="14">
        <f>M9*K6-K9*M6</f>
        <v>-4</v>
      </c>
      <c r="N16" s="14">
        <f>N9*K6-K9*N6</f>
        <v>-3</v>
      </c>
      <c r="P16" s="14">
        <f>P9*K6-K9*P6</f>
        <v>-13</v>
      </c>
      <c r="Z16" s="14">
        <f>Z9*Z7-Z7*Z9</f>
        <v>0</v>
      </c>
      <c r="AA16" s="14">
        <f>AA9*Z7-Z9*AA7</f>
        <v>-1</v>
      </c>
      <c r="AB16" s="14">
        <f>AB9*Z7-Z9*AB7</f>
        <v>0</v>
      </c>
      <c r="AC16" s="14">
        <f>AC9*Z7-Z9*AC7</f>
        <v>1</v>
      </c>
      <c r="AE16" s="14">
        <f>AE9*Z7-Z9*AE7</f>
        <v>0</v>
      </c>
    </row>
    <row r="17" spans="26:31">
      <c r="Z17" s="14">
        <f>Z10*Z7-Z7*Z10</f>
        <v>0</v>
      </c>
      <c r="AA17" s="14">
        <f>AA10*Z7-Z10*AA7</f>
        <v>2</v>
      </c>
      <c r="AB17" s="14">
        <f>AB10*Z7-Z10*AB7</f>
        <v>-4</v>
      </c>
      <c r="AC17" s="14">
        <f>AC10*Z7-Z10*AC7</f>
        <v>-3</v>
      </c>
      <c r="AE17" s="14">
        <f>AE10*Z7-Z10*AE7</f>
        <v>-13</v>
      </c>
    </row>
    <row r="18" spans="11:11">
      <c r="K18" s="2" t="s">
        <v>41</v>
      </c>
    </row>
    <row r="19" spans="11:26">
      <c r="K19" s="11" t="s">
        <v>36</v>
      </c>
      <c r="L19" s="11" t="s">
        <v>37</v>
      </c>
      <c r="M19" s="11" t="s">
        <v>38</v>
      </c>
      <c r="N19" s="11" t="s">
        <v>39</v>
      </c>
      <c r="P19" s="12"/>
      <c r="Z19" s="2" t="s">
        <v>41</v>
      </c>
    </row>
    <row r="20" spans="11:31">
      <c r="K20" s="14">
        <f>K13*L14-K14*L13</f>
        <v>5</v>
      </c>
      <c r="L20" s="14">
        <f>L13*L14-L14*L13</f>
        <v>0</v>
      </c>
      <c r="M20" s="14">
        <f>M13*L14-L13*M14</f>
        <v>4</v>
      </c>
      <c r="N20" s="14">
        <f>N13*L14-L13*N14</f>
        <v>5</v>
      </c>
      <c r="P20" s="14">
        <f>P13*L14-L13*P14</f>
        <v>17</v>
      </c>
      <c r="Z20" s="11" t="s">
        <v>36</v>
      </c>
      <c r="AA20" s="11" t="s">
        <v>37</v>
      </c>
      <c r="AB20" s="11" t="s">
        <v>38</v>
      </c>
      <c r="AC20" s="11" t="s">
        <v>39</v>
      </c>
      <c r="AE20" s="12"/>
    </row>
    <row r="21" spans="11:31">
      <c r="K21" s="14">
        <f>K14*K13-K13*K14</f>
        <v>0</v>
      </c>
      <c r="L21" s="17">
        <f>L14*K13-K14*L13</f>
        <v>5</v>
      </c>
      <c r="M21" s="14">
        <f>M14*K13-K14*M13</f>
        <v>-1</v>
      </c>
      <c r="N21" s="14">
        <f>N14*K13-K14*N13</f>
        <v>-5</v>
      </c>
      <c r="P21" s="15">
        <f>P14</f>
        <v>-3</v>
      </c>
      <c r="Z21" s="14">
        <f>Z14*AA15-Z15*AA14</f>
        <v>5</v>
      </c>
      <c r="AA21" s="14">
        <f>AA14*AA15-AA15*AA14</f>
        <v>0</v>
      </c>
      <c r="AB21" s="14">
        <f>AB14*AA15-AA14*AB15</f>
        <v>4</v>
      </c>
      <c r="AC21" s="14">
        <f>AC14*AA15-AA14*AC15</f>
        <v>5</v>
      </c>
      <c r="AE21" s="14">
        <f>AE14*AA15-AA14*AE15</f>
        <v>22</v>
      </c>
    </row>
    <row r="22" spans="11:31">
      <c r="K22" s="14">
        <f>K15*L14-K14*L15</f>
        <v>0</v>
      </c>
      <c r="L22" s="14">
        <f>L14*L15-L14*L15</f>
        <v>0</v>
      </c>
      <c r="M22" s="13">
        <f>M15*L14-L15*M14</f>
        <v>-1</v>
      </c>
      <c r="N22" s="14">
        <f>N15*L14-L15*N14</f>
        <v>0</v>
      </c>
      <c r="P22" s="14">
        <f>P15*L14-L15*P14</f>
        <v>-3</v>
      </c>
      <c r="Z22" s="14">
        <f>Z15*Z14-Z14*Z15</f>
        <v>0</v>
      </c>
      <c r="AA22" s="17">
        <f>AA15*Z14-Z15*AA14</f>
        <v>5</v>
      </c>
      <c r="AB22" s="14">
        <f>AB15*Z14-Z15*AB14</f>
        <v>-1</v>
      </c>
      <c r="AC22" s="14">
        <f>AC15*Z14-Z15*AC14</f>
        <v>-5</v>
      </c>
      <c r="AE22" s="15">
        <f>AE15</f>
        <v>-3</v>
      </c>
    </row>
    <row r="23" spans="11:31">
      <c r="K23" s="14">
        <f>K16*L14-K14*L16</f>
        <v>0</v>
      </c>
      <c r="L23" s="14">
        <f>L14*L16-L16*L14</f>
        <v>0</v>
      </c>
      <c r="M23" s="14">
        <f>M16*L14-L16*M14</f>
        <v>-18</v>
      </c>
      <c r="N23" s="14">
        <f>N16*L14-L16*N14</f>
        <v>-5</v>
      </c>
      <c r="P23" s="14">
        <f>P16*L14-L16*P14</f>
        <v>-59</v>
      </c>
      <c r="Z23" s="14">
        <f>Z16*AA15-Z15*AA16</f>
        <v>0</v>
      </c>
      <c r="AA23" s="14">
        <f>AA15*AA16-AA15*AA16</f>
        <v>0</v>
      </c>
      <c r="AB23" s="13">
        <f>AB16*AA15-AA16*AB15</f>
        <v>-1</v>
      </c>
      <c r="AC23" s="14">
        <f>AC16*AA15-AA16*AC15</f>
        <v>0</v>
      </c>
      <c r="AE23" s="14">
        <f>AE16*AA15-AA16*AE15</f>
        <v>-3</v>
      </c>
    </row>
    <row r="24" spans="26:31">
      <c r="Z24" s="14">
        <f>Z17*AA15-Z15*AA17</f>
        <v>0</v>
      </c>
      <c r="AA24" s="14">
        <f>AA15*AA17-AA17*AA15</f>
        <v>0</v>
      </c>
      <c r="AB24" s="14">
        <f>AB17*AA15-AA17*AB15</f>
        <v>-18</v>
      </c>
      <c r="AC24" s="14">
        <f>AC17*AA15-AA17*AC15</f>
        <v>-5</v>
      </c>
      <c r="AE24" s="14">
        <f>AE17*AA15-AA17*AE15</f>
        <v>-59</v>
      </c>
    </row>
    <row r="25" spans="11:11">
      <c r="K25" s="2" t="s">
        <v>42</v>
      </c>
    </row>
    <row r="26" spans="11:26">
      <c r="K26" s="11" t="s">
        <v>36</v>
      </c>
      <c r="L26" s="11" t="s">
        <v>37</v>
      </c>
      <c r="M26" s="11" t="s">
        <v>38</v>
      </c>
      <c r="N26" s="11" t="s">
        <v>39</v>
      </c>
      <c r="P26" s="12"/>
      <c r="Z26" s="2" t="s">
        <v>42</v>
      </c>
    </row>
    <row r="27" spans="11:31">
      <c r="K27" s="14">
        <f>K20</f>
        <v>5</v>
      </c>
      <c r="L27" s="14">
        <f>L20*M22-L22*M20</f>
        <v>0</v>
      </c>
      <c r="M27" s="14">
        <f>M20*M22-M22*M20</f>
        <v>0</v>
      </c>
      <c r="N27" s="14">
        <f>N20*M22-M20*N22</f>
        <v>-5</v>
      </c>
      <c r="P27" s="14">
        <f>P20*M22-P22*M20</f>
        <v>-5</v>
      </c>
      <c r="Z27" s="11" t="s">
        <v>36</v>
      </c>
      <c r="AA27" s="11" t="s">
        <v>37</v>
      </c>
      <c r="AB27" s="11" t="s">
        <v>38</v>
      </c>
      <c r="AC27" s="11" t="s">
        <v>39</v>
      </c>
      <c r="AE27" s="12"/>
    </row>
    <row r="28" spans="11:31">
      <c r="K28" s="14">
        <f>K21</f>
        <v>0</v>
      </c>
      <c r="L28" s="17">
        <f>L21*M22-L22*M21</f>
        <v>-5</v>
      </c>
      <c r="M28" s="14">
        <f>M21*M22-M22*M21</f>
        <v>0</v>
      </c>
      <c r="N28" s="14">
        <f>N21*M22-M21*N22</f>
        <v>5</v>
      </c>
      <c r="P28" s="15">
        <f>P21*M22-P22*M21</f>
        <v>0</v>
      </c>
      <c r="Z28" s="14">
        <f t="shared" ref="Z28:Z31" si="1">Z21</f>
        <v>5</v>
      </c>
      <c r="AA28" s="14">
        <f>AA21*AB23-AA23*AB21</f>
        <v>0</v>
      </c>
      <c r="AB28" s="14">
        <f>AB21*AB23-AB23*AB21</f>
        <v>0</v>
      </c>
      <c r="AC28" s="14">
        <f>AC21*AB23-AB21*AC23</f>
        <v>-5</v>
      </c>
      <c r="AE28" s="14">
        <f>AE21*AB23-AE23*AB21</f>
        <v>-10</v>
      </c>
    </row>
    <row r="29" spans="11:31">
      <c r="K29" s="14">
        <f>K22</f>
        <v>0</v>
      </c>
      <c r="L29" s="14">
        <f>L22</f>
        <v>0</v>
      </c>
      <c r="M29" s="17">
        <f>M22</f>
        <v>-1</v>
      </c>
      <c r="N29" s="14">
        <f>N22</f>
        <v>0</v>
      </c>
      <c r="P29" s="14">
        <f>P22</f>
        <v>-3</v>
      </c>
      <c r="Z29" s="14">
        <f t="shared" si="1"/>
        <v>0</v>
      </c>
      <c r="AA29" s="17">
        <f>AA22*AB23-AA23*AB22</f>
        <v>-5</v>
      </c>
      <c r="AB29" s="14">
        <f>AB22*AB23-AB23*AB22</f>
        <v>0</v>
      </c>
      <c r="AC29" s="14">
        <f>AC22*AB23-AB22*AC23</f>
        <v>5</v>
      </c>
      <c r="AE29" s="15">
        <f>AE22*AB23-AE23*AB22</f>
        <v>0</v>
      </c>
    </row>
    <row r="30" spans="11:31">
      <c r="K30" s="14">
        <f>K23</f>
        <v>0</v>
      </c>
      <c r="L30" s="14">
        <f>L23*M22-L22*M23</f>
        <v>0</v>
      </c>
      <c r="M30" s="14">
        <f>M23*M22-M22*M23</f>
        <v>0</v>
      </c>
      <c r="N30" s="13">
        <f>N23*M22-M23*N22</f>
        <v>5</v>
      </c>
      <c r="P30" s="14">
        <f>P23*M22-M23*P22</f>
        <v>5</v>
      </c>
      <c r="Z30" s="14">
        <f t="shared" si="1"/>
        <v>0</v>
      </c>
      <c r="AA30" s="14">
        <f t="shared" ref="AA30:AC30" si="2">AA23</f>
        <v>0</v>
      </c>
      <c r="AB30" s="17">
        <f t="shared" si="2"/>
        <v>-1</v>
      </c>
      <c r="AC30" s="14">
        <f t="shared" si="2"/>
        <v>0</v>
      </c>
      <c r="AE30" s="14">
        <f>AE23</f>
        <v>-3</v>
      </c>
    </row>
    <row r="31" spans="26:31">
      <c r="Z31" s="14">
        <f t="shared" si="1"/>
        <v>0</v>
      </c>
      <c r="AA31" s="14">
        <f>AA24*AB23-AA23*AB24</f>
        <v>0</v>
      </c>
      <c r="AB31" s="14">
        <f>AB24*AB23-AB23*AB24</f>
        <v>0</v>
      </c>
      <c r="AC31" s="13">
        <f>AC24*AB23-AB24*AC23</f>
        <v>5</v>
      </c>
      <c r="AE31" s="14">
        <f>AE24*AB23-AB24*AE23</f>
        <v>5</v>
      </c>
    </row>
    <row r="32" spans="11:11">
      <c r="K32" s="2" t="s">
        <v>43</v>
      </c>
    </row>
    <row r="33" spans="11:26">
      <c r="K33" s="11" t="s">
        <v>36</v>
      </c>
      <c r="L33" s="11" t="s">
        <v>37</v>
      </c>
      <c r="M33" s="11" t="s">
        <v>38</v>
      </c>
      <c r="N33" s="11" t="s">
        <v>39</v>
      </c>
      <c r="P33" s="12"/>
      <c r="Z33" s="2" t="s">
        <v>43</v>
      </c>
    </row>
    <row r="34" spans="11:31">
      <c r="K34" s="14">
        <f>K27*N30-K23*N20</f>
        <v>25</v>
      </c>
      <c r="L34" s="14">
        <f>L27*N30-L30*N27</f>
        <v>0</v>
      </c>
      <c r="M34" s="14">
        <f>M27*N30-M30*N27</f>
        <v>0</v>
      </c>
      <c r="N34" s="14">
        <f>N27*N30-N30*N27</f>
        <v>0</v>
      </c>
      <c r="P34" s="14">
        <f>P27*N30-N27*P30</f>
        <v>0</v>
      </c>
      <c r="Z34" s="11" t="s">
        <v>36</v>
      </c>
      <c r="AA34" s="11" t="s">
        <v>37</v>
      </c>
      <c r="AB34" s="11" t="s">
        <v>38</v>
      </c>
      <c r="AC34" s="11" t="s">
        <v>39</v>
      </c>
      <c r="AE34" s="12"/>
    </row>
    <row r="35" spans="11:31">
      <c r="K35" s="14">
        <f>K28*N30-K30*N28</f>
        <v>0</v>
      </c>
      <c r="L35" s="17">
        <f>L28*N30-L30*N28</f>
        <v>-25</v>
      </c>
      <c r="M35" s="14">
        <f>M28*N30-M30*N28</f>
        <v>0</v>
      </c>
      <c r="N35" s="14">
        <f>N28*N30-N30*N28</f>
        <v>0</v>
      </c>
      <c r="P35" s="15">
        <f>P28*N30-N28*P30</f>
        <v>-25</v>
      </c>
      <c r="Z35" s="14">
        <f>Z28*AC31-Z24*AC21</f>
        <v>25</v>
      </c>
      <c r="AA35" s="14">
        <f>AA28*AC31-AA31*AC28</f>
        <v>0</v>
      </c>
      <c r="AB35" s="14">
        <f>AB28*AC31-AB31*AC28</f>
        <v>0</v>
      </c>
      <c r="AC35" s="14">
        <f>AC28*AC31-AC31*AC28</f>
        <v>0</v>
      </c>
      <c r="AE35" s="14">
        <f>AE28*AC31-AC28*AE31</f>
        <v>-25</v>
      </c>
    </row>
    <row r="36" spans="11:31">
      <c r="K36" s="14">
        <f>K29*N30-K30*N29</f>
        <v>0</v>
      </c>
      <c r="L36" s="14">
        <f>L29*N30-L30*N29</f>
        <v>0</v>
      </c>
      <c r="M36" s="17">
        <f>M29*N30-M30*N29</f>
        <v>-5</v>
      </c>
      <c r="N36" s="14">
        <f>N29*N30-N30*N29</f>
        <v>0</v>
      </c>
      <c r="P36" s="14">
        <f>P29*N30-N29*P30</f>
        <v>-15</v>
      </c>
      <c r="Z36" s="14">
        <f>Z29*AC31-Z31*AC29</f>
        <v>0</v>
      </c>
      <c r="AA36" s="17">
        <f>AA29*AC31-AA31*AC29</f>
        <v>-25</v>
      </c>
      <c r="AB36" s="14">
        <f>AB29*AC31-AB31*AC29</f>
        <v>0</v>
      </c>
      <c r="AC36" s="14">
        <f>AC29*AC31-AC31*AC29</f>
        <v>0</v>
      </c>
      <c r="AE36" s="15">
        <f>AE29*AC31-AC29*AE31</f>
        <v>-25</v>
      </c>
    </row>
    <row r="37" spans="11:31">
      <c r="K37" s="14">
        <f>K30</f>
        <v>0</v>
      </c>
      <c r="L37" s="14">
        <f>L30*M29-L29*M30</f>
        <v>0</v>
      </c>
      <c r="M37" s="14">
        <f>M30*M29-M29*M30</f>
        <v>0</v>
      </c>
      <c r="N37" s="13">
        <f>N30*M29-M30*N29</f>
        <v>-5</v>
      </c>
      <c r="P37" s="14">
        <f>P30*M29-M30*P29</f>
        <v>-5</v>
      </c>
      <c r="Z37" s="14">
        <f>Z30*AC31-Z31*AC30</f>
        <v>0</v>
      </c>
      <c r="AA37" s="14">
        <f>AA30*AC31-AA31*AC30</f>
        <v>0</v>
      </c>
      <c r="AB37" s="17">
        <f>AB30*AC31-AB31*AC30</f>
        <v>-5</v>
      </c>
      <c r="AC37" s="14">
        <f>AC30*AC31-AC31*AC30</f>
        <v>0</v>
      </c>
      <c r="AE37" s="14">
        <f>AE30*AC31-AC30*AE31</f>
        <v>-15</v>
      </c>
    </row>
    <row r="38" spans="26:31">
      <c r="Z38" s="14">
        <f>Z31</f>
        <v>0</v>
      </c>
      <c r="AA38" s="14">
        <f>AA31*AB30-AA30*AB31</f>
        <v>0</v>
      </c>
      <c r="AB38" s="14">
        <f>AB31*AB30-AB30*AB31</f>
        <v>0</v>
      </c>
      <c r="AC38" s="13">
        <f>AC31*AB30-AB31*AC30</f>
        <v>-5</v>
      </c>
      <c r="AE38" s="14">
        <f>AE31*AB30-AB31*AE30</f>
        <v>-5</v>
      </c>
    </row>
    <row r="39" spans="11:12">
      <c r="K39" s="7" t="s">
        <v>44</v>
      </c>
      <c r="L39" s="18"/>
    </row>
    <row r="40" spans="11:27">
      <c r="K40" s="19" t="s">
        <v>45</v>
      </c>
      <c r="L40" s="20">
        <v>0</v>
      </c>
      <c r="Z40" s="7" t="s">
        <v>44</v>
      </c>
      <c r="AA40" s="21"/>
    </row>
    <row r="41" spans="11:27">
      <c r="K41" s="19" t="s">
        <v>46</v>
      </c>
      <c r="L41" s="20">
        <v>1</v>
      </c>
      <c r="Z41" s="19" t="s">
        <v>45</v>
      </c>
      <c r="AA41" s="20">
        <f>AE35/Z35</f>
        <v>-1</v>
      </c>
    </row>
    <row r="42" spans="11:27">
      <c r="K42" s="19" t="s">
        <v>47</v>
      </c>
      <c r="L42" s="20">
        <v>3</v>
      </c>
      <c r="Z42" s="19" t="s">
        <v>46</v>
      </c>
      <c r="AA42" s="20">
        <f>AE36/AA36</f>
        <v>1</v>
      </c>
    </row>
    <row r="43" spans="11:27">
      <c r="K43" s="19" t="s">
        <v>48</v>
      </c>
      <c r="L43" s="20">
        <v>1</v>
      </c>
      <c r="Z43" s="19" t="s">
        <v>47</v>
      </c>
      <c r="AA43" s="20">
        <f>AE37/AB37</f>
        <v>3</v>
      </c>
    </row>
    <row r="44" spans="26:27">
      <c r="Z44" s="19" t="s">
        <v>48</v>
      </c>
      <c r="AA44" s="20">
        <f>AE38/AC38</f>
        <v>1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63"/>
  <sheetViews>
    <sheetView workbookViewId="0">
      <selection activeCell="E48" sqref="E48"/>
    </sheetView>
  </sheetViews>
  <sheetFormatPr defaultColWidth="9" defaultRowHeight="13.8"/>
  <cols>
    <col min="1" max="12" width="9" style="1"/>
    <col min="13" max="20" width="12.8888888888889" style="1"/>
    <col min="21" max="21" width="11.7777777777778" style="1"/>
    <col min="22" max="24" width="12.8888888888889" style="1"/>
    <col min="25" max="26" width="11.7777777777778" style="1"/>
    <col min="27" max="28" width="12.8888888888889" style="1"/>
    <col min="29" max="16384" width="9" style="1"/>
  </cols>
  <sheetData>
    <row r="3" spans="2:2">
      <c r="B3" s="2" t="s">
        <v>49</v>
      </c>
    </row>
    <row r="4" spans="2:2">
      <c r="B4" s="2" t="s">
        <v>30</v>
      </c>
    </row>
    <row r="6" spans="13:18">
      <c r="M6" s="3" t="s">
        <v>50</v>
      </c>
      <c r="N6" s="3" t="s">
        <v>51</v>
      </c>
      <c r="O6" s="3" t="s">
        <v>52</v>
      </c>
      <c r="P6" s="3" t="s">
        <v>53</v>
      </c>
      <c r="Q6" s="3" t="s">
        <v>54</v>
      </c>
      <c r="R6" s="3" t="s">
        <v>55</v>
      </c>
    </row>
    <row r="7" spans="13:18">
      <c r="M7" s="4">
        <v>1</v>
      </c>
      <c r="N7" s="4">
        <v>0.125</v>
      </c>
      <c r="O7" s="4">
        <v>0</v>
      </c>
      <c r="P7" s="4">
        <v>1</v>
      </c>
      <c r="Q7" s="4">
        <f t="shared" ref="Q7:Q14" si="0">O7+2*P7</f>
        <v>2</v>
      </c>
      <c r="R7" s="4">
        <f>P7+P26*Q7</f>
        <v>1.25</v>
      </c>
    </row>
    <row r="8" spans="13:18">
      <c r="M8" s="4">
        <v>2</v>
      </c>
      <c r="N8" s="4">
        <v>0.25</v>
      </c>
      <c r="O8" s="4">
        <v>0.125</v>
      </c>
      <c r="P8" s="4">
        <f t="shared" ref="P8:P14" si="1">R7</f>
        <v>1.25</v>
      </c>
      <c r="Q8" s="4">
        <f t="shared" si="0"/>
        <v>2.625</v>
      </c>
      <c r="R8" s="4">
        <f>P8+P26*Q8</f>
        <v>1.578125</v>
      </c>
    </row>
    <row r="9" spans="13:18">
      <c r="M9" s="4">
        <v>3</v>
      </c>
      <c r="N9" s="4">
        <v>0.375</v>
      </c>
      <c r="O9" s="4">
        <v>0.25</v>
      </c>
      <c r="P9" s="4">
        <f t="shared" si="1"/>
        <v>1.578125</v>
      </c>
      <c r="Q9" s="4">
        <f t="shared" si="0"/>
        <v>3.40625</v>
      </c>
      <c r="R9" s="4">
        <f>P9+P26*Q9</f>
        <v>2.00390625</v>
      </c>
    </row>
    <row r="10" spans="13:18">
      <c r="M10" s="4">
        <v>4</v>
      </c>
      <c r="N10" s="4">
        <v>0.5</v>
      </c>
      <c r="O10" s="4">
        <v>0.375</v>
      </c>
      <c r="P10" s="4">
        <f t="shared" si="1"/>
        <v>2.00390625</v>
      </c>
      <c r="Q10" s="4">
        <f t="shared" si="0"/>
        <v>4.3828125</v>
      </c>
      <c r="R10" s="4">
        <f>P10+P26*Q10</f>
        <v>2.5517578125</v>
      </c>
    </row>
    <row r="11" spans="13:18">
      <c r="M11" s="4">
        <v>5</v>
      </c>
      <c r="N11" s="4">
        <v>0.625</v>
      </c>
      <c r="O11" s="4">
        <v>0.5</v>
      </c>
      <c r="P11" s="4">
        <f t="shared" si="1"/>
        <v>2.5517578125</v>
      </c>
      <c r="Q11" s="4">
        <f t="shared" si="0"/>
        <v>5.603515625</v>
      </c>
      <c r="R11" s="4">
        <f>P11+P26*Q11</f>
        <v>3.252197265625</v>
      </c>
    </row>
    <row r="12" spans="13:18">
      <c r="M12" s="4">
        <v>6</v>
      </c>
      <c r="N12" s="4">
        <v>0.75</v>
      </c>
      <c r="O12" s="4">
        <v>0.625</v>
      </c>
      <c r="P12" s="4">
        <f t="shared" si="1"/>
        <v>3.252197265625</v>
      </c>
      <c r="Q12" s="4">
        <f t="shared" si="0"/>
        <v>7.12939453125</v>
      </c>
      <c r="R12" s="4">
        <f>P12+P26*Q12</f>
        <v>4.14337158203125</v>
      </c>
    </row>
    <row r="13" spans="13:18">
      <c r="M13" s="4">
        <v>7</v>
      </c>
      <c r="N13" s="4">
        <v>0.875</v>
      </c>
      <c r="O13" s="4">
        <v>0.75</v>
      </c>
      <c r="P13" s="4">
        <f t="shared" si="1"/>
        <v>4.14337158203125</v>
      </c>
      <c r="Q13" s="4">
        <f t="shared" si="0"/>
        <v>9.0367431640625</v>
      </c>
      <c r="R13" s="4">
        <f>P13+P26*Q13</f>
        <v>5.27296447753906</v>
      </c>
    </row>
    <row r="14" spans="13:18">
      <c r="M14" s="5">
        <v>8</v>
      </c>
      <c r="N14" s="5">
        <v>1</v>
      </c>
      <c r="O14" s="5">
        <v>0.875</v>
      </c>
      <c r="P14" s="5">
        <f t="shared" si="1"/>
        <v>5.27296447753906</v>
      </c>
      <c r="Q14" s="5">
        <f t="shared" si="0"/>
        <v>11.4209289550781</v>
      </c>
      <c r="R14" s="5">
        <f>P14+P26*Q14</f>
        <v>6.70058059692383</v>
      </c>
    </row>
    <row r="18" spans="12:18">
      <c r="L18" s="6" t="s">
        <v>50</v>
      </c>
      <c r="M18" s="6" t="s">
        <v>12</v>
      </c>
      <c r="N18" s="6" t="s">
        <v>55</v>
      </c>
      <c r="O18" s="6" t="s">
        <v>56</v>
      </c>
      <c r="P18" s="6" t="s">
        <v>57</v>
      </c>
      <c r="Q18" s="6" t="s">
        <v>58</v>
      </c>
      <c r="R18" s="6" t="s">
        <v>59</v>
      </c>
    </row>
    <row r="19" spans="12:18">
      <c r="L19" s="4">
        <v>0</v>
      </c>
      <c r="M19" s="4">
        <v>0</v>
      </c>
      <c r="N19" s="4">
        <v>1</v>
      </c>
      <c r="O19" s="4">
        <f>M19+2*N19</f>
        <v>2</v>
      </c>
      <c r="P19" s="4">
        <f>(M19+0.5*P29)+(2*N19+0.5*P29*O19)</f>
        <v>2.75</v>
      </c>
      <c r="Q19" s="4">
        <f>(M19+0.5*P29)+(2*N19+0.5*P29*P19)</f>
        <v>2.9375</v>
      </c>
      <c r="R19" s="5">
        <f>(M19+P29)+(2*N19+P29*Q19)</f>
        <v>3.96875</v>
      </c>
    </row>
    <row r="20" spans="12:18">
      <c r="L20" s="4">
        <v>1</v>
      </c>
      <c r="M20" s="4">
        <f>M19+P29</f>
        <v>0.5</v>
      </c>
      <c r="N20" s="4">
        <f>N19+P29*(O19+2*P19+2*Q19+R19)/6</f>
        <v>2.4453125</v>
      </c>
      <c r="O20" s="4">
        <f>M20+2*N20</f>
        <v>5.390625</v>
      </c>
      <c r="P20" s="4">
        <f>(M20+0.5*P29)+(2*N20+0.5*P29*O20)</f>
        <v>6.98828125</v>
      </c>
      <c r="Q20" s="4">
        <f>(M20+0.5*P29)+(2*N20+0.5*P29*P20)</f>
        <v>7.3876953125</v>
      </c>
      <c r="R20" s="5">
        <f>(M20+P29)+(2*N20+P29*Q20)</f>
        <v>9.58447265625</v>
      </c>
    </row>
    <row r="21" spans="12:18">
      <c r="L21" s="4">
        <v>2</v>
      </c>
      <c r="M21" s="4">
        <f>M20+P29</f>
        <v>1</v>
      </c>
      <c r="N21" s="4">
        <f>N20+P29*(O20+2*P20+2*Q20+R20)/6</f>
        <v>6.0892333984375</v>
      </c>
      <c r="O21" s="4">
        <f>M21+2*N21</f>
        <v>13.178466796875</v>
      </c>
      <c r="P21" s="4">
        <f>(M21+0.5*P29)+(2*N21+0.5*P29*O21)</f>
        <v>16.7230834960938</v>
      </c>
      <c r="Q21" s="4">
        <f>(M21+0.5*P29)+(2*N21+0.5*P29*P21)</f>
        <v>17.6092376708984</v>
      </c>
      <c r="R21" s="5">
        <f>(M21+P29)+(2*N21+P29*Q21)</f>
        <v>22.4830856323242</v>
      </c>
    </row>
    <row r="26" spans="15:16">
      <c r="O26" s="7" t="s">
        <v>60</v>
      </c>
      <c r="P26" s="4">
        <v>0.125</v>
      </c>
    </row>
    <row r="27" spans="15:16">
      <c r="O27" s="7" t="s">
        <v>61</v>
      </c>
      <c r="P27" s="8" t="s">
        <v>62</v>
      </c>
    </row>
    <row r="29" spans="15:16">
      <c r="O29" s="7" t="s">
        <v>60</v>
      </c>
      <c r="P29" s="4">
        <v>0.5</v>
      </c>
    </row>
    <row r="30" spans="15:16">
      <c r="O30" s="7" t="s">
        <v>63</v>
      </c>
      <c r="P30" s="4">
        <v>1</v>
      </c>
    </row>
    <row r="34" spans="2:2">
      <c r="B34" s="2" t="s">
        <v>64</v>
      </c>
    </row>
    <row r="35" spans="2:2">
      <c r="B35" s="2" t="s">
        <v>30</v>
      </c>
    </row>
    <row r="37" spans="12:17">
      <c r="L37" s="3" t="s">
        <v>50</v>
      </c>
      <c r="M37" s="3" t="s">
        <v>51</v>
      </c>
      <c r="N37" s="3" t="s">
        <v>52</v>
      </c>
      <c r="O37" s="3" t="s">
        <v>53</v>
      </c>
      <c r="P37" s="3" t="s">
        <v>54</v>
      </c>
      <c r="Q37" s="3" t="s">
        <v>55</v>
      </c>
    </row>
    <row r="38" spans="12:17">
      <c r="L38" s="4">
        <v>1</v>
      </c>
      <c r="M38" s="4">
        <v>0.125</v>
      </c>
      <c r="N38" s="4">
        <v>0</v>
      </c>
      <c r="O38" s="4">
        <v>1</v>
      </c>
      <c r="P38" s="4">
        <f>N38+2*O38</f>
        <v>2</v>
      </c>
      <c r="Q38" s="4">
        <f>O38+P59*P38</f>
        <v>1.25</v>
      </c>
    </row>
    <row r="39" spans="12:17">
      <c r="L39" s="4">
        <v>2</v>
      </c>
      <c r="M39" s="4">
        <v>0.25</v>
      </c>
      <c r="N39" s="4">
        <v>0.125</v>
      </c>
      <c r="O39" s="4">
        <f t="shared" ref="O39:O45" si="2">Q38</f>
        <v>1.25</v>
      </c>
      <c r="P39" s="4">
        <f t="shared" ref="P39:P45" si="3">1+N39*O39</f>
        <v>1.15625</v>
      </c>
      <c r="Q39" s="4">
        <f>O39+P59*P39</f>
        <v>1.39453125</v>
      </c>
    </row>
    <row r="40" spans="12:17">
      <c r="L40" s="4">
        <v>3</v>
      </c>
      <c r="M40" s="4">
        <v>0.375</v>
      </c>
      <c r="N40" s="4">
        <v>0.25</v>
      </c>
      <c r="O40" s="4">
        <f t="shared" si="2"/>
        <v>1.39453125</v>
      </c>
      <c r="P40" s="4">
        <f t="shared" si="3"/>
        <v>1.3486328125</v>
      </c>
      <c r="Q40" s="4">
        <f>O40+P59*P40</f>
        <v>1.5631103515625</v>
      </c>
    </row>
    <row r="41" spans="12:17">
      <c r="L41" s="4">
        <v>4</v>
      </c>
      <c r="M41" s="4">
        <v>0.5</v>
      </c>
      <c r="N41" s="4">
        <v>0.375</v>
      </c>
      <c r="O41" s="4">
        <f t="shared" si="2"/>
        <v>1.5631103515625</v>
      </c>
      <c r="P41" s="4">
        <f t="shared" si="3"/>
        <v>1.58616638183594</v>
      </c>
      <c r="Q41" s="4">
        <f>O41+P59*P41</f>
        <v>1.76138114929199</v>
      </c>
    </row>
    <row r="42" spans="12:17">
      <c r="L42" s="4">
        <v>5</v>
      </c>
      <c r="M42" s="4">
        <v>0.625</v>
      </c>
      <c r="N42" s="4">
        <v>0.5</v>
      </c>
      <c r="O42" s="4">
        <f t="shared" si="2"/>
        <v>1.76138114929199</v>
      </c>
      <c r="P42" s="4">
        <f t="shared" si="3"/>
        <v>1.880690574646</v>
      </c>
      <c r="Q42" s="4">
        <f>O42+P59*P42</f>
        <v>1.99646747112274</v>
      </c>
    </row>
    <row r="43" spans="12:17">
      <c r="L43" s="4">
        <v>6</v>
      </c>
      <c r="M43" s="4">
        <v>0.75</v>
      </c>
      <c r="N43" s="4">
        <v>0.625</v>
      </c>
      <c r="O43" s="4">
        <f t="shared" si="2"/>
        <v>1.99646747112274</v>
      </c>
      <c r="P43" s="4">
        <f t="shared" si="3"/>
        <v>2.24779216945171</v>
      </c>
      <c r="Q43" s="4">
        <f>O43+P59*P43</f>
        <v>2.27744149230421</v>
      </c>
    </row>
    <row r="44" spans="12:17">
      <c r="L44" s="4">
        <v>7</v>
      </c>
      <c r="M44" s="4">
        <v>0.875</v>
      </c>
      <c r="N44" s="4">
        <v>0.75</v>
      </c>
      <c r="O44" s="4">
        <f t="shared" si="2"/>
        <v>2.27744149230421</v>
      </c>
      <c r="P44" s="4">
        <f t="shared" si="3"/>
        <v>2.70808111922815</v>
      </c>
      <c r="Q44" s="4">
        <f>O44+P59*P44</f>
        <v>2.61595163220773</v>
      </c>
    </row>
    <row r="45" spans="12:17">
      <c r="L45" s="5">
        <v>8</v>
      </c>
      <c r="M45" s="5">
        <v>1</v>
      </c>
      <c r="N45" s="5">
        <v>0.875</v>
      </c>
      <c r="O45" s="5">
        <f t="shared" si="2"/>
        <v>2.61595163220773</v>
      </c>
      <c r="P45" s="5">
        <f t="shared" si="3"/>
        <v>3.28895767818176</v>
      </c>
      <c r="Q45" s="5">
        <f>O45+P59*P45</f>
        <v>3.02707134198044</v>
      </c>
    </row>
    <row r="51" spans="11:17">
      <c r="K51" s="6" t="s">
        <v>50</v>
      </c>
      <c r="L51" s="6" t="s">
        <v>12</v>
      </c>
      <c r="M51" s="6" t="s">
        <v>55</v>
      </c>
      <c r="N51" s="6" t="s">
        <v>56</v>
      </c>
      <c r="O51" s="6" t="s">
        <v>57</v>
      </c>
      <c r="P51" s="6" t="s">
        <v>58</v>
      </c>
      <c r="Q51" s="6" t="s">
        <v>59</v>
      </c>
    </row>
    <row r="52" spans="11:17">
      <c r="K52" s="4">
        <v>0</v>
      </c>
      <c r="L52" s="4">
        <v>0</v>
      </c>
      <c r="M52" s="4">
        <v>1</v>
      </c>
      <c r="N52" s="4">
        <f t="shared" ref="N52:N54" si="4">1+L52*M52</f>
        <v>1</v>
      </c>
      <c r="O52" s="4">
        <f>1+(L52+0.5*P62)*(M52+0.5*P62*N52)</f>
        <v>1.3125</v>
      </c>
      <c r="P52" s="4">
        <f>1+(L52+0.5*P62)*(M52+0.5*P62*O52)</f>
        <v>1.33203125</v>
      </c>
      <c r="Q52" s="5">
        <f>1+(L52+P62)*(M52+P62*P52)</f>
        <v>1.8330078125</v>
      </c>
    </row>
    <row r="53" spans="11:17">
      <c r="K53" s="4">
        <v>1</v>
      </c>
      <c r="L53" s="4">
        <f>L52+P62</f>
        <v>0.5</v>
      </c>
      <c r="M53" s="4">
        <f>M52+P62*(N52+2*O52+2*P52+Q52)/6</f>
        <v>1.67683919270833</v>
      </c>
      <c r="N53" s="4">
        <f t="shared" si="4"/>
        <v>1.83841959635417</v>
      </c>
      <c r="O53" s="4">
        <f>1+(L53+0.5*P62)*(M53+0.5*P62*N53)</f>
        <v>2.60233306884766</v>
      </c>
      <c r="P53" s="4">
        <f>1+(L53+0.5*P62)*(M53+0.5*P62*O53)</f>
        <v>2.74556684494019</v>
      </c>
      <c r="Q53" s="5">
        <f>(L53+P62)+(M53+P62*P53)</f>
        <v>4.04962261517843</v>
      </c>
    </row>
    <row r="54" spans="11:17">
      <c r="K54" s="4">
        <v>2</v>
      </c>
      <c r="L54" s="4">
        <f>L53+P62</f>
        <v>1</v>
      </c>
      <c r="M54" s="4">
        <f>M53+P62*(N53+2*O53+2*P53+Q53)/6</f>
        <v>3.05882602930069</v>
      </c>
      <c r="N54" s="4">
        <f t="shared" si="4"/>
        <v>4.05882602930069</v>
      </c>
      <c r="O54" s="4">
        <f>1+(L54+0.5*P62)*(M54+0.5*P62*N54)</f>
        <v>6.09191567078233</v>
      </c>
      <c r="P54" s="4">
        <f>1+(L54+0.5*P62)*(M54+0.5*P62*O54)</f>
        <v>6.72725618374534</v>
      </c>
      <c r="Q54" s="5">
        <f>(L54+P62)+(M54+P62*P54)</f>
        <v>7.92245412117336</v>
      </c>
    </row>
    <row r="59" spans="15:16">
      <c r="O59" s="7" t="s">
        <v>60</v>
      </c>
      <c r="P59" s="4">
        <v>0.125</v>
      </c>
    </row>
    <row r="60" spans="15:16">
      <c r="O60" s="7" t="s">
        <v>61</v>
      </c>
      <c r="P60" s="8" t="s">
        <v>65</v>
      </c>
    </row>
    <row r="62" spans="15:16">
      <c r="O62" s="7" t="s">
        <v>60</v>
      </c>
      <c r="P62" s="4">
        <v>0.5</v>
      </c>
    </row>
    <row r="63" spans="15:16">
      <c r="O63" s="7" t="s">
        <v>63</v>
      </c>
      <c r="P63" s="4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Arbko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Nomor 1 &amp; 2</vt:lpstr>
      <vt:lpstr>Nomor 3 &amp; 4 </vt:lpstr>
      <vt:lpstr>Nomor 5 &amp; 6</vt:lpstr>
      <vt:lpstr>Nomor 7 &amp; 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Naufal</cp:lastModifiedBy>
  <dcterms:created xsi:type="dcterms:W3CDTF">2018-07-11T03:00:00Z</dcterms:created>
  <dcterms:modified xsi:type="dcterms:W3CDTF">2018-07-11T08:26:58Z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