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D:\kuliah\semester 4\Prak SCPK\New folder\123220020_AHP\"/>
    </mc:Choice>
  </mc:AlternateContent>
  <xr:revisionPtr revIDLastSave="0" documentId="13_ncr:1_{4F3DB373-3F14-4FEB-B039-0CA2B84F0B2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3" i="1" l="1"/>
  <c r="F81" i="1" s="1"/>
  <c r="F90" i="1" s="1"/>
  <c r="C76" i="1"/>
  <c r="F75" i="1" s="1"/>
  <c r="E91" i="1" s="1"/>
  <c r="F74" i="1"/>
  <c r="E90" i="1" s="1"/>
  <c r="F72" i="1"/>
  <c r="E88" i="1" s="1"/>
  <c r="F69" i="1"/>
  <c r="J68" i="1" s="1"/>
  <c r="E68" i="1"/>
  <c r="C68" i="1"/>
  <c r="D67" i="1"/>
  <c r="D69" i="1" s="1"/>
  <c r="H68" i="1" s="1"/>
  <c r="C67" i="1"/>
  <c r="C69" i="1" s="1"/>
  <c r="G66" i="1" s="1"/>
  <c r="C60" i="1"/>
  <c r="F61" i="1"/>
  <c r="C59" i="1"/>
  <c r="D59" i="1"/>
  <c r="F51" i="1"/>
  <c r="E52" i="1"/>
  <c r="D52" i="1"/>
  <c r="C52" i="1"/>
  <c r="C51" i="1"/>
  <c r="D49" i="1"/>
  <c r="E50" i="1"/>
  <c r="D51" i="1" s="1"/>
  <c r="C53" i="1"/>
  <c r="F80" i="1" l="1"/>
  <c r="F89" i="1" s="1"/>
  <c r="F82" i="1"/>
  <c r="F91" i="1" s="1"/>
  <c r="F79" i="1"/>
  <c r="F73" i="1"/>
  <c r="E89" i="1" s="1"/>
  <c r="H67" i="1"/>
  <c r="J67" i="1"/>
  <c r="G68" i="1"/>
  <c r="E69" i="1"/>
  <c r="I66" i="1" s="1"/>
  <c r="H65" i="1"/>
  <c r="J65" i="1"/>
  <c r="G65" i="1"/>
  <c r="G67" i="1"/>
  <c r="I65" i="1"/>
  <c r="I67" i="1"/>
  <c r="H66" i="1"/>
  <c r="J66" i="1"/>
  <c r="F76" i="1"/>
  <c r="D61" i="1"/>
  <c r="H59" i="1" s="1"/>
  <c r="J60" i="1"/>
  <c r="J58" i="1"/>
  <c r="J57" i="1"/>
  <c r="J59" i="1"/>
  <c r="C61" i="1"/>
  <c r="E60" i="1"/>
  <c r="E61" i="1" s="1"/>
  <c r="E53" i="1"/>
  <c r="I51" i="1" s="1"/>
  <c r="G52" i="1"/>
  <c r="G49" i="1"/>
  <c r="G51" i="1"/>
  <c r="D53" i="1"/>
  <c r="G50" i="1"/>
  <c r="F88" i="1" l="1"/>
  <c r="F83" i="1"/>
  <c r="I68" i="1"/>
  <c r="G59" i="1"/>
  <c r="K67" i="1"/>
  <c r="L67" i="1" s="1"/>
  <c r="D90" i="1" s="1"/>
  <c r="K68" i="1"/>
  <c r="L68" i="1" s="1"/>
  <c r="D91" i="1" s="1"/>
  <c r="K66" i="1"/>
  <c r="L66" i="1" s="1"/>
  <c r="D89" i="1" s="1"/>
  <c r="K65" i="1"/>
  <c r="L65" i="1" s="1"/>
  <c r="D88" i="1" s="1"/>
  <c r="H60" i="1"/>
  <c r="I59" i="1"/>
  <c r="I57" i="1"/>
  <c r="I58" i="1"/>
  <c r="I60" i="1"/>
  <c r="G57" i="1"/>
  <c r="G60" i="1"/>
  <c r="G58" i="1"/>
  <c r="H58" i="1"/>
  <c r="H57" i="1"/>
  <c r="I49" i="1"/>
  <c r="I52" i="1"/>
  <c r="I50" i="1"/>
  <c r="H50" i="1"/>
  <c r="H52" i="1"/>
  <c r="H51" i="1"/>
  <c r="F53" i="1"/>
  <c r="J51" i="1" s="1"/>
  <c r="H49" i="1"/>
  <c r="K59" i="1" l="1"/>
  <c r="L59" i="1" s="1"/>
  <c r="C90" i="1" s="1"/>
  <c r="L69" i="1"/>
  <c r="K58" i="1"/>
  <c r="L58" i="1" s="1"/>
  <c r="C89" i="1" s="1"/>
  <c r="K57" i="1"/>
  <c r="L57" i="1" s="1"/>
  <c r="C88" i="1" s="1"/>
  <c r="K60" i="1"/>
  <c r="L60" i="1" s="1"/>
  <c r="C91" i="1" s="1"/>
  <c r="K51" i="1"/>
  <c r="L51" i="1" s="1"/>
  <c r="H89" i="1" s="1"/>
  <c r="J52" i="1"/>
  <c r="K52" i="1" s="1"/>
  <c r="L52" i="1" s="1"/>
  <c r="H90" i="1" s="1"/>
  <c r="J49" i="1"/>
  <c r="K49" i="1" s="1"/>
  <c r="L49" i="1" s="1"/>
  <c r="H87" i="1" s="1"/>
  <c r="J50" i="1"/>
  <c r="K50" i="1" s="1"/>
  <c r="L50" i="1" s="1"/>
  <c r="H88" i="1" s="1"/>
  <c r="K90" i="1" l="1"/>
  <c r="K87" i="1"/>
  <c r="K88" i="1"/>
  <c r="K89" i="1"/>
  <c r="L61" i="1"/>
  <c r="L53" i="1"/>
</calcChain>
</file>

<file path=xl/sharedStrings.xml><?xml version="1.0" encoding="utf-8"?>
<sst xmlns="http://schemas.openxmlformats.org/spreadsheetml/2006/main" count="148" uniqueCount="62">
  <si>
    <t>2. Menetapkan Prioritas Kriteria</t>
  </si>
  <si>
    <t>Kriteria</t>
  </si>
  <si>
    <t>K11</t>
  </si>
  <si>
    <t>K12</t>
  </si>
  <si>
    <t>K13</t>
  </si>
  <si>
    <t>K14</t>
  </si>
  <si>
    <t>K21</t>
  </si>
  <si>
    <t>K22</t>
  </si>
  <si>
    <t>K23</t>
  </si>
  <si>
    <t>K24</t>
  </si>
  <si>
    <t>K31</t>
  </si>
  <si>
    <t>K32</t>
  </si>
  <si>
    <t>K33</t>
  </si>
  <si>
    <t>K34</t>
  </si>
  <si>
    <t>K41</t>
  </si>
  <si>
    <t>K42</t>
  </si>
  <si>
    <t>K43</t>
  </si>
  <si>
    <t>K44</t>
  </si>
  <si>
    <t>3. Sintesis</t>
  </si>
  <si>
    <t>Menjumlahkan nilai-nilai dari setiap kolom pada matriks</t>
  </si>
  <si>
    <t>Membagi setiap  nilai dari kolom dengan total kolom yang bersangkutan untuk memperoleh normalisasi matriks</t>
  </si>
  <si>
    <t>Menjumlahkan nilai-nilai dari setiap baris dan membaginya dengan jumlah elemen untuk mendapatkan nilai rata-rata</t>
  </si>
  <si>
    <t>4. Mengukur Konsistensi</t>
  </si>
  <si>
    <t>Mengalikan setiap nilai pada kolom pertama dengan prioritas relatif elemen pertama, nilai pada elemen kedua dengan prioritas relatif elemen kedua dan seterursnya</t>
  </si>
  <si>
    <t>Jumlahkan setiap baris</t>
  </si>
  <si>
    <t>Hasil dari penjumlahan baris dibagi elemen prioritas relatif yang bersangkutan</t>
  </si>
  <si>
    <t>Jumlahkan hasil bagi diatas dengan banyaknya elemen yang ada hasilnya disebut lamda max</t>
  </si>
  <si>
    <t>5. Hitung Consistency Rasio (CR)</t>
  </si>
  <si>
    <t>CR = CI/IR</t>
  </si>
  <si>
    <t>CR = Consistency Rasio</t>
  </si>
  <si>
    <t>CI = Consistency Index</t>
  </si>
  <si>
    <t>IR = Index Random Consistency</t>
  </si>
  <si>
    <t>6. Hitung Consistency Indeks (CI)</t>
  </si>
  <si>
    <t>CI = (Lamda maks-n)/n-1</t>
  </si>
  <si>
    <t>n = banyaknya elemen</t>
  </si>
  <si>
    <t>A. Perbandingan Kriteria</t>
  </si>
  <si>
    <t>Matrik Perbandingan Kriteria</t>
  </si>
  <si>
    <t>Nilai Eigen</t>
  </si>
  <si>
    <t>Jumlah</t>
  </si>
  <si>
    <t>Rata-rata</t>
  </si>
  <si>
    <t>Jika nilai rata-rata tidak sama dengan 1 berarti ada yang salah</t>
  </si>
  <si>
    <t>Implementasi Analytical Hierarchy Process (AHP) dalam Memilih Motor</t>
  </si>
  <si>
    <t>1. Menentukan Kriteria</t>
  </si>
  <si>
    <t>Gaya</t>
  </si>
  <si>
    <t>Keandalan</t>
  </si>
  <si>
    <t>Keekonomisan</t>
  </si>
  <si>
    <t>Biaya</t>
  </si>
  <si>
    <t>B. Perbandingan Alternatif Pada Kriteria Gaya</t>
  </si>
  <si>
    <t>Kawasaki</t>
  </si>
  <si>
    <t>Yamaha</t>
  </si>
  <si>
    <t>Honda</t>
  </si>
  <si>
    <t>Suzuki</t>
  </si>
  <si>
    <t>C. Perbandingan Alternatif Pada Kriteria Keandalan</t>
  </si>
  <si>
    <t>D. Perbandingan Alternatif Pada Kriteria Keekonomisan</t>
  </si>
  <si>
    <t>W_A</t>
  </si>
  <si>
    <t>W_E</t>
  </si>
  <si>
    <t>W_G</t>
  </si>
  <si>
    <t>W_B</t>
  </si>
  <si>
    <t>E. Perbandingan Alternatif Pada Kriteria Biaya</t>
  </si>
  <si>
    <t>Matriks wM</t>
  </si>
  <si>
    <t>Hasil Akhir</t>
  </si>
  <si>
    <t>Hasil Terbaik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</si>
</sst>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3" x14ac:knownFonts="1">
    <font>
      <sz val="10"/>
      <color rgb="FF000000"/>
      <name val="Arial"/>
      <scheme val="minor"/>
    </font>
    <font>
      <b/>
      <sz val="12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sz val="10"/>
      <color rgb="FF000000"/>
      <name val="Arial"/>
    </font>
    <font>
      <sz val="10"/>
      <color rgb="FF000000"/>
      <name val="Arial"/>
      <scheme val="minor"/>
    </font>
    <font>
      <b/>
      <sz val="10"/>
      <color rgb="FF000000"/>
      <name val="Arial"/>
    </font>
    <font>
      <b/>
      <sz val="10"/>
      <color rgb="FF000000"/>
      <name val="Arial"/>
      <family val="2"/>
      <scheme val="minor"/>
    </font>
    <font>
      <b/>
      <sz val="10"/>
      <color rgb="FF000000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B4A7D6"/>
        <bgColor rgb="FFB4A7D6"/>
      </patternFill>
    </fill>
    <fill>
      <patternFill patternType="solid">
        <fgColor rgb="FFFEB884"/>
        <bgColor rgb="FFFEB88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4CCCC"/>
      </patternFill>
    </fill>
    <fill>
      <patternFill patternType="solid">
        <fgColor theme="0"/>
        <bgColor rgb="FFFCE5CD"/>
      </patternFill>
    </fill>
    <fill>
      <patternFill patternType="solid">
        <fgColor theme="0"/>
        <bgColor rgb="FF97FEFE"/>
      </patternFill>
    </fill>
    <fill>
      <patternFill patternType="solid">
        <fgColor theme="0"/>
        <bgColor rgb="FFFF93FF"/>
      </patternFill>
    </fill>
    <fill>
      <patternFill patternType="solid">
        <fgColor theme="6" tint="0.79998168889431442"/>
        <bgColor rgb="FFF4CCC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FFFF99"/>
      </patternFill>
    </fill>
    <fill>
      <patternFill patternType="solid">
        <fgColor theme="6" tint="0.79998168889431442"/>
        <bgColor rgb="FFB4EDA0"/>
      </patternFill>
    </fill>
    <fill>
      <patternFill patternType="solid">
        <fgColor theme="0" tint="-4.9989318521683403E-2"/>
        <bgColor rgb="FFEFEFEF"/>
      </patternFill>
    </fill>
    <fill>
      <patternFill patternType="solid">
        <fgColor theme="6" tint="0.79998168889431442"/>
        <bgColor rgb="FFFCE5CD"/>
      </patternFill>
    </fill>
    <fill>
      <patternFill patternType="solid">
        <fgColor theme="6" tint="0.79998168889431442"/>
        <bgColor rgb="FF97FEFE"/>
      </patternFill>
    </fill>
    <fill>
      <patternFill patternType="solid">
        <fgColor theme="6" tint="0.79998168889431442"/>
        <bgColor rgb="FFFF93FF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F4CCCC"/>
      </patternFill>
    </fill>
    <fill>
      <patternFill patternType="solid">
        <fgColor theme="2"/>
        <bgColor rgb="FFFCE5CD"/>
      </patternFill>
    </fill>
    <fill>
      <patternFill patternType="solid">
        <fgColor theme="2"/>
        <bgColor rgb="FFFFFF99"/>
      </patternFill>
    </fill>
    <fill>
      <patternFill patternType="solid">
        <fgColor theme="2"/>
        <bgColor rgb="FF97FEFE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7" fillId="4" borderId="0" xfId="0" applyFont="1" applyFill="1" applyAlignment="1">
      <alignment horizontal="left" vertical="center"/>
    </xf>
    <xf numFmtId="0" fontId="0" fillId="5" borderId="6" xfId="0" applyFill="1" applyBorder="1"/>
    <xf numFmtId="0" fontId="2" fillId="5" borderId="0" xfId="0" applyFont="1" applyFill="1" applyAlignment="1">
      <alignment vertical="center"/>
    </xf>
    <xf numFmtId="0" fontId="2" fillId="5" borderId="6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2" fontId="3" fillId="5" borderId="1" xfId="0" applyNumberFormat="1" applyFont="1" applyFill="1" applyBorder="1" applyAlignment="1">
      <alignment horizontal="center" vertic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12" fontId="2" fillId="0" borderId="1" xfId="0" applyNumberFormat="1" applyFont="1" applyBorder="1" applyAlignment="1">
      <alignment horizontal="center" vertical="center"/>
    </xf>
    <xf numFmtId="0" fontId="2" fillId="14" borderId="6" xfId="0" applyFont="1" applyFill="1" applyBorder="1" applyAlignment="1">
      <alignment horizontal="left" vertical="center"/>
    </xf>
    <xf numFmtId="0" fontId="2" fillId="14" borderId="6" xfId="0" applyFont="1" applyFill="1" applyBorder="1" applyAlignment="1">
      <alignment horizontal="right" vertical="center"/>
    </xf>
    <xf numFmtId="0" fontId="2" fillId="15" borderId="6" xfId="0" applyFont="1" applyFill="1" applyBorder="1" applyAlignment="1">
      <alignment horizontal="center" vertical="center"/>
    </xf>
    <xf numFmtId="0" fontId="2" fillId="12" borderId="6" xfId="0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 vertical="center"/>
    </xf>
    <xf numFmtId="0" fontId="2" fillId="16" borderId="6" xfId="0" applyFont="1" applyFill="1" applyBorder="1" applyAlignment="1">
      <alignment horizontal="center" vertical="center"/>
    </xf>
    <xf numFmtId="0" fontId="2" fillId="17" borderId="6" xfId="0" applyFont="1" applyFill="1" applyBorder="1" applyAlignment="1">
      <alignment horizontal="center" vertical="center"/>
    </xf>
    <xf numFmtId="12" fontId="2" fillId="5" borderId="1" xfId="0" applyNumberFormat="1" applyFont="1" applyFill="1" applyBorder="1" applyAlignment="1">
      <alignment horizontal="center" vertical="center"/>
    </xf>
    <xf numFmtId="12" fontId="2" fillId="6" borderId="1" xfId="0" applyNumberFormat="1" applyFont="1" applyFill="1" applyBorder="1" applyAlignment="1">
      <alignment horizontal="center" vertical="center"/>
    </xf>
    <xf numFmtId="12" fontId="2" fillId="11" borderId="1" xfId="0" applyNumberFormat="1" applyFont="1" applyFill="1" applyBorder="1" applyAlignment="1">
      <alignment horizontal="center" vertical="center"/>
    </xf>
    <xf numFmtId="12" fontId="2" fillId="12" borderId="1" xfId="0" applyNumberFormat="1" applyFont="1" applyFill="1" applyBorder="1" applyAlignment="1">
      <alignment horizontal="center" vertical="center"/>
    </xf>
    <xf numFmtId="12" fontId="2" fillId="13" borderId="1" xfId="0" applyNumberFormat="1" applyFont="1" applyFill="1" applyBorder="1" applyAlignment="1">
      <alignment horizontal="center" vertical="center"/>
    </xf>
    <xf numFmtId="12" fontId="2" fillId="7" borderId="1" xfId="0" applyNumberFormat="1" applyFont="1" applyFill="1" applyBorder="1" applyAlignment="1">
      <alignment horizontal="center" vertical="center"/>
    </xf>
    <xf numFmtId="12" fontId="2" fillId="8" borderId="1" xfId="0" applyNumberFormat="1" applyFont="1" applyFill="1" applyBorder="1" applyAlignment="1">
      <alignment horizontal="center" vertical="center"/>
    </xf>
    <xf numFmtId="12" fontId="2" fillId="9" borderId="1" xfId="0" applyNumberFormat="1" applyFont="1" applyFill="1" applyBorder="1" applyAlignment="1">
      <alignment horizontal="center" vertical="center"/>
    </xf>
    <xf numFmtId="2" fontId="3" fillId="2" borderId="3" xfId="0" applyNumberFormat="1" applyFont="1" applyFill="1" applyBorder="1" applyAlignment="1">
      <alignment horizontal="center" vertical="center"/>
    </xf>
    <xf numFmtId="2" fontId="3" fillId="2" borderId="4" xfId="0" applyNumberFormat="1" applyFont="1" applyFill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2" fontId="2" fillId="18" borderId="1" xfId="0" applyNumberFormat="1" applyFont="1" applyFill="1" applyBorder="1" applyAlignment="1">
      <alignment horizontal="center" vertical="center"/>
    </xf>
    <xf numFmtId="12" fontId="2" fillId="19" borderId="1" xfId="0" applyNumberFormat="1" applyFont="1" applyFill="1" applyBorder="1" applyAlignment="1">
      <alignment horizontal="center" vertical="center"/>
    </xf>
    <xf numFmtId="12" fontId="2" fillId="21" borderId="1" xfId="0" applyNumberFormat="1" applyFont="1" applyFill="1" applyBorder="1" applyAlignment="1">
      <alignment horizontal="center" vertical="center"/>
    </xf>
    <xf numFmtId="12" fontId="2" fillId="20" borderId="1" xfId="0" applyNumberFormat="1" applyFont="1" applyFill="1" applyBorder="1" applyAlignment="1">
      <alignment horizontal="center" vertical="center"/>
    </xf>
    <xf numFmtId="12" fontId="2" fillId="22" borderId="1" xfId="0" applyNumberFormat="1" applyFont="1" applyFill="1" applyBorder="1" applyAlignment="1">
      <alignment horizontal="center" vertical="center"/>
    </xf>
    <xf numFmtId="12" fontId="2" fillId="16" borderId="1" xfId="0" applyNumberFormat="1" applyFont="1" applyFill="1" applyBorder="1" applyAlignment="1">
      <alignment horizontal="center" vertical="center"/>
    </xf>
    <xf numFmtId="12" fontId="2" fillId="17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4" fillId="0" borderId="0" xfId="0" applyFont="1"/>
    <xf numFmtId="0" fontId="3" fillId="11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3" fillId="11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2" fontId="0" fillId="0" borderId="6" xfId="0" applyNumberFormat="1" applyBorder="1" applyAlignment="1">
      <alignment horizontal="center"/>
    </xf>
    <xf numFmtId="2" fontId="2" fillId="0" borderId="6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11" borderId="2" xfId="0" applyFont="1" applyFill="1" applyBorder="1" applyAlignment="1">
      <alignment horizontal="center" vertical="center"/>
    </xf>
    <xf numFmtId="0" fontId="10" fillId="11" borderId="6" xfId="0" applyFont="1" applyFill="1" applyBorder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0" fontId="12" fillId="0" borderId="0" xfId="0" applyFont="1"/>
    <xf numFmtId="2" fontId="11" fillId="0" borderId="6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2" fontId="12" fillId="0" borderId="0" xfId="0" applyNumberFormat="1" applyFont="1" applyAlignment="1">
      <alignment horizontal="center"/>
    </xf>
    <xf numFmtId="2" fontId="11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2" fontId="5" fillId="0" borderId="6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10" fillId="5" borderId="1" xfId="0" applyNumberFormat="1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12" fontId="2" fillId="0" borderId="0" xfId="0" applyNumberFormat="1" applyFont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0" fontId="10" fillId="11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164" fontId="12" fillId="0" borderId="6" xfId="0" applyNumberFormat="1" applyFont="1" applyBorder="1" applyAlignment="1">
      <alignment horizontal="center" vertical="center"/>
    </xf>
    <xf numFmtId="0" fontId="11" fillId="23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left" vertical="center"/>
    </xf>
    <xf numFmtId="0" fontId="0" fillId="0" borderId="0" xfId="0"/>
    <xf numFmtId="0" fontId="10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5" fillId="4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3" xfId="0" applyNumberFormat="1" applyFont="1" applyFill="1" applyBorder="1" applyAlignment="1">
      <alignment horizontal="center" vertical="center"/>
    </xf>
    <xf numFmtId="2" fontId="3" fillId="2" borderId="4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164" fontId="5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2" fontId="4" fillId="0" borderId="3" xfId="0" applyNumberFormat="1" applyFont="1" applyBorder="1"/>
    <xf numFmtId="2" fontId="4" fillId="0" borderId="4" xfId="0" applyNumberFormat="1" applyFont="1" applyBorder="1"/>
    <xf numFmtId="0" fontId="3" fillId="5" borderId="0" xfId="0" applyFont="1" applyFill="1" applyAlignment="1">
      <alignment vertical="center"/>
    </xf>
    <xf numFmtId="0" fontId="0" fillId="5" borderId="0" xfId="0" applyFill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962025</xdr:colOff>
      <xdr:row>33</xdr:row>
      <xdr:rowOff>95250</xdr:rowOff>
    </xdr:from>
    <xdr:ext cx="3276600" cy="590550"/>
    <xdr:pic>
      <xdr:nvPicPr>
        <xdr:cNvPr id="3" name="image1.png" title="Gambar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0</xdr:colOff>
      <xdr:row>33</xdr:row>
      <xdr:rowOff>95250</xdr:rowOff>
    </xdr:from>
    <xdr:to>
      <xdr:col>4</xdr:col>
      <xdr:colOff>171450</xdr:colOff>
      <xdr:row>37</xdr:row>
      <xdr:rowOff>38100</xdr:rowOff>
    </xdr:to>
    <xdr:pic>
      <xdr:nvPicPr>
        <xdr:cNvPr id="4" name="image1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5438775"/>
          <a:ext cx="32766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7"/>
  <sheetViews>
    <sheetView tabSelected="1" zoomScale="70" zoomScaleNormal="70" workbookViewId="0">
      <selection activeCell="N88" sqref="N88"/>
    </sheetView>
  </sheetViews>
  <sheetFormatPr defaultColWidth="12.5703125" defaultRowHeight="15.75" customHeight="1" x14ac:dyDescent="0.2"/>
  <cols>
    <col min="2" max="2" width="18" customWidth="1"/>
    <col min="3" max="3" width="16" customWidth="1"/>
    <col min="5" max="5" width="20" customWidth="1"/>
  </cols>
  <sheetData>
    <row r="1" spans="1:26" ht="12.75" x14ac:dyDescent="0.2">
      <c r="A1" s="104" t="s">
        <v>41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x14ac:dyDescent="0.2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x14ac:dyDescent="0.2">
      <c r="A4" s="1"/>
      <c r="B4" s="94" t="s">
        <v>42</v>
      </c>
      <c r="C4" s="85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x14ac:dyDescent="0.2">
      <c r="A5" s="1"/>
      <c r="B5" s="1" t="s">
        <v>43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x14ac:dyDescent="0.2">
      <c r="A6" s="1"/>
      <c r="B6" s="1" t="s">
        <v>44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x14ac:dyDescent="0.2">
      <c r="A7" s="1"/>
      <c r="B7" s="1" t="s">
        <v>45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x14ac:dyDescent="0.2">
      <c r="A8" s="1"/>
      <c r="B8" s="1" t="s">
        <v>46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x14ac:dyDescent="0.2">
      <c r="A10" s="1"/>
      <c r="B10" s="2" t="s">
        <v>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x14ac:dyDescent="0.2">
      <c r="A11" s="1"/>
      <c r="B11" s="3" t="s">
        <v>1</v>
      </c>
      <c r="C11" s="3" t="s">
        <v>43</v>
      </c>
      <c r="D11" s="3" t="s">
        <v>44</v>
      </c>
      <c r="E11" s="3" t="s">
        <v>45</v>
      </c>
      <c r="F11" s="3" t="s">
        <v>46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x14ac:dyDescent="0.2">
      <c r="A12" s="1"/>
      <c r="B12" s="1" t="s">
        <v>43</v>
      </c>
      <c r="C12" s="3" t="s">
        <v>2</v>
      </c>
      <c r="D12" s="3" t="s">
        <v>3</v>
      </c>
      <c r="E12" s="3" t="s">
        <v>4</v>
      </c>
      <c r="F12" s="3" t="s">
        <v>5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x14ac:dyDescent="0.2">
      <c r="A13" s="1"/>
      <c r="B13" s="1" t="s">
        <v>44</v>
      </c>
      <c r="C13" s="3" t="s">
        <v>6</v>
      </c>
      <c r="D13" s="3" t="s">
        <v>7</v>
      </c>
      <c r="E13" s="3" t="s">
        <v>8</v>
      </c>
      <c r="F13" s="3" t="s">
        <v>9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x14ac:dyDescent="0.2">
      <c r="A14" s="1"/>
      <c r="B14" s="1" t="s">
        <v>45</v>
      </c>
      <c r="C14" s="3" t="s">
        <v>10</v>
      </c>
      <c r="D14" s="3" t="s">
        <v>11</v>
      </c>
      <c r="E14" s="3" t="s">
        <v>12</v>
      </c>
      <c r="F14" s="3" t="s">
        <v>13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x14ac:dyDescent="0.2">
      <c r="A15" s="1"/>
      <c r="B15" s="1" t="s">
        <v>46</v>
      </c>
      <c r="C15" s="3" t="s">
        <v>14</v>
      </c>
      <c r="D15" s="3" t="s">
        <v>15</v>
      </c>
      <c r="E15" s="3" t="s">
        <v>16</v>
      </c>
      <c r="F15" s="3" t="s">
        <v>17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x14ac:dyDescent="0.2">
      <c r="A17" s="1"/>
      <c r="B17" s="2" t="s">
        <v>18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x14ac:dyDescent="0.2">
      <c r="A18" s="1"/>
      <c r="B18" s="1" t="s">
        <v>19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x14ac:dyDescent="0.2">
      <c r="A19" s="1"/>
      <c r="B19" s="1" t="s">
        <v>20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x14ac:dyDescent="0.2">
      <c r="A20" s="1"/>
      <c r="B20" s="1" t="s">
        <v>21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x14ac:dyDescent="0.2">
      <c r="A21" s="1"/>
      <c r="B21" s="2" t="s">
        <v>22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x14ac:dyDescent="0.2">
      <c r="A22" s="1"/>
      <c r="B22" s="1" t="s">
        <v>23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x14ac:dyDescent="0.2">
      <c r="A23" s="1"/>
      <c r="B23" s="1" t="s">
        <v>24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x14ac:dyDescent="0.2">
      <c r="A24" s="1"/>
      <c r="B24" s="1" t="s">
        <v>25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x14ac:dyDescent="0.2">
      <c r="A25" s="1"/>
      <c r="B25" s="1" t="s">
        <v>26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x14ac:dyDescent="0.2">
      <c r="A26" s="1"/>
      <c r="B26" s="94" t="s">
        <v>27</v>
      </c>
      <c r="C26" s="85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x14ac:dyDescent="0.2">
      <c r="A27" s="1"/>
      <c r="B27" s="1" t="s">
        <v>28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x14ac:dyDescent="0.2">
      <c r="A28" s="1"/>
      <c r="B28" s="99" t="s">
        <v>29</v>
      </c>
      <c r="C28" s="85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x14ac:dyDescent="0.2">
      <c r="A29" s="1"/>
      <c r="B29" s="1" t="s">
        <v>30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x14ac:dyDescent="0.2">
      <c r="A30" s="1"/>
      <c r="B30" s="99" t="s">
        <v>31</v>
      </c>
      <c r="C30" s="85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x14ac:dyDescent="0.2">
      <c r="A31" s="1"/>
      <c r="B31" s="94" t="s">
        <v>32</v>
      </c>
      <c r="C31" s="85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x14ac:dyDescent="0.2">
      <c r="A32" s="1"/>
      <c r="B32" s="99" t="s">
        <v>33</v>
      </c>
      <c r="C32" s="85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x14ac:dyDescent="0.2">
      <c r="A33" s="1"/>
      <c r="B33" s="1" t="s">
        <v>34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x14ac:dyDescent="0.2">
      <c r="A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x14ac:dyDescent="0.2">
      <c r="A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"/>
      <c r="B40" s="2" t="s">
        <v>35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"/>
      <c r="B41" s="17" t="s">
        <v>43</v>
      </c>
      <c r="C41" s="7"/>
      <c r="D41" s="15">
        <v>2</v>
      </c>
      <c r="E41" s="18" t="s">
        <v>44</v>
      </c>
      <c r="F41" s="8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/>
      <c r="B42" s="17" t="s">
        <v>43</v>
      </c>
      <c r="C42" s="19">
        <v>3</v>
      </c>
      <c r="D42" s="7"/>
      <c r="E42" s="18" t="s">
        <v>45</v>
      </c>
      <c r="F42" s="8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/>
      <c r="B43" s="17" t="s">
        <v>43</v>
      </c>
      <c r="C43" s="20">
        <v>1</v>
      </c>
      <c r="D43" s="7"/>
      <c r="E43" s="18" t="s">
        <v>46</v>
      </c>
      <c r="F43" s="8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/>
      <c r="B44" s="17" t="s">
        <v>44</v>
      </c>
      <c r="C44" s="21">
        <v>4</v>
      </c>
      <c r="D44" s="9"/>
      <c r="E44" s="18" t="s">
        <v>45</v>
      </c>
      <c r="F44" s="8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"/>
      <c r="B45" s="17" t="s">
        <v>44</v>
      </c>
      <c r="C45" s="22">
        <v>3</v>
      </c>
      <c r="D45" s="7"/>
      <c r="E45" s="18" t="s">
        <v>46</v>
      </c>
      <c r="F45" s="8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"/>
      <c r="B46" s="17" t="s">
        <v>45</v>
      </c>
      <c r="C46" s="23">
        <v>1</v>
      </c>
      <c r="D46" s="7"/>
      <c r="E46" s="18" t="s">
        <v>46</v>
      </c>
      <c r="F46" s="8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/>
      <c r="B47" s="102" t="s">
        <v>36</v>
      </c>
      <c r="C47" s="103"/>
      <c r="D47" s="103"/>
      <c r="E47" s="103"/>
      <c r="F47" s="8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/>
      <c r="B48" s="10" t="s">
        <v>1</v>
      </c>
      <c r="C48" s="11" t="s">
        <v>43</v>
      </c>
      <c r="D48" s="11" t="s">
        <v>44</v>
      </c>
      <c r="E48" s="11" t="s">
        <v>45</v>
      </c>
      <c r="F48" s="11" t="s">
        <v>46</v>
      </c>
      <c r="G48" s="91" t="s">
        <v>37</v>
      </c>
      <c r="H48" s="100"/>
      <c r="I48" s="100"/>
      <c r="J48" s="101"/>
      <c r="K48" s="13" t="s">
        <v>38</v>
      </c>
      <c r="L48" s="13" t="s">
        <v>39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/>
      <c r="B49" s="10" t="s">
        <v>43</v>
      </c>
      <c r="C49" s="24">
        <v>1</v>
      </c>
      <c r="D49" s="25">
        <f>1/C50</f>
        <v>0.5</v>
      </c>
      <c r="E49" s="26">
        <v>3</v>
      </c>
      <c r="F49" s="27">
        <v>1</v>
      </c>
      <c r="G49" s="5">
        <f t="shared" ref="G49:J49" si="0">C49/C53</f>
        <v>0.23076923076923073</v>
      </c>
      <c r="H49" s="5">
        <f t="shared" si="0"/>
        <v>0.24</v>
      </c>
      <c r="I49" s="5">
        <f t="shared" si="0"/>
        <v>0.33333333333333331</v>
      </c>
      <c r="J49" s="5">
        <f t="shared" si="0"/>
        <v>0.16666666666666666</v>
      </c>
      <c r="K49" s="5">
        <f t="shared" ref="K49:K52" si="1">SUM(G49:J49)</f>
        <v>0.97076923076923072</v>
      </c>
      <c r="L49" s="5">
        <f t="shared" ref="L49:L52" si="2">K49/4</f>
        <v>0.24269230769230768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/>
      <c r="B50" s="10" t="s">
        <v>44</v>
      </c>
      <c r="C50" s="26">
        <v>2</v>
      </c>
      <c r="D50" s="24">
        <v>1</v>
      </c>
      <c r="E50" s="28">
        <f>C44</f>
        <v>4</v>
      </c>
      <c r="F50" s="26">
        <v>3</v>
      </c>
      <c r="G50" s="5">
        <f t="shared" ref="G50:J50" si="3">C50/C53</f>
        <v>0.46153846153846145</v>
      </c>
      <c r="H50" s="5">
        <f t="shared" si="3"/>
        <v>0.48</v>
      </c>
      <c r="I50" s="5">
        <f t="shared" si="3"/>
        <v>0.44444444444444442</v>
      </c>
      <c r="J50" s="5">
        <f t="shared" si="3"/>
        <v>0.5</v>
      </c>
      <c r="K50" s="5">
        <f t="shared" si="1"/>
        <v>1.8859829059829059</v>
      </c>
      <c r="L50" s="5">
        <f t="shared" si="2"/>
        <v>0.47149572649572646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/>
      <c r="B51" s="10" t="s">
        <v>45</v>
      </c>
      <c r="C51" s="29">
        <f>1/E49</f>
        <v>0.33333333333333331</v>
      </c>
      <c r="D51" s="24">
        <f>1/E50</f>
        <v>0.25</v>
      </c>
      <c r="E51" s="24">
        <v>1</v>
      </c>
      <c r="F51" s="26">
        <f>C46</f>
        <v>1</v>
      </c>
      <c r="G51" s="5">
        <f t="shared" ref="G51:J51" si="4">C51/C53</f>
        <v>7.6923076923076913E-2</v>
      </c>
      <c r="H51" s="5">
        <f t="shared" si="4"/>
        <v>0.12</v>
      </c>
      <c r="I51" s="5">
        <f t="shared" si="4"/>
        <v>0.1111111111111111</v>
      </c>
      <c r="J51" s="5">
        <f t="shared" si="4"/>
        <v>0.16666666666666666</v>
      </c>
      <c r="K51" s="5">
        <f t="shared" si="1"/>
        <v>0.47470085470085466</v>
      </c>
      <c r="L51" s="5">
        <f t="shared" si="2"/>
        <v>0.11867521367521366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/>
      <c r="B52" s="10" t="s">
        <v>46</v>
      </c>
      <c r="C52" s="24">
        <f>1/F49</f>
        <v>1</v>
      </c>
      <c r="D52" s="30">
        <f>1/F50</f>
        <v>0.33333333333333331</v>
      </c>
      <c r="E52" s="31">
        <f>1/F51</f>
        <v>1</v>
      </c>
      <c r="F52" s="24">
        <v>1</v>
      </c>
      <c r="G52" s="5">
        <f t="shared" ref="G52:J52" si="5">C52/C53</f>
        <v>0.23076923076923073</v>
      </c>
      <c r="H52" s="5">
        <f t="shared" si="5"/>
        <v>0.15999999999999998</v>
      </c>
      <c r="I52" s="5">
        <f t="shared" si="5"/>
        <v>0.1111111111111111</v>
      </c>
      <c r="J52" s="5">
        <f t="shared" si="5"/>
        <v>0.16666666666666666</v>
      </c>
      <c r="K52" s="5">
        <f t="shared" si="1"/>
        <v>0.66854700854700844</v>
      </c>
      <c r="L52" s="5">
        <f t="shared" si="2"/>
        <v>0.16713675213675211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/>
      <c r="B53" s="4" t="s">
        <v>38</v>
      </c>
      <c r="C53" s="16">
        <f t="shared" ref="C53:F53" si="6">SUM(C49:C52)</f>
        <v>4.3333333333333339</v>
      </c>
      <c r="D53" s="16">
        <f t="shared" si="6"/>
        <v>2.0833333333333335</v>
      </c>
      <c r="E53" s="16">
        <f t="shared" si="6"/>
        <v>9</v>
      </c>
      <c r="F53" s="16">
        <f t="shared" si="6"/>
        <v>6</v>
      </c>
      <c r="G53" s="88" t="s">
        <v>40</v>
      </c>
      <c r="H53" s="100"/>
      <c r="I53" s="100"/>
      <c r="J53" s="100"/>
      <c r="K53" s="101"/>
      <c r="L53" s="5">
        <f>SUM(L49:L52)</f>
        <v>1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/>
      <c r="B55" s="2" t="s">
        <v>47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/>
      <c r="B56" s="10" t="s">
        <v>1</v>
      </c>
      <c r="C56" s="11" t="s">
        <v>49</v>
      </c>
      <c r="D56" s="11" t="s">
        <v>50</v>
      </c>
      <c r="E56" s="11" t="s">
        <v>51</v>
      </c>
      <c r="F56" s="11" t="s">
        <v>48</v>
      </c>
      <c r="G56" s="12" t="s">
        <v>37</v>
      </c>
      <c r="H56" s="32"/>
      <c r="I56" s="32"/>
      <c r="J56" s="33"/>
      <c r="K56" s="13" t="s">
        <v>38</v>
      </c>
      <c r="L56" s="13" t="s">
        <v>56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/>
      <c r="B57" s="10" t="s">
        <v>49</v>
      </c>
      <c r="C57" s="35">
        <v>1</v>
      </c>
      <c r="D57" s="36">
        <v>0.5</v>
      </c>
      <c r="E57" s="26">
        <v>2</v>
      </c>
      <c r="F57" s="37">
        <v>0.33333333333333331</v>
      </c>
      <c r="G57" s="5">
        <f>C57/C61</f>
        <v>0.15384615384615385</v>
      </c>
      <c r="H57" s="5">
        <f>D57/D61</f>
        <v>0.13043478260869565</v>
      </c>
      <c r="I57" s="5">
        <f>E57/E61</f>
        <v>0.2</v>
      </c>
      <c r="J57" s="5">
        <f>F57/F61</f>
        <v>0.16</v>
      </c>
      <c r="K57" s="5">
        <f>SUM(G57:J57)</f>
        <v>0.64428093645484952</v>
      </c>
      <c r="L57" s="5">
        <f>K57/4</f>
        <v>0.16107023411371238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/>
      <c r="B58" s="10" t="s">
        <v>50</v>
      </c>
      <c r="C58" s="26">
        <v>2</v>
      </c>
      <c r="D58" s="35">
        <v>1</v>
      </c>
      <c r="E58" s="28">
        <v>3</v>
      </c>
      <c r="F58" s="35">
        <v>0.5</v>
      </c>
      <c r="G58" s="5">
        <f>C58/C61</f>
        <v>0.30769230769230771</v>
      </c>
      <c r="H58" s="5">
        <f>D58/D61</f>
        <v>0.2608695652173913</v>
      </c>
      <c r="I58" s="5">
        <f>E58/E61</f>
        <v>0.3</v>
      </c>
      <c r="J58" s="5">
        <f>F58/F61</f>
        <v>0.24000000000000005</v>
      </c>
      <c r="K58" s="5">
        <f>SUM(G58:J58)</f>
        <v>1.1085618729096991</v>
      </c>
      <c r="L58" s="5">
        <f>K58/4</f>
        <v>0.27714046822742477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/>
      <c r="B59" s="10" t="s">
        <v>51</v>
      </c>
      <c r="C59" s="38">
        <f>1/E57</f>
        <v>0.5</v>
      </c>
      <c r="D59" s="35">
        <f>1/E58</f>
        <v>0.33333333333333331</v>
      </c>
      <c r="E59" s="35">
        <v>1</v>
      </c>
      <c r="F59" s="35">
        <v>0.25</v>
      </c>
      <c r="G59" s="5">
        <f>C59/C61</f>
        <v>7.6923076923076927E-2</v>
      </c>
      <c r="H59" s="5">
        <f>D59/D61</f>
        <v>8.6956521739130432E-2</v>
      </c>
      <c r="I59" s="5">
        <f>E59/E61</f>
        <v>0.1</v>
      </c>
      <c r="J59" s="5">
        <f>F59/F61</f>
        <v>0.12000000000000002</v>
      </c>
      <c r="K59" s="5">
        <f>SUM(G59:J59)</f>
        <v>0.38387959866220733</v>
      </c>
      <c r="L59" s="5">
        <f>K59/4</f>
        <v>9.5969899665551833E-2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/>
      <c r="B60" s="10" t="s">
        <v>48</v>
      </c>
      <c r="C60" s="26">
        <f>1/F57</f>
        <v>3</v>
      </c>
      <c r="D60" s="40">
        <v>2</v>
      </c>
      <c r="E60" s="41">
        <f>1/F59</f>
        <v>4</v>
      </c>
      <c r="F60" s="35">
        <v>1</v>
      </c>
      <c r="G60" s="5">
        <f>C60/C61</f>
        <v>0.46153846153846156</v>
      </c>
      <c r="H60" s="5">
        <f>D60/D61</f>
        <v>0.52173913043478259</v>
      </c>
      <c r="I60" s="5">
        <f>E60/E61</f>
        <v>0.4</v>
      </c>
      <c r="J60" s="5">
        <f>F60/F61</f>
        <v>0.48000000000000009</v>
      </c>
      <c r="K60" s="5">
        <f>SUM(G60:J60)</f>
        <v>1.8632775919732443</v>
      </c>
      <c r="L60" s="5">
        <f>K60/4</f>
        <v>0.46581939799331107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/>
      <c r="B61" s="4" t="s">
        <v>38</v>
      </c>
      <c r="C61" s="35">
        <f>SUM(C57:C60)</f>
        <v>6.5</v>
      </c>
      <c r="D61" s="35">
        <f>SUM(D57:D60)</f>
        <v>3.833333333333333</v>
      </c>
      <c r="E61" s="35">
        <f>SUM(E57:E60)</f>
        <v>10</v>
      </c>
      <c r="F61" s="35">
        <f>SUM(F57:F60)</f>
        <v>2.083333333333333</v>
      </c>
      <c r="G61" s="88" t="s">
        <v>40</v>
      </c>
      <c r="H61" s="89"/>
      <c r="I61" s="89"/>
      <c r="J61" s="89"/>
      <c r="K61" s="90"/>
      <c r="L61" s="5">
        <f>SUM(L57:L60)</f>
        <v>1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/>
      <c r="B63" s="94" t="s">
        <v>52</v>
      </c>
      <c r="C63" s="85"/>
      <c r="D63" s="85"/>
      <c r="E63" s="85"/>
      <c r="G63" s="14"/>
      <c r="H63" s="14"/>
      <c r="I63" s="14"/>
      <c r="J63" s="14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/>
      <c r="B64" s="10" t="s">
        <v>1</v>
      </c>
      <c r="C64" s="11" t="s">
        <v>49</v>
      </c>
      <c r="D64" s="11" t="s">
        <v>50</v>
      </c>
      <c r="E64" s="11" t="s">
        <v>51</v>
      </c>
      <c r="F64" s="11" t="s">
        <v>48</v>
      </c>
      <c r="G64" s="91" t="s">
        <v>37</v>
      </c>
      <c r="H64" s="92"/>
      <c r="I64" s="92"/>
      <c r="J64" s="93"/>
      <c r="K64" s="13" t="s">
        <v>38</v>
      </c>
      <c r="L64" s="13" t="s">
        <v>54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/>
      <c r="B65" s="10" t="s">
        <v>49</v>
      </c>
      <c r="C65" s="35">
        <v>1</v>
      </c>
      <c r="D65" s="36">
        <v>0.5</v>
      </c>
      <c r="E65" s="26">
        <v>3</v>
      </c>
      <c r="F65" s="27">
        <v>2</v>
      </c>
      <c r="G65" s="5">
        <f>C65/C69</f>
        <v>0.2608695652173913</v>
      </c>
      <c r="H65" s="5">
        <f>D65/D69</f>
        <v>0.24</v>
      </c>
      <c r="I65" s="5">
        <f>E65/E69</f>
        <v>0.3</v>
      </c>
      <c r="J65" s="5">
        <f>F65/F69</f>
        <v>0.30769230769230771</v>
      </c>
      <c r="K65" s="5">
        <f>SUM(G65:J65)</f>
        <v>1.1085618729096991</v>
      </c>
      <c r="L65" s="5">
        <f>K65/4</f>
        <v>0.27714046822742477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/>
      <c r="B66" s="10" t="s">
        <v>50</v>
      </c>
      <c r="C66" s="26">
        <v>2</v>
      </c>
      <c r="D66" s="35">
        <v>1</v>
      </c>
      <c r="E66" s="28">
        <v>4</v>
      </c>
      <c r="F66" s="26">
        <v>3</v>
      </c>
      <c r="G66" s="5">
        <f>C66/C69</f>
        <v>0.52173913043478259</v>
      </c>
      <c r="H66" s="5">
        <f>D66/D69</f>
        <v>0.48</v>
      </c>
      <c r="I66" s="5">
        <f>E66/E69</f>
        <v>0.4</v>
      </c>
      <c r="J66" s="5">
        <f>F66/F69</f>
        <v>0.46153846153846156</v>
      </c>
      <c r="K66" s="5">
        <f>SUM(G66:J66)</f>
        <v>1.8632775919732443</v>
      </c>
      <c r="L66" s="5">
        <f>K66/4</f>
        <v>0.46581939799331107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/>
      <c r="B67" s="10" t="s">
        <v>51</v>
      </c>
      <c r="C67" s="38">
        <f>1/E65</f>
        <v>0.33333333333333331</v>
      </c>
      <c r="D67" s="35">
        <f>1/E66</f>
        <v>0.25</v>
      </c>
      <c r="E67" s="35">
        <v>1</v>
      </c>
      <c r="F67" s="35">
        <v>0.5</v>
      </c>
      <c r="G67" s="5">
        <f>C67/C69</f>
        <v>8.6956521739130432E-2</v>
      </c>
      <c r="H67" s="5">
        <f>D67/D69</f>
        <v>0.12</v>
      </c>
      <c r="I67" s="5">
        <f>E67/E69</f>
        <v>0.1</v>
      </c>
      <c r="J67" s="5">
        <f>F67/F69</f>
        <v>7.6923076923076927E-2</v>
      </c>
      <c r="K67" s="5">
        <f>SUM(G67:J67)</f>
        <v>0.38387959866220739</v>
      </c>
      <c r="L67" s="5">
        <f>K67/4</f>
        <v>9.5969899665551847E-2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/>
      <c r="B68" s="10" t="s">
        <v>48</v>
      </c>
      <c r="C68" s="35">
        <f>1/F65</f>
        <v>0.5</v>
      </c>
      <c r="D68" s="39">
        <v>0.33333333333333331</v>
      </c>
      <c r="E68" s="41">
        <f>1/F67</f>
        <v>2</v>
      </c>
      <c r="F68" s="35">
        <v>1</v>
      </c>
      <c r="G68" s="5">
        <f>C68/C69</f>
        <v>0.13043478260869565</v>
      </c>
      <c r="H68" s="5">
        <f>D68/D69</f>
        <v>0.15999999999999998</v>
      </c>
      <c r="I68" s="5">
        <f>E68/E69</f>
        <v>0.2</v>
      </c>
      <c r="J68" s="5">
        <f>F68/F69</f>
        <v>0.15384615384615385</v>
      </c>
      <c r="K68" s="5">
        <f>SUM(G68:J68)</f>
        <v>0.64428093645484941</v>
      </c>
      <c r="L68" s="5">
        <f>K68/4</f>
        <v>0.16107023411371235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/>
      <c r="B69" s="4" t="s">
        <v>38</v>
      </c>
      <c r="C69" s="35">
        <f>SUM(C65:C68)</f>
        <v>3.8333333333333335</v>
      </c>
      <c r="D69" s="35">
        <f>SUM(D65:D68)</f>
        <v>2.0833333333333335</v>
      </c>
      <c r="E69" s="35">
        <f>SUM(E65:E68)</f>
        <v>10</v>
      </c>
      <c r="F69" s="35">
        <f>SUM(F65:F68)</f>
        <v>6.5</v>
      </c>
      <c r="G69" s="88" t="s">
        <v>40</v>
      </c>
      <c r="H69" s="89"/>
      <c r="I69" s="89"/>
      <c r="J69" s="89"/>
      <c r="K69" s="90"/>
      <c r="L69" s="5">
        <f>SUM(L65:L68)</f>
        <v>1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/>
      <c r="B70" s="34"/>
      <c r="C70" s="34"/>
      <c r="D70" s="87"/>
      <c r="E70" s="87"/>
      <c r="F70" s="87"/>
      <c r="G70" s="87"/>
      <c r="H70" s="87"/>
      <c r="I70" s="87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/>
      <c r="B71" s="6" t="s">
        <v>53</v>
      </c>
      <c r="F71" s="60" t="s">
        <v>55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/>
      <c r="B72" s="61" t="s">
        <v>49</v>
      </c>
      <c r="C72" s="54">
        <v>60</v>
      </c>
      <c r="E72" s="56" t="s">
        <v>49</v>
      </c>
      <c r="F72" s="58">
        <f>C72/C76</f>
        <v>0.21428571428571427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/>
      <c r="B73" s="52" t="s">
        <v>50</v>
      </c>
      <c r="C73" s="54">
        <v>80</v>
      </c>
      <c r="E73" s="56" t="s">
        <v>50</v>
      </c>
      <c r="F73" s="58">
        <f>C73/C76</f>
        <v>0.2857142857142857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/>
      <c r="B74" s="52" t="s">
        <v>51</v>
      </c>
      <c r="C74" s="54">
        <v>60</v>
      </c>
      <c r="E74" s="56" t="s">
        <v>51</v>
      </c>
      <c r="F74" s="59">
        <f>C74/C76</f>
        <v>0.21428571428571427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7.25" customHeight="1" x14ac:dyDescent="0.2">
      <c r="A75" s="1"/>
      <c r="B75" s="52" t="s">
        <v>48</v>
      </c>
      <c r="C75" s="54">
        <v>80</v>
      </c>
      <c r="E75" s="56" t="s">
        <v>48</v>
      </c>
      <c r="F75" s="59">
        <f>C75/C76</f>
        <v>0.2857142857142857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/>
      <c r="B76" s="53" t="s">
        <v>38</v>
      </c>
      <c r="C76" s="55">
        <f>SUM(C72:C75)</f>
        <v>280</v>
      </c>
      <c r="D76" s="14"/>
      <c r="E76" s="57" t="s">
        <v>38</v>
      </c>
      <c r="F76" s="55">
        <f>SUM(F72:F75)</f>
        <v>1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/>
      <c r="B78" s="84" t="s">
        <v>58</v>
      </c>
      <c r="C78" s="85"/>
      <c r="D78" s="85"/>
      <c r="E78" s="85"/>
      <c r="F78" s="60" t="s">
        <v>57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/>
      <c r="B79" s="61" t="s">
        <v>49</v>
      </c>
      <c r="C79" s="54">
        <v>16</v>
      </c>
      <c r="D79" s="48"/>
      <c r="E79" s="62" t="s">
        <v>49</v>
      </c>
      <c r="F79" s="65">
        <f>C79/C83</f>
        <v>0.15841584158415842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/>
      <c r="B80" s="52" t="s">
        <v>50</v>
      </c>
      <c r="C80" s="54">
        <v>30</v>
      </c>
      <c r="D80" s="50"/>
      <c r="E80" s="56" t="s">
        <v>50</v>
      </c>
      <c r="F80" s="59">
        <f>C80/C83</f>
        <v>0.29702970297029702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/>
      <c r="B81" s="52" t="s">
        <v>51</v>
      </c>
      <c r="C81" s="54">
        <v>15</v>
      </c>
      <c r="D81" s="49"/>
      <c r="E81" s="56" t="s">
        <v>51</v>
      </c>
      <c r="F81" s="59">
        <f>C81/C83</f>
        <v>0.14851485148514851</v>
      </c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/>
      <c r="B82" s="52" t="s">
        <v>48</v>
      </c>
      <c r="C82" s="54">
        <v>40</v>
      </c>
      <c r="D82" s="50"/>
      <c r="E82" s="56" t="s">
        <v>48</v>
      </c>
      <c r="F82" s="59">
        <f>C82/C83</f>
        <v>0.39603960396039606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/>
      <c r="B83" s="53" t="s">
        <v>38</v>
      </c>
      <c r="C83" s="55">
        <f>SUM(C79:C82)</f>
        <v>101</v>
      </c>
      <c r="D83" s="49"/>
      <c r="E83" s="57" t="s">
        <v>38</v>
      </c>
      <c r="F83" s="71">
        <f>SUM(F79:F82)</f>
        <v>1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/>
      <c r="G84" s="1"/>
      <c r="H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/>
      <c r="B86" s="86" t="s">
        <v>59</v>
      </c>
      <c r="C86" s="86"/>
      <c r="D86" s="86"/>
      <c r="E86" s="86"/>
      <c r="F86" s="86"/>
      <c r="H86" s="79" t="s">
        <v>39</v>
      </c>
      <c r="I86" s="63"/>
      <c r="J86" s="81" t="s">
        <v>60</v>
      </c>
      <c r="K86" s="64"/>
      <c r="L86" s="64"/>
      <c r="M86" s="69"/>
      <c r="N86" s="70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/>
      <c r="B87" s="10" t="s">
        <v>1</v>
      </c>
      <c r="C87" s="73" t="s">
        <v>43</v>
      </c>
      <c r="D87" s="73" t="s">
        <v>44</v>
      </c>
      <c r="E87" s="73" t="s">
        <v>45</v>
      </c>
      <c r="F87" s="73" t="s">
        <v>46</v>
      </c>
      <c r="H87" s="59">
        <f>L49</f>
        <v>0.24269230769230768</v>
      </c>
      <c r="I87" s="66"/>
      <c r="J87" s="80" t="s">
        <v>49</v>
      </c>
      <c r="K87" s="82">
        <f>C88*H87+D88*H88+E88*H89+F88*H90</f>
        <v>0.22166856540564198</v>
      </c>
      <c r="L87" s="66"/>
      <c r="M87" s="67"/>
      <c r="N87" s="70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/>
      <c r="B88" s="10" t="s">
        <v>49</v>
      </c>
      <c r="C88" s="5">
        <f>L57</f>
        <v>0.16107023411371238</v>
      </c>
      <c r="D88" s="5">
        <f>L65</f>
        <v>0.27714046822742477</v>
      </c>
      <c r="E88" s="5">
        <f>F72</f>
        <v>0.21428571428571427</v>
      </c>
      <c r="F88" s="5">
        <f>F79</f>
        <v>0.15841584158415842</v>
      </c>
      <c r="H88" s="59">
        <f>L50</f>
        <v>0.47149572649572646</v>
      </c>
      <c r="I88" s="66"/>
      <c r="J88" s="52" t="s">
        <v>50</v>
      </c>
      <c r="K88" s="82">
        <f>C89*H87+D89*H88+E89*H89+F89*H90</f>
        <v>0.37044349901150209</v>
      </c>
      <c r="L88" s="83" t="s">
        <v>61</v>
      </c>
      <c r="M88" s="67"/>
      <c r="N88" s="70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/>
      <c r="B89" s="74" t="s">
        <v>50</v>
      </c>
      <c r="C89" s="77">
        <f>L58</f>
        <v>0.27714046822742477</v>
      </c>
      <c r="D89" s="77">
        <f>L66</f>
        <v>0.46581939799331107</v>
      </c>
      <c r="E89" s="77">
        <f>F73</f>
        <v>0.2857142857142857</v>
      </c>
      <c r="F89" s="77">
        <f>F80</f>
        <v>0.29702970297029702</v>
      </c>
      <c r="G89" s="1"/>
      <c r="H89" s="59">
        <f>L51</f>
        <v>0.11867521367521366</v>
      </c>
      <c r="I89" s="66"/>
      <c r="J89" s="52" t="s">
        <v>51</v>
      </c>
      <c r="K89" s="82">
        <f>C90*H87+D90*H88+E90*H89+F90*H90</f>
        <v>0.11879324683506609</v>
      </c>
      <c r="L89" s="66"/>
      <c r="M89" s="68"/>
      <c r="N89" s="70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/>
      <c r="B90" s="76" t="s">
        <v>51</v>
      </c>
      <c r="C90" s="59">
        <f>L59</f>
        <v>9.5969899665551833E-2</v>
      </c>
      <c r="D90" s="59">
        <f>L67</f>
        <v>9.5969899665551847E-2</v>
      </c>
      <c r="E90" s="59">
        <f>F74</f>
        <v>0.21428571428571427</v>
      </c>
      <c r="F90" s="59">
        <f>F81</f>
        <v>0.14851485148514851</v>
      </c>
      <c r="G90" s="1"/>
      <c r="H90" s="59">
        <f>L52</f>
        <v>0.16713675213675211</v>
      </c>
      <c r="I90" s="66"/>
      <c r="J90" s="52" t="s">
        <v>48</v>
      </c>
      <c r="K90" s="82">
        <f>C91*H87+D91*H88+E91*H89+F91*H90</f>
        <v>0.28909468874778982</v>
      </c>
      <c r="L90" s="66"/>
      <c r="M90" s="68"/>
      <c r="N90" s="70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/>
      <c r="B91" s="76" t="s">
        <v>48</v>
      </c>
      <c r="C91" s="59">
        <f>L60</f>
        <v>0.46581939799331107</v>
      </c>
      <c r="D91" s="59">
        <f>L68</f>
        <v>0.16107023411371235</v>
      </c>
      <c r="E91" s="59">
        <f>F75</f>
        <v>0.2857142857142857</v>
      </c>
      <c r="F91" s="59">
        <f>F82</f>
        <v>0.39603960396039606</v>
      </c>
      <c r="G91" s="1"/>
      <c r="H91" s="78"/>
      <c r="I91" s="66"/>
      <c r="J91" s="66"/>
      <c r="K91" s="68"/>
      <c r="L91" s="66"/>
      <c r="M91" s="66"/>
      <c r="N91" s="70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/>
      <c r="B92" s="47"/>
      <c r="C92" s="75"/>
      <c r="D92" s="75"/>
      <c r="E92" s="75"/>
      <c r="F92" s="75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/>
      <c r="G95" s="2"/>
      <c r="H95" s="2"/>
      <c r="I95" s="47"/>
      <c r="J95" s="47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/>
      <c r="G96" s="34"/>
      <c r="H96" s="34"/>
      <c r="I96" s="34"/>
      <c r="J96" s="34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/>
      <c r="G97" s="34"/>
      <c r="H97" s="34"/>
      <c r="I97" s="34"/>
      <c r="J97" s="34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/>
      <c r="G98" s="34"/>
      <c r="H98" s="34"/>
      <c r="I98" s="34"/>
      <c r="J98" s="34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/>
      <c r="G99" s="51"/>
      <c r="H99" s="51"/>
      <c r="I99" s="51"/>
      <c r="J99" s="34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/>
      <c r="B101" s="14"/>
      <c r="C101" s="34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/>
      <c r="B109" s="43"/>
      <c r="C109" s="14"/>
      <c r="D109" s="14"/>
      <c r="E109" s="42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/>
      <c r="B110" s="44"/>
      <c r="C110" s="14"/>
      <c r="D110" s="14"/>
      <c r="E110" s="45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/>
      <c r="B111" s="46"/>
      <c r="C111" s="46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/>
      <c r="B112" s="47"/>
      <c r="C112" s="48"/>
      <c r="D112" s="48"/>
      <c r="E112" s="48"/>
      <c r="F112" s="96"/>
      <c r="G112" s="97"/>
      <c r="H112" s="97"/>
      <c r="I112" s="47"/>
      <c r="J112" s="47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/>
      <c r="B113" s="48"/>
      <c r="C113" s="49"/>
      <c r="D113" s="49"/>
      <c r="E113" s="49"/>
      <c r="F113" s="34"/>
      <c r="G113" s="34"/>
      <c r="H113" s="34"/>
      <c r="I113" s="34"/>
      <c r="J113" s="34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/>
      <c r="B114" s="48"/>
      <c r="C114" s="49"/>
      <c r="D114" s="49"/>
      <c r="E114" s="49"/>
      <c r="F114" s="34"/>
      <c r="G114" s="34"/>
      <c r="H114" s="34"/>
      <c r="I114" s="34"/>
      <c r="J114" s="34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/>
      <c r="B115" s="48"/>
      <c r="C115" s="34"/>
      <c r="D115" s="50"/>
      <c r="E115" s="49"/>
      <c r="F115" s="34"/>
      <c r="G115" s="34"/>
      <c r="H115" s="34"/>
      <c r="I115" s="34"/>
      <c r="J115" s="34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/>
      <c r="B116" s="47"/>
      <c r="C116" s="34"/>
      <c r="D116" s="50"/>
      <c r="E116" s="49"/>
      <c r="F116" s="98"/>
      <c r="G116" s="97"/>
      <c r="H116" s="97"/>
      <c r="I116" s="97"/>
      <c r="J116" s="34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/>
      <c r="B118" s="14"/>
      <c r="C118" s="34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/>
      <c r="B119" s="14"/>
      <c r="C119" s="34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/>
      <c r="B120" s="14"/>
      <c r="C120" s="34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/>
      <c r="B124" s="95"/>
      <c r="C124" s="85"/>
      <c r="D124" s="85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/>
      <c r="B125" s="1"/>
      <c r="C125" s="14"/>
      <c r="D125" s="14"/>
      <c r="E125" s="42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/>
      <c r="B126" s="43"/>
      <c r="C126" s="14"/>
      <c r="D126" s="14"/>
      <c r="E126" s="42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/>
      <c r="B127" s="44"/>
      <c r="C127" s="14"/>
      <c r="D127" s="14"/>
      <c r="E127" s="45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/>
      <c r="B128" s="95"/>
      <c r="C128" s="85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/>
      <c r="B129" s="47"/>
      <c r="C129" s="48"/>
      <c r="D129" s="48"/>
      <c r="E129" s="48"/>
      <c r="F129" s="96"/>
      <c r="G129" s="97"/>
      <c r="H129" s="97"/>
      <c r="I129" s="47"/>
      <c r="J129" s="47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/>
      <c r="B130" s="48"/>
      <c r="C130" s="49"/>
      <c r="D130" s="49"/>
      <c r="E130" s="49"/>
      <c r="F130" s="34"/>
      <c r="G130" s="34"/>
      <c r="H130" s="34"/>
      <c r="I130" s="34"/>
      <c r="J130" s="34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/>
      <c r="B131" s="48"/>
      <c r="C131" s="34"/>
      <c r="D131" s="49"/>
      <c r="E131" s="34"/>
      <c r="F131" s="34"/>
      <c r="G131" s="34"/>
      <c r="H131" s="34"/>
      <c r="I131" s="34"/>
      <c r="J131" s="34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/>
      <c r="B132" s="48"/>
      <c r="C132" s="49"/>
      <c r="D132" s="49"/>
      <c r="E132" s="49"/>
      <c r="F132" s="34"/>
      <c r="G132" s="34"/>
      <c r="H132" s="34"/>
      <c r="I132" s="34"/>
      <c r="J132" s="34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/>
      <c r="B133" s="47"/>
      <c r="C133" s="34"/>
      <c r="D133" s="49"/>
      <c r="E133" s="34"/>
      <c r="F133" s="98"/>
      <c r="G133" s="97"/>
      <c r="H133" s="97"/>
      <c r="I133" s="97"/>
      <c r="J133" s="34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/>
      <c r="B135" s="14"/>
      <c r="C135" s="34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/>
      <c r="B136" s="14"/>
      <c r="C136" s="34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/>
      <c r="B137" s="14"/>
      <c r="C137" s="34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/>
      <c r="B139" s="96"/>
      <c r="C139" s="97"/>
      <c r="D139" s="47"/>
      <c r="E139" s="47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/>
      <c r="B140" s="14"/>
      <c r="C140" s="34"/>
      <c r="D140" s="14"/>
      <c r="E140" s="47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/>
      <c r="B141" s="72"/>
      <c r="C141" s="34"/>
      <c r="D141" s="14"/>
      <c r="E141" s="14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/>
      <c r="B142" s="14"/>
      <c r="C142" s="34"/>
      <c r="D142" s="14"/>
      <c r="E142" s="14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/>
      <c r="B143" s="14"/>
      <c r="C143" s="34"/>
      <c r="D143" s="14"/>
      <c r="E143" s="14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.75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2.75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2.75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2.75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2.75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2.75" x14ac:dyDescent="0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</sheetData>
  <mergeCells count="24">
    <mergeCell ref="A1:M2"/>
    <mergeCell ref="B26:C26"/>
    <mergeCell ref="B4:C4"/>
    <mergeCell ref="B32:C32"/>
    <mergeCell ref="G48:J48"/>
    <mergeCell ref="G53:K53"/>
    <mergeCell ref="B47:E47"/>
    <mergeCell ref="B28:C28"/>
    <mergeCell ref="B30:C30"/>
    <mergeCell ref="B31:C31"/>
    <mergeCell ref="B128:C128"/>
    <mergeCell ref="F129:H129"/>
    <mergeCell ref="F133:I133"/>
    <mergeCell ref="B139:C139"/>
    <mergeCell ref="F112:H112"/>
    <mergeCell ref="F116:I116"/>
    <mergeCell ref="B124:D124"/>
    <mergeCell ref="B78:E78"/>
    <mergeCell ref="B86:F86"/>
    <mergeCell ref="D70:I70"/>
    <mergeCell ref="G61:K61"/>
    <mergeCell ref="G64:J64"/>
    <mergeCell ref="G69:K69"/>
    <mergeCell ref="B63:E6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naufal rafid</cp:lastModifiedBy>
  <dcterms:modified xsi:type="dcterms:W3CDTF">2024-05-11T18:42:40Z</dcterms:modified>
</cp:coreProperties>
</file>