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<sst xmlns="http://schemas.openxmlformats.org/spreadsheetml/2006/main" count="160" uniqueCount="69">
  <si>
    <t>Implementasi Analytical Hierarchy Process (AHP) dalam Memilih Motor</t>
  </si>
  <si>
    <t>Nama : Naufal Rafid Muhammad Faddila</t>
  </si>
  <si>
    <t>NIM : 123220052</t>
  </si>
  <si>
    <t>1. Mendefinisikan kriteria</t>
  </si>
  <si>
    <t>Kriteria</t>
  </si>
  <si>
    <t>Gaya</t>
  </si>
  <si>
    <t>Keandalan</t>
  </si>
  <si>
    <t>Keekonomisan</t>
  </si>
  <si>
    <t>Biaya</t>
  </si>
  <si>
    <t>2. Menetapkan Prioritas Kriteria</t>
  </si>
  <si>
    <t>K11</t>
  </si>
  <si>
    <t>K12</t>
  </si>
  <si>
    <t>K13</t>
  </si>
  <si>
    <t>K14</t>
  </si>
  <si>
    <t>K21</t>
  </si>
  <si>
    <t>K22</t>
  </si>
  <si>
    <t>K23</t>
  </si>
  <si>
    <t>K24</t>
  </si>
  <si>
    <t>K31</t>
  </si>
  <si>
    <t>K32</t>
  </si>
  <si>
    <t>K33</t>
  </si>
  <si>
    <t>K34</t>
  </si>
  <si>
    <t>K41</t>
  </si>
  <si>
    <t>K42</t>
  </si>
  <si>
    <t>K43</t>
  </si>
  <si>
    <t>K44</t>
  </si>
  <si>
    <t>3. Sintesis</t>
  </si>
  <si>
    <t>Menjumlahkan nilai-nilai dari setiap kolom pada matriks</t>
  </si>
  <si>
    <t>Membagi setiap  nilai dari kolom dengan total kolom yang bersangkutan untuk memperoleh normalisasi matriks</t>
  </si>
  <si>
    <t>Menjumlahkan nilai-nilai dari setiap baris dan membaginya dengan jumlah elemen untuk mendapatkan nilai rata-rata</t>
  </si>
  <si>
    <t>4. Mengukur Konsistensi</t>
  </si>
  <si>
    <t>Mengalikan setiap nilai pada kolom pertama dengan prioritas relatif elemen pertama, nilai pada elemen kedua dengan prioritas relatif elemen kedua dan seterursnya</t>
  </si>
  <si>
    <t>Jumlahkan setiap baris</t>
  </si>
  <si>
    <t>Hasil dari penjumlahan baris dibagi elemen prioritas relatif yang bersangkutan</t>
  </si>
  <si>
    <t>Jumlahkan hasil bagi diatas dengan banyaknya elemen yang ada hasilnya disebut lamda max</t>
  </si>
  <si>
    <t>5. Hitung Consistency Rasio (CR)</t>
  </si>
  <si>
    <t>CR = CI/IR</t>
  </si>
  <si>
    <t>CR = Consistency Rasio</t>
  </si>
  <si>
    <t>CI = Consistency Index</t>
  </si>
  <si>
    <t>IR = Index Random Consistency</t>
  </si>
  <si>
    <t>6. Hitung Consistency Indeks (CI)</t>
  </si>
  <si>
    <t>CI = (Lamda maks-n)/n-1</t>
  </si>
  <si>
    <t>n = banyaknya elemen</t>
  </si>
  <si>
    <t>A. Perbandingan Kriteria</t>
  </si>
  <si>
    <t>Matrik Perbandingan Kriteria</t>
  </si>
  <si>
    <t>Nilai Eigen</t>
  </si>
  <si>
    <t>Jumlah</t>
  </si>
  <si>
    <t>Rata-rata</t>
  </si>
  <si>
    <t>Jika nilai rata-rata tidak sama dengan 1 berarti ada yang salah</t>
  </si>
  <si>
    <t>B. Perbandingan Alternatif Pada Kriteria Gaya</t>
  </si>
  <si>
    <t>Yamaha</t>
  </si>
  <si>
    <t>Honda</t>
  </si>
  <si>
    <t>Suzuki</t>
  </si>
  <si>
    <t>Kawasaki</t>
  </si>
  <si>
    <t>W_G</t>
  </si>
  <si>
    <t>C. Perbandingan Alternatif Pada Kriteria Keandalan</t>
  </si>
  <si>
    <t>W_A</t>
  </si>
  <si>
    <t>D. Perbandingan Alternatif Pada Kriteria Keekonomisan</t>
  </si>
  <si>
    <t>Alternatif</t>
  </si>
  <si>
    <t>keekonomisan</t>
  </si>
  <si>
    <t>W_E</t>
  </si>
  <si>
    <t>E. Perbandingan Alternatif Pada Kriteria Biaya</t>
  </si>
  <si>
    <t>W_B</t>
  </si>
  <si>
    <t>Matriks wM</t>
  </si>
  <si>
    <t>Matriks perbandingan kriteria</t>
  </si>
  <si>
    <t>Hasil Akhir</t>
  </si>
  <si>
    <t>Nilai</t>
  </si>
  <si>
    <t>Keterangan</t>
  </si>
  <si>
    <t>Hasil Terbaik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</si>
</sst>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  <font/>
    <font>
      <sz val="10.0"/>
      <color rgb="FF000000"/>
      <name val="Arial"/>
    </font>
    <font>
      <b/>
      <sz val="10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EA9999"/>
        <bgColor rgb="FFEA999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CC4125"/>
        <bgColor rgb="FFCC4125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</border>
    <border>
      <top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3" fillId="0" fontId="5" numFmtId="0" xfId="0" applyBorder="1" applyFont="1"/>
    <xf borderId="4" fillId="0" fontId="5" numFmtId="0" xfId="0" applyBorder="1" applyFont="1"/>
    <xf borderId="0" fillId="0" fontId="3" numFmtId="0" xfId="0" applyAlignment="1" applyFont="1">
      <alignment vertical="center"/>
    </xf>
    <xf borderId="2" fillId="2" fontId="2" numFmtId="0" xfId="0" applyAlignment="1" applyBorder="1" applyFill="1" applyFont="1">
      <alignment horizontal="left" vertical="center"/>
    </xf>
    <xf borderId="2" fillId="3" fontId="6" numFmtId="0" xfId="0" applyBorder="1" applyFill="1" applyFont="1"/>
    <xf borderId="2" fillId="4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right" vertical="center"/>
    </xf>
    <xf borderId="5" fillId="3" fontId="2" numFmtId="0" xfId="0" applyAlignment="1" applyBorder="1" applyFont="1">
      <alignment vertical="center"/>
    </xf>
    <xf borderId="2" fillId="5" fontId="2" numFmtId="0" xfId="0" applyAlignment="1" applyBorder="1" applyFill="1" applyFont="1">
      <alignment horizontal="center" vertical="center"/>
    </xf>
    <xf borderId="2" fillId="6" fontId="2" numFmtId="0" xfId="0" applyAlignment="1" applyBorder="1" applyFill="1" applyFont="1">
      <alignment horizontal="center" vertical="center"/>
    </xf>
    <xf borderId="2" fillId="7" fontId="2" numFmtId="0" xfId="0" applyAlignment="1" applyBorder="1" applyFill="1" applyFont="1">
      <alignment horizontal="center" vertical="center"/>
    </xf>
    <xf borderId="2" fillId="3" fontId="2" numFmtId="0" xfId="0" applyAlignment="1" applyBorder="1" applyFont="1">
      <alignment horizontal="center" vertical="center"/>
    </xf>
    <xf borderId="2" fillId="8" fontId="2" numFmtId="0" xfId="0" applyAlignment="1" applyBorder="1" applyFill="1" applyFont="1">
      <alignment horizontal="center" vertical="center"/>
    </xf>
    <xf borderId="2" fillId="9" fontId="2" numFmtId="0" xfId="0" applyAlignment="1" applyBorder="1" applyFill="1" applyFont="1">
      <alignment horizontal="center" vertical="center"/>
    </xf>
    <xf borderId="0" fillId="3" fontId="3" numFmtId="0" xfId="0" applyAlignment="1" applyFont="1">
      <alignment vertical="center"/>
    </xf>
    <xf borderId="6" fillId="3" fontId="3" numFmtId="0" xfId="0" applyAlignment="1" applyBorder="1" applyFont="1">
      <alignment vertical="center"/>
    </xf>
    <xf borderId="7" fillId="0" fontId="5" numFmtId="0" xfId="0" applyBorder="1" applyFont="1"/>
    <xf borderId="8" fillId="0" fontId="5" numFmtId="0" xfId="0" applyBorder="1" applyFont="1"/>
    <xf borderId="2" fillId="3" fontId="3" numFmtId="0" xfId="0" applyAlignment="1" applyBorder="1" applyFont="1">
      <alignment horizontal="center" vertical="center"/>
    </xf>
    <xf borderId="2" fillId="3" fontId="3" numFmtId="2" xfId="0" applyAlignment="1" applyBorder="1" applyFont="1" applyNumberFormat="1">
      <alignment horizontal="center" vertical="center"/>
    </xf>
    <xf borderId="9" fillId="10" fontId="3" numFmtId="2" xfId="0" applyAlignment="1" applyBorder="1" applyFill="1" applyFont="1" applyNumberFormat="1">
      <alignment horizontal="center" vertical="center"/>
    </xf>
    <xf borderId="10" fillId="0" fontId="5" numFmtId="0" xfId="0" applyBorder="1" applyFont="1"/>
    <xf borderId="11" fillId="0" fontId="5" numFmtId="0" xfId="0" applyBorder="1" applyFont="1"/>
    <xf borderId="2" fillId="0" fontId="3" numFmtId="2" xfId="0" applyAlignment="1" applyBorder="1" applyFont="1" applyNumberFormat="1">
      <alignment horizontal="center" vertical="center"/>
    </xf>
    <xf borderId="2" fillId="3" fontId="2" numFmtId="12" xfId="0" applyAlignment="1" applyBorder="1" applyFont="1" applyNumberFormat="1">
      <alignment horizontal="center" vertical="center"/>
    </xf>
    <xf borderId="2" fillId="5" fontId="2" numFmtId="12" xfId="0" applyAlignment="1" applyBorder="1" applyFont="1" applyNumberFormat="1">
      <alignment horizontal="center" vertical="center"/>
    </xf>
    <xf borderId="2" fillId="6" fontId="2" numFmtId="12" xfId="0" applyAlignment="1" applyBorder="1" applyFont="1" applyNumberFormat="1">
      <alignment horizontal="center" vertical="center"/>
    </xf>
    <xf borderId="2" fillId="0" fontId="2" numFmtId="2" xfId="0" applyAlignment="1" applyBorder="1" applyFont="1" applyNumberFormat="1">
      <alignment horizontal="center" vertical="center"/>
    </xf>
    <xf borderId="2" fillId="4" fontId="2" numFmtId="12" xfId="0" applyAlignment="1" applyBorder="1" applyFont="1" applyNumberFormat="1">
      <alignment horizontal="center" vertical="center"/>
    </xf>
    <xf borderId="2" fillId="7" fontId="2" numFmtId="12" xfId="0" applyAlignment="1" applyBorder="1" applyFont="1" applyNumberFormat="1">
      <alignment horizontal="center" vertical="center"/>
    </xf>
    <xf borderId="2" fillId="8" fontId="2" numFmtId="12" xfId="0" applyAlignment="1" applyBorder="1" applyFont="1" applyNumberFormat="1">
      <alignment horizontal="center" vertical="center"/>
    </xf>
    <xf borderId="2" fillId="9" fontId="2" numFmtId="12" xfId="0" applyAlignment="1" applyBorder="1" applyFont="1" applyNumberFormat="1">
      <alignment horizontal="center" vertical="center"/>
    </xf>
    <xf borderId="2" fillId="11" fontId="3" numFmtId="0" xfId="0" applyAlignment="1" applyBorder="1" applyFill="1" applyFont="1">
      <alignment horizontal="center" vertical="center"/>
    </xf>
    <xf borderId="2" fillId="0" fontId="2" numFmtId="12" xfId="0" applyAlignment="1" applyBorder="1" applyFont="1" applyNumberFormat="1">
      <alignment horizontal="center" vertical="center"/>
    </xf>
    <xf borderId="9" fillId="12" fontId="6" numFmtId="2" xfId="0" applyAlignment="1" applyBorder="1" applyFill="1" applyFont="1" applyNumberFormat="1">
      <alignment horizontal="center" vertical="center"/>
    </xf>
    <xf borderId="2" fillId="12" fontId="2" numFmtId="1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12" fillId="12" fontId="7" numFmtId="0" xfId="0" applyAlignment="1" applyBorder="1" applyFont="1">
      <alignment horizontal="left" vertical="center"/>
    </xf>
    <xf borderId="2" fillId="7" fontId="3" numFmtId="0" xfId="0" applyAlignment="1" applyBorder="1" applyFont="1">
      <alignment horizontal="center" readingOrder="0" vertical="center"/>
    </xf>
    <xf borderId="2" fillId="7" fontId="6" numFmtId="0" xfId="0" applyAlignment="1" applyBorder="1" applyFont="1">
      <alignment horizontal="center" readingOrder="0"/>
    </xf>
    <xf borderId="2" fillId="7" fontId="4" numFmtId="0" xfId="0" applyAlignment="1" applyBorder="1" applyFont="1">
      <alignment readingOrder="0"/>
    </xf>
    <xf borderId="2" fillId="7" fontId="7" numFmtId="0" xfId="0" applyAlignment="1" applyBorder="1" applyFont="1">
      <alignment horizontal="center" vertical="center"/>
    </xf>
    <xf borderId="2" fillId="13" fontId="3" numFmtId="0" xfId="0" applyAlignment="1" applyBorder="1" applyFill="1" applyFont="1">
      <alignment horizontal="center" vertical="center"/>
    </xf>
    <xf borderId="2" fillId="0" fontId="6" numFmtId="0" xfId="0" applyAlignment="1" applyBorder="1" applyFont="1">
      <alignment horizontal="center"/>
    </xf>
    <xf borderId="2" fillId="0" fontId="6" numFmtId="2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 vertical="center"/>
    </xf>
    <xf borderId="13" fillId="12" fontId="7" numFmtId="0" xfId="0" applyAlignment="1" applyBorder="1" applyFont="1">
      <alignment horizontal="left" vertical="center"/>
    </xf>
    <xf borderId="14" fillId="12" fontId="7" numFmtId="0" xfId="0" applyAlignment="1" applyBorder="1" applyFont="1">
      <alignment horizontal="left" vertical="center"/>
    </xf>
    <xf borderId="7" fillId="12" fontId="7" numFmtId="0" xfId="0" applyAlignment="1" applyBorder="1" applyFont="1">
      <alignment horizontal="left" vertical="center"/>
    </xf>
    <xf borderId="2" fillId="7" fontId="4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2" fillId="7" fontId="7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" xfId="0" applyAlignment="1" applyFont="1" applyNumberFormat="1">
      <alignment horizontal="center" vertical="center"/>
    </xf>
    <xf borderId="2" fillId="0" fontId="6" numFmtId="2" xfId="0" applyAlignment="1" applyBorder="1" applyFont="1" applyNumberFormat="1">
      <alignment horizontal="center" vertical="center"/>
    </xf>
    <xf borderId="15" fillId="0" fontId="3" numFmtId="0" xfId="0" applyAlignment="1" applyBorder="1" applyFont="1">
      <alignment horizontal="center" vertical="center"/>
    </xf>
    <xf borderId="15" fillId="0" fontId="5" numFmtId="0" xfId="0" applyBorder="1" applyFont="1"/>
    <xf borderId="0" fillId="0" fontId="6" numFmtId="0" xfId="0" applyAlignment="1" applyFont="1">
      <alignment horizontal="center" vertical="center"/>
    </xf>
    <xf borderId="2" fillId="14" fontId="3" numFmtId="0" xfId="0" applyAlignment="1" applyBorder="1" applyFill="1" applyFont="1">
      <alignment horizontal="center" vertical="center"/>
    </xf>
    <xf borderId="2" fillId="14" fontId="3" numFmtId="2" xfId="0" applyAlignment="1" applyBorder="1" applyFont="1" applyNumberFormat="1">
      <alignment horizontal="center" vertical="center"/>
    </xf>
    <xf borderId="0" fillId="0" fontId="6" numFmtId="2" xfId="0" applyAlignment="1" applyFont="1" applyNumberFormat="1">
      <alignment horizontal="center"/>
    </xf>
    <xf borderId="16" fillId="11" fontId="3" numFmtId="0" xfId="0" applyAlignment="1" applyBorder="1" applyFont="1">
      <alignment horizontal="center" vertical="center"/>
    </xf>
    <xf borderId="1" fillId="0" fontId="2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12" xfId="0" applyAlignment="1" applyFont="1" applyNumberFormat="1">
      <alignment horizontal="center" vertical="center"/>
    </xf>
    <xf borderId="1" fillId="15" fontId="2" numFmtId="0" xfId="0" applyAlignment="1" applyBorder="1" applyFill="1" applyFont="1">
      <alignment readingOrder="0" vertical="center"/>
    </xf>
    <xf borderId="1" fillId="16" fontId="3" numFmtId="2" xfId="0" applyAlignment="1" applyBorder="1" applyFill="1" applyFont="1" applyNumberFormat="1">
      <alignment horizontal="center" vertical="center"/>
    </xf>
    <xf borderId="2" fillId="10" fontId="3" numFmtId="0" xfId="0" applyAlignment="1" applyBorder="1" applyFont="1">
      <alignment horizontal="center" vertical="center"/>
    </xf>
    <xf borderId="2" fillId="10" fontId="6" numFmtId="0" xfId="0" applyAlignment="1" applyBorder="1" applyFont="1">
      <alignment horizontal="center" readingOrder="0" vertical="center"/>
    </xf>
    <xf borderId="0" fillId="0" fontId="2" numFmtId="0" xfId="0" applyFont="1"/>
    <xf borderId="2" fillId="4" fontId="3" numFmtId="0" xfId="0" applyAlignment="1" applyBorder="1" applyFont="1">
      <alignment horizontal="center" vertical="center"/>
    </xf>
    <xf borderId="2" fillId="0" fontId="6" numFmtId="164" xfId="0" applyAlignment="1" applyBorder="1" applyFont="1" applyNumberFormat="1">
      <alignment horizontal="center" vertical="center"/>
    </xf>
    <xf borderId="2" fillId="17" fontId="2" numFmtId="0" xfId="0" applyAlignment="1" applyBorder="1" applyFill="1" applyFont="1">
      <alignment horizontal="center" vertical="center"/>
    </xf>
    <xf borderId="0" fillId="0" fontId="6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0" fillId="0" fontId="6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38</xdr:row>
      <xdr:rowOff>95250</xdr:rowOff>
    </xdr:from>
    <xdr:ext cx="3276600" cy="59055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95250</xdr:rowOff>
    </xdr:from>
    <xdr:ext cx="3724275" cy="742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0"/>
    <col customWidth="1" min="3" max="3" width="16.0"/>
    <col customWidth="1" min="4" max="4" width="12.63"/>
    <col customWidth="1" min="5" max="5" width="20.0"/>
    <col customWidth="1" min="6" max="6" width="12.63"/>
    <col customWidth="1" min="7" max="7" width="35.13"/>
  </cols>
  <sheetData>
    <row r="1" ht="15.75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3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4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5" t="s">
        <v>4</v>
      </c>
      <c r="C7" s="6" t="s">
        <v>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7"/>
      <c r="C8" s="6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7"/>
      <c r="C9" s="6" t="s">
        <v>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8"/>
      <c r="C10" s="6" t="s">
        <v>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9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6" t="s">
        <v>4</v>
      </c>
      <c r="C13" s="6" t="s">
        <v>5</v>
      </c>
      <c r="D13" s="6" t="s">
        <v>6</v>
      </c>
      <c r="E13" s="6" t="s">
        <v>7</v>
      </c>
      <c r="F13" s="6" t="s">
        <v>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6" t="s">
        <v>5</v>
      </c>
      <c r="C14" s="6" t="s">
        <v>10</v>
      </c>
      <c r="D14" s="6" t="s">
        <v>11</v>
      </c>
      <c r="E14" s="6" t="s">
        <v>12</v>
      </c>
      <c r="F14" s="6" t="s">
        <v>13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6" t="s">
        <v>6</v>
      </c>
      <c r="C15" s="6" t="s">
        <v>14</v>
      </c>
      <c r="D15" s="6" t="s">
        <v>15</v>
      </c>
      <c r="E15" s="6" t="s">
        <v>16</v>
      </c>
      <c r="F15" s="6" t="s">
        <v>17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6" t="s">
        <v>7</v>
      </c>
      <c r="C16" s="6" t="s">
        <v>18</v>
      </c>
      <c r="D16" s="6" t="s">
        <v>19</v>
      </c>
      <c r="E16" s="6" t="s">
        <v>20</v>
      </c>
      <c r="F16" s="6" t="s">
        <v>21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6" t="s">
        <v>8</v>
      </c>
      <c r="C17" s="6" t="s">
        <v>22</v>
      </c>
      <c r="D17" s="6" t="s">
        <v>23</v>
      </c>
      <c r="E17" s="6" t="s">
        <v>24</v>
      </c>
      <c r="F17" s="6" t="s">
        <v>25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9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 t="s">
        <v>27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 t="s">
        <v>28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 t="s">
        <v>29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9" t="s">
        <v>30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 t="s">
        <v>31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 t="s">
        <v>32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 t="s">
        <v>33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 t="s">
        <v>34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9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9" t="s">
        <v>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 t="s">
        <v>36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 t="s">
        <v>37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 t="s">
        <v>38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 t="s">
        <v>39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9"/>
      <c r="C35" s="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9" t="s">
        <v>40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 t="s">
        <v>41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 t="s">
        <v>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9" t="s">
        <v>43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10" t="s">
        <v>5</v>
      </c>
      <c r="C46" s="11"/>
      <c r="D46" s="12">
        <v>2.0</v>
      </c>
      <c r="E46" s="13" t="s">
        <v>6</v>
      </c>
      <c r="F46" s="1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10" t="s">
        <v>5</v>
      </c>
      <c r="C47" s="15">
        <v>3.0</v>
      </c>
      <c r="D47" s="11"/>
      <c r="E47" s="13" t="s">
        <v>7</v>
      </c>
      <c r="F47" s="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10" t="s">
        <v>5</v>
      </c>
      <c r="C48" s="16">
        <v>1.0</v>
      </c>
      <c r="D48" s="11"/>
      <c r="E48" s="13" t="s">
        <v>8</v>
      </c>
      <c r="F48" s="1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10" t="s">
        <v>6</v>
      </c>
      <c r="C49" s="17">
        <v>4.0</v>
      </c>
      <c r="D49" s="18"/>
      <c r="E49" s="13" t="s">
        <v>7</v>
      </c>
      <c r="F49" s="1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10" t="s">
        <v>6</v>
      </c>
      <c r="C50" s="19">
        <v>3.0</v>
      </c>
      <c r="D50" s="11"/>
      <c r="E50" s="13" t="s">
        <v>8</v>
      </c>
      <c r="F50" s="1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10" t="s">
        <v>7</v>
      </c>
      <c r="C51" s="20">
        <v>1.0</v>
      </c>
      <c r="D51" s="11"/>
      <c r="E51" s="13" t="s">
        <v>8</v>
      </c>
      <c r="F51" s="1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1"/>
      <c r="C52" s="21"/>
      <c r="D52" s="21"/>
      <c r="E52" s="21"/>
      <c r="F52" s="1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2" t="s">
        <v>44</v>
      </c>
      <c r="C53" s="23"/>
      <c r="D53" s="23"/>
      <c r="E53" s="24"/>
      <c r="F53" s="1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5" t="s">
        <v>4</v>
      </c>
      <c r="C54" s="26" t="s">
        <v>5</v>
      </c>
      <c r="D54" s="26" t="s">
        <v>6</v>
      </c>
      <c r="E54" s="26" t="s">
        <v>7</v>
      </c>
      <c r="F54" s="26" t="s">
        <v>8</v>
      </c>
      <c r="G54" s="27" t="s">
        <v>45</v>
      </c>
      <c r="H54" s="28"/>
      <c r="I54" s="28"/>
      <c r="J54" s="29"/>
      <c r="K54" s="30" t="s">
        <v>46</v>
      </c>
      <c r="L54" s="30" t="s">
        <v>47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5" t="s">
        <v>5</v>
      </c>
      <c r="C55" s="31">
        <v>1.0</v>
      </c>
      <c r="D55" s="31">
        <f>1/C56</f>
        <v>0.5</v>
      </c>
      <c r="E55" s="32">
        <v>3.0</v>
      </c>
      <c r="F55" s="33">
        <v>1.0</v>
      </c>
      <c r="G55" s="34">
        <f t="shared" ref="G55:J55" si="1">C55/C59</f>
        <v>0.2307692308</v>
      </c>
      <c r="H55" s="34">
        <f t="shared" si="1"/>
        <v>0.24</v>
      </c>
      <c r="I55" s="34">
        <f t="shared" si="1"/>
        <v>0.3333333333</v>
      </c>
      <c r="J55" s="34">
        <f t="shared" si="1"/>
        <v>0.1666666667</v>
      </c>
      <c r="K55" s="34">
        <f t="shared" ref="K55:K58" si="3">SUM(G55:J55)</f>
        <v>0.9707692308</v>
      </c>
      <c r="L55" s="34">
        <f t="shared" ref="L55:L58" si="4">K55/4</f>
        <v>0.2426923077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5" t="s">
        <v>6</v>
      </c>
      <c r="C56" s="35">
        <v>2.0</v>
      </c>
      <c r="D56" s="31">
        <v>1.0</v>
      </c>
      <c r="E56" s="36">
        <f>C49</f>
        <v>4</v>
      </c>
      <c r="F56" s="37">
        <v>3.0</v>
      </c>
      <c r="G56" s="34">
        <f t="shared" ref="G56:J56" si="2">C56/C59</f>
        <v>0.4615384615</v>
      </c>
      <c r="H56" s="34">
        <f t="shared" si="2"/>
        <v>0.48</v>
      </c>
      <c r="I56" s="34">
        <f t="shared" si="2"/>
        <v>0.4444444444</v>
      </c>
      <c r="J56" s="34">
        <f t="shared" si="2"/>
        <v>0.5</v>
      </c>
      <c r="K56" s="34">
        <f t="shared" si="3"/>
        <v>1.885982906</v>
      </c>
      <c r="L56" s="34">
        <f t="shared" si="4"/>
        <v>0.4714957265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5" t="s">
        <v>7</v>
      </c>
      <c r="C57" s="31">
        <f>1/E55</f>
        <v>0.3333333333</v>
      </c>
      <c r="D57" s="31">
        <f>1/E56</f>
        <v>0.25</v>
      </c>
      <c r="E57" s="31">
        <v>1.0</v>
      </c>
      <c r="F57" s="38">
        <f>C51</f>
        <v>1</v>
      </c>
      <c r="G57" s="34">
        <f t="shared" ref="G57:J57" si="5">C57/C59</f>
        <v>0.07692307692</v>
      </c>
      <c r="H57" s="34">
        <f t="shared" si="5"/>
        <v>0.12</v>
      </c>
      <c r="I57" s="34">
        <f t="shared" si="5"/>
        <v>0.1111111111</v>
      </c>
      <c r="J57" s="34">
        <f t="shared" si="5"/>
        <v>0.1666666667</v>
      </c>
      <c r="K57" s="34">
        <f t="shared" si="3"/>
        <v>0.4747008547</v>
      </c>
      <c r="L57" s="34">
        <f t="shared" si="4"/>
        <v>0.1186752137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5" t="s">
        <v>8</v>
      </c>
      <c r="C58" s="31">
        <f>1/F55</f>
        <v>1</v>
      </c>
      <c r="D58" s="31">
        <f>1/F56</f>
        <v>0.3333333333</v>
      </c>
      <c r="E58" s="31">
        <f>1/F57</f>
        <v>1</v>
      </c>
      <c r="F58" s="31">
        <v>1.0</v>
      </c>
      <c r="G58" s="34">
        <f t="shared" ref="G58:J58" si="6">C58/C59</f>
        <v>0.2307692308</v>
      </c>
      <c r="H58" s="34">
        <f t="shared" si="6"/>
        <v>0.16</v>
      </c>
      <c r="I58" s="34">
        <f t="shared" si="6"/>
        <v>0.1111111111</v>
      </c>
      <c r="J58" s="34">
        <f t="shared" si="6"/>
        <v>0.1666666667</v>
      </c>
      <c r="K58" s="34">
        <f t="shared" si="3"/>
        <v>0.6685470085</v>
      </c>
      <c r="L58" s="34">
        <f t="shared" si="4"/>
        <v>0.1671367521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39" t="s">
        <v>46</v>
      </c>
      <c r="C59" s="40">
        <f t="shared" ref="C59:F59" si="7">SUM(C55:C58)</f>
        <v>4.333333333</v>
      </c>
      <c r="D59" s="40">
        <f t="shared" si="7"/>
        <v>2.083333333</v>
      </c>
      <c r="E59" s="40">
        <f t="shared" si="7"/>
        <v>9</v>
      </c>
      <c r="F59" s="40">
        <f t="shared" si="7"/>
        <v>6</v>
      </c>
      <c r="G59" s="41" t="s">
        <v>48</v>
      </c>
      <c r="H59" s="28"/>
      <c r="I59" s="28"/>
      <c r="J59" s="28"/>
      <c r="K59" s="29"/>
      <c r="L59" s="34">
        <f>SUM(L55:L58)</f>
        <v>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9" t="s">
        <v>49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5" t="s">
        <v>4</v>
      </c>
      <c r="C63" s="26" t="s">
        <v>50</v>
      </c>
      <c r="D63" s="26" t="s">
        <v>51</v>
      </c>
      <c r="E63" s="26" t="s">
        <v>52</v>
      </c>
      <c r="F63" s="26" t="s">
        <v>53</v>
      </c>
      <c r="G63" s="27" t="s">
        <v>45</v>
      </c>
      <c r="H63" s="28"/>
      <c r="I63" s="28"/>
      <c r="J63" s="29"/>
      <c r="K63" s="30" t="s">
        <v>46</v>
      </c>
      <c r="L63" s="30" t="s">
        <v>54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5" t="s">
        <v>50</v>
      </c>
      <c r="C64" s="42">
        <v>1.0</v>
      </c>
      <c r="D64" s="42">
        <v>0.5</v>
      </c>
      <c r="E64" s="42">
        <v>2.0</v>
      </c>
      <c r="F64" s="42">
        <v>0.3333333333333333</v>
      </c>
      <c r="G64" s="34">
        <f t="shared" ref="G64:J64" si="8">C64/C68</f>
        <v>0.1538461538</v>
      </c>
      <c r="H64" s="34">
        <f t="shared" si="8"/>
        <v>0.1304347826</v>
      </c>
      <c r="I64" s="34">
        <f t="shared" si="8"/>
        <v>0.2</v>
      </c>
      <c r="J64" s="34">
        <f t="shared" si="8"/>
        <v>0.16</v>
      </c>
      <c r="K64" s="34">
        <f t="shared" ref="K64:K67" si="10">SUM(G64:J64)</f>
        <v>0.6442809365</v>
      </c>
      <c r="L64" s="34">
        <f t="shared" ref="L64:L67" si="11">K64/4</f>
        <v>0.1610702341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5" t="s">
        <v>51</v>
      </c>
      <c r="C65" s="42">
        <v>2.0</v>
      </c>
      <c r="D65" s="42">
        <v>1.0</v>
      </c>
      <c r="E65" s="42">
        <v>3.0</v>
      </c>
      <c r="F65" s="42">
        <v>0.5</v>
      </c>
      <c r="G65" s="34">
        <f t="shared" ref="G65:J65" si="9">C65/C68</f>
        <v>0.3076923077</v>
      </c>
      <c r="H65" s="34">
        <f t="shared" si="9"/>
        <v>0.2608695652</v>
      </c>
      <c r="I65" s="34">
        <f t="shared" si="9"/>
        <v>0.3</v>
      </c>
      <c r="J65" s="34">
        <f t="shared" si="9"/>
        <v>0.24</v>
      </c>
      <c r="K65" s="34">
        <f t="shared" si="10"/>
        <v>1.108561873</v>
      </c>
      <c r="L65" s="34">
        <f t="shared" si="11"/>
        <v>0.2771404682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5" t="s">
        <v>52</v>
      </c>
      <c r="C66" s="42">
        <f>1/E64</f>
        <v>0.5</v>
      </c>
      <c r="D66" s="42">
        <f>1/E65</f>
        <v>0.3333333333</v>
      </c>
      <c r="E66" s="42">
        <v>1.0</v>
      </c>
      <c r="F66" s="42">
        <v>0.25</v>
      </c>
      <c r="G66" s="34">
        <f t="shared" ref="G66:J66" si="12">C66/C68</f>
        <v>0.07692307692</v>
      </c>
      <c r="H66" s="34">
        <f t="shared" si="12"/>
        <v>0.08695652174</v>
      </c>
      <c r="I66" s="34">
        <f t="shared" si="12"/>
        <v>0.1</v>
      </c>
      <c r="J66" s="34">
        <f t="shared" si="12"/>
        <v>0.12</v>
      </c>
      <c r="K66" s="34">
        <f t="shared" si="10"/>
        <v>0.3838795987</v>
      </c>
      <c r="L66" s="34">
        <f t="shared" si="11"/>
        <v>0.09596989967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5" t="s">
        <v>53</v>
      </c>
      <c r="C67" s="42">
        <f>1/F64</f>
        <v>3</v>
      </c>
      <c r="D67" s="42">
        <v>2.0</v>
      </c>
      <c r="E67" s="42">
        <f>1/F66</f>
        <v>4</v>
      </c>
      <c r="F67" s="42">
        <v>1.0</v>
      </c>
      <c r="G67" s="34">
        <f t="shared" ref="G67:J67" si="13">C67/C68</f>
        <v>0.4615384615</v>
      </c>
      <c r="H67" s="34">
        <f t="shared" si="13"/>
        <v>0.5217391304</v>
      </c>
      <c r="I67" s="34">
        <f t="shared" si="13"/>
        <v>0.4</v>
      </c>
      <c r="J67" s="34">
        <f t="shared" si="13"/>
        <v>0.48</v>
      </c>
      <c r="K67" s="34">
        <f t="shared" si="10"/>
        <v>1.863277592</v>
      </c>
      <c r="L67" s="34">
        <f t="shared" si="11"/>
        <v>0.465819398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39" t="s">
        <v>46</v>
      </c>
      <c r="C68" s="42">
        <f t="shared" ref="C68:F68" si="14">SUM(C64:C67)</f>
        <v>6.5</v>
      </c>
      <c r="D68" s="42">
        <f t="shared" si="14"/>
        <v>3.833333333</v>
      </c>
      <c r="E68" s="42">
        <f t="shared" si="14"/>
        <v>10</v>
      </c>
      <c r="F68" s="42">
        <f t="shared" si="14"/>
        <v>2.083333333</v>
      </c>
      <c r="G68" s="41" t="s">
        <v>48</v>
      </c>
      <c r="H68" s="28"/>
      <c r="I68" s="28"/>
      <c r="J68" s="28"/>
      <c r="K68" s="29"/>
      <c r="L68" s="34">
        <f>SUM(L64:L67)</f>
        <v>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9" t="s">
        <v>55</v>
      </c>
      <c r="G70" s="43"/>
      <c r="H70" s="43"/>
      <c r="I70" s="43"/>
      <c r="J70" s="4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5" t="s">
        <v>4</v>
      </c>
      <c r="C71" s="26" t="s">
        <v>50</v>
      </c>
      <c r="D71" s="26" t="s">
        <v>51</v>
      </c>
      <c r="E71" s="26" t="s">
        <v>52</v>
      </c>
      <c r="F71" s="26" t="s">
        <v>53</v>
      </c>
      <c r="G71" s="27" t="s">
        <v>45</v>
      </c>
      <c r="H71" s="28"/>
      <c r="I71" s="28"/>
      <c r="J71" s="29"/>
      <c r="K71" s="30" t="s">
        <v>46</v>
      </c>
      <c r="L71" s="30" t="s">
        <v>56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5" t="s">
        <v>50</v>
      </c>
      <c r="C72" s="42">
        <v>1.0</v>
      </c>
      <c r="D72" s="42">
        <v>0.5</v>
      </c>
      <c r="E72" s="42">
        <v>3.0</v>
      </c>
      <c r="F72" s="42">
        <v>2.0</v>
      </c>
      <c r="G72" s="34">
        <f t="shared" ref="G72:J72" si="15">C72/C76</f>
        <v>0.2608695652</v>
      </c>
      <c r="H72" s="34">
        <f t="shared" si="15"/>
        <v>0.24</v>
      </c>
      <c r="I72" s="34">
        <f t="shared" si="15"/>
        <v>0.3</v>
      </c>
      <c r="J72" s="34">
        <f t="shared" si="15"/>
        <v>0.3076923077</v>
      </c>
      <c r="K72" s="34">
        <f t="shared" ref="K72:K75" si="17">SUM(G72:J72)</f>
        <v>1.108561873</v>
      </c>
      <c r="L72" s="34">
        <f t="shared" ref="L72:L75" si="18">K72/4</f>
        <v>0.2771404682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5" t="s">
        <v>51</v>
      </c>
      <c r="C73" s="42">
        <v>2.0</v>
      </c>
      <c r="D73" s="42">
        <v>1.0</v>
      </c>
      <c r="E73" s="42">
        <v>4.0</v>
      </c>
      <c r="F73" s="42">
        <v>3.0</v>
      </c>
      <c r="G73" s="34">
        <f t="shared" ref="G73:J73" si="16">C73/C76</f>
        <v>0.5217391304</v>
      </c>
      <c r="H73" s="34">
        <f t="shared" si="16"/>
        <v>0.48</v>
      </c>
      <c r="I73" s="34">
        <f t="shared" si="16"/>
        <v>0.4</v>
      </c>
      <c r="J73" s="34">
        <f t="shared" si="16"/>
        <v>0.4615384615</v>
      </c>
      <c r="K73" s="34">
        <f t="shared" si="17"/>
        <v>1.863277592</v>
      </c>
      <c r="L73" s="34">
        <f t="shared" si="18"/>
        <v>0.465819398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5" t="s">
        <v>52</v>
      </c>
      <c r="C74" s="42">
        <f>1/E72</f>
        <v>0.3333333333</v>
      </c>
      <c r="D74" s="42">
        <f>1/E73</f>
        <v>0.25</v>
      </c>
      <c r="E74" s="42">
        <v>1.0</v>
      </c>
      <c r="F74" s="42">
        <v>0.5</v>
      </c>
      <c r="G74" s="34">
        <f t="shared" ref="G74:J74" si="19">C74/C76</f>
        <v>0.08695652174</v>
      </c>
      <c r="H74" s="34">
        <f t="shared" si="19"/>
        <v>0.12</v>
      </c>
      <c r="I74" s="34">
        <f t="shared" si="19"/>
        <v>0.1</v>
      </c>
      <c r="J74" s="34">
        <f t="shared" si="19"/>
        <v>0.07692307692</v>
      </c>
      <c r="K74" s="34">
        <f t="shared" si="17"/>
        <v>0.3838795987</v>
      </c>
      <c r="L74" s="34">
        <f t="shared" si="18"/>
        <v>0.09596989967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5" t="s">
        <v>53</v>
      </c>
      <c r="C75" s="42">
        <f>1/F72</f>
        <v>0.5</v>
      </c>
      <c r="D75" s="42">
        <v>0.3333333333333333</v>
      </c>
      <c r="E75" s="42">
        <f>1/F74</f>
        <v>2</v>
      </c>
      <c r="F75" s="42">
        <v>1.0</v>
      </c>
      <c r="G75" s="34">
        <f t="shared" ref="G75:J75" si="20">C75/C76</f>
        <v>0.1304347826</v>
      </c>
      <c r="H75" s="34">
        <f t="shared" si="20"/>
        <v>0.16</v>
      </c>
      <c r="I75" s="34">
        <f t="shared" si="20"/>
        <v>0.2</v>
      </c>
      <c r="J75" s="34">
        <f t="shared" si="20"/>
        <v>0.1538461538</v>
      </c>
      <c r="K75" s="34">
        <f t="shared" si="17"/>
        <v>0.6442809365</v>
      </c>
      <c r="L75" s="34">
        <f t="shared" si="18"/>
        <v>0.1610702341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39" t="s">
        <v>46</v>
      </c>
      <c r="C76" s="42">
        <f t="shared" ref="C76:F76" si="21">SUM(C72:C75)</f>
        <v>3.833333333</v>
      </c>
      <c r="D76" s="42">
        <f t="shared" si="21"/>
        <v>2.083333333</v>
      </c>
      <c r="E76" s="42">
        <f t="shared" si="21"/>
        <v>10</v>
      </c>
      <c r="F76" s="42">
        <f t="shared" si="21"/>
        <v>6.5</v>
      </c>
      <c r="G76" s="41" t="s">
        <v>48</v>
      </c>
      <c r="H76" s="28"/>
      <c r="I76" s="28"/>
      <c r="J76" s="28"/>
      <c r="K76" s="29"/>
      <c r="L76" s="34">
        <f>SUM(L72:L75)</f>
        <v>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44"/>
      <c r="C77" s="44"/>
      <c r="D77" s="4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45" t="s">
        <v>57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46" t="s">
        <v>58</v>
      </c>
      <c r="C79" s="47" t="s">
        <v>59</v>
      </c>
      <c r="E79" s="48" t="s">
        <v>58</v>
      </c>
      <c r="F79" s="49" t="s">
        <v>60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50" t="s">
        <v>50</v>
      </c>
      <c r="C80" s="51">
        <v>60.0</v>
      </c>
      <c r="E80" s="50" t="s">
        <v>50</v>
      </c>
      <c r="F80" s="52">
        <f>C80/C84</f>
        <v>0.2142857143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50" t="s">
        <v>51</v>
      </c>
      <c r="C81" s="51">
        <v>80.0</v>
      </c>
      <c r="E81" s="50" t="s">
        <v>51</v>
      </c>
      <c r="F81" s="52">
        <f>C81/C84</f>
        <v>0.2857142857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50" t="s">
        <v>52</v>
      </c>
      <c r="C82" s="51">
        <v>60.0</v>
      </c>
      <c r="E82" s="50" t="s">
        <v>52</v>
      </c>
      <c r="F82" s="34">
        <f>C82/C84</f>
        <v>0.2142857143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7.25" customHeight="1">
      <c r="A83" s="2"/>
      <c r="B83" s="50" t="s">
        <v>53</v>
      </c>
      <c r="C83" s="51">
        <v>80.0</v>
      </c>
      <c r="E83" s="50" t="s">
        <v>53</v>
      </c>
      <c r="F83" s="34">
        <f>C83/C84</f>
        <v>0.2857142857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39" t="s">
        <v>46</v>
      </c>
      <c r="C84" s="53">
        <f>SUM(C80:C83)</f>
        <v>280</v>
      </c>
      <c r="D84" s="43"/>
      <c r="E84" s="39" t="s">
        <v>46</v>
      </c>
      <c r="F84" s="34">
        <f>SUM(F80:F83)</f>
        <v>1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54" t="s">
        <v>61</v>
      </c>
      <c r="C86" s="55"/>
      <c r="D86" s="56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57" t="s">
        <v>58</v>
      </c>
      <c r="C87" s="57" t="s">
        <v>8</v>
      </c>
      <c r="D87" s="58"/>
      <c r="E87" s="59" t="s">
        <v>58</v>
      </c>
      <c r="F87" s="49" t="s">
        <v>62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50" t="s">
        <v>50</v>
      </c>
      <c r="C88" s="60">
        <v>16.0</v>
      </c>
      <c r="D88" s="61"/>
      <c r="E88" s="50" t="s">
        <v>50</v>
      </c>
      <c r="F88" s="34">
        <f>C88/C92</f>
        <v>0.1584158416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50" t="s">
        <v>51</v>
      </c>
      <c r="C89" s="60">
        <v>30.0</v>
      </c>
      <c r="D89" s="62"/>
      <c r="E89" s="50" t="s">
        <v>51</v>
      </c>
      <c r="F89" s="34">
        <f>C89/C92</f>
        <v>0.297029703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50" t="s">
        <v>52</v>
      </c>
      <c r="C90" s="60">
        <v>15.0</v>
      </c>
      <c r="D90" s="61"/>
      <c r="E90" s="50" t="s">
        <v>52</v>
      </c>
      <c r="F90" s="34">
        <f>C90/C92</f>
        <v>0.1485148515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50" t="s">
        <v>53</v>
      </c>
      <c r="C91" s="60">
        <v>40.0</v>
      </c>
      <c r="D91" s="62"/>
      <c r="E91" s="50" t="s">
        <v>53</v>
      </c>
      <c r="F91" s="34">
        <f>C91/C92</f>
        <v>0.396039604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39" t="s">
        <v>46</v>
      </c>
      <c r="C92" s="53">
        <f>SUM(C88:C91)</f>
        <v>101</v>
      </c>
      <c r="E92" s="39" t="s">
        <v>46</v>
      </c>
      <c r="F92" s="63">
        <f>SUM(F88:F91)</f>
        <v>1</v>
      </c>
      <c r="G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64" t="s">
        <v>63</v>
      </c>
      <c r="C94" s="65"/>
      <c r="D94" s="65"/>
      <c r="E94" s="65"/>
      <c r="F94" s="65"/>
      <c r="I94" s="44"/>
      <c r="M94" s="6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67" t="s">
        <v>4</v>
      </c>
      <c r="C95" s="68" t="s">
        <v>5</v>
      </c>
      <c r="D95" s="68" t="s">
        <v>6</v>
      </c>
      <c r="E95" s="68" t="s">
        <v>7</v>
      </c>
      <c r="F95" s="68" t="s">
        <v>8</v>
      </c>
      <c r="I95" s="43"/>
      <c r="M95" s="69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39" t="s">
        <v>50</v>
      </c>
      <c r="C96" s="34">
        <f t="shared" ref="C96:C99" si="22">L64</f>
        <v>0.1610702341</v>
      </c>
      <c r="D96" s="34">
        <f t="shared" ref="D96:D99" si="23">L72</f>
        <v>0.2771404682</v>
      </c>
      <c r="E96" s="34">
        <f t="shared" ref="E96:E99" si="24">F80</f>
        <v>0.2142857143</v>
      </c>
      <c r="F96" s="34">
        <f t="shared" ref="F96:F99" si="25">F88</f>
        <v>0.1584158416</v>
      </c>
      <c r="I96" s="43"/>
      <c r="M96" s="69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70" t="s">
        <v>51</v>
      </c>
      <c r="C97" s="71">
        <f t="shared" si="22"/>
        <v>0.2771404682</v>
      </c>
      <c r="D97" s="71">
        <f t="shared" si="23"/>
        <v>0.465819398</v>
      </c>
      <c r="E97" s="71">
        <f t="shared" si="24"/>
        <v>0.2857142857</v>
      </c>
      <c r="F97" s="71">
        <f t="shared" si="25"/>
        <v>0.297029703</v>
      </c>
      <c r="I97" s="43"/>
      <c r="M97" s="7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39" t="s">
        <v>52</v>
      </c>
      <c r="C98" s="34">
        <f t="shared" si="22"/>
        <v>0.09596989967</v>
      </c>
      <c r="D98" s="34">
        <f t="shared" si="23"/>
        <v>0.09596989967</v>
      </c>
      <c r="E98" s="34">
        <f t="shared" si="24"/>
        <v>0.2142857143</v>
      </c>
      <c r="F98" s="34">
        <f t="shared" si="25"/>
        <v>0.1485148515</v>
      </c>
      <c r="I98" s="43"/>
      <c r="M98" s="7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39" t="s">
        <v>53</v>
      </c>
      <c r="C99" s="34">
        <f t="shared" si="22"/>
        <v>0.465819398</v>
      </c>
      <c r="D99" s="34">
        <f t="shared" si="23"/>
        <v>0.1610702341</v>
      </c>
      <c r="E99" s="34">
        <f t="shared" si="24"/>
        <v>0.2857142857</v>
      </c>
      <c r="F99" s="34">
        <f t="shared" si="25"/>
        <v>0.396039604</v>
      </c>
      <c r="I99" s="43"/>
      <c r="M99" s="4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73"/>
      <c r="C100" s="74"/>
      <c r="D100" s="74"/>
      <c r="E100" s="74"/>
      <c r="F100" s="7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75" t="s">
        <v>64</v>
      </c>
      <c r="C101" s="76" t="s">
        <v>47</v>
      </c>
      <c r="F101" s="2"/>
      <c r="G101" s="2"/>
      <c r="I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7"/>
      <c r="C102" s="34">
        <f t="shared" ref="C102:C105" si="26">L55</f>
        <v>0.2426923077</v>
      </c>
      <c r="G102" s="2"/>
      <c r="I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7"/>
      <c r="C103" s="34">
        <f t="shared" si="26"/>
        <v>0.4714957265</v>
      </c>
      <c r="G103" s="9"/>
      <c r="I103" s="7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7"/>
      <c r="C104" s="34">
        <f t="shared" si="26"/>
        <v>0.1186752137</v>
      </c>
      <c r="G104" s="44"/>
      <c r="I104" s="44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8"/>
      <c r="C105" s="34">
        <f t="shared" si="26"/>
        <v>0.1671367521</v>
      </c>
      <c r="G105" s="44"/>
      <c r="I105" s="44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G106" s="44"/>
      <c r="H106" s="44"/>
      <c r="I106" s="44"/>
      <c r="J106" s="4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77" t="s">
        <v>65</v>
      </c>
      <c r="C107" s="78" t="s">
        <v>66</v>
      </c>
      <c r="D107" s="78" t="s">
        <v>67</v>
      </c>
      <c r="G107" s="79"/>
      <c r="H107" s="79"/>
      <c r="I107" s="79"/>
      <c r="J107" s="4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80" t="s">
        <v>50</v>
      </c>
      <c r="C108" s="81">
        <f>C96*C102+D96*C103+E96*C104+F96*C105</f>
        <v>0.2216685654</v>
      </c>
      <c r="D108" s="5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80" t="s">
        <v>51</v>
      </c>
      <c r="C109" s="81">
        <f>C97*C102+D97*C103+E97*C104+F97*C105</f>
        <v>0.370443499</v>
      </c>
      <c r="D109" s="82" t="s">
        <v>68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80" t="s">
        <v>52</v>
      </c>
      <c r="C110" s="81">
        <f>C98*C102+D98*C103+E98*C104+F98*C105</f>
        <v>0.1187932468</v>
      </c>
      <c r="D110" s="5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80" t="s">
        <v>53</v>
      </c>
      <c r="C111" s="81">
        <f>C99*C102+D99*C103+E99*C104+F99*C105</f>
        <v>0.2890946887</v>
      </c>
      <c r="D111" s="5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83"/>
      <c r="C117" s="43"/>
      <c r="D117" s="43"/>
      <c r="E117" s="8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85"/>
      <c r="C118" s="43"/>
      <c r="D118" s="43"/>
      <c r="E118" s="8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86"/>
      <c r="C119" s="8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73"/>
      <c r="C120" s="58"/>
      <c r="D120" s="58"/>
      <c r="E120" s="58"/>
      <c r="F120" s="73"/>
      <c r="I120" s="73"/>
      <c r="J120" s="7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58"/>
      <c r="C121" s="62"/>
      <c r="D121" s="62"/>
      <c r="E121" s="62"/>
      <c r="F121" s="44"/>
      <c r="G121" s="44"/>
      <c r="H121" s="44"/>
      <c r="I121" s="44"/>
      <c r="J121" s="4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58"/>
      <c r="C122" s="62"/>
      <c r="D122" s="62"/>
      <c r="E122" s="62"/>
      <c r="F122" s="44"/>
      <c r="G122" s="44"/>
      <c r="H122" s="44"/>
      <c r="I122" s="44"/>
      <c r="J122" s="4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58"/>
      <c r="C123" s="44"/>
      <c r="D123" s="61"/>
      <c r="E123" s="62"/>
      <c r="F123" s="44"/>
      <c r="G123" s="44"/>
      <c r="H123" s="44"/>
      <c r="I123" s="44"/>
      <c r="J123" s="4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73"/>
      <c r="C124" s="44"/>
      <c r="D124" s="61"/>
      <c r="E124" s="62"/>
      <c r="F124" s="87"/>
      <c r="J124" s="4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43"/>
      <c r="C126" s="44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43"/>
      <c r="C127" s="44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43"/>
      <c r="C128" s="44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8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43"/>
      <c r="D133" s="43"/>
      <c r="E133" s="8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83"/>
      <c r="C134" s="43"/>
      <c r="D134" s="43"/>
      <c r="E134" s="8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85"/>
      <c r="C135" s="43"/>
      <c r="D135" s="43"/>
      <c r="E135" s="8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8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73"/>
      <c r="C137" s="58"/>
      <c r="D137" s="58"/>
      <c r="E137" s="58"/>
      <c r="F137" s="73"/>
      <c r="I137" s="73"/>
      <c r="J137" s="7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58"/>
      <c r="C138" s="62"/>
      <c r="D138" s="62"/>
      <c r="E138" s="62"/>
      <c r="F138" s="44"/>
      <c r="G138" s="44"/>
      <c r="H138" s="44"/>
      <c r="I138" s="44"/>
      <c r="J138" s="4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58"/>
      <c r="C139" s="44"/>
      <c r="D139" s="62"/>
      <c r="E139" s="44"/>
      <c r="F139" s="44"/>
      <c r="G139" s="44"/>
      <c r="H139" s="44"/>
      <c r="I139" s="44"/>
      <c r="J139" s="4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58"/>
      <c r="C140" s="62"/>
      <c r="D140" s="62"/>
      <c r="E140" s="62"/>
      <c r="F140" s="44"/>
      <c r="G140" s="44"/>
      <c r="H140" s="44"/>
      <c r="I140" s="44"/>
      <c r="J140" s="4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73"/>
      <c r="C141" s="44"/>
      <c r="D141" s="62"/>
      <c r="E141" s="44"/>
      <c r="F141" s="87"/>
      <c r="J141" s="4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43"/>
      <c r="C143" s="44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43"/>
      <c r="C144" s="44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43"/>
      <c r="C145" s="44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73"/>
      <c r="D147" s="73"/>
      <c r="E147" s="7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43"/>
      <c r="C148" s="44"/>
      <c r="D148" s="43"/>
      <c r="E148" s="7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66"/>
      <c r="C149" s="44"/>
      <c r="D149" s="43"/>
      <c r="E149" s="4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43"/>
      <c r="C150" s="44"/>
      <c r="D150" s="43"/>
      <c r="E150" s="4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43"/>
      <c r="C151" s="44"/>
      <c r="D151" s="43"/>
      <c r="E151" s="4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36">
    <mergeCell ref="B30:C30"/>
    <mergeCell ref="B20:G20"/>
    <mergeCell ref="B22:G22"/>
    <mergeCell ref="A1:M2"/>
    <mergeCell ref="B6:C6"/>
    <mergeCell ref="B32:C32"/>
    <mergeCell ref="B36:C36"/>
    <mergeCell ref="B37:C37"/>
    <mergeCell ref="B7:B10"/>
    <mergeCell ref="B31:C31"/>
    <mergeCell ref="F137:H137"/>
    <mergeCell ref="F141:I141"/>
    <mergeCell ref="B147:C147"/>
    <mergeCell ref="B70:E70"/>
    <mergeCell ref="F120:H120"/>
    <mergeCell ref="F124:I124"/>
    <mergeCell ref="B132:D132"/>
    <mergeCell ref="B136:C136"/>
    <mergeCell ref="B94:F94"/>
    <mergeCell ref="B101:B105"/>
    <mergeCell ref="B3:C3"/>
    <mergeCell ref="B4:C4"/>
    <mergeCell ref="B25:J25"/>
    <mergeCell ref="B26:J26"/>
    <mergeCell ref="B27:J27"/>
    <mergeCell ref="B28:J28"/>
    <mergeCell ref="B34:C34"/>
    <mergeCell ref="B33:C33"/>
    <mergeCell ref="B53:E53"/>
    <mergeCell ref="G54:J54"/>
    <mergeCell ref="G59:K59"/>
    <mergeCell ref="G68:K68"/>
    <mergeCell ref="G71:J71"/>
    <mergeCell ref="G76:K76"/>
    <mergeCell ref="D77:I77"/>
    <mergeCell ref="G63:J63"/>
  </mergeCells>
  <printOptions/>
  <pageMargins bottom="0.75" footer="0.0" header="0.0" left="0.7" right="0.7" top="0.75"/>
  <pageSetup orientation="portrait"/>
  <drawing r:id="rId1"/>
</worksheet>
</file>