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<sst xmlns="http://schemas.openxmlformats.org/spreadsheetml/2006/main" count="120" uniqueCount="51">
  <si>
    <t xml:space="preserve">IMPLEMENTASI TECHNIQUE FOR ORDERS PREFERENCE BY SIMILARITY TO IDEAL SOLUTION (TOPSIS) DALAM MEMILIH MOBIL LISTRIK </t>
  </si>
  <si>
    <t>Nama : Naufal Rafid Muhammad Faddila (123220052)</t>
  </si>
  <si>
    <t>Nama : Dea Reigina (123220020)</t>
  </si>
  <si>
    <t>1. Alternatif</t>
  </si>
  <si>
    <t>Alternatif</t>
  </si>
  <si>
    <t>A1 : Hyundai AI Ioniq 5</t>
  </si>
  <si>
    <t>A2 : Wuling Air EV</t>
  </si>
  <si>
    <t>A3 : BYD Seal</t>
  </si>
  <si>
    <t>A4 : BMW IX</t>
  </si>
  <si>
    <t>A5 : Mercedes-Benz EQB</t>
  </si>
  <si>
    <t>2. Grade</t>
  </si>
  <si>
    <t>Grade</t>
  </si>
  <si>
    <t>Sangat buruk</t>
  </si>
  <si>
    <t>Buruk</t>
  </si>
  <si>
    <t>Cukup</t>
  </si>
  <si>
    <t>Baik</t>
  </si>
  <si>
    <t>Sangat baik</t>
  </si>
  <si>
    <t>3. Kriteria</t>
  </si>
  <si>
    <t>Kriteria</t>
  </si>
  <si>
    <t>Harga</t>
  </si>
  <si>
    <t>Jarak Tempuh</t>
  </si>
  <si>
    <t>Fitur</t>
  </si>
  <si>
    <t>Waktu isi daya</t>
  </si>
  <si>
    <t>Kecepatan</t>
  </si>
  <si>
    <t>Pajak</t>
  </si>
  <si>
    <t>4. Grade masing -masing alternatif terhadap kriteria</t>
  </si>
  <si>
    <t>Waktu Isi Daya</t>
  </si>
  <si>
    <t>A1</t>
  </si>
  <si>
    <t>A2</t>
  </si>
  <si>
    <t>A3</t>
  </si>
  <si>
    <t>A4</t>
  </si>
  <si>
    <t>A5</t>
  </si>
  <si>
    <t>5. Normalisasi matrix</t>
  </si>
  <si>
    <t>Pembagi</t>
  </si>
  <si>
    <t>Matrik ternormalisasi</t>
  </si>
  <si>
    <t>6. Kepentingan</t>
  </si>
  <si>
    <t>Kepentingan</t>
  </si>
  <si>
    <t>Sangat rendah</t>
  </si>
  <si>
    <t>Rendah</t>
  </si>
  <si>
    <t>Tinggi</t>
  </si>
  <si>
    <t>Sangat tinggi</t>
  </si>
  <si>
    <t>7.  Matriks pembobotan keputusan ternormalisasi</t>
  </si>
  <si>
    <t>8. Solusi ideal positif dan solusi ideal negatif</t>
  </si>
  <si>
    <t>A+</t>
  </si>
  <si>
    <t>A-</t>
  </si>
  <si>
    <t>9. Hasil perhitungan soluisi ideal positif dan solusi ideal negatif</t>
  </si>
  <si>
    <t>S+</t>
  </si>
  <si>
    <t>S-</t>
  </si>
  <si>
    <t>RC</t>
  </si>
  <si>
    <t>Rank</t>
  </si>
  <si>
    <t>0 &lt;= RC &lt;=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</si>
</sst>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sz val="11.0"/>
      <color rgb="FF000000"/>
      <name val="&quot;Times New Roman&quot;"/>
    </font>
    <font/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0" fillId="0" fontId="2" numFmtId="10" xfId="0" applyFont="1" applyNumberFormat="1"/>
    <xf borderId="3" fillId="2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 readingOrder="0" vertical="center"/>
    </xf>
    <xf borderId="3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5" fillId="0" fontId="4" numFmtId="0" xfId="0" applyBorder="1" applyFont="1"/>
    <xf borderId="3" fillId="3" fontId="2" numFmtId="0" xfId="0" applyAlignment="1" applyBorder="1" applyFill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4" fillId="2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B3" s="2" t="s">
        <v>1</v>
      </c>
    </row>
    <row r="4">
      <c r="B4" s="2" t="s">
        <v>2</v>
      </c>
    </row>
    <row r="6">
      <c r="B6" s="2" t="s">
        <v>3</v>
      </c>
    </row>
    <row r="7">
      <c r="B7" s="3" t="s">
        <v>4</v>
      </c>
      <c r="C7" s="4"/>
    </row>
    <row r="8">
      <c r="B8" s="5" t="s">
        <v>5</v>
      </c>
      <c r="C8" s="4"/>
    </row>
    <row r="9">
      <c r="B9" s="5" t="s">
        <v>6</v>
      </c>
      <c r="C9" s="4"/>
    </row>
    <row r="10">
      <c r="B10" s="5" t="s">
        <v>7</v>
      </c>
      <c r="C10" s="4"/>
    </row>
    <row r="11">
      <c r="B11" s="5" t="s">
        <v>8</v>
      </c>
      <c r="C11" s="4"/>
    </row>
    <row r="12">
      <c r="B12" s="5" t="s">
        <v>9</v>
      </c>
      <c r="C12" s="4"/>
    </row>
    <row r="13">
      <c r="B13" s="2"/>
    </row>
    <row r="14">
      <c r="B14" s="2" t="s">
        <v>10</v>
      </c>
    </row>
    <row r="15">
      <c r="B15" s="6" t="s">
        <v>11</v>
      </c>
      <c r="C15" s="4"/>
    </row>
    <row r="16">
      <c r="B16" s="7">
        <v>1.0</v>
      </c>
      <c r="C16" s="7" t="s">
        <v>12</v>
      </c>
    </row>
    <row r="17">
      <c r="B17" s="7">
        <v>2.0</v>
      </c>
      <c r="C17" s="7" t="s">
        <v>13</v>
      </c>
    </row>
    <row r="18">
      <c r="B18" s="7">
        <v>3.0</v>
      </c>
      <c r="C18" s="7" t="s">
        <v>14</v>
      </c>
    </row>
    <row r="19">
      <c r="B19" s="7">
        <v>4.0</v>
      </c>
      <c r="C19" s="7" t="s">
        <v>15</v>
      </c>
      <c r="K19" s="8"/>
    </row>
    <row r="20">
      <c r="B20" s="7">
        <v>5.0</v>
      </c>
      <c r="C20" s="7" t="s">
        <v>16</v>
      </c>
    </row>
    <row r="22">
      <c r="B22" s="2" t="s">
        <v>17</v>
      </c>
    </row>
    <row r="23">
      <c r="B23" s="9" t="s">
        <v>18</v>
      </c>
    </row>
    <row r="24">
      <c r="B24" s="7" t="s">
        <v>19</v>
      </c>
    </row>
    <row r="25">
      <c r="B25" s="7" t="s">
        <v>20</v>
      </c>
    </row>
    <row r="26">
      <c r="B26" s="7" t="s">
        <v>21</v>
      </c>
    </row>
    <row r="27">
      <c r="B27" s="7" t="s">
        <v>22</v>
      </c>
    </row>
    <row r="28">
      <c r="B28" s="7" t="s">
        <v>23</v>
      </c>
    </row>
    <row r="29">
      <c r="B29" s="7" t="s">
        <v>24</v>
      </c>
    </row>
    <row r="31">
      <c r="B31" s="10" t="s">
        <v>25</v>
      </c>
    </row>
    <row r="32">
      <c r="B32" s="11" t="s">
        <v>4</v>
      </c>
      <c r="C32" s="12" t="s">
        <v>19</v>
      </c>
      <c r="D32" s="12" t="s">
        <v>20</v>
      </c>
      <c r="E32" s="12" t="s">
        <v>21</v>
      </c>
      <c r="F32" s="12" t="s">
        <v>26</v>
      </c>
      <c r="G32" s="12" t="s">
        <v>23</v>
      </c>
      <c r="H32" s="12" t="s">
        <v>24</v>
      </c>
    </row>
    <row r="33">
      <c r="B33" s="11" t="s">
        <v>18</v>
      </c>
      <c r="C33" s="13"/>
      <c r="D33" s="13"/>
      <c r="E33" s="13"/>
      <c r="F33" s="13"/>
      <c r="G33" s="13"/>
      <c r="H33" s="13"/>
    </row>
    <row r="34">
      <c r="B34" s="14" t="s">
        <v>27</v>
      </c>
      <c r="C34" s="15">
        <v>4.0</v>
      </c>
      <c r="D34" s="15">
        <v>3.0</v>
      </c>
      <c r="E34" s="15">
        <v>5.0</v>
      </c>
      <c r="F34" s="15">
        <v>5.0</v>
      </c>
      <c r="G34" s="15">
        <v>4.0</v>
      </c>
      <c r="H34" s="15">
        <v>4.0</v>
      </c>
    </row>
    <row r="35">
      <c r="B35" s="14" t="s">
        <v>28</v>
      </c>
      <c r="C35" s="15">
        <v>5.0</v>
      </c>
      <c r="D35" s="15">
        <v>2.0</v>
      </c>
      <c r="E35" s="15">
        <v>3.0</v>
      </c>
      <c r="F35" s="15">
        <v>4.0</v>
      </c>
      <c r="G35" s="15">
        <v>2.0</v>
      </c>
      <c r="H35" s="15">
        <v>5.0</v>
      </c>
    </row>
    <row r="36">
      <c r="B36" s="14" t="s">
        <v>29</v>
      </c>
      <c r="C36" s="15">
        <v>4.0</v>
      </c>
      <c r="D36" s="15">
        <v>4.0</v>
      </c>
      <c r="E36" s="15">
        <v>5.0</v>
      </c>
      <c r="F36" s="15">
        <v>1.0</v>
      </c>
      <c r="G36" s="15">
        <v>4.0</v>
      </c>
      <c r="H36" s="15">
        <v>3.0</v>
      </c>
    </row>
    <row r="37">
      <c r="B37" s="14" t="s">
        <v>30</v>
      </c>
      <c r="C37" s="15">
        <v>2.0</v>
      </c>
      <c r="D37" s="15">
        <v>5.0</v>
      </c>
      <c r="E37" s="15">
        <v>5.0</v>
      </c>
      <c r="F37" s="15">
        <v>3.0</v>
      </c>
      <c r="G37" s="15">
        <v>5.0</v>
      </c>
      <c r="H37" s="15">
        <v>1.0</v>
      </c>
    </row>
    <row r="38">
      <c r="B38" s="14" t="s">
        <v>31</v>
      </c>
      <c r="C38" s="15">
        <v>3.0</v>
      </c>
      <c r="D38" s="15">
        <v>3.0</v>
      </c>
      <c r="E38" s="15">
        <v>4.0</v>
      </c>
      <c r="F38" s="15">
        <v>4.0</v>
      </c>
      <c r="G38" s="15">
        <v>3.0</v>
      </c>
      <c r="H38" s="15">
        <v>2.0</v>
      </c>
    </row>
    <row r="40">
      <c r="B40" s="2" t="s">
        <v>32</v>
      </c>
    </row>
    <row r="41">
      <c r="B41" s="11" t="s">
        <v>4</v>
      </c>
      <c r="C41" s="12" t="s">
        <v>19</v>
      </c>
      <c r="D41" s="12" t="s">
        <v>20</v>
      </c>
      <c r="E41" s="12" t="s">
        <v>21</v>
      </c>
      <c r="F41" s="12" t="s">
        <v>26</v>
      </c>
      <c r="G41" s="12" t="s">
        <v>23</v>
      </c>
      <c r="H41" s="12" t="s">
        <v>24</v>
      </c>
    </row>
    <row r="42">
      <c r="B42" s="11" t="s">
        <v>18</v>
      </c>
      <c r="C42" s="13"/>
      <c r="D42" s="13"/>
      <c r="E42" s="13"/>
      <c r="F42" s="13"/>
      <c r="G42" s="13"/>
      <c r="H42" s="13"/>
    </row>
    <row r="43">
      <c r="B43" s="14" t="s">
        <v>27</v>
      </c>
      <c r="C43" s="15">
        <v>4.0</v>
      </c>
      <c r="D43" s="15">
        <v>3.0</v>
      </c>
      <c r="E43" s="15">
        <v>5.0</v>
      </c>
      <c r="F43" s="15">
        <v>5.0</v>
      </c>
      <c r="G43" s="15">
        <v>4.0</v>
      </c>
      <c r="H43" s="15">
        <v>4.0</v>
      </c>
    </row>
    <row r="44">
      <c r="B44" s="14" t="s">
        <v>28</v>
      </c>
      <c r="C44" s="15">
        <v>5.0</v>
      </c>
      <c r="D44" s="15">
        <v>2.0</v>
      </c>
      <c r="E44" s="15">
        <v>3.0</v>
      </c>
      <c r="F44" s="15">
        <v>4.0</v>
      </c>
      <c r="G44" s="15">
        <v>2.0</v>
      </c>
      <c r="H44" s="15">
        <v>5.0</v>
      </c>
    </row>
    <row r="45">
      <c r="B45" s="14" t="s">
        <v>29</v>
      </c>
      <c r="C45" s="15">
        <v>4.0</v>
      </c>
      <c r="D45" s="15">
        <v>4.0</v>
      </c>
      <c r="E45" s="15">
        <v>5.0</v>
      </c>
      <c r="F45" s="15">
        <v>1.0</v>
      </c>
      <c r="G45" s="15">
        <v>4.0</v>
      </c>
      <c r="H45" s="15">
        <v>3.0</v>
      </c>
    </row>
    <row r="46">
      <c r="B46" s="14" t="s">
        <v>30</v>
      </c>
      <c r="C46" s="15">
        <v>2.0</v>
      </c>
      <c r="D46" s="15">
        <v>5.0</v>
      </c>
      <c r="E46" s="15">
        <v>5.0</v>
      </c>
      <c r="F46" s="15">
        <v>3.0</v>
      </c>
      <c r="G46" s="15">
        <v>5.0</v>
      </c>
      <c r="H46" s="15">
        <v>1.0</v>
      </c>
    </row>
    <row r="47">
      <c r="B47" s="14" t="s">
        <v>31</v>
      </c>
      <c r="C47" s="15">
        <v>3.0</v>
      </c>
      <c r="D47" s="15">
        <v>3.0</v>
      </c>
      <c r="E47" s="15">
        <v>4.0</v>
      </c>
      <c r="F47" s="15">
        <v>4.0</v>
      </c>
      <c r="G47" s="15">
        <v>3.0</v>
      </c>
      <c r="H47" s="15">
        <v>2.0</v>
      </c>
    </row>
    <row r="48">
      <c r="B48" s="14" t="s">
        <v>33</v>
      </c>
      <c r="C48" s="16">
        <f t="shared" ref="C48:H48" si="1">SQRT(C43^2+C44^2+C45^2+C46^2+C47^2)</f>
        <v>8.366600265</v>
      </c>
      <c r="D48" s="16">
        <f t="shared" si="1"/>
        <v>7.937253933</v>
      </c>
      <c r="E48" s="16">
        <f t="shared" si="1"/>
        <v>10</v>
      </c>
      <c r="F48" s="16">
        <f t="shared" si="1"/>
        <v>8.185352772</v>
      </c>
      <c r="G48" s="16">
        <f t="shared" si="1"/>
        <v>8.366600265</v>
      </c>
      <c r="H48" s="16">
        <f t="shared" si="1"/>
        <v>7.416198487</v>
      </c>
    </row>
    <row r="50">
      <c r="B50" s="2" t="s">
        <v>34</v>
      </c>
    </row>
    <row r="51">
      <c r="B51" s="11" t="s">
        <v>4</v>
      </c>
      <c r="C51" s="12" t="s">
        <v>19</v>
      </c>
      <c r="D51" s="12" t="s">
        <v>20</v>
      </c>
      <c r="E51" s="12" t="s">
        <v>21</v>
      </c>
      <c r="F51" s="12" t="s">
        <v>26</v>
      </c>
      <c r="G51" s="12" t="s">
        <v>23</v>
      </c>
      <c r="H51" s="12" t="s">
        <v>24</v>
      </c>
    </row>
    <row r="52">
      <c r="B52" s="11" t="s">
        <v>18</v>
      </c>
      <c r="C52" s="13"/>
      <c r="D52" s="13"/>
      <c r="E52" s="13"/>
      <c r="F52" s="13"/>
      <c r="G52" s="13"/>
      <c r="H52" s="13"/>
    </row>
    <row r="53">
      <c r="B53" s="14" t="s">
        <v>27</v>
      </c>
      <c r="C53" s="15">
        <f t="shared" ref="C53:H53" si="2">C43/C48</f>
        <v>0.4780914437</v>
      </c>
      <c r="D53" s="15">
        <f t="shared" si="2"/>
        <v>0.377964473</v>
      </c>
      <c r="E53" s="15">
        <f t="shared" si="2"/>
        <v>0.5</v>
      </c>
      <c r="F53" s="15">
        <f t="shared" si="2"/>
        <v>0.6108472218</v>
      </c>
      <c r="G53" s="15">
        <f t="shared" si="2"/>
        <v>0.4780914437</v>
      </c>
      <c r="H53" s="15">
        <f t="shared" si="2"/>
        <v>0.53935989</v>
      </c>
    </row>
    <row r="54">
      <c r="B54" s="14" t="s">
        <v>28</v>
      </c>
      <c r="C54" s="15">
        <f t="shared" ref="C54:H54" si="3">C44/C48</f>
        <v>0.5976143047</v>
      </c>
      <c r="D54" s="15">
        <f t="shared" si="3"/>
        <v>0.2519763153</v>
      </c>
      <c r="E54" s="15">
        <f t="shared" si="3"/>
        <v>0.3</v>
      </c>
      <c r="F54" s="15">
        <f t="shared" si="3"/>
        <v>0.4886777774</v>
      </c>
      <c r="G54" s="15">
        <f t="shared" si="3"/>
        <v>0.2390457219</v>
      </c>
      <c r="H54" s="15">
        <f t="shared" si="3"/>
        <v>0.6741998625</v>
      </c>
    </row>
    <row r="55">
      <c r="B55" s="14" t="s">
        <v>29</v>
      </c>
      <c r="C55" s="15">
        <f t="shared" ref="C55:H55" si="4">C45/C48</f>
        <v>0.4780914437</v>
      </c>
      <c r="D55" s="15">
        <f t="shared" si="4"/>
        <v>0.5039526307</v>
      </c>
      <c r="E55" s="15">
        <f t="shared" si="4"/>
        <v>0.5</v>
      </c>
      <c r="F55" s="15">
        <f t="shared" si="4"/>
        <v>0.1221694444</v>
      </c>
      <c r="G55" s="15">
        <f t="shared" si="4"/>
        <v>0.4780914437</v>
      </c>
      <c r="H55" s="15">
        <f t="shared" si="4"/>
        <v>0.4045199175</v>
      </c>
    </row>
    <row r="56">
      <c r="B56" s="14" t="s">
        <v>30</v>
      </c>
      <c r="C56" s="15">
        <f t="shared" ref="C56:H56" si="5">C46/C48</f>
        <v>0.2390457219</v>
      </c>
      <c r="D56" s="15">
        <f t="shared" si="5"/>
        <v>0.6299407883</v>
      </c>
      <c r="E56" s="15">
        <f t="shared" si="5"/>
        <v>0.5</v>
      </c>
      <c r="F56" s="15">
        <f t="shared" si="5"/>
        <v>0.3665083331</v>
      </c>
      <c r="G56" s="15">
        <f t="shared" si="5"/>
        <v>0.5976143047</v>
      </c>
      <c r="H56" s="15">
        <f t="shared" si="5"/>
        <v>0.1348399725</v>
      </c>
    </row>
    <row r="57">
      <c r="B57" s="14" t="s">
        <v>31</v>
      </c>
      <c r="C57" s="15">
        <f t="shared" ref="C57:H57" si="6">C47/C48</f>
        <v>0.3585685828</v>
      </c>
      <c r="D57" s="15">
        <f t="shared" si="6"/>
        <v>0.377964473</v>
      </c>
      <c r="E57" s="15">
        <f t="shared" si="6"/>
        <v>0.4</v>
      </c>
      <c r="F57" s="15">
        <f t="shared" si="6"/>
        <v>0.4886777774</v>
      </c>
      <c r="G57" s="15">
        <f t="shared" si="6"/>
        <v>0.3585685828</v>
      </c>
      <c r="H57" s="15">
        <f t="shared" si="6"/>
        <v>0.269679945</v>
      </c>
    </row>
    <row r="59">
      <c r="B59" s="2" t="s">
        <v>35</v>
      </c>
    </row>
    <row r="60">
      <c r="B60" s="6" t="s">
        <v>36</v>
      </c>
      <c r="C60" s="4"/>
    </row>
    <row r="61">
      <c r="B61" s="7">
        <v>1.0</v>
      </c>
      <c r="C61" s="7" t="s">
        <v>37</v>
      </c>
    </row>
    <row r="62">
      <c r="B62" s="7">
        <v>2.0</v>
      </c>
      <c r="C62" s="7" t="s">
        <v>38</v>
      </c>
    </row>
    <row r="63">
      <c r="B63" s="7">
        <v>3.0</v>
      </c>
      <c r="C63" s="7" t="s">
        <v>14</v>
      </c>
    </row>
    <row r="64">
      <c r="B64" s="7">
        <v>4.0</v>
      </c>
      <c r="C64" s="7" t="s">
        <v>39</v>
      </c>
    </row>
    <row r="65">
      <c r="B65" s="7">
        <v>5.0</v>
      </c>
      <c r="C65" s="7" t="s">
        <v>40</v>
      </c>
    </row>
    <row r="67">
      <c r="B67" s="9" t="s">
        <v>4</v>
      </c>
      <c r="C67" s="9" t="s">
        <v>19</v>
      </c>
      <c r="D67" s="9" t="s">
        <v>20</v>
      </c>
      <c r="E67" s="9" t="s">
        <v>21</v>
      </c>
      <c r="F67" s="9" t="s">
        <v>26</v>
      </c>
      <c r="G67" s="9" t="s">
        <v>23</v>
      </c>
      <c r="H67" s="9" t="s">
        <v>24</v>
      </c>
    </row>
    <row r="68">
      <c r="B68" s="7" t="s">
        <v>36</v>
      </c>
      <c r="C68" s="7">
        <v>5.0</v>
      </c>
      <c r="D68" s="7">
        <v>4.0</v>
      </c>
      <c r="E68" s="7">
        <v>3.0</v>
      </c>
      <c r="F68" s="7">
        <v>5.0</v>
      </c>
      <c r="G68" s="7">
        <v>4.0</v>
      </c>
      <c r="H68" s="7">
        <v>2.0</v>
      </c>
    </row>
    <row r="70">
      <c r="B70" s="2" t="s">
        <v>41</v>
      </c>
    </row>
    <row r="71">
      <c r="B71" s="11" t="s">
        <v>4</v>
      </c>
      <c r="C71" s="12" t="s">
        <v>19</v>
      </c>
      <c r="D71" s="12" t="s">
        <v>20</v>
      </c>
      <c r="E71" s="12" t="s">
        <v>21</v>
      </c>
      <c r="F71" s="12" t="s">
        <v>26</v>
      </c>
      <c r="G71" s="12" t="s">
        <v>23</v>
      </c>
      <c r="H71" s="12" t="s">
        <v>24</v>
      </c>
    </row>
    <row r="72">
      <c r="B72" s="11" t="s">
        <v>18</v>
      </c>
      <c r="C72" s="13"/>
      <c r="D72" s="13"/>
      <c r="E72" s="13"/>
      <c r="F72" s="13"/>
      <c r="G72" s="13"/>
      <c r="H72" s="13"/>
    </row>
    <row r="73">
      <c r="B73" s="14" t="s">
        <v>27</v>
      </c>
      <c r="C73" s="15">
        <f t="shared" ref="C73:H73" si="7">C53*C68</f>
        <v>2.390457219</v>
      </c>
      <c r="D73" s="15">
        <f t="shared" si="7"/>
        <v>1.511857892</v>
      </c>
      <c r="E73" s="15">
        <f t="shared" si="7"/>
        <v>1.5</v>
      </c>
      <c r="F73" s="15">
        <f t="shared" si="7"/>
        <v>3.054236109</v>
      </c>
      <c r="G73" s="15">
        <f t="shared" si="7"/>
        <v>1.912365775</v>
      </c>
      <c r="H73" s="15">
        <f t="shared" si="7"/>
        <v>1.07871978</v>
      </c>
    </row>
    <row r="74">
      <c r="B74" s="14" t="s">
        <v>28</v>
      </c>
      <c r="C74" s="15">
        <f t="shared" ref="C74:H74" si="8">C54*C68</f>
        <v>2.988071523</v>
      </c>
      <c r="D74" s="15">
        <f t="shared" si="8"/>
        <v>1.007905261</v>
      </c>
      <c r="E74" s="15">
        <f t="shared" si="8"/>
        <v>0.9</v>
      </c>
      <c r="F74" s="15">
        <f t="shared" si="8"/>
        <v>2.443388887</v>
      </c>
      <c r="G74" s="15">
        <f t="shared" si="8"/>
        <v>0.9561828875</v>
      </c>
      <c r="H74" s="15">
        <f t="shared" si="8"/>
        <v>1.348399725</v>
      </c>
    </row>
    <row r="75">
      <c r="B75" s="14" t="s">
        <v>29</v>
      </c>
      <c r="C75" s="15">
        <f t="shared" ref="C75:H75" si="9">C55*C68</f>
        <v>2.390457219</v>
      </c>
      <c r="D75" s="15">
        <f t="shared" si="9"/>
        <v>2.015810523</v>
      </c>
      <c r="E75" s="15">
        <f t="shared" si="9"/>
        <v>1.5</v>
      </c>
      <c r="F75" s="15">
        <f t="shared" si="9"/>
        <v>0.6108472218</v>
      </c>
      <c r="G75" s="15">
        <f t="shared" si="9"/>
        <v>1.912365775</v>
      </c>
      <c r="H75" s="15">
        <f t="shared" si="9"/>
        <v>0.809039835</v>
      </c>
    </row>
    <row r="76">
      <c r="B76" s="14" t="s">
        <v>30</v>
      </c>
      <c r="C76" s="15">
        <f t="shared" ref="C76:H76" si="10">C56*C68</f>
        <v>1.195228609</v>
      </c>
      <c r="D76" s="15">
        <f t="shared" si="10"/>
        <v>2.519763153</v>
      </c>
      <c r="E76" s="15">
        <f t="shared" si="10"/>
        <v>1.5</v>
      </c>
      <c r="F76" s="15">
        <f t="shared" si="10"/>
        <v>1.832541665</v>
      </c>
      <c r="G76" s="15">
        <f t="shared" si="10"/>
        <v>2.390457219</v>
      </c>
      <c r="H76" s="15">
        <f t="shared" si="10"/>
        <v>0.269679945</v>
      </c>
    </row>
    <row r="77">
      <c r="B77" s="14" t="s">
        <v>31</v>
      </c>
      <c r="C77" s="15">
        <f t="shared" ref="C77:H77" si="11">C57*C68</f>
        <v>1.792842914</v>
      </c>
      <c r="D77" s="15">
        <f t="shared" si="11"/>
        <v>1.511857892</v>
      </c>
      <c r="E77" s="15">
        <f t="shared" si="11"/>
        <v>1.2</v>
      </c>
      <c r="F77" s="15">
        <f t="shared" si="11"/>
        <v>2.443388887</v>
      </c>
      <c r="G77" s="15">
        <f t="shared" si="11"/>
        <v>1.434274331</v>
      </c>
      <c r="H77" s="15">
        <f t="shared" si="11"/>
        <v>0.53935989</v>
      </c>
    </row>
    <row r="79">
      <c r="B79" s="2" t="s">
        <v>42</v>
      </c>
    </row>
    <row r="80">
      <c r="B80" s="11" t="s">
        <v>4</v>
      </c>
      <c r="C80" s="12" t="s">
        <v>19</v>
      </c>
      <c r="D80" s="12" t="s">
        <v>20</v>
      </c>
      <c r="E80" s="12" t="s">
        <v>21</v>
      </c>
      <c r="F80" s="12" t="s">
        <v>26</v>
      </c>
      <c r="G80" s="12" t="s">
        <v>23</v>
      </c>
      <c r="H80" s="12" t="s">
        <v>24</v>
      </c>
    </row>
    <row r="81">
      <c r="B81" s="11" t="s">
        <v>18</v>
      </c>
      <c r="C81" s="13"/>
      <c r="D81" s="13"/>
      <c r="E81" s="13"/>
      <c r="F81" s="13"/>
      <c r="G81" s="13"/>
      <c r="H81" s="13"/>
    </row>
    <row r="82">
      <c r="B82" s="14" t="s">
        <v>43</v>
      </c>
      <c r="C82" s="15">
        <f>C74</f>
        <v>2.988071523</v>
      </c>
      <c r="D82" s="15">
        <f>D76</f>
        <v>2.519763153</v>
      </c>
      <c r="E82" s="15">
        <f t="shared" ref="E82:F82" si="12">E73</f>
        <v>1.5</v>
      </c>
      <c r="F82" s="15">
        <f t="shared" si="12"/>
        <v>3.054236109</v>
      </c>
      <c r="G82" s="15">
        <f>G76</f>
        <v>2.390457219</v>
      </c>
      <c r="H82" s="15">
        <f>H74</f>
        <v>1.348399725</v>
      </c>
    </row>
    <row r="83">
      <c r="B83" s="14" t="s">
        <v>44</v>
      </c>
      <c r="C83" s="15">
        <f>C76</f>
        <v>1.195228609</v>
      </c>
      <c r="D83" s="15">
        <f t="shared" ref="D83:E83" si="13">D74</f>
        <v>1.007905261</v>
      </c>
      <c r="E83" s="15">
        <f t="shared" si="13"/>
        <v>0.9</v>
      </c>
      <c r="F83" s="15">
        <f>F75</f>
        <v>0.6108472218</v>
      </c>
      <c r="G83" s="15">
        <f>G74</f>
        <v>0.9561828875</v>
      </c>
      <c r="H83" s="15">
        <f>H76</f>
        <v>0.269679945</v>
      </c>
    </row>
    <row r="85">
      <c r="B85" s="2" t="s">
        <v>45</v>
      </c>
    </row>
    <row r="86">
      <c r="B86" s="17" t="s">
        <v>4</v>
      </c>
      <c r="C86" s="12" t="s">
        <v>46</v>
      </c>
      <c r="D86" s="12" t="s">
        <v>47</v>
      </c>
      <c r="E86" s="12" t="s">
        <v>48</v>
      </c>
      <c r="F86" s="12" t="s">
        <v>49</v>
      </c>
      <c r="H86" s="2" t="s">
        <v>50</v>
      </c>
    </row>
    <row r="87">
      <c r="B87" s="13"/>
      <c r="C87" s="13"/>
      <c r="D87" s="13"/>
      <c r="E87" s="13"/>
      <c r="F87" s="13"/>
    </row>
    <row r="88">
      <c r="B88" s="14" t="s">
        <v>27</v>
      </c>
      <c r="C88" s="15">
        <f t="shared" ref="C88:C91" si="14">SQRT((C82-C73)^2+(D82-D73)^2+(E82-E73)^2+(F82-F73)^2+(G82-G73)^2+(H82-H73)^2)</f>
        <v>1.29395308</v>
      </c>
      <c r="D88" s="15">
        <f t="shared" ref="D88:D90" si="15">SQRT((C83-C73)^2+(D83-D73)^2+(E83-E73)^2+(F83-F73)^2+(G83-G73)^2+($H$83-H73)^2)</f>
        <v>3.09540306</v>
      </c>
      <c r="E88" s="15">
        <f t="shared" ref="E88:E92" si="16">D88/(C88+D88)</f>
        <v>0.7052066319</v>
      </c>
      <c r="F88" s="15">
        <v>1.0</v>
      </c>
    </row>
    <row r="89">
      <c r="B89" s="14" t="s">
        <v>28</v>
      </c>
      <c r="C89" s="15">
        <f t="shared" si="14"/>
        <v>2.781390126</v>
      </c>
      <c r="D89" s="15">
        <f t="shared" si="15"/>
        <v>4.336186778</v>
      </c>
      <c r="E89" s="15">
        <f t="shared" si="16"/>
        <v>0.609222329</v>
      </c>
      <c r="F89" s="15">
        <v>2.0</v>
      </c>
    </row>
    <row r="90">
      <c r="B90" s="14" t="s">
        <v>29</v>
      </c>
      <c r="C90" s="15">
        <f t="shared" si="14"/>
        <v>4.088104746</v>
      </c>
      <c r="D90" s="15">
        <f t="shared" si="15"/>
        <v>4.043385222</v>
      </c>
      <c r="E90" s="15">
        <f t="shared" si="16"/>
        <v>0.4972502257</v>
      </c>
      <c r="F90" s="15">
        <v>3.0</v>
      </c>
    </row>
    <row r="91">
      <c r="B91" s="14" t="s">
        <v>30</v>
      </c>
      <c r="C91" s="15">
        <f t="shared" si="14"/>
        <v>4.378698405</v>
      </c>
      <c r="D91" s="15">
        <f>SQRT((C83-C76)^2+(D83-D76)^2+(E83-E76)^2+(F83-F76)^2+(G83-G76)^2+(H83-H76)^2)</f>
        <v>2.489054932</v>
      </c>
      <c r="E91" s="15">
        <f t="shared" si="16"/>
        <v>0.362426373</v>
      </c>
      <c r="F91" s="15">
        <v>5.0</v>
      </c>
    </row>
    <row r="92">
      <c r="B92" s="14" t="s">
        <v>31</v>
      </c>
      <c r="C92" s="15">
        <f>SQRT((C82-C77)^2+(D82-D77)^2+(E82-E77)^2+(F82-F77)^2+(G82-G77)^2+(H82-H77)^2)</f>
        <v>2.115752807</v>
      </c>
      <c r="D92" s="15">
        <f>SQRT((C83-C77)^2+(D83-D77)^2+(E83-E77)^2+(F83-F77)^2+(G83-G77)^2+(H83-H77)^2)</f>
        <v>2.088209465</v>
      </c>
      <c r="E92" s="15">
        <f t="shared" si="16"/>
        <v>0.4967241211</v>
      </c>
      <c r="F92" s="15">
        <v>4.0</v>
      </c>
    </row>
  </sheetData>
  <mergeCells count="51">
    <mergeCell ref="A1:M2"/>
    <mergeCell ref="B3:E3"/>
    <mergeCell ref="B4:E4"/>
    <mergeCell ref="B7:C7"/>
    <mergeCell ref="B8:C8"/>
    <mergeCell ref="B9:C9"/>
    <mergeCell ref="B10:C10"/>
    <mergeCell ref="F32:F33"/>
    <mergeCell ref="G32:G33"/>
    <mergeCell ref="H32:H33"/>
    <mergeCell ref="B11:C11"/>
    <mergeCell ref="B12:C12"/>
    <mergeCell ref="B15:C15"/>
    <mergeCell ref="B31:E31"/>
    <mergeCell ref="C32:C33"/>
    <mergeCell ref="D32:D33"/>
    <mergeCell ref="E32:E33"/>
    <mergeCell ref="B40:C40"/>
    <mergeCell ref="C41:C42"/>
    <mergeCell ref="D41:D42"/>
    <mergeCell ref="E41:E42"/>
    <mergeCell ref="F41:F42"/>
    <mergeCell ref="G41:G42"/>
    <mergeCell ref="H41:H42"/>
    <mergeCell ref="C51:C52"/>
    <mergeCell ref="D51:D52"/>
    <mergeCell ref="E51:E52"/>
    <mergeCell ref="F51:F52"/>
    <mergeCell ref="G51:G52"/>
    <mergeCell ref="H51:H52"/>
    <mergeCell ref="B60:C60"/>
    <mergeCell ref="B70:D70"/>
    <mergeCell ref="C71:C72"/>
    <mergeCell ref="D71:D72"/>
    <mergeCell ref="E71:E72"/>
    <mergeCell ref="F71:F72"/>
    <mergeCell ref="G71:G72"/>
    <mergeCell ref="H71:H72"/>
    <mergeCell ref="B85:E85"/>
    <mergeCell ref="B86:B87"/>
    <mergeCell ref="C86:C87"/>
    <mergeCell ref="D86:D87"/>
    <mergeCell ref="E86:E87"/>
    <mergeCell ref="F86:F87"/>
    <mergeCell ref="B79:D79"/>
    <mergeCell ref="C80:C81"/>
    <mergeCell ref="D80:D81"/>
    <mergeCell ref="E80:E81"/>
    <mergeCell ref="F80:F81"/>
    <mergeCell ref="G80:G81"/>
    <mergeCell ref="H80:H81"/>
  </mergeCells>
  <drawing r:id="rId1"/>
</worksheet>
</file>