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EPARA\Tugas Excel\"/>
    </mc:Choice>
  </mc:AlternateContent>
  <xr:revisionPtr revIDLastSave="0" documentId="8_{3D1EA50D-8EC0-4FE5-B034-9B09278D54E4}" xr6:coauthVersionLast="47" xr6:coauthVersionMax="47" xr10:uidLastSave="{00000000-0000-0000-0000-000000000000}"/>
  <bookViews>
    <workbookView xWindow="-120" yWindow="-120" windowWidth="29040" windowHeight="15840" xr2:uid="{55F999A2-92E0-4738-9F8E-797D9E0E7D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L7" i="1"/>
  <c r="K5" i="1"/>
  <c r="L5" i="1" s="1"/>
  <c r="K6" i="1"/>
  <c r="K7" i="1"/>
  <c r="K8" i="1"/>
  <c r="L8" i="1" s="1"/>
  <c r="K9" i="1"/>
  <c r="L9" i="1" s="1"/>
  <c r="K10" i="1"/>
  <c r="L10" i="1" s="1"/>
  <c r="K4" i="1"/>
  <c r="J4" i="1"/>
  <c r="J5" i="1"/>
  <c r="J6" i="1"/>
  <c r="J7" i="1"/>
  <c r="J8" i="1"/>
  <c r="J9" i="1"/>
  <c r="J10" i="1"/>
  <c r="I5" i="1"/>
  <c r="I6" i="1"/>
  <c r="I7" i="1"/>
  <c r="I8" i="1"/>
  <c r="I9" i="1"/>
  <c r="I10" i="1"/>
  <c r="I4" i="1"/>
  <c r="H5" i="1"/>
  <c r="H6" i="1"/>
  <c r="H7" i="1"/>
  <c r="M7" i="1" s="1"/>
  <c r="H8" i="1"/>
  <c r="H9" i="1"/>
  <c r="H10" i="1"/>
  <c r="H4" i="1"/>
  <c r="G4" i="1"/>
  <c r="G10" i="1"/>
  <c r="G9" i="1"/>
  <c r="G8" i="1"/>
  <c r="G7" i="1"/>
  <c r="G6" i="1"/>
  <c r="G5" i="1"/>
  <c r="M8" i="1" l="1"/>
  <c r="L6" i="1"/>
  <c r="M6" i="1" s="1"/>
  <c r="M10" i="1"/>
  <c r="M9" i="1"/>
  <c r="L4" i="1"/>
  <c r="M4" i="1" s="1"/>
  <c r="M5" i="1"/>
</calcChain>
</file>

<file path=xl/sharedStrings.xml><?xml version="1.0" encoding="utf-8"?>
<sst xmlns="http://schemas.openxmlformats.org/spreadsheetml/2006/main" count="59" uniqueCount="59">
  <si>
    <t>No</t>
  </si>
  <si>
    <t>Tanggal</t>
  </si>
  <si>
    <t>diskon</t>
  </si>
  <si>
    <t>Nama penumpang</t>
  </si>
  <si>
    <t>Tujuan</t>
  </si>
  <si>
    <t>harga</t>
  </si>
  <si>
    <t>kelas</t>
  </si>
  <si>
    <t>menu</t>
  </si>
  <si>
    <t>harga menu</t>
  </si>
  <si>
    <t>wiwin</t>
  </si>
  <si>
    <t>Sutomo</t>
  </si>
  <si>
    <t>Naufal Danendra</t>
  </si>
  <si>
    <t>Yosio</t>
  </si>
  <si>
    <t>Aris</t>
  </si>
  <si>
    <t>Eka</t>
  </si>
  <si>
    <t>Nuril</t>
  </si>
  <si>
    <t>kode tiket</t>
  </si>
  <si>
    <t>BBBY-P1-035</t>
  </si>
  <si>
    <t>DDDZ-P3-036</t>
  </si>
  <si>
    <t>AAAZ-P3-037</t>
  </si>
  <si>
    <t>AAAY-P2-038</t>
  </si>
  <si>
    <t>BBBX-P1-039</t>
  </si>
  <si>
    <t>BBBX-P2-040</t>
  </si>
  <si>
    <t>DDDY-P1-041</t>
  </si>
  <si>
    <t>kode</t>
  </si>
  <si>
    <t>Menu</t>
  </si>
  <si>
    <t>Harga</t>
  </si>
  <si>
    <t>P1</t>
  </si>
  <si>
    <t>P2</t>
  </si>
  <si>
    <t>P3</t>
  </si>
  <si>
    <t>Paket A</t>
  </si>
  <si>
    <t>Paket B</t>
  </si>
  <si>
    <t>Paket C</t>
  </si>
  <si>
    <t>Tabel Menu Makanan</t>
  </si>
  <si>
    <t>Tabel Tujuan</t>
  </si>
  <si>
    <t>KODE</t>
  </si>
  <si>
    <t>TUJUAN</t>
  </si>
  <si>
    <t>HARGA</t>
  </si>
  <si>
    <t>AAA</t>
  </si>
  <si>
    <t>BBB</t>
  </si>
  <si>
    <t>CCC</t>
  </si>
  <si>
    <t>DDD</t>
  </si>
  <si>
    <t>Tabel Kelas</t>
  </si>
  <si>
    <t>Kode</t>
  </si>
  <si>
    <t>X</t>
  </si>
  <si>
    <t>Y</t>
  </si>
  <si>
    <t>Z</t>
  </si>
  <si>
    <t>Kelas</t>
  </si>
  <si>
    <t>VIP</t>
  </si>
  <si>
    <t>Bisnis</t>
  </si>
  <si>
    <t>Ekonomi</t>
  </si>
  <si>
    <t>Jakarta - Medan</t>
  </si>
  <si>
    <t>Semarang - Palembang</t>
  </si>
  <si>
    <t>Jakarta - Denpasar</t>
  </si>
  <si>
    <t>Solo - Pontianak</t>
  </si>
  <si>
    <t>dIskon</t>
  </si>
  <si>
    <t>harga jual</t>
  </si>
  <si>
    <t>TOTAL PEMBELIAN</t>
  </si>
  <si>
    <t>JUMLAH PEMBELIAN KELAS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</si>
</sst>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4" fontId="0" fillId="0" borderId="1" xfId="0" applyNumberFormat="1" applyBorder="1"/>
    <xf numFmtId="3" fontId="0" fillId="0" borderId="1" xfId="0" applyNumberFormat="1" applyBorder="1"/>
    <xf numFmtId="0" fontId="0" fillId="2" borderId="1" xfId="0" applyFill="1" applyBorder="1"/>
    <xf numFmtId="0" fontId="2" fillId="0" borderId="0" xfId="0" applyFont="1"/>
    <xf numFmtId="9" fontId="0" fillId="0" borderId="1" xfId="0" applyNumberFormat="1" applyBorder="1"/>
    <xf numFmtId="42" fontId="0" fillId="0" borderId="1" xfId="0" applyNumberFormat="1" applyBorder="1"/>
    <xf numFmtId="0" fontId="0" fillId="0" borderId="7" xfId="0" applyBorder="1"/>
    <xf numFmtId="0" fontId="2" fillId="2" borderId="4" xfId="0" applyFont="1" applyFill="1" applyBorder="1"/>
    <xf numFmtId="0" fontId="2" fillId="2" borderId="5" xfId="0" applyFont="1" applyFill="1" applyBorder="1"/>
    <xf numFmtId="42" fontId="0" fillId="0" borderId="1" xfId="1" applyNumberFormat="1" applyFont="1" applyBorder="1"/>
    <xf numFmtId="42" fontId="2" fillId="2" borderId="2" xfId="0" applyNumberFormat="1" applyFont="1" applyFill="1" applyBorder="1"/>
    <xf numFmtId="42" fontId="2" fillId="2" borderId="3" xfId="0" applyNumberFormat="1" applyFont="1" applyFill="1" applyBorder="1"/>
    <xf numFmtId="42" fontId="0" fillId="0" borderId="6" xfId="0" applyNumberForma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6D98-1E84-4E9E-9BFD-A4585496589B}">
  <dimension ref="C3:O23"/>
  <sheetViews>
    <sheetView tabSelected="1" topLeftCell="G1" workbookViewId="0">
      <selection activeCell="O16" sqref="O16"/>
    </sheetView>
  </sheetViews>
  <sheetFormatPr defaultRowHeight="15" x14ac:dyDescent="0.25"/>
  <cols>
    <col min="4" max="4" width="20.85546875" customWidth="1"/>
    <col min="5" max="5" width="12.7109375" customWidth="1"/>
    <col min="6" max="6" width="16.5703125" customWidth="1"/>
    <col min="7" max="7" width="21.42578125" customWidth="1"/>
    <col min="8" max="8" width="11.28515625" bestFit="1" customWidth="1"/>
    <col min="9" max="9" width="13" customWidth="1"/>
    <col min="10" max="10" width="14.5703125" customWidth="1"/>
    <col min="11" max="11" width="11.42578125" customWidth="1"/>
    <col min="12" max="12" width="17.140625" customWidth="1"/>
    <col min="13" max="13" width="12.85546875" bestFit="1" customWidth="1"/>
    <col min="19" max="19" width="14.85546875" customWidth="1"/>
  </cols>
  <sheetData>
    <row r="3" spans="3:15" x14ac:dyDescent="0.25">
      <c r="C3" s="3" t="s">
        <v>0</v>
      </c>
      <c r="D3" s="3" t="s">
        <v>1</v>
      </c>
      <c r="E3" s="3" t="s">
        <v>16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55</v>
      </c>
      <c r="M3" s="4" t="s">
        <v>56</v>
      </c>
    </row>
    <row r="4" spans="3:15" x14ac:dyDescent="0.25">
      <c r="C4" s="1">
        <v>1</v>
      </c>
      <c r="D4" s="5">
        <v>45219</v>
      </c>
      <c r="E4" s="5" t="s">
        <v>17</v>
      </c>
      <c r="F4" s="1" t="s">
        <v>11</v>
      </c>
      <c r="G4" s="1" t="str">
        <f>VLOOKUP(LEFT(E4,3),$C$20:$E$23,2,FALSE)</f>
        <v>Semarang - Palembang</v>
      </c>
      <c r="H4" s="10">
        <f>VLOOKUP(LEFT(E4,3),$C$20:$E$23,3,FALSE)</f>
        <v>700000</v>
      </c>
      <c r="I4" s="1" t="str">
        <f>VLOOKUP(MID(E4,4,1),$G$20:$I$22,2,FALSE)</f>
        <v>Bisnis</v>
      </c>
      <c r="J4" s="1" t="str">
        <f>HLOOKUP(MID(E4,6,2),$D$13:$F$15,2,FALSE)</f>
        <v>Paket A</v>
      </c>
      <c r="K4" s="14">
        <f>HLOOKUP(MID(E4,6,2),$D$13:$F$15,3,FALSE)</f>
        <v>25000</v>
      </c>
      <c r="L4" s="10">
        <f>VLOOKUP(MID(E4,4,1),$G$20:$I$22,3,FALSE)*K4</f>
        <v>3750</v>
      </c>
      <c r="M4" s="10">
        <f>H4+K4-L4</f>
        <v>721250</v>
      </c>
    </row>
    <row r="5" spans="3:15" x14ac:dyDescent="0.25">
      <c r="C5" s="1">
        <v>2</v>
      </c>
      <c r="D5" s="5">
        <v>45219</v>
      </c>
      <c r="E5" s="5" t="s">
        <v>18</v>
      </c>
      <c r="F5" s="1" t="s">
        <v>9</v>
      </c>
      <c r="G5" s="1" t="str">
        <f t="shared" ref="G5:G10" si="0">VLOOKUP(LEFT(E5,3),$C$20:$E$23,2,FALSE)</f>
        <v>Solo - Pontianak</v>
      </c>
      <c r="H5" s="10">
        <f t="shared" ref="H5:H10" si="1">VLOOKUP(LEFT(E5,3),$C$20:$E$23,3,FALSE)</f>
        <v>630000</v>
      </c>
      <c r="I5" s="1" t="str">
        <f t="shared" ref="I5:I10" si="2">VLOOKUP(MID(E5,4,1),$G$20:$I$22,2,FALSE)</f>
        <v>Ekonomi</v>
      </c>
      <c r="J5" s="1" t="str">
        <f t="shared" ref="J5:J10" si="3">HLOOKUP(MID(E5,6,2),$D$13:$F$15,2,FALSE)</f>
        <v>Paket C</v>
      </c>
      <c r="K5" s="14">
        <f t="shared" ref="K5:K10" si="4">HLOOKUP(MID(E5,6,2),$D$13:$F$15,3,FALSE)</f>
        <v>50000</v>
      </c>
      <c r="L5" s="10">
        <f t="shared" ref="L5:L10" si="5">VLOOKUP(MID(E5,4,1),$G$20:$I$22,3,FALSE)*K5</f>
        <v>5000</v>
      </c>
      <c r="M5" s="10">
        <f t="shared" ref="M5:M10" si="6">H5+K5-L5</f>
        <v>675000</v>
      </c>
    </row>
    <row r="6" spans="3:15" x14ac:dyDescent="0.25">
      <c r="C6" s="1">
        <v>3</v>
      </c>
      <c r="D6" s="5">
        <v>45219</v>
      </c>
      <c r="E6" s="5" t="s">
        <v>19</v>
      </c>
      <c r="F6" s="1" t="s">
        <v>10</v>
      </c>
      <c r="G6" s="1" t="str">
        <f t="shared" si="0"/>
        <v>Jakarta - Medan</v>
      </c>
      <c r="H6" s="10">
        <f t="shared" si="1"/>
        <v>750000</v>
      </c>
      <c r="I6" s="1" t="str">
        <f t="shared" si="2"/>
        <v>Ekonomi</v>
      </c>
      <c r="J6" s="1" t="str">
        <f t="shared" si="3"/>
        <v>Paket C</v>
      </c>
      <c r="K6" s="14">
        <f t="shared" si="4"/>
        <v>50000</v>
      </c>
      <c r="L6" s="10">
        <f t="shared" si="5"/>
        <v>5000</v>
      </c>
      <c r="M6" s="10">
        <f t="shared" si="6"/>
        <v>795000</v>
      </c>
      <c r="N6" s="2"/>
      <c r="O6" s="2"/>
    </row>
    <row r="7" spans="3:15" x14ac:dyDescent="0.25">
      <c r="C7" s="1">
        <v>4</v>
      </c>
      <c r="D7" s="5">
        <v>45219</v>
      </c>
      <c r="E7" s="5" t="s">
        <v>20</v>
      </c>
      <c r="F7" s="1" t="s">
        <v>12</v>
      </c>
      <c r="G7" s="1" t="str">
        <f t="shared" si="0"/>
        <v>Jakarta - Medan</v>
      </c>
      <c r="H7" s="10">
        <f t="shared" si="1"/>
        <v>750000</v>
      </c>
      <c r="I7" s="1" t="str">
        <f t="shared" si="2"/>
        <v>Bisnis</v>
      </c>
      <c r="J7" s="1" t="str">
        <f t="shared" si="3"/>
        <v>Paket B</v>
      </c>
      <c r="K7" s="14">
        <f t="shared" si="4"/>
        <v>25000</v>
      </c>
      <c r="L7" s="10">
        <f t="shared" si="5"/>
        <v>3750</v>
      </c>
      <c r="M7" s="10">
        <f t="shared" si="6"/>
        <v>771250</v>
      </c>
      <c r="N7" s="2"/>
      <c r="O7" s="2"/>
    </row>
    <row r="8" spans="3:15" x14ac:dyDescent="0.25">
      <c r="C8" s="1">
        <v>5</v>
      </c>
      <c r="D8" s="5">
        <v>45219</v>
      </c>
      <c r="E8" s="5" t="s">
        <v>21</v>
      </c>
      <c r="F8" s="1" t="s">
        <v>13</v>
      </c>
      <c r="G8" s="1" t="str">
        <f t="shared" si="0"/>
        <v>Semarang - Palembang</v>
      </c>
      <c r="H8" s="10">
        <f t="shared" si="1"/>
        <v>700000</v>
      </c>
      <c r="I8" s="1" t="str">
        <f t="shared" si="2"/>
        <v>VIP</v>
      </c>
      <c r="J8" s="1" t="str">
        <f t="shared" si="3"/>
        <v>Paket A</v>
      </c>
      <c r="K8" s="14">
        <f t="shared" si="4"/>
        <v>25000</v>
      </c>
      <c r="L8" s="10">
        <f t="shared" si="5"/>
        <v>5000</v>
      </c>
      <c r="M8" s="10">
        <f t="shared" si="6"/>
        <v>720000</v>
      </c>
      <c r="N8" s="2"/>
      <c r="O8" s="2"/>
    </row>
    <row r="9" spans="3:15" x14ac:dyDescent="0.25">
      <c r="C9" s="1">
        <v>6</v>
      </c>
      <c r="D9" s="5">
        <v>45219</v>
      </c>
      <c r="E9" s="5" t="s">
        <v>22</v>
      </c>
      <c r="F9" s="1" t="s">
        <v>14</v>
      </c>
      <c r="G9" s="1" t="str">
        <f t="shared" si="0"/>
        <v>Semarang - Palembang</v>
      </c>
      <c r="H9" s="10">
        <f t="shared" si="1"/>
        <v>700000</v>
      </c>
      <c r="I9" s="1" t="str">
        <f t="shared" si="2"/>
        <v>VIP</v>
      </c>
      <c r="J9" s="1" t="str">
        <f t="shared" si="3"/>
        <v>Paket B</v>
      </c>
      <c r="K9" s="14">
        <f t="shared" si="4"/>
        <v>25000</v>
      </c>
      <c r="L9" s="10">
        <f t="shared" si="5"/>
        <v>5000</v>
      </c>
      <c r="M9" s="10">
        <f t="shared" si="6"/>
        <v>720000</v>
      </c>
      <c r="N9" s="2"/>
      <c r="O9" s="2"/>
    </row>
    <row r="10" spans="3:15" x14ac:dyDescent="0.25">
      <c r="C10" s="1">
        <v>7</v>
      </c>
      <c r="D10" s="5">
        <v>45219</v>
      </c>
      <c r="E10" s="5" t="s">
        <v>23</v>
      </c>
      <c r="F10" s="1" t="s">
        <v>15</v>
      </c>
      <c r="G10" s="1" t="str">
        <f t="shared" si="0"/>
        <v>Solo - Pontianak</v>
      </c>
      <c r="H10" s="10">
        <f t="shared" si="1"/>
        <v>630000</v>
      </c>
      <c r="I10" s="1" t="str">
        <f t="shared" si="2"/>
        <v>Bisnis</v>
      </c>
      <c r="J10" s="1" t="str">
        <f t="shared" si="3"/>
        <v>Paket A</v>
      </c>
      <c r="K10" s="14">
        <f t="shared" si="4"/>
        <v>25000</v>
      </c>
      <c r="L10" s="10">
        <f t="shared" si="5"/>
        <v>3750</v>
      </c>
      <c r="M10" s="10">
        <f t="shared" si="6"/>
        <v>651250</v>
      </c>
    </row>
    <row r="11" spans="3:15" x14ac:dyDescent="0.25">
      <c r="K11" s="15" t="s">
        <v>57</v>
      </c>
      <c r="L11" s="16"/>
      <c r="M11" s="17">
        <f>SUM(M4:M10)</f>
        <v>5053750</v>
      </c>
    </row>
    <row r="12" spans="3:15" x14ac:dyDescent="0.25">
      <c r="C12" s="8" t="s">
        <v>33</v>
      </c>
      <c r="D12" s="8"/>
      <c r="K12" s="12" t="s">
        <v>58</v>
      </c>
      <c r="L12" s="13"/>
      <c r="M12" s="11">
        <f>COUNTIF(I4:I10,"VIP")</f>
        <v>2</v>
      </c>
    </row>
    <row r="13" spans="3:15" x14ac:dyDescent="0.25">
      <c r="C13" s="4" t="s">
        <v>24</v>
      </c>
      <c r="D13" s="7" t="s">
        <v>27</v>
      </c>
      <c r="E13" s="7" t="s">
        <v>28</v>
      </c>
      <c r="F13" s="7" t="s">
        <v>29</v>
      </c>
    </row>
    <row r="14" spans="3:15" x14ac:dyDescent="0.25">
      <c r="C14" s="4" t="s">
        <v>25</v>
      </c>
      <c r="D14" s="1" t="s">
        <v>30</v>
      </c>
      <c r="E14" s="1" t="s">
        <v>31</v>
      </c>
      <c r="F14" s="1" t="s">
        <v>32</v>
      </c>
    </row>
    <row r="15" spans="3:15" x14ac:dyDescent="0.25">
      <c r="C15" s="4" t="s">
        <v>26</v>
      </c>
      <c r="D15" s="6">
        <v>25000</v>
      </c>
      <c r="E15" s="6">
        <v>25000</v>
      </c>
      <c r="F15" s="6">
        <v>50000</v>
      </c>
    </row>
    <row r="18" spans="3:9" x14ac:dyDescent="0.25">
      <c r="C18" s="8" t="s">
        <v>34</v>
      </c>
      <c r="G18" s="8" t="s">
        <v>42</v>
      </c>
    </row>
    <row r="19" spans="3:9" x14ac:dyDescent="0.25">
      <c r="C19" s="7" t="s">
        <v>35</v>
      </c>
      <c r="D19" s="7" t="s">
        <v>36</v>
      </c>
      <c r="E19" s="7" t="s">
        <v>37</v>
      </c>
      <c r="G19" s="4" t="s">
        <v>43</v>
      </c>
      <c r="H19" s="4" t="s">
        <v>47</v>
      </c>
      <c r="I19" s="4" t="s">
        <v>2</v>
      </c>
    </row>
    <row r="20" spans="3:9" x14ac:dyDescent="0.25">
      <c r="C20" s="1" t="s">
        <v>38</v>
      </c>
      <c r="D20" s="1" t="s">
        <v>51</v>
      </c>
      <c r="E20" s="6">
        <v>750000</v>
      </c>
      <c r="G20" s="1" t="s">
        <v>44</v>
      </c>
      <c r="H20" s="1" t="s">
        <v>48</v>
      </c>
      <c r="I20" s="9">
        <v>0.2</v>
      </c>
    </row>
    <row r="21" spans="3:9" x14ac:dyDescent="0.25">
      <c r="C21" s="1" t="s">
        <v>39</v>
      </c>
      <c r="D21" s="1" t="s">
        <v>52</v>
      </c>
      <c r="E21" s="6">
        <v>700000</v>
      </c>
      <c r="G21" s="1" t="s">
        <v>45</v>
      </c>
      <c r="H21" s="1" t="s">
        <v>49</v>
      </c>
      <c r="I21" s="9">
        <v>0.15</v>
      </c>
    </row>
    <row r="22" spans="3:9" x14ac:dyDescent="0.25">
      <c r="C22" s="1" t="s">
        <v>40</v>
      </c>
      <c r="D22" s="1" t="s">
        <v>53</v>
      </c>
      <c r="E22" s="6">
        <v>650000</v>
      </c>
      <c r="G22" s="1" t="s">
        <v>46</v>
      </c>
      <c r="H22" s="1" t="s">
        <v>50</v>
      </c>
      <c r="I22" s="9">
        <v>0.1</v>
      </c>
    </row>
    <row r="23" spans="3:9" x14ac:dyDescent="0.25">
      <c r="C23" s="1" t="s">
        <v>41</v>
      </c>
      <c r="D23" s="1" t="s">
        <v>54</v>
      </c>
      <c r="E23" s="6">
        <v>630000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saintek-R105</dc:creator>
  <cp:lastModifiedBy>saintek-R105</cp:lastModifiedBy>
  <dcterms:created xsi:type="dcterms:W3CDTF">2023-10-15T01:48:56Z</dcterms:created>
  <dcterms:modified xsi:type="dcterms:W3CDTF">2023-10-15T04:19:24Z</dcterms:modified>
</cp:coreProperties>
</file>