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x\OneDrive\Документы\"/>
    </mc:Choice>
  </mc:AlternateContent>
  <xr:revisionPtr revIDLastSave="0" documentId="8_{5D0072C7-F965-4F71-A854-DFC7C1C869FD}" xr6:coauthVersionLast="45" xr6:coauthVersionMax="45" xr10:uidLastSave="{00000000-0000-0000-0000-000000000000}"/>
  <bookViews>
    <workbookView xWindow="-120" yWindow="-120" windowWidth="20730" windowHeight="11160" xr2:uid="{E0BF7064-12C6-4356-A17B-0358B9DCCC01}"/>
  </bookViews>
  <sheets>
    <sheet name="Лист1" sheetId="1" r:id="rId1"/>
    <sheet name="Лист2" sheetId="2" r:id="rId2"/>
  </sheets>
  <definedNames>
    <definedName name="_xlchart.v1.0" hidden="1">Лист1!$B$1</definedName>
    <definedName name="_xlchart.v1.1" hidden="1">Лист1!$B$2:$B$17</definedName>
    <definedName name="_xlchart.v1.2" hidden="1">Лист1!$C$1</definedName>
    <definedName name="_xlchart.v1.3" hidden="1">Лист1!$C$2:$C$17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3" i="1" l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92" i="1"/>
  <c r="F79" i="1"/>
  <c r="D82" i="1" s="1"/>
  <c r="G28" i="1"/>
  <c r="G29" i="1" s="1"/>
  <c r="F82" i="1" l="1"/>
  <c r="B39" i="1" l="1"/>
</calcChain>
</file>

<file path=xl/sharedStrings.xml><?xml version="1.0" encoding="utf-8"?>
<sst xmlns="http://schemas.openxmlformats.org/spreadsheetml/2006/main" count="134" uniqueCount="92">
  <si>
    <t>Тираж (тыс. экз.)</t>
  </si>
  <si>
    <t>Стоимость разовой модульной рекламы «клэссифайд», руб.</t>
  </si>
  <si>
    <t>Коммерсантъ</t>
  </si>
  <si>
    <t>Эксперт</t>
  </si>
  <si>
    <t>Секрет фирмы</t>
  </si>
  <si>
    <t>Дело</t>
  </si>
  <si>
    <t>Профиль</t>
  </si>
  <si>
    <t>Налоговый вестник</t>
  </si>
  <si>
    <t>Деньги</t>
  </si>
  <si>
    <t>Вопросы экономики</t>
  </si>
  <si>
    <t>Российское предпринимательство</t>
  </si>
  <si>
    <t>Финанс</t>
  </si>
  <si>
    <t>Экономист</t>
  </si>
  <si>
    <t>THESIS</t>
  </si>
  <si>
    <t>Мировая экономика</t>
  </si>
  <si>
    <t>ЭКО</t>
  </si>
  <si>
    <t>Маркетолог</t>
  </si>
  <si>
    <t>Business Online</t>
  </si>
  <si>
    <t>Увеличение тиража соответствует более высокой стоимости рекламы.</t>
  </si>
  <si>
    <t>Связь прямая, имеет линейный характер.</t>
  </si>
  <si>
    <t>коэф. Корреляции</t>
  </si>
  <si>
    <t xml:space="preserve"> &gt; 0.7 =&gt; связь между тиражом</t>
  </si>
  <si>
    <t>и стоимостью рекламы тесная.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</si>
  <si>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</si>
  <si>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</si>
  <si>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</si>
  <si>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</si>
  <si>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</si>
  <si>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</si>
  <si>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</si>
  <si>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</si>
  <si>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</si>
  <si>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</si>
  <si>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</si>
  <si>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</si>
  <si>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</si>
  <si>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</si>
  <si>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</si>
  <si>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</si>
  <si>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</si>
  <si>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</si>
  <si>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</si>
  <si>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</si>
  <si>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</si>
  <si>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</si>
  <si>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95.0%</t>
  </si>
  <si>
    <t>Верхние 95.0%</t>
  </si>
  <si>
    <t>Переменная X 1</t>
  </si>
  <si>
    <t>Наблюдение</t>
  </si>
  <si>
    <t>Предсказанное Y</t>
  </si>
  <si>
    <t>Остатки</t>
  </si>
  <si>
    <t>Стандартные остатки</t>
  </si>
  <si>
    <t>Стоимость рекламы = Тираж (тыс.экз.) * 175,68 + 4053,3 руб.</t>
  </si>
  <si>
    <t>При увеличении тиража на 1 тыс. экз., стоимость разовой рекламы увеличивается на 175,68 руб.</t>
  </si>
  <si>
    <t>На уровне доверия 95% p (X1) &lt; 0.05</t>
  </si>
  <si>
    <t xml:space="preserve">Факторный признак значимо связан </t>
  </si>
  <si>
    <t>с результативным.</t>
  </si>
  <si>
    <t xml:space="preserve"> t &gt; t Крит (=1.96 для 95% доверия) =&gt; факторный признак значим. </t>
  </si>
  <si>
    <t>ИЛИ:</t>
  </si>
  <si>
    <t>&lt; 0.05</t>
  </si>
  <si>
    <t xml:space="preserve">Уравнение адекватно позволяет </t>
  </si>
  <si>
    <t>описать взаимосвязь между</t>
  </si>
  <si>
    <t>факторным и результативным признаком.</t>
  </si>
  <si>
    <t>1. Уравнение адекватно.</t>
  </si>
  <si>
    <t>2. Факторный признак (единственный) значим.</t>
  </si>
  <si>
    <t xml:space="preserve"> =&gt; данное уравнение можно использовать как для анализа, так и для прогнозирования новых значений.</t>
  </si>
  <si>
    <t>В)</t>
  </si>
  <si>
    <t>Г.</t>
  </si>
  <si>
    <t>Для газеты Коммерсантъ:</t>
  </si>
  <si>
    <t xml:space="preserve"> = 135*175,68 + 4053,3 = </t>
  </si>
  <si>
    <t>регрессионный остаток:</t>
  </si>
  <si>
    <t xml:space="preserve"> = Y факт - Y^</t>
  </si>
  <si>
    <t>Фактическая стоимость разовой рекламы ниже для этой газеты, чем можно было бы</t>
  </si>
  <si>
    <t>ожидать от издания с таким тиражом.</t>
  </si>
  <si>
    <t>Без "Эксперт":</t>
  </si>
  <si>
    <t>Y = 131.31 X + 6268.61</t>
  </si>
  <si>
    <t>Для журнала "Эксперт":</t>
  </si>
  <si>
    <t>прогнозируемая стоимость рекламы</t>
  </si>
  <si>
    <t>руб.</t>
  </si>
  <si>
    <t>95% доверительный интервал:</t>
  </si>
  <si>
    <t>от Y^ - 1,96* Sy</t>
  </si>
  <si>
    <t>до Y^ + 1,96*Sy</t>
  </si>
  <si>
    <t>Стандартная ошибка, Sy</t>
  </si>
  <si>
    <t xml:space="preserve">от 15568.85 руб. до 28483.51 руб. </t>
  </si>
  <si>
    <t>С вероятностью 95% можно утверждать, что ожидаемая стоимость рекламы для журнала "Эксперт" должна составлять</t>
  </si>
  <si>
    <t>Фактическая стоимость = 38230 руб. Следовательно, "Эксперт" является "выбросом".</t>
  </si>
  <si>
    <t>(не принадлежит основной закономерности, т.к. стоимость рекламы значимо завышена)</t>
  </si>
  <si>
    <t>Следует использовать уравнение регрессии без этого журнала.</t>
  </si>
  <si>
    <t xml:space="preserve"> =&gt; 64,5% всех различий в стоимости рекламы объясняются величиной тиража, а остальные 35,5% прочими факторами (включая простую случайность, т.е.</t>
  </si>
  <si>
    <t>обычные различия)</t>
  </si>
  <si>
    <t>НОРМ.СТ.ОБР(р)</t>
  </si>
  <si>
    <t>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</si>
</sst>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Liberation Serif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0" fontId="4" fillId="0" borderId="6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6763342082239721E-2"/>
                  <c:y val="-8.3626029504932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Лист1!$B$2:$B$17</c:f>
              <c:numCache>
                <c:formatCode>General</c:formatCode>
                <c:ptCount val="16"/>
                <c:pt idx="0">
                  <c:v>135</c:v>
                </c:pt>
                <c:pt idx="1">
                  <c:v>120</c:v>
                </c:pt>
                <c:pt idx="2">
                  <c:v>110</c:v>
                </c:pt>
                <c:pt idx="3">
                  <c:v>95</c:v>
                </c:pt>
                <c:pt idx="4">
                  <c:v>90</c:v>
                </c:pt>
                <c:pt idx="5">
                  <c:v>40</c:v>
                </c:pt>
                <c:pt idx="6">
                  <c:v>80</c:v>
                </c:pt>
                <c:pt idx="7">
                  <c:v>40</c:v>
                </c:pt>
                <c:pt idx="8">
                  <c:v>15</c:v>
                </c:pt>
                <c:pt idx="9">
                  <c:v>90</c:v>
                </c:pt>
                <c:pt idx="10">
                  <c:v>70</c:v>
                </c:pt>
                <c:pt idx="11">
                  <c:v>40</c:v>
                </c:pt>
                <c:pt idx="12">
                  <c:v>60</c:v>
                </c:pt>
                <c:pt idx="13">
                  <c:v>30</c:v>
                </c:pt>
                <c:pt idx="14">
                  <c:v>80</c:v>
                </c:pt>
                <c:pt idx="15">
                  <c:v>69</c:v>
                </c:pt>
              </c:numCache>
            </c:numRef>
          </c:xVal>
          <c:yVal>
            <c:numRef>
              <c:f>Лист1!$C$2:$C$17</c:f>
              <c:numCache>
                <c:formatCode>General</c:formatCode>
                <c:ptCount val="16"/>
                <c:pt idx="0">
                  <c:v>22000</c:v>
                </c:pt>
                <c:pt idx="1">
                  <c:v>38230</c:v>
                </c:pt>
                <c:pt idx="2">
                  <c:v>18500</c:v>
                </c:pt>
                <c:pt idx="3">
                  <c:v>15650</c:v>
                </c:pt>
                <c:pt idx="4">
                  <c:v>25320</c:v>
                </c:pt>
                <c:pt idx="5">
                  <c:v>14000</c:v>
                </c:pt>
                <c:pt idx="6">
                  <c:v>18000</c:v>
                </c:pt>
                <c:pt idx="7">
                  <c:v>14500</c:v>
                </c:pt>
                <c:pt idx="8">
                  <c:v>9100</c:v>
                </c:pt>
                <c:pt idx="9">
                  <c:v>19500</c:v>
                </c:pt>
                <c:pt idx="10">
                  <c:v>14200</c:v>
                </c:pt>
                <c:pt idx="11">
                  <c:v>9400</c:v>
                </c:pt>
                <c:pt idx="12">
                  <c:v>10600</c:v>
                </c:pt>
                <c:pt idx="13">
                  <c:v>5000</c:v>
                </c:pt>
                <c:pt idx="14">
                  <c:v>18350</c:v>
                </c:pt>
                <c:pt idx="15">
                  <c:v>17000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E-4AA2-8D4B-24A3919F5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765016"/>
        <c:axId val="396767968"/>
      </c:scatterChart>
      <c:valAx>
        <c:axId val="39676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767968"/>
        <c:crosses val="autoZero"/>
        <c:crossBetween val="midCat"/>
      </c:valAx>
      <c:valAx>
        <c:axId val="3967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76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Лист1!$B$45:$B$57</c:f>
              <c:numCache>
                <c:formatCode>General</c:formatCode>
                <c:ptCount val="13"/>
                <c:pt idx="0">
                  <c:v>135</c:v>
                </c:pt>
                <c:pt idx="1">
                  <c:v>110</c:v>
                </c:pt>
                <c:pt idx="2">
                  <c:v>95</c:v>
                </c:pt>
                <c:pt idx="3">
                  <c:v>90</c:v>
                </c:pt>
                <c:pt idx="4">
                  <c:v>40</c:v>
                </c:pt>
                <c:pt idx="5">
                  <c:v>80</c:v>
                </c:pt>
                <c:pt idx="6">
                  <c:v>40</c:v>
                </c:pt>
                <c:pt idx="7">
                  <c:v>15</c:v>
                </c:pt>
                <c:pt idx="8">
                  <c:v>90</c:v>
                </c:pt>
                <c:pt idx="9">
                  <c:v>70</c:v>
                </c:pt>
                <c:pt idx="10">
                  <c:v>40</c:v>
                </c:pt>
                <c:pt idx="11">
                  <c:v>60</c:v>
                </c:pt>
                <c:pt idx="12">
                  <c:v>30</c:v>
                </c:pt>
              </c:numCache>
            </c:numRef>
          </c:xVal>
          <c:yVal>
            <c:numRef>
              <c:f>Лист1!$C$45:$C$57</c:f>
              <c:numCache>
                <c:formatCode>General</c:formatCode>
                <c:ptCount val="13"/>
                <c:pt idx="0">
                  <c:v>22000</c:v>
                </c:pt>
                <c:pt idx="1">
                  <c:v>18500</c:v>
                </c:pt>
                <c:pt idx="2">
                  <c:v>15650</c:v>
                </c:pt>
                <c:pt idx="3">
                  <c:v>25320</c:v>
                </c:pt>
                <c:pt idx="4">
                  <c:v>14000</c:v>
                </c:pt>
                <c:pt idx="5">
                  <c:v>18000</c:v>
                </c:pt>
                <c:pt idx="6">
                  <c:v>14500</c:v>
                </c:pt>
                <c:pt idx="7">
                  <c:v>9100</c:v>
                </c:pt>
                <c:pt idx="8">
                  <c:v>19500</c:v>
                </c:pt>
                <c:pt idx="9">
                  <c:v>14200</c:v>
                </c:pt>
                <c:pt idx="10">
                  <c:v>9400</c:v>
                </c:pt>
                <c:pt idx="11">
                  <c:v>10600</c:v>
                </c:pt>
                <c:pt idx="12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0-47FB-9978-BCED7E520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626840"/>
        <c:axId val="534623560"/>
      </c:scatterChart>
      <c:valAx>
        <c:axId val="53462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623560"/>
        <c:crosses val="autoZero"/>
        <c:crossBetween val="midCat"/>
      </c:valAx>
      <c:valAx>
        <c:axId val="53462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6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Лист1!$G$92:$G$106</c:f>
              <c:numCache>
                <c:formatCode>General</c:formatCode>
                <c:ptCount val="15"/>
                <c:pt idx="0">
                  <c:v>-5208.0026355421669</c:v>
                </c:pt>
                <c:pt idx="1">
                  <c:v>-3547.3945783132513</c:v>
                </c:pt>
                <c:pt idx="2">
                  <c:v>-3093.3518448795185</c:v>
                </c:pt>
                <c:pt idx="3">
                  <c:v>-2213.0478162650616</c:v>
                </c:pt>
                <c:pt idx="4">
                  <c:v>-2121.133283132529</c:v>
                </c:pt>
                <c:pt idx="5">
                  <c:v>-1995.8744352409703</c:v>
                </c:pt>
                <c:pt idx="6">
                  <c:v>-1260.5252259036151</c:v>
                </c:pt>
                <c:pt idx="7">
                  <c:v>861.69333584337619</c:v>
                </c:pt>
                <c:pt idx="8">
                  <c:v>1226.3441265060246</c:v>
                </c:pt>
                <c:pt idx="9">
                  <c:v>1413.2134789156626</c:v>
                </c:pt>
                <c:pt idx="10">
                  <c:v>1576.3441265060246</c:v>
                </c:pt>
                <c:pt idx="11">
                  <c:v>1670.7878388554218</c:v>
                </c:pt>
                <c:pt idx="12">
                  <c:v>2478.866716867471</c:v>
                </c:pt>
                <c:pt idx="13">
                  <c:v>2978.866716867471</c:v>
                </c:pt>
                <c:pt idx="14">
                  <c:v>7233.2134789156626</c:v>
                </c:pt>
              </c:numCache>
            </c:numRef>
          </c:xVal>
          <c:yVal>
            <c:numRef>
              <c:f>Лист1!$J$92:$J$106</c:f>
              <c:numCache>
                <c:formatCode>General</c:formatCode>
                <c:ptCount val="15"/>
                <c:pt idx="0">
                  <c:v>-1.8339146358159142</c:v>
                </c:pt>
                <c:pt idx="1">
                  <c:v>-1.2815515655446006</c:v>
                </c:pt>
                <c:pt idx="2">
                  <c:v>-0.96742156610170071</c:v>
                </c:pt>
                <c:pt idx="3">
                  <c:v>-0.72791329088164469</c:v>
                </c:pt>
                <c:pt idx="4">
                  <c:v>-0.52440051270804089</c:v>
                </c:pt>
                <c:pt idx="5">
                  <c:v>-0.34069482708779553</c:v>
                </c:pt>
                <c:pt idx="6">
                  <c:v>-0.16789400478810546</c:v>
                </c:pt>
                <c:pt idx="7">
                  <c:v>0</c:v>
                </c:pt>
                <c:pt idx="8">
                  <c:v>0.16789400478810546</c:v>
                </c:pt>
                <c:pt idx="9">
                  <c:v>0.34069482708779542</c:v>
                </c:pt>
                <c:pt idx="10">
                  <c:v>0.52440051270804078</c:v>
                </c:pt>
                <c:pt idx="11">
                  <c:v>0.72791329088164458</c:v>
                </c:pt>
                <c:pt idx="12">
                  <c:v>0.96742156610170071</c:v>
                </c:pt>
                <c:pt idx="13">
                  <c:v>1.2815515655446006</c:v>
                </c:pt>
                <c:pt idx="14">
                  <c:v>1.8339146358159142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2-4334-8ED8-871C19B08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24896"/>
        <c:axId val="532027520"/>
      </c:scatterChart>
      <c:valAx>
        <c:axId val="53202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027520"/>
        <c:crosses val="autoZero"/>
        <c:crossBetween val="midCat"/>
      </c:valAx>
      <c:valAx>
        <c:axId val="5320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02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5E0E3517-2380-405F-9037-23DA8B1531A3}">
          <cx:tx>
            <cx:txData>
              <cx:f>_xlchart.v1.0</cx:f>
              <cx:v>Тираж (тыс. экз.)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AED1787-782F-4C4D-BF57-062728DD5D6B}">
          <cx:tx>
            <cx:txData>
              <cx:f>_xlchart.v1.2</cx:f>
              <cx:v>Стоимость разовой модульной рекламы «клэссифайд», руб.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17</xdr:row>
      <xdr:rowOff>61912</xdr:rowOff>
    </xdr:from>
    <xdr:to>
      <xdr:col>2</xdr:col>
      <xdr:colOff>1624012</xdr:colOff>
      <xdr:row>33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8B6101-C0CE-4FD0-813F-223491D5C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109537</xdr:colOff>
      <xdr:row>43</xdr:row>
      <xdr:rowOff>119062</xdr:rowOff>
    </xdr:from>
    <xdr:to>
      <xdr:col>7</xdr:col>
      <xdr:colOff>319087</xdr:colOff>
      <xdr:row>53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403E44-5570-484E-BC6A-A8206899E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180974</xdr:colOff>
      <xdr:row>0</xdr:row>
      <xdr:rowOff>104775</xdr:rowOff>
    </xdr:from>
    <xdr:to>
      <xdr:col>8</xdr:col>
      <xdr:colOff>276224</xdr:colOff>
      <xdr:row>13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7294F340-DECA-4C23-AE98-2DC61E750E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5849" y="104775"/>
              <a:ext cx="5838825" cy="31289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1504950</xdr:colOff>
      <xdr:row>106</xdr:row>
      <xdr:rowOff>133349</xdr:rowOff>
    </xdr:from>
    <xdr:to>
      <xdr:col>9</xdr:col>
      <xdr:colOff>66675</xdr:colOff>
      <xdr:row>123</xdr:row>
      <xdr:rowOff>19048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9AAF3A9-47BF-4D18-A207-ED8542DCD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C344-8FE3-4BAD-963E-C3435C2BF6E7}">
  <dimension ref="A1:M106"/>
  <sheetViews>
    <sheetView tabSelected="1" topLeftCell="C75" zoomScaleNormal="100" workbookViewId="0">
      <selection activeCell="J109" sqref="J109"/>
    </sheetView>
  </sheetViews>
  <sheetFormatPr defaultRowHeight="15" x14ac:dyDescent="0.25"/>
  <cols>
    <col min="1" max="1" width="24.28515625" customWidth="1"/>
    <col min="2" max="2" width="21.5703125" customWidth="1"/>
    <col min="3" max="3" width="24.85546875" customWidth="1"/>
    <col min="5" max="5" width="27.42578125" customWidth="1"/>
    <col min="6" max="6" width="23" customWidth="1"/>
    <col min="8" max="8" width="17.42578125" customWidth="1"/>
    <col min="9" max="9" width="23.85546875" customWidth="1"/>
    <col min="10" max="10" width="18.140625" customWidth="1"/>
  </cols>
  <sheetData>
    <row r="1" spans="1:12" ht="45.75" thickBot="1" x14ac:dyDescent="0.3">
      <c r="A1" s="1"/>
      <c r="B1" s="1" t="s">
        <v>0</v>
      </c>
      <c r="C1" s="2" t="s">
        <v>1</v>
      </c>
    </row>
    <row r="2" spans="1:12" ht="15.75" thickBot="1" x14ac:dyDescent="0.3">
      <c r="A2" s="3" t="s">
        <v>2</v>
      </c>
      <c r="B2" s="3">
        <v>135</v>
      </c>
      <c r="C2" s="4">
        <v>22000</v>
      </c>
      <c r="E2" t="s">
        <v>23</v>
      </c>
    </row>
    <row r="3" spans="1:12" ht="15.75" thickBot="1" x14ac:dyDescent="0.3">
      <c r="A3" s="3" t="s">
        <v>3</v>
      </c>
      <c r="B3" s="3">
        <v>120</v>
      </c>
      <c r="C3" s="4">
        <v>38230</v>
      </c>
    </row>
    <row r="4" spans="1:12" ht="15.75" thickBot="1" x14ac:dyDescent="0.3">
      <c r="A4" s="3" t="s">
        <v>4</v>
      </c>
      <c r="B4" s="3">
        <v>110</v>
      </c>
      <c r="C4" s="4">
        <v>18500</v>
      </c>
      <c r="E4" s="8" t="s">
        <v>24</v>
      </c>
      <c r="F4" s="8"/>
    </row>
    <row r="5" spans="1:12" ht="15.75" thickBot="1" x14ac:dyDescent="0.3">
      <c r="A5" s="3" t="s">
        <v>5</v>
      </c>
      <c r="B5" s="3">
        <v>95</v>
      </c>
      <c r="C5" s="4">
        <v>15650</v>
      </c>
      <c r="E5" s="5" t="s">
        <v>25</v>
      </c>
      <c r="F5" s="5">
        <v>0.77536867096039785</v>
      </c>
    </row>
    <row r="6" spans="1:12" ht="15.75" thickBot="1" x14ac:dyDescent="0.3">
      <c r="A6" s="3" t="s">
        <v>6</v>
      </c>
      <c r="B6" s="3">
        <v>90</v>
      </c>
      <c r="C6" s="4">
        <v>25320</v>
      </c>
      <c r="E6" s="5" t="s">
        <v>26</v>
      </c>
      <c r="F6" s="5">
        <v>0.60119657590689379</v>
      </c>
    </row>
    <row r="7" spans="1:12" ht="15.75" thickBot="1" x14ac:dyDescent="0.3">
      <c r="A7" s="3" t="s">
        <v>7</v>
      </c>
      <c r="B7" s="3">
        <v>40</v>
      </c>
      <c r="C7" s="4">
        <v>14000</v>
      </c>
      <c r="E7" s="5" t="s">
        <v>27</v>
      </c>
      <c r="F7" s="5">
        <v>0.57271061704310056</v>
      </c>
    </row>
    <row r="8" spans="1:12" ht="15.75" thickBot="1" x14ac:dyDescent="0.3">
      <c r="A8" s="3" t="s">
        <v>8</v>
      </c>
      <c r="B8" s="3">
        <v>80</v>
      </c>
      <c r="C8" s="4">
        <v>18000</v>
      </c>
      <c r="E8" s="5" t="s">
        <v>28</v>
      </c>
      <c r="F8" s="5">
        <v>5023.4063364797694</v>
      </c>
    </row>
    <row r="9" spans="1:12" ht="15.75" thickBot="1" x14ac:dyDescent="0.3">
      <c r="A9" s="3" t="s">
        <v>9</v>
      </c>
      <c r="B9" s="3">
        <v>40</v>
      </c>
      <c r="C9" s="4">
        <v>14500</v>
      </c>
      <c r="E9" s="6" t="s">
        <v>29</v>
      </c>
      <c r="F9" s="6">
        <v>16</v>
      </c>
    </row>
    <row r="10" spans="1:12" ht="30.75" thickBot="1" x14ac:dyDescent="0.3">
      <c r="A10" s="3" t="s">
        <v>10</v>
      </c>
      <c r="B10" s="3">
        <v>15</v>
      </c>
      <c r="C10" s="4">
        <v>9100</v>
      </c>
    </row>
    <row r="11" spans="1:12" ht="15.75" thickBot="1" x14ac:dyDescent="0.3">
      <c r="A11" s="3" t="s">
        <v>11</v>
      </c>
      <c r="B11" s="3">
        <v>90</v>
      </c>
      <c r="C11" s="4">
        <v>19500</v>
      </c>
      <c r="E11" t="s">
        <v>30</v>
      </c>
    </row>
    <row r="12" spans="1:12" ht="15.75" thickBot="1" x14ac:dyDescent="0.3">
      <c r="A12" s="3" t="s">
        <v>12</v>
      </c>
      <c r="B12" s="3">
        <v>70</v>
      </c>
      <c r="C12" s="4">
        <v>14200</v>
      </c>
      <c r="E12" s="7"/>
      <c r="F12" s="7" t="s">
        <v>35</v>
      </c>
      <c r="G12" s="7" t="s">
        <v>36</v>
      </c>
      <c r="H12" s="7" t="s">
        <v>37</v>
      </c>
      <c r="I12" s="7" t="s">
        <v>38</v>
      </c>
      <c r="J12" s="7" t="s">
        <v>39</v>
      </c>
    </row>
    <row r="13" spans="1:12" ht="15.75" thickBot="1" x14ac:dyDescent="0.3">
      <c r="A13" s="3" t="s">
        <v>13</v>
      </c>
      <c r="B13" s="3">
        <v>40</v>
      </c>
      <c r="C13" s="4">
        <v>9400</v>
      </c>
      <c r="E13" s="5" t="s">
        <v>31</v>
      </c>
      <c r="F13" s="5">
        <v>1</v>
      </c>
      <c r="G13" s="5">
        <v>532576836.6506086</v>
      </c>
      <c r="H13" s="5">
        <v>532576836.6506086</v>
      </c>
      <c r="I13" s="5">
        <v>21.105014536513874</v>
      </c>
      <c r="J13" s="5">
        <v>4.1718526671831197E-4</v>
      </c>
      <c r="K13" s="9" t="s">
        <v>59</v>
      </c>
      <c r="L13" t="s">
        <v>60</v>
      </c>
    </row>
    <row r="14" spans="1:12" ht="15.75" thickBot="1" x14ac:dyDescent="0.3">
      <c r="A14" s="3" t="s">
        <v>14</v>
      </c>
      <c r="B14" s="3">
        <v>60</v>
      </c>
      <c r="C14" s="4">
        <v>10600</v>
      </c>
      <c r="E14" s="5" t="s">
        <v>32</v>
      </c>
      <c r="F14" s="5">
        <v>14</v>
      </c>
      <c r="G14" s="5">
        <v>353284557.0993914</v>
      </c>
      <c r="H14" s="5">
        <v>25234611.221385099</v>
      </c>
      <c r="I14" s="5"/>
      <c r="L14" t="s">
        <v>61</v>
      </c>
    </row>
    <row r="15" spans="1:12" ht="15.75" thickBot="1" x14ac:dyDescent="0.3">
      <c r="A15" s="3" t="s">
        <v>15</v>
      </c>
      <c r="B15" s="3">
        <v>30</v>
      </c>
      <c r="C15" s="4">
        <v>5000</v>
      </c>
      <c r="E15" s="6" t="s">
        <v>33</v>
      </c>
      <c r="F15" s="6">
        <v>15</v>
      </c>
      <c r="G15" s="6">
        <v>885861393.75</v>
      </c>
      <c r="H15" s="6"/>
      <c r="I15" s="6"/>
      <c r="J15" s="6"/>
      <c r="L15" t="s">
        <v>62</v>
      </c>
    </row>
    <row r="16" spans="1:12" ht="15.75" thickBot="1" x14ac:dyDescent="0.3">
      <c r="A16" s="3" t="s">
        <v>16</v>
      </c>
      <c r="B16" s="3">
        <v>80</v>
      </c>
      <c r="C16" s="4">
        <v>18350</v>
      </c>
    </row>
    <row r="17" spans="1:13" ht="15.75" thickBot="1" x14ac:dyDescent="0.3">
      <c r="A17" s="3" t="s">
        <v>17</v>
      </c>
      <c r="B17" s="3">
        <v>69</v>
      </c>
      <c r="C17" s="4">
        <v>17000</v>
      </c>
      <c r="E17" s="10" t="s">
        <v>66</v>
      </c>
      <c r="F17" s="7" t="s">
        <v>40</v>
      </c>
      <c r="G17" s="7" t="s">
        <v>28</v>
      </c>
      <c r="H17" s="7" t="s">
        <v>41</v>
      </c>
      <c r="I17" s="7" t="s">
        <v>42</v>
      </c>
    </row>
    <row r="18" spans="1:13" x14ac:dyDescent="0.25">
      <c r="E18" s="5" t="s">
        <v>34</v>
      </c>
      <c r="F18" s="5">
        <v>4053.3215010142067</v>
      </c>
      <c r="G18" s="5">
        <v>3052.4223849583768</v>
      </c>
      <c r="H18" s="5">
        <v>1.3279032158157489</v>
      </c>
      <c r="I18" s="5">
        <v>0.20545470486093009</v>
      </c>
    </row>
    <row r="19" spans="1:13" ht="15.75" thickBot="1" x14ac:dyDescent="0.3">
      <c r="E19" s="6" t="s">
        <v>47</v>
      </c>
      <c r="F19" s="6">
        <v>175.68458417849888</v>
      </c>
      <c r="G19" s="6">
        <v>38.242020261363493</v>
      </c>
      <c r="H19" s="6">
        <v>4.5940194314471334</v>
      </c>
      <c r="I19" s="6">
        <v>4.1718526671831468E-4</v>
      </c>
    </row>
    <row r="20" spans="1:13" x14ac:dyDescent="0.25">
      <c r="E20" s="5"/>
      <c r="F20" s="5"/>
      <c r="G20" s="5"/>
      <c r="I20" s="5"/>
    </row>
    <row r="21" spans="1:13" x14ac:dyDescent="0.25">
      <c r="E21" s="5"/>
      <c r="F21" s="5"/>
      <c r="G21" s="5"/>
      <c r="H21" s="5"/>
      <c r="I21" s="5"/>
      <c r="J21" s="5"/>
      <c r="K21" s="5"/>
      <c r="L21" s="5"/>
      <c r="M21" s="5"/>
    </row>
    <row r="23" spans="1:13" x14ac:dyDescent="0.25">
      <c r="F23" t="s">
        <v>52</v>
      </c>
    </row>
    <row r="24" spans="1:13" x14ac:dyDescent="0.25">
      <c r="F24" s="11" t="s">
        <v>53</v>
      </c>
    </row>
    <row r="26" spans="1:13" x14ac:dyDescent="0.25">
      <c r="J26" t="s">
        <v>54</v>
      </c>
    </row>
    <row r="27" spans="1:13" x14ac:dyDescent="0.25">
      <c r="J27" t="s">
        <v>55</v>
      </c>
    </row>
    <row r="28" spans="1:13" x14ac:dyDescent="0.25">
      <c r="E28" t="s">
        <v>68</v>
      </c>
      <c r="F28" t="s">
        <v>69</v>
      </c>
      <c r="G28">
        <f>F19*B2+F18</f>
        <v>27770.740365111553</v>
      </c>
      <c r="J28" t="s">
        <v>56</v>
      </c>
    </row>
    <row r="29" spans="1:13" x14ac:dyDescent="0.25">
      <c r="E29" t="s">
        <v>70</v>
      </c>
      <c r="F29" t="s">
        <v>71</v>
      </c>
      <c r="G29">
        <f>C2-G28</f>
        <v>-5770.7403651115528</v>
      </c>
      <c r="J29" t="s">
        <v>58</v>
      </c>
    </row>
    <row r="30" spans="1:13" x14ac:dyDescent="0.25">
      <c r="E30" s="11" t="s">
        <v>72</v>
      </c>
      <c r="J30" s="5" t="s">
        <v>57</v>
      </c>
    </row>
    <row r="31" spans="1:13" x14ac:dyDescent="0.25">
      <c r="E31" s="11" t="s">
        <v>73</v>
      </c>
    </row>
    <row r="32" spans="1:13" x14ac:dyDescent="0.25">
      <c r="J32" s="11" t="s">
        <v>67</v>
      </c>
    </row>
    <row r="33" spans="1:10" x14ac:dyDescent="0.25">
      <c r="J33" t="s">
        <v>63</v>
      </c>
    </row>
    <row r="34" spans="1:10" x14ac:dyDescent="0.25">
      <c r="J34" t="s">
        <v>64</v>
      </c>
    </row>
    <row r="35" spans="1:10" x14ac:dyDescent="0.25">
      <c r="J35" t="s">
        <v>65</v>
      </c>
    </row>
    <row r="36" spans="1:10" x14ac:dyDescent="0.25">
      <c r="A36" t="s">
        <v>18</v>
      </c>
    </row>
    <row r="37" spans="1:10" x14ac:dyDescent="0.25">
      <c r="A37" t="s">
        <v>19</v>
      </c>
    </row>
    <row r="39" spans="1:10" x14ac:dyDescent="0.25">
      <c r="A39" t="s">
        <v>20</v>
      </c>
      <c r="B39">
        <f>CORREL(B2:B17,C2:C17)</f>
        <v>0.77536867096039774</v>
      </c>
      <c r="C39" t="s">
        <v>21</v>
      </c>
    </row>
    <row r="40" spans="1:10" x14ac:dyDescent="0.25">
      <c r="C40" t="s">
        <v>22</v>
      </c>
    </row>
    <row r="43" spans="1:10" ht="15.75" thickBot="1" x14ac:dyDescent="0.3">
      <c r="A43" t="s">
        <v>74</v>
      </c>
    </row>
    <row r="44" spans="1:10" ht="45.75" thickBot="1" x14ac:dyDescent="0.3">
      <c r="A44" s="1"/>
      <c r="B44" s="1" t="s">
        <v>0</v>
      </c>
      <c r="C44" s="2" t="s">
        <v>1</v>
      </c>
    </row>
    <row r="45" spans="1:10" ht="15.75" thickBot="1" x14ac:dyDescent="0.3">
      <c r="A45" s="3" t="s">
        <v>2</v>
      </c>
      <c r="B45" s="3">
        <v>135</v>
      </c>
      <c r="C45" s="4">
        <v>22000</v>
      </c>
    </row>
    <row r="46" spans="1:10" ht="15.75" thickBot="1" x14ac:dyDescent="0.3">
      <c r="A46" s="3" t="s">
        <v>4</v>
      </c>
      <c r="B46" s="3">
        <v>110</v>
      </c>
      <c r="C46" s="4">
        <v>18500</v>
      </c>
    </row>
    <row r="47" spans="1:10" ht="15.75" thickBot="1" x14ac:dyDescent="0.3">
      <c r="A47" s="3" t="s">
        <v>5</v>
      </c>
      <c r="B47" s="3">
        <v>95</v>
      </c>
      <c r="C47" s="4">
        <v>15650</v>
      </c>
    </row>
    <row r="48" spans="1:10" ht="15.75" thickBot="1" x14ac:dyDescent="0.3">
      <c r="A48" s="3" t="s">
        <v>6</v>
      </c>
      <c r="B48" s="3">
        <v>90</v>
      </c>
      <c r="C48" s="4">
        <v>25320</v>
      </c>
    </row>
    <row r="49" spans="1:9" ht="15.75" thickBot="1" x14ac:dyDescent="0.3">
      <c r="A49" s="3" t="s">
        <v>7</v>
      </c>
      <c r="B49" s="3">
        <v>40</v>
      </c>
      <c r="C49" s="4">
        <v>14000</v>
      </c>
    </row>
    <row r="50" spans="1:9" ht="15.75" thickBot="1" x14ac:dyDescent="0.3">
      <c r="A50" s="3" t="s">
        <v>8</v>
      </c>
      <c r="B50" s="3">
        <v>80</v>
      </c>
      <c r="C50" s="4">
        <v>18000</v>
      </c>
    </row>
    <row r="51" spans="1:9" ht="15.75" thickBot="1" x14ac:dyDescent="0.3">
      <c r="A51" s="3" t="s">
        <v>9</v>
      </c>
      <c r="B51" s="3">
        <v>40</v>
      </c>
      <c r="C51" s="4">
        <v>14500</v>
      </c>
    </row>
    <row r="52" spans="1:9" ht="30.75" thickBot="1" x14ac:dyDescent="0.3">
      <c r="A52" s="3" t="s">
        <v>10</v>
      </c>
      <c r="B52" s="3">
        <v>15</v>
      </c>
      <c r="C52" s="4">
        <v>9100</v>
      </c>
    </row>
    <row r="53" spans="1:9" ht="15.75" thickBot="1" x14ac:dyDescent="0.3">
      <c r="A53" s="3" t="s">
        <v>11</v>
      </c>
      <c r="B53" s="3">
        <v>90</v>
      </c>
      <c r="C53" s="4">
        <v>19500</v>
      </c>
    </row>
    <row r="54" spans="1:9" ht="15.75" thickBot="1" x14ac:dyDescent="0.3">
      <c r="A54" s="3" t="s">
        <v>12</v>
      </c>
      <c r="B54" s="3">
        <v>70</v>
      </c>
      <c r="C54" s="4">
        <v>14200</v>
      </c>
    </row>
    <row r="55" spans="1:9" ht="15.75" thickBot="1" x14ac:dyDescent="0.3">
      <c r="A55" s="3" t="s">
        <v>13</v>
      </c>
      <c r="B55" s="3">
        <v>40</v>
      </c>
      <c r="C55" s="4">
        <v>9400</v>
      </c>
    </row>
    <row r="56" spans="1:9" ht="15.75" thickBot="1" x14ac:dyDescent="0.3">
      <c r="A56" s="3" t="s">
        <v>14</v>
      </c>
      <c r="B56" s="3">
        <v>60</v>
      </c>
      <c r="C56" s="4">
        <v>10600</v>
      </c>
    </row>
    <row r="57" spans="1:9" ht="15.75" thickBot="1" x14ac:dyDescent="0.3">
      <c r="A57" s="3" t="s">
        <v>15</v>
      </c>
      <c r="B57" s="3">
        <v>30</v>
      </c>
      <c r="C57" s="4">
        <v>5000</v>
      </c>
    </row>
    <row r="58" spans="1:9" ht="15.75" thickBot="1" x14ac:dyDescent="0.3">
      <c r="A58" s="3" t="s">
        <v>16</v>
      </c>
      <c r="B58" s="3">
        <v>80</v>
      </c>
      <c r="C58" s="4">
        <v>18350</v>
      </c>
    </row>
    <row r="59" spans="1:9" ht="15.75" thickBot="1" x14ac:dyDescent="0.3">
      <c r="A59" s="3" t="s">
        <v>17</v>
      </c>
      <c r="B59" s="3">
        <v>69</v>
      </c>
      <c r="C59" s="4">
        <v>17000</v>
      </c>
    </row>
    <row r="60" spans="1:9" ht="15.75" thickBot="1" x14ac:dyDescent="0.3"/>
    <row r="61" spans="1:9" x14ac:dyDescent="0.25">
      <c r="A61" s="8" t="s">
        <v>24</v>
      </c>
      <c r="B61" s="8"/>
    </row>
    <row r="62" spans="1:9" x14ac:dyDescent="0.25">
      <c r="A62" s="5" t="s">
        <v>25</v>
      </c>
      <c r="B62" s="5">
        <v>0.80317270912047645</v>
      </c>
    </row>
    <row r="63" spans="1:9" x14ac:dyDescent="0.25">
      <c r="A63" s="5" t="s">
        <v>26</v>
      </c>
      <c r="B63" s="5">
        <v>0.64508640067592549</v>
      </c>
      <c r="C63" t="s">
        <v>88</v>
      </c>
    </row>
    <row r="64" spans="1:9" x14ac:dyDescent="0.25">
      <c r="A64" s="5" t="s">
        <v>27</v>
      </c>
      <c r="B64" s="5">
        <v>0.61778535457407358</v>
      </c>
      <c r="I64" t="s">
        <v>89</v>
      </c>
    </row>
    <row r="65" spans="1:9" x14ac:dyDescent="0.25">
      <c r="A65" s="5" t="s">
        <v>82</v>
      </c>
      <c r="B65" s="5">
        <v>3294.5544328745791</v>
      </c>
    </row>
    <row r="66" spans="1:9" ht="15.75" thickBot="1" x14ac:dyDescent="0.3">
      <c r="A66" s="6" t="s">
        <v>29</v>
      </c>
      <c r="B66" s="6">
        <v>15</v>
      </c>
    </row>
    <row r="68" spans="1:9" ht="15.75" thickBot="1" x14ac:dyDescent="0.3">
      <c r="A68" t="s">
        <v>30</v>
      </c>
    </row>
    <row r="69" spans="1:9" x14ac:dyDescent="0.25">
      <c r="A69" s="7"/>
      <c r="B69" s="7" t="s">
        <v>35</v>
      </c>
      <c r="C69" s="7" t="s">
        <v>36</v>
      </c>
      <c r="D69" s="7" t="s">
        <v>37</v>
      </c>
      <c r="E69" s="7" t="s">
        <v>38</v>
      </c>
      <c r="F69" s="7" t="s">
        <v>39</v>
      </c>
    </row>
    <row r="70" spans="1:9" x14ac:dyDescent="0.25">
      <c r="A70" s="5" t="s">
        <v>31</v>
      </c>
      <c r="B70" s="5">
        <v>1</v>
      </c>
      <c r="C70" s="5">
        <v>256467284.154744</v>
      </c>
      <c r="D70" s="5">
        <v>256467284.154744</v>
      </c>
      <c r="E70" s="5">
        <v>23.628633066634322</v>
      </c>
      <c r="F70" s="5">
        <v>3.110212854735816E-4</v>
      </c>
    </row>
    <row r="71" spans="1:9" x14ac:dyDescent="0.25">
      <c r="A71" s="5" t="s">
        <v>32</v>
      </c>
      <c r="B71" s="5">
        <v>13</v>
      </c>
      <c r="C71" s="5">
        <v>141103155.845256</v>
      </c>
      <c r="D71" s="5">
        <v>10854088.911173539</v>
      </c>
      <c r="E71" s="5"/>
      <c r="F71" s="5"/>
    </row>
    <row r="72" spans="1:9" ht="15.75" thickBot="1" x14ac:dyDescent="0.3">
      <c r="A72" s="6" t="s">
        <v>33</v>
      </c>
      <c r="B72" s="6">
        <v>14</v>
      </c>
      <c r="C72" s="6">
        <v>397570440</v>
      </c>
      <c r="D72" s="6"/>
      <c r="E72" s="6"/>
      <c r="F72" s="6"/>
    </row>
    <row r="73" spans="1:9" ht="15.75" thickBot="1" x14ac:dyDescent="0.3"/>
    <row r="74" spans="1:9" x14ac:dyDescent="0.25">
      <c r="A74" s="7"/>
      <c r="B74" s="7" t="s">
        <v>40</v>
      </c>
      <c r="C74" s="7" t="s">
        <v>28</v>
      </c>
      <c r="D74" s="7" t="s">
        <v>41</v>
      </c>
      <c r="E74" s="7" t="s">
        <v>42</v>
      </c>
      <c r="F74" s="7" t="s">
        <v>43</v>
      </c>
      <c r="G74" s="7" t="s">
        <v>44</v>
      </c>
      <c r="H74" s="7" t="s">
        <v>45</v>
      </c>
      <c r="I74" s="7" t="s">
        <v>46</v>
      </c>
    </row>
    <row r="75" spans="1:9" x14ac:dyDescent="0.25">
      <c r="A75" s="5" t="s">
        <v>34</v>
      </c>
      <c r="B75" s="5">
        <v>6268.6106927710807</v>
      </c>
      <c r="C75" s="5">
        <v>2063.651501137289</v>
      </c>
      <c r="D75" s="5">
        <v>3.037630476520099</v>
      </c>
      <c r="E75" s="5">
        <v>9.5239686600693679E-3</v>
      </c>
      <c r="F75" s="5">
        <v>1810.3626718516907</v>
      </c>
      <c r="G75" s="5">
        <v>10726.858713690472</v>
      </c>
      <c r="H75" s="5">
        <v>1810.3626718516907</v>
      </c>
      <c r="I75" s="5">
        <v>10726.858713690472</v>
      </c>
    </row>
    <row r="76" spans="1:9" ht="15.75" thickBot="1" x14ac:dyDescent="0.3">
      <c r="A76" s="6" t="s">
        <v>47</v>
      </c>
      <c r="B76" s="6">
        <v>131.31306475903619</v>
      </c>
      <c r="C76" s="6">
        <v>27.013984014681498</v>
      </c>
      <c r="D76" s="6">
        <v>4.8609292390071186</v>
      </c>
      <c r="E76" s="6">
        <v>3.110212854735816E-4</v>
      </c>
      <c r="F76" s="6">
        <v>72.952900407531374</v>
      </c>
      <c r="G76" s="6">
        <v>189.673229110541</v>
      </c>
      <c r="H76" s="6">
        <v>72.952900407531374</v>
      </c>
      <c r="I76" s="6">
        <v>189.673229110541</v>
      </c>
    </row>
    <row r="78" spans="1:9" x14ac:dyDescent="0.25">
      <c r="D78" t="s">
        <v>76</v>
      </c>
    </row>
    <row r="79" spans="1:9" x14ac:dyDescent="0.25">
      <c r="D79" t="s">
        <v>77</v>
      </c>
      <c r="F79">
        <f>B76*120+B75</f>
        <v>22026.178463855424</v>
      </c>
      <c r="G79" t="s">
        <v>78</v>
      </c>
    </row>
    <row r="80" spans="1:9" x14ac:dyDescent="0.25">
      <c r="D80" t="s">
        <v>79</v>
      </c>
    </row>
    <row r="81" spans="1:10" x14ac:dyDescent="0.25">
      <c r="D81" t="s">
        <v>80</v>
      </c>
      <c r="F81" t="s">
        <v>81</v>
      </c>
    </row>
    <row r="82" spans="1:10" x14ac:dyDescent="0.25">
      <c r="D82">
        <f>F79-1.96*B65</f>
        <v>15568.851775421248</v>
      </c>
      <c r="F82">
        <f>F79+1.96*B65</f>
        <v>28483.505152289599</v>
      </c>
    </row>
    <row r="83" spans="1:10" x14ac:dyDescent="0.25">
      <c r="D83" t="s">
        <v>84</v>
      </c>
    </row>
    <row r="84" spans="1:10" x14ac:dyDescent="0.25">
      <c r="D84" t="s">
        <v>83</v>
      </c>
    </row>
    <row r="85" spans="1:10" x14ac:dyDescent="0.25">
      <c r="D85" t="s">
        <v>85</v>
      </c>
    </row>
    <row r="86" spans="1:10" x14ac:dyDescent="0.25">
      <c r="D86" t="s">
        <v>86</v>
      </c>
    </row>
    <row r="87" spans="1:10" x14ac:dyDescent="0.25">
      <c r="D87" t="s">
        <v>87</v>
      </c>
    </row>
    <row r="88" spans="1:10" x14ac:dyDescent="0.25">
      <c r="D88" s="11" t="s">
        <v>75</v>
      </c>
    </row>
    <row r="90" spans="1:10" ht="15.75" thickBot="1" x14ac:dyDescent="0.3"/>
    <row r="91" spans="1:10" x14ac:dyDescent="0.25">
      <c r="A91" s="7" t="s">
        <v>48</v>
      </c>
      <c r="B91" s="7" t="s">
        <v>49</v>
      </c>
      <c r="C91" s="7" t="s">
        <v>50</v>
      </c>
      <c r="D91" s="7" t="s">
        <v>51</v>
      </c>
      <c r="I91" s="12" t="s">
        <v>91</v>
      </c>
      <c r="J91" t="s">
        <v>90</v>
      </c>
    </row>
    <row r="92" spans="1:10" x14ac:dyDescent="0.25">
      <c r="A92" s="5">
        <v>1</v>
      </c>
      <c r="B92" s="5">
        <v>23995.87443524097</v>
      </c>
      <c r="C92" s="5">
        <v>-1995.8744352409703</v>
      </c>
      <c r="D92" s="5">
        <v>-0.62867887842485437</v>
      </c>
      <c r="G92" s="5">
        <v>-5208.0026355421669</v>
      </c>
      <c r="H92" s="5">
        <v>1</v>
      </c>
      <c r="I92">
        <f>(H92-0.5)/15</f>
        <v>3.3333333333333333E-2</v>
      </c>
      <c r="J92">
        <f>_xlfn.NORM.S.INV(I92:I106)</f>
        <v>-1.8339146358159142</v>
      </c>
    </row>
    <row r="93" spans="1:10" x14ac:dyDescent="0.25">
      <c r="A93" s="5">
        <v>2</v>
      </c>
      <c r="B93" s="5">
        <v>20713.047816265062</v>
      </c>
      <c r="C93" s="5">
        <v>-2213.0478162650616</v>
      </c>
      <c r="D93" s="5">
        <v>-0.69708614653512257</v>
      </c>
      <c r="G93" s="5">
        <v>-3547.3945783132513</v>
      </c>
      <c r="H93" s="5">
        <v>2</v>
      </c>
      <c r="I93">
        <f t="shared" ref="I93:I106" si="0">(H93-0.5)/15</f>
        <v>0.1</v>
      </c>
      <c r="J93">
        <f t="shared" ref="J93:J106" si="1">_xlfn.NORM.S.INV(I93:I107)</f>
        <v>-1.2815515655446006</v>
      </c>
    </row>
    <row r="94" spans="1:10" x14ac:dyDescent="0.25">
      <c r="A94" s="5">
        <v>3</v>
      </c>
      <c r="B94" s="5">
        <v>18743.351844879518</v>
      </c>
      <c r="C94" s="5">
        <v>-3093.3518448795185</v>
      </c>
      <c r="D94" s="5">
        <v>-0.97437240242897083</v>
      </c>
      <c r="G94" s="5">
        <v>-3093.3518448795185</v>
      </c>
      <c r="H94" s="5">
        <v>3</v>
      </c>
      <c r="I94">
        <f t="shared" si="0"/>
        <v>0.16666666666666666</v>
      </c>
      <c r="J94">
        <f t="shared" si="1"/>
        <v>-0.96742156610170071</v>
      </c>
    </row>
    <row r="95" spans="1:10" x14ac:dyDescent="0.25">
      <c r="A95" s="5">
        <v>4</v>
      </c>
      <c r="B95" s="5">
        <v>18086.786521084337</v>
      </c>
      <c r="C95" s="5">
        <v>7233.2134789156626</v>
      </c>
      <c r="D95" s="5">
        <v>2.2783840791984562</v>
      </c>
      <c r="G95" s="5">
        <v>-2213.0478162650616</v>
      </c>
      <c r="H95" s="5">
        <v>4</v>
      </c>
      <c r="I95">
        <f t="shared" si="0"/>
        <v>0.23333333333333334</v>
      </c>
      <c r="J95">
        <f t="shared" si="1"/>
        <v>-0.72791329088164469</v>
      </c>
    </row>
    <row r="96" spans="1:10" x14ac:dyDescent="0.25">
      <c r="A96" s="5">
        <v>5</v>
      </c>
      <c r="B96" s="5">
        <v>11521.133283132529</v>
      </c>
      <c r="C96" s="5">
        <v>2478.866716867471</v>
      </c>
      <c r="D96" s="5">
        <v>0.78081622761844183</v>
      </c>
      <c r="G96" s="5">
        <v>-2121.133283132529</v>
      </c>
      <c r="H96" s="5">
        <v>5</v>
      </c>
      <c r="I96">
        <f t="shared" si="0"/>
        <v>0.3</v>
      </c>
      <c r="J96">
        <f t="shared" si="1"/>
        <v>-0.52440051270804089</v>
      </c>
    </row>
    <row r="97" spans="1:10" x14ac:dyDescent="0.25">
      <c r="A97" s="5">
        <v>6</v>
      </c>
      <c r="B97" s="5">
        <v>16773.655873493975</v>
      </c>
      <c r="C97" s="5">
        <v>1226.3441265060246</v>
      </c>
      <c r="D97" s="5">
        <v>0.3862851472024752</v>
      </c>
      <c r="G97" s="5">
        <v>-1995.8744352409703</v>
      </c>
      <c r="H97" s="5">
        <v>6</v>
      </c>
      <c r="I97">
        <f t="shared" si="0"/>
        <v>0.36666666666666664</v>
      </c>
      <c r="J97">
        <f t="shared" si="1"/>
        <v>-0.34069482708779553</v>
      </c>
    </row>
    <row r="98" spans="1:10" x14ac:dyDescent="0.25">
      <c r="A98" s="5">
        <v>7</v>
      </c>
      <c r="B98" s="5">
        <v>11521.133283132529</v>
      </c>
      <c r="C98" s="5">
        <v>2978.866716867471</v>
      </c>
      <c r="D98" s="5">
        <v>0.93831082430356627</v>
      </c>
      <c r="G98" s="5">
        <v>-1260.5252259036151</v>
      </c>
      <c r="H98" s="5">
        <v>7</v>
      </c>
      <c r="I98">
        <f t="shared" si="0"/>
        <v>0.43333333333333335</v>
      </c>
      <c r="J98">
        <f t="shared" si="1"/>
        <v>-0.16789400478810546</v>
      </c>
    </row>
    <row r="99" spans="1:10" x14ac:dyDescent="0.25">
      <c r="A99" s="5">
        <v>8</v>
      </c>
      <c r="B99" s="5">
        <v>8238.3066641566238</v>
      </c>
      <c r="C99" s="5">
        <v>861.69333584337619</v>
      </c>
      <c r="D99" s="5">
        <v>0.27142408878982405</v>
      </c>
      <c r="G99" s="5">
        <v>861.69333584337619</v>
      </c>
      <c r="H99" s="5">
        <v>8</v>
      </c>
      <c r="I99">
        <f t="shared" si="0"/>
        <v>0.5</v>
      </c>
      <c r="J99">
        <f t="shared" si="1"/>
        <v>0</v>
      </c>
    </row>
    <row r="100" spans="1:10" x14ac:dyDescent="0.25">
      <c r="A100" s="5">
        <v>9</v>
      </c>
      <c r="B100" s="5">
        <v>18086.786521084337</v>
      </c>
      <c r="C100" s="5">
        <v>1413.2134789156626</v>
      </c>
      <c r="D100" s="5">
        <v>0.44514697378360779</v>
      </c>
      <c r="G100" s="5">
        <v>1226.3441265060246</v>
      </c>
      <c r="H100" s="5">
        <v>9</v>
      </c>
      <c r="I100">
        <f t="shared" si="0"/>
        <v>0.56666666666666665</v>
      </c>
      <c r="J100">
        <f t="shared" si="1"/>
        <v>0.16789400478810546</v>
      </c>
    </row>
    <row r="101" spans="1:10" x14ac:dyDescent="0.25">
      <c r="A101" s="5">
        <v>10</v>
      </c>
      <c r="B101" s="5">
        <v>15460.525225903615</v>
      </c>
      <c r="C101" s="5">
        <v>-1260.5252259036151</v>
      </c>
      <c r="D101" s="5">
        <v>-0.39705182413023049</v>
      </c>
      <c r="G101" s="5">
        <v>1413.2134789156626</v>
      </c>
      <c r="H101" s="5">
        <v>10</v>
      </c>
      <c r="I101">
        <f t="shared" si="0"/>
        <v>0.6333333333333333</v>
      </c>
      <c r="J101">
        <f t="shared" si="1"/>
        <v>0.34069482708779542</v>
      </c>
    </row>
    <row r="102" spans="1:10" x14ac:dyDescent="0.25">
      <c r="A102" s="5">
        <v>11</v>
      </c>
      <c r="B102" s="5">
        <v>11521.133283132529</v>
      </c>
      <c r="C102" s="5">
        <v>-2121.133283132529</v>
      </c>
      <c r="D102" s="5">
        <v>-0.66813406188470303</v>
      </c>
      <c r="G102" s="5">
        <v>1576.3441265060246</v>
      </c>
      <c r="H102" s="5">
        <v>11</v>
      </c>
      <c r="I102">
        <f t="shared" si="0"/>
        <v>0.7</v>
      </c>
      <c r="J102">
        <f t="shared" si="1"/>
        <v>0.52440051270804078</v>
      </c>
    </row>
    <row r="103" spans="1:10" x14ac:dyDescent="0.25">
      <c r="A103" s="5">
        <v>12</v>
      </c>
      <c r="B103" s="5">
        <v>14147.394578313251</v>
      </c>
      <c r="C103" s="5">
        <v>-3547.3945783132513</v>
      </c>
      <c r="D103" s="5">
        <v>-1.1173909567888853</v>
      </c>
      <c r="G103" s="5">
        <v>1670.7878388554218</v>
      </c>
      <c r="H103" s="5">
        <v>12</v>
      </c>
      <c r="I103">
        <f t="shared" si="0"/>
        <v>0.76666666666666672</v>
      </c>
      <c r="J103">
        <f t="shared" si="1"/>
        <v>0.72791329088164458</v>
      </c>
    </row>
    <row r="104" spans="1:10" x14ac:dyDescent="0.25">
      <c r="A104" s="5">
        <v>13</v>
      </c>
      <c r="B104" s="5">
        <v>10208.002635542167</v>
      </c>
      <c r="C104" s="5">
        <v>-5208.0026355421669</v>
      </c>
      <c r="D104" s="5">
        <v>-1.6404645492395575</v>
      </c>
      <c r="G104" s="5">
        <v>2478.866716867471</v>
      </c>
      <c r="H104" s="5">
        <v>13</v>
      </c>
      <c r="I104">
        <f t="shared" si="0"/>
        <v>0.83333333333333337</v>
      </c>
      <c r="J104">
        <f t="shared" si="1"/>
        <v>0.96742156610170071</v>
      </c>
    </row>
    <row r="105" spans="1:10" x14ac:dyDescent="0.25">
      <c r="A105" s="5">
        <v>14</v>
      </c>
      <c r="B105" s="5">
        <v>16773.655873493975</v>
      </c>
      <c r="C105" s="5">
        <v>1576.3441265060246</v>
      </c>
      <c r="D105" s="5">
        <v>0.49653136488206229</v>
      </c>
      <c r="G105" s="5">
        <v>2978.866716867471</v>
      </c>
      <c r="H105" s="5">
        <v>14</v>
      </c>
      <c r="I105">
        <f t="shared" si="0"/>
        <v>0.9</v>
      </c>
      <c r="J105">
        <f t="shared" si="1"/>
        <v>1.2815515655446006</v>
      </c>
    </row>
    <row r="106" spans="1:10" ht="15.75" thickBot="1" x14ac:dyDescent="0.3">
      <c r="A106" s="6">
        <v>15</v>
      </c>
      <c r="B106" s="6">
        <v>15329.212161144578</v>
      </c>
      <c r="C106" s="6">
        <v>1670.7878388554218</v>
      </c>
      <c r="D106" s="6">
        <v>0.52628011365389071</v>
      </c>
      <c r="G106" s="6">
        <v>7233.2134789156626</v>
      </c>
      <c r="H106" s="5">
        <v>15</v>
      </c>
      <c r="I106">
        <f t="shared" si="0"/>
        <v>0.96666666666666667</v>
      </c>
      <c r="J106">
        <f t="shared" si="1"/>
        <v>1.8339146358159142</v>
      </c>
    </row>
  </sheetData>
  <sortState xmlns:xlrd2="http://schemas.microsoft.com/office/spreadsheetml/2017/richdata2" ref="G92:G106">
    <sortCondition ref="G92:G10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E8D6-B6B5-4FF7-A5F4-FC38112CBBD3}">
  <dimension ref="A1:D17"/>
  <sheetViews>
    <sheetView workbookViewId="0">
      <selection activeCell="J14" sqref="J14"/>
    </sheetView>
  </sheetViews>
  <sheetFormatPr defaultRowHeight="15" x14ac:dyDescent="0.25"/>
  <sheetData>
    <row r="1" spans="1:4" x14ac:dyDescent="0.25">
      <c r="A1" s="7" t="s">
        <v>48</v>
      </c>
      <c r="B1" s="7" t="s">
        <v>49</v>
      </c>
      <c r="C1" s="7" t="s">
        <v>50</v>
      </c>
      <c r="D1" s="7" t="s">
        <v>51</v>
      </c>
    </row>
    <row r="2" spans="1:4" x14ac:dyDescent="0.25">
      <c r="A2" s="5">
        <v>1</v>
      </c>
      <c r="B2" s="5">
        <v>27770.740365111553</v>
      </c>
      <c r="C2" s="5">
        <v>-5770.7403651115528</v>
      </c>
      <c r="D2" s="5">
        <v>-1.1890903038099003</v>
      </c>
    </row>
    <row r="3" spans="1:4" x14ac:dyDescent="0.25">
      <c r="A3" s="5">
        <v>2</v>
      </c>
      <c r="B3" s="5">
        <v>25135.471602434074</v>
      </c>
      <c r="C3" s="5">
        <v>13094.528397565926</v>
      </c>
      <c r="D3" s="5">
        <v>2.6981939517925344</v>
      </c>
    </row>
    <row r="4" spans="1:4" x14ac:dyDescent="0.25">
      <c r="A4" s="5">
        <v>3</v>
      </c>
      <c r="B4" s="5">
        <v>23378.625760649084</v>
      </c>
      <c r="C4" s="5">
        <v>-4878.6257606490835</v>
      </c>
      <c r="D4" s="5">
        <v>-1.0052655674785127</v>
      </c>
    </row>
    <row r="5" spans="1:4" x14ac:dyDescent="0.25">
      <c r="A5" s="5">
        <v>4</v>
      </c>
      <c r="B5" s="5">
        <v>20743.356997971598</v>
      </c>
      <c r="C5" s="5">
        <v>-5093.3569979715976</v>
      </c>
      <c r="D5" s="5">
        <v>-1.0495120273901377</v>
      </c>
    </row>
    <row r="6" spans="1:4" x14ac:dyDescent="0.25">
      <c r="A6" s="5">
        <v>5</v>
      </c>
      <c r="B6" s="5">
        <v>19864.934077079106</v>
      </c>
      <c r="C6" s="5">
        <v>5455.0659229208941</v>
      </c>
      <c r="D6" s="5">
        <v>1.1240439848594106</v>
      </c>
    </row>
    <row r="7" spans="1:4" x14ac:dyDescent="0.25">
      <c r="A7" s="5">
        <v>6</v>
      </c>
      <c r="B7" s="5">
        <v>11080.704868154162</v>
      </c>
      <c r="C7" s="5">
        <v>2919.2951318458381</v>
      </c>
      <c r="D7" s="5">
        <v>0.60153555966994676</v>
      </c>
    </row>
    <row r="8" spans="1:4" x14ac:dyDescent="0.25">
      <c r="A8" s="5">
        <v>7</v>
      </c>
      <c r="B8" s="5">
        <v>18108.088235294119</v>
      </c>
      <c r="C8" s="5">
        <v>-108.08823529411893</v>
      </c>
      <c r="D8" s="5">
        <v>-2.2272128775919268E-2</v>
      </c>
    </row>
    <row r="9" spans="1:4" x14ac:dyDescent="0.25">
      <c r="A9" s="5">
        <v>8</v>
      </c>
      <c r="B9" s="5">
        <v>11080.704868154162</v>
      </c>
      <c r="C9" s="5">
        <v>3419.2951318458381</v>
      </c>
      <c r="D9" s="5">
        <v>0.70456309414358564</v>
      </c>
    </row>
    <row r="10" spans="1:4" x14ac:dyDescent="0.25">
      <c r="A10" s="5">
        <v>9</v>
      </c>
      <c r="B10" s="5">
        <v>6688.5902636916899</v>
      </c>
      <c r="C10" s="5">
        <v>2411.4097363083101</v>
      </c>
      <c r="D10" s="5">
        <v>0.49688319947514592</v>
      </c>
    </row>
    <row r="11" spans="1:4" x14ac:dyDescent="0.25">
      <c r="A11" s="5">
        <v>10</v>
      </c>
      <c r="B11" s="5">
        <v>19864.934077079106</v>
      </c>
      <c r="C11" s="5">
        <v>-364.93407707910592</v>
      </c>
      <c r="D11" s="5">
        <v>-7.5196516413746375E-2</v>
      </c>
    </row>
    <row r="12" spans="1:4" x14ac:dyDescent="0.25">
      <c r="A12" s="5">
        <v>11</v>
      </c>
      <c r="B12" s="5">
        <v>16351.242393509128</v>
      </c>
      <c r="C12" s="5">
        <v>-2151.2423935091283</v>
      </c>
      <c r="D12" s="5">
        <v>-0.44327439971683047</v>
      </c>
    </row>
    <row r="13" spans="1:4" x14ac:dyDescent="0.25">
      <c r="A13" s="5">
        <v>12</v>
      </c>
      <c r="B13" s="5">
        <v>11080.704868154162</v>
      </c>
      <c r="C13" s="5">
        <v>-1680.7048681541619</v>
      </c>
      <c r="D13" s="5">
        <v>-0.34631775748753135</v>
      </c>
    </row>
    <row r="14" spans="1:4" x14ac:dyDescent="0.25">
      <c r="A14" s="5">
        <v>13</v>
      </c>
      <c r="B14" s="5">
        <v>14594.396551724139</v>
      </c>
      <c r="C14" s="5">
        <v>-3994.3965517241395</v>
      </c>
      <c r="D14" s="5">
        <v>-0.82306565686828648</v>
      </c>
    </row>
    <row r="15" spans="1:4" x14ac:dyDescent="0.25">
      <c r="A15" s="5">
        <v>14</v>
      </c>
      <c r="B15" s="5">
        <v>9323.8590263691731</v>
      </c>
      <c r="C15" s="5">
        <v>-4323.8590263691731</v>
      </c>
      <c r="D15" s="5">
        <v>-0.89095306979680966</v>
      </c>
    </row>
    <row r="16" spans="1:4" x14ac:dyDescent="0.25">
      <c r="A16" s="5">
        <v>15</v>
      </c>
      <c r="B16" s="5">
        <v>18108.088235294119</v>
      </c>
      <c r="C16" s="5">
        <v>241.91176470588107</v>
      </c>
      <c r="D16" s="5">
        <v>4.9847145355627981E-2</v>
      </c>
    </row>
    <row r="17" spans="1:4" ht="15.75" thickBot="1" x14ac:dyDescent="0.3">
      <c r="A17" s="6">
        <v>16</v>
      </c>
      <c r="B17" s="6">
        <v>16175.55780933063</v>
      </c>
      <c r="C17" s="6">
        <v>824.44219066936967</v>
      </c>
      <c r="D17" s="6">
        <v>0.16988049244142175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Безруков</dc:creator>
  <cp:lastModifiedBy>Александр Безруков</cp:lastModifiedBy>
  <dcterms:created xsi:type="dcterms:W3CDTF">2020-10-09T13:33:59Z</dcterms:created>
  <dcterms:modified xsi:type="dcterms:W3CDTF">2020-10-09T16:57:42Z</dcterms:modified>
</cp:coreProperties>
</file>