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x\Documents\codes\repos\NL-2p1\rss\"/>
    </mc:Choice>
  </mc:AlternateContent>
  <xr:revisionPtr revIDLastSave="0" documentId="13_ncr:1_{CBC5FCAA-15FE-4745-ABF6-86FC21B60A30}" xr6:coauthVersionLast="47" xr6:coauthVersionMax="47" xr10:uidLastSave="{00000000-0000-0000-0000-000000000000}"/>
  <bookViews>
    <workbookView xWindow="-110" yWindow="-110" windowWidth="25820" windowHeight="15500" tabRatio="839" activeTab="10" xr2:uid="{00000000-000D-0000-FFFF-FFFF00000000}"/>
  </bookViews>
  <sheets>
    <sheet name="rigs" sheetId="1" r:id="rId1"/>
    <sheet name="parts-vendors" sheetId="2" r:id="rId2"/>
    <sheet name="common" sheetId="3" r:id="rId3"/>
    <sheet name="pre-scanner" sheetId="4" r:id="rId4"/>
    <sheet name="upper-kinematic" sheetId="5" r:id="rId5"/>
    <sheet name="scanner" sheetId="6" r:id="rId6"/>
    <sheet name="detection" sheetId="7" r:id="rId7"/>
    <sheet name="DH" sheetId="8" r:id="rId8"/>
    <sheet name="stage" sheetId="10" r:id="rId9"/>
    <sheet name="exp stage" sheetId="9" r:id="rId10"/>
    <sheet name="beh im" sheetId="11" r:id="rId11"/>
    <sheet name="exper" sheetId="12" r:id="rId12"/>
    <sheet name="extra" sheetId="13" r:id="rId13"/>
    <sheet name="enclosure" sheetId="14" r:id="rId14"/>
    <sheet name="alignment tools" sheetId="15" r:id="rId15"/>
    <sheet name="optics" sheetId="16" r:id="rId16"/>
    <sheet name="lasers, tables" sheetId="17" r:id="rId17"/>
    <sheet name="electronics"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G21" i="11"/>
  <c r="H21" i="11"/>
  <c r="K21" i="11"/>
  <c r="L21" i="11"/>
  <c r="D21" i="11"/>
  <c r="E20" i="12"/>
  <c r="C20" i="12"/>
  <c r="E121" i="8"/>
  <c r="F121" i="8"/>
  <c r="G121" i="8"/>
  <c r="H121" i="8"/>
  <c r="I121" i="8"/>
  <c r="J121" i="8"/>
  <c r="L121" i="8"/>
  <c r="N121" i="8"/>
  <c r="E120" i="8"/>
  <c r="F120" i="8"/>
  <c r="G120" i="8"/>
  <c r="H120" i="8"/>
  <c r="I120" i="8"/>
  <c r="J120" i="8"/>
  <c r="L120" i="8"/>
  <c r="N120" i="8"/>
  <c r="E119" i="8"/>
  <c r="F119" i="8"/>
  <c r="G119" i="8"/>
  <c r="H119" i="8"/>
  <c r="I119" i="8"/>
  <c r="J119" i="8"/>
  <c r="L119" i="8"/>
  <c r="N119" i="8"/>
  <c r="E117" i="8"/>
  <c r="F68" i="10" l="1"/>
  <c r="I68" i="10"/>
  <c r="J68" i="10"/>
  <c r="K68" i="10"/>
  <c r="L68" i="10"/>
  <c r="M68" i="10"/>
  <c r="N68" i="10"/>
  <c r="I67" i="10"/>
  <c r="J67" i="10"/>
  <c r="K67" i="10"/>
  <c r="L67" i="10"/>
  <c r="M67" i="10"/>
  <c r="N67" i="10"/>
  <c r="H60" i="10"/>
  <c r="H68" i="10" s="1"/>
  <c r="F67" i="10"/>
  <c r="F66" i="10"/>
  <c r="H66" i="10"/>
  <c r="I66" i="10"/>
  <c r="J66" i="10"/>
  <c r="K66" i="10"/>
  <c r="L66" i="10"/>
  <c r="M66" i="10"/>
  <c r="N66" i="10"/>
  <c r="H57" i="10"/>
  <c r="H67" i="10" s="1"/>
  <c r="F150" i="10"/>
  <c r="F122" i="10"/>
  <c r="F116" i="10"/>
  <c r="F92" i="10"/>
  <c r="H91" i="10"/>
  <c r="F91" i="10"/>
  <c r="H65" i="10" l="1"/>
  <c r="F141" i="10"/>
  <c r="F152" i="10"/>
  <c r="H20" i="10"/>
  <c r="F71" i="10"/>
  <c r="G71" i="10"/>
  <c r="H71" i="10"/>
  <c r="I71" i="10"/>
  <c r="J71" i="10"/>
  <c r="K71" i="10"/>
  <c r="L71" i="10"/>
  <c r="M71" i="10"/>
  <c r="N71" i="10"/>
  <c r="I76" i="10"/>
  <c r="J76" i="10"/>
  <c r="K76" i="10"/>
  <c r="L76" i="10"/>
  <c r="M76" i="10"/>
  <c r="N76" i="10"/>
  <c r="F76" i="10"/>
  <c r="H17" i="10" l="1"/>
  <c r="F156" i="10"/>
  <c r="F170" i="10" s="1"/>
  <c r="H156" i="10"/>
  <c r="H170" i="10" s="1"/>
  <c r="I156" i="10"/>
  <c r="I170" i="10" s="1"/>
  <c r="J156" i="10"/>
  <c r="J170" i="10" s="1"/>
  <c r="K156" i="10"/>
  <c r="K170" i="10" s="1"/>
  <c r="L156" i="10"/>
  <c r="L170" i="10" s="1"/>
  <c r="M156" i="10"/>
  <c r="M170" i="10" s="1"/>
  <c r="N156" i="10"/>
  <c r="N170" i="10" s="1"/>
  <c r="N159" i="10"/>
  <c r="M159" i="10"/>
  <c r="L159" i="10"/>
  <c r="K159" i="10"/>
  <c r="J159" i="10"/>
  <c r="I159" i="10"/>
  <c r="H159" i="10"/>
  <c r="H158" i="10" s="1"/>
  <c r="F159" i="10"/>
  <c r="H152" i="10" l="1"/>
  <c r="H141" i="10"/>
  <c r="E221" i="7"/>
  <c r="G221" i="7"/>
  <c r="H221" i="7"/>
  <c r="I221" i="7"/>
  <c r="J221" i="7"/>
  <c r="K221" i="7"/>
  <c r="L221" i="7"/>
  <c r="M221" i="7"/>
  <c r="F71" i="1"/>
  <c r="F75" i="1"/>
  <c r="E162" i="7"/>
  <c r="E154" i="7"/>
  <c r="F74" i="1"/>
  <c r="E36" i="7"/>
  <c r="F77" i="1" s="1"/>
  <c r="F72" i="1"/>
  <c r="E204" i="7"/>
  <c r="G204" i="7"/>
  <c r="H204" i="7"/>
  <c r="I204" i="7"/>
  <c r="J204" i="7"/>
  <c r="K204" i="7"/>
  <c r="L204" i="7"/>
  <c r="M204" i="7"/>
  <c r="N204" i="7"/>
  <c r="F73" i="1"/>
  <c r="E223" i="7"/>
  <c r="G223" i="7"/>
  <c r="H223" i="7"/>
  <c r="I223" i="7"/>
  <c r="J223" i="7"/>
  <c r="K223" i="7"/>
  <c r="L223" i="7"/>
  <c r="M223" i="7"/>
  <c r="E222" i="7"/>
  <c r="G222" i="7"/>
  <c r="H222" i="7"/>
  <c r="I222" i="7"/>
  <c r="J222" i="7"/>
  <c r="K222" i="7"/>
  <c r="L222" i="7"/>
  <c r="M222" i="7"/>
  <c r="E220" i="7"/>
  <c r="E219" i="7"/>
  <c r="G219" i="7"/>
  <c r="H219" i="7"/>
  <c r="I219" i="7"/>
  <c r="J219" i="7"/>
  <c r="K219" i="7"/>
  <c r="L219" i="7"/>
  <c r="M219" i="7"/>
  <c r="F83" i="10"/>
  <c r="H83" i="10"/>
  <c r="I83" i="10"/>
  <c r="J83" i="10"/>
  <c r="K83" i="10"/>
  <c r="F84" i="10"/>
  <c r="H84" i="10"/>
  <c r="I84" i="10"/>
  <c r="J84" i="10"/>
  <c r="K84" i="10"/>
  <c r="F14" i="10"/>
  <c r="H14" i="10"/>
  <c r="H13" i="10" s="1"/>
  <c r="I14" i="10"/>
  <c r="J14" i="10"/>
  <c r="K14" i="10"/>
  <c r="L14" i="10"/>
  <c r="M14" i="10"/>
  <c r="N14" i="10"/>
  <c r="F73" i="10"/>
  <c r="H73" i="10"/>
  <c r="I73" i="10"/>
  <c r="J73" i="10"/>
  <c r="K73" i="10"/>
  <c r="L73" i="10"/>
  <c r="M73" i="10"/>
  <c r="N73" i="10"/>
  <c r="F72" i="10"/>
  <c r="H72" i="10"/>
  <c r="I72" i="10"/>
  <c r="J72" i="10"/>
  <c r="K72" i="10"/>
  <c r="L72" i="10"/>
  <c r="M72" i="10"/>
  <c r="N72" i="10"/>
  <c r="E218" i="7"/>
  <c r="G207" i="7"/>
  <c r="G212" i="7" s="1"/>
  <c r="E212" i="7"/>
  <c r="E201" i="7"/>
  <c r="E205" i="7" s="1"/>
  <c r="G201" i="7"/>
  <c r="G205" i="7" s="1"/>
  <c r="H201" i="7"/>
  <c r="H205" i="7" s="1"/>
  <c r="I201" i="7"/>
  <c r="I205" i="7" s="1"/>
  <c r="J201" i="7"/>
  <c r="J205" i="7" s="1"/>
  <c r="K201" i="7"/>
  <c r="K205" i="7" s="1"/>
  <c r="L201" i="7"/>
  <c r="L205" i="7" s="1"/>
  <c r="M201" i="7"/>
  <c r="M205" i="7" s="1"/>
  <c r="F70" i="1"/>
  <c r="F69" i="1"/>
  <c r="K103" i="7"/>
  <c r="K6" i="7"/>
  <c r="K5" i="7"/>
  <c r="K4" i="7"/>
  <c r="K3" i="7"/>
  <c r="F5" i="1"/>
  <c r="G203" i="7" l="1"/>
  <c r="H72" i="1" s="1"/>
  <c r="M151" i="7"/>
  <c r="L151" i="7"/>
  <c r="K151" i="7"/>
  <c r="J151" i="7"/>
  <c r="I151" i="7"/>
  <c r="H151" i="7"/>
  <c r="E151" i="7"/>
  <c r="M61" i="7"/>
  <c r="L61" i="7"/>
  <c r="K61" i="7"/>
  <c r="J61" i="7"/>
  <c r="I61" i="7"/>
  <c r="H61" i="7"/>
  <c r="M60" i="7"/>
  <c r="L60" i="7"/>
  <c r="K60" i="7"/>
  <c r="J60" i="7"/>
  <c r="I60" i="7"/>
  <c r="H60" i="7"/>
  <c r="G61" i="7"/>
  <c r="E61" i="7"/>
  <c r="G60" i="7"/>
  <c r="G59" i="7" s="1"/>
  <c r="G151" i="7" s="1"/>
  <c r="E60" i="7"/>
  <c r="M131" i="7"/>
  <c r="L131" i="7"/>
  <c r="K131" i="7"/>
  <c r="J131" i="7"/>
  <c r="I131" i="7"/>
  <c r="H131" i="7"/>
  <c r="G131" i="7"/>
  <c r="M124" i="7" l="1"/>
  <c r="L124" i="7"/>
  <c r="K124" i="7"/>
  <c r="J124" i="7"/>
  <c r="I124" i="7"/>
  <c r="H124" i="7"/>
  <c r="E124" i="7"/>
  <c r="M130" i="7"/>
  <c r="L130" i="7"/>
  <c r="K130" i="7"/>
  <c r="J130" i="7"/>
  <c r="I130" i="7"/>
  <c r="H130" i="7"/>
  <c r="E130" i="7"/>
  <c r="M135" i="7"/>
  <c r="L135" i="7"/>
  <c r="K135" i="7"/>
  <c r="J135" i="7"/>
  <c r="I135" i="7"/>
  <c r="H135" i="7"/>
  <c r="M129" i="7"/>
  <c r="L129" i="7"/>
  <c r="K129" i="7"/>
  <c r="J129" i="7"/>
  <c r="I129" i="7"/>
  <c r="H129" i="7"/>
  <c r="E129" i="7"/>
  <c r="M123" i="7"/>
  <c r="L123" i="7"/>
  <c r="K123" i="7"/>
  <c r="J123" i="7"/>
  <c r="I123" i="7"/>
  <c r="H123" i="7"/>
  <c r="E123" i="7"/>
  <c r="M48" i="7"/>
  <c r="L48" i="7"/>
  <c r="K48" i="7"/>
  <c r="J48" i="7"/>
  <c r="I48" i="7"/>
  <c r="H48" i="7"/>
  <c r="M136" i="7"/>
  <c r="L136" i="7"/>
  <c r="K136" i="7"/>
  <c r="J136" i="7"/>
  <c r="I136" i="7"/>
  <c r="H136" i="7"/>
  <c r="G89" i="7"/>
  <c r="G136" i="7" s="1"/>
  <c r="E136" i="7"/>
  <c r="E131" i="7"/>
  <c r="M125" i="7"/>
  <c r="L125" i="7"/>
  <c r="K125" i="7"/>
  <c r="J125" i="7"/>
  <c r="I125" i="7"/>
  <c r="H125" i="7"/>
  <c r="G125" i="7"/>
  <c r="E125" i="7"/>
  <c r="E118" i="7"/>
  <c r="M44" i="7"/>
  <c r="L44" i="7"/>
  <c r="K44" i="7"/>
  <c r="J44" i="7"/>
  <c r="I44" i="7"/>
  <c r="H44" i="7"/>
  <c r="E44" i="7"/>
  <c r="M8" i="7"/>
  <c r="L8" i="7"/>
  <c r="K8" i="7"/>
  <c r="J8" i="7"/>
  <c r="I8" i="7"/>
  <c r="H8" i="7"/>
  <c r="G8" i="7"/>
  <c r="E8" i="7"/>
  <c r="M7" i="7"/>
  <c r="L7" i="7"/>
  <c r="K7" i="7"/>
  <c r="J7" i="7"/>
  <c r="I7" i="7"/>
  <c r="H7" i="7"/>
  <c r="E7" i="7"/>
  <c r="E161" i="7" l="1"/>
  <c r="M161" i="7"/>
  <c r="L161" i="7"/>
  <c r="K161" i="7"/>
  <c r="J161" i="7"/>
  <c r="I161" i="7"/>
  <c r="H161" i="7"/>
  <c r="G161" i="7"/>
  <c r="M160" i="7"/>
  <c r="L160" i="7"/>
  <c r="K160" i="7"/>
  <c r="J160" i="7"/>
  <c r="I160" i="7"/>
  <c r="H160" i="7"/>
  <c r="E160" i="7"/>
  <c r="M159" i="7"/>
  <c r="L159" i="7"/>
  <c r="K159" i="7"/>
  <c r="J159" i="7"/>
  <c r="I159" i="7"/>
  <c r="H159" i="7"/>
  <c r="E159" i="7"/>
  <c r="E158" i="7"/>
  <c r="M82" i="7"/>
  <c r="L82" i="7"/>
  <c r="K82" i="7"/>
  <c r="J82" i="7"/>
  <c r="I82" i="7"/>
  <c r="H82" i="7"/>
  <c r="G82" i="7"/>
  <c r="E82" i="7"/>
  <c r="M81" i="7"/>
  <c r="L81" i="7"/>
  <c r="K81" i="7"/>
  <c r="J81" i="7"/>
  <c r="I81" i="7"/>
  <c r="H81" i="7"/>
  <c r="G81" i="7"/>
  <c r="G80" i="7" s="1"/>
  <c r="H74" i="1" s="1"/>
  <c r="E81" i="7"/>
  <c r="M152" i="7" l="1"/>
  <c r="L152" i="7"/>
  <c r="K152" i="7"/>
  <c r="J152" i="7"/>
  <c r="I152" i="7"/>
  <c r="H152" i="7"/>
  <c r="G152" i="7"/>
  <c r="E152" i="7"/>
  <c r="M156" i="7"/>
  <c r="L156" i="7"/>
  <c r="K156" i="7"/>
  <c r="J156" i="7"/>
  <c r="I156" i="7"/>
  <c r="H156" i="7"/>
  <c r="E156" i="7"/>
  <c r="G95" i="7"/>
  <c r="E40" i="7"/>
  <c r="G40" i="7"/>
  <c r="H40" i="7"/>
  <c r="I40" i="7"/>
  <c r="J40" i="7"/>
  <c r="K40" i="7"/>
  <c r="L40" i="7"/>
  <c r="M40" i="7"/>
  <c r="E41" i="7"/>
  <c r="G41" i="7"/>
  <c r="H41" i="7"/>
  <c r="I41" i="7"/>
  <c r="J41" i="7"/>
  <c r="K41" i="7"/>
  <c r="L41" i="7"/>
  <c r="M41" i="7"/>
  <c r="G38" i="7"/>
  <c r="H38" i="7"/>
  <c r="I38" i="7"/>
  <c r="J38" i="7"/>
  <c r="K38" i="7"/>
  <c r="L38" i="7"/>
  <c r="M38" i="7"/>
  <c r="G39" i="7"/>
  <c r="H39" i="7"/>
  <c r="I39" i="7"/>
  <c r="J39" i="7"/>
  <c r="K39" i="7"/>
  <c r="L39" i="7"/>
  <c r="M39" i="7"/>
  <c r="E39" i="7"/>
  <c r="E38" i="7"/>
  <c r="N69" i="7"/>
  <c r="E69" i="7"/>
  <c r="G69" i="7"/>
  <c r="H69" i="7"/>
  <c r="I69" i="7"/>
  <c r="J69" i="7"/>
  <c r="K69" i="7"/>
  <c r="L69" i="7"/>
  <c r="M69" i="7"/>
  <c r="E70" i="7"/>
  <c r="G70" i="7"/>
  <c r="H70" i="7"/>
  <c r="I70" i="7"/>
  <c r="J70" i="7"/>
  <c r="K70" i="7"/>
  <c r="L70" i="7"/>
  <c r="M70" i="7"/>
  <c r="E68" i="7"/>
  <c r="G68" i="7"/>
  <c r="H68" i="7"/>
  <c r="I68" i="7"/>
  <c r="J68" i="7"/>
  <c r="K68" i="7"/>
  <c r="L68" i="7"/>
  <c r="M68" i="7"/>
  <c r="M128" i="7"/>
  <c r="L128" i="7"/>
  <c r="K128" i="7"/>
  <c r="J128" i="7"/>
  <c r="I128" i="7"/>
  <c r="H128" i="7"/>
  <c r="M127" i="7"/>
  <c r="L127" i="7"/>
  <c r="K127" i="7"/>
  <c r="J127" i="7"/>
  <c r="I127" i="7"/>
  <c r="H127" i="7"/>
  <c r="E127" i="7"/>
  <c r="M133" i="7"/>
  <c r="L133" i="7"/>
  <c r="K133" i="7"/>
  <c r="J133" i="7"/>
  <c r="I133" i="7"/>
  <c r="H133" i="7"/>
  <c r="E133" i="7"/>
  <c r="G37" i="7" l="1"/>
  <c r="G48" i="7" s="1"/>
  <c r="E48" i="7"/>
  <c r="M47" i="7"/>
  <c r="L47" i="7"/>
  <c r="K47" i="7"/>
  <c r="J47" i="7"/>
  <c r="I47" i="7"/>
  <c r="H47" i="7"/>
  <c r="E47" i="7"/>
  <c r="G3" i="7"/>
  <c r="G7" i="7" s="1"/>
  <c r="G6" i="7" s="1"/>
  <c r="G44" i="7" s="1"/>
  <c r="G129" i="7" l="1"/>
  <c r="G123" i="7"/>
  <c r="E153" i="7"/>
  <c r="M150" i="7"/>
  <c r="L150" i="7"/>
  <c r="K150" i="7"/>
  <c r="J150" i="7"/>
  <c r="I150" i="7"/>
  <c r="H150" i="7"/>
  <c r="M155" i="7"/>
  <c r="L155" i="7"/>
  <c r="K155" i="7"/>
  <c r="J155" i="7"/>
  <c r="I155" i="7"/>
  <c r="H155" i="7"/>
  <c r="E145" i="7"/>
  <c r="G145" i="7"/>
  <c r="H145" i="7"/>
  <c r="I145" i="7"/>
  <c r="J145" i="7"/>
  <c r="K145" i="7"/>
  <c r="L145" i="7"/>
  <c r="M145" i="7"/>
  <c r="E35" i="7"/>
  <c r="G35" i="7"/>
  <c r="H35" i="7"/>
  <c r="I35" i="7"/>
  <c r="J35" i="7"/>
  <c r="K35" i="7"/>
  <c r="L35" i="7"/>
  <c r="M35" i="7"/>
  <c r="E34" i="7"/>
  <c r="G34" i="7"/>
  <c r="H34" i="7"/>
  <c r="I34" i="7"/>
  <c r="J34" i="7"/>
  <c r="K34" i="7"/>
  <c r="L34" i="7"/>
  <c r="M34" i="7"/>
  <c r="G33" i="7"/>
  <c r="H33" i="7"/>
  <c r="I33" i="7"/>
  <c r="J33" i="7"/>
  <c r="K33" i="7"/>
  <c r="L33" i="7"/>
  <c r="M33" i="7"/>
  <c r="E33" i="7"/>
  <c r="M45" i="7"/>
  <c r="L45" i="7"/>
  <c r="K45" i="7"/>
  <c r="J45" i="7"/>
  <c r="I45" i="7"/>
  <c r="H45" i="7"/>
  <c r="E45" i="7"/>
  <c r="E135" i="7"/>
  <c r="M134" i="7"/>
  <c r="L134" i="7"/>
  <c r="K134" i="7"/>
  <c r="J134" i="7"/>
  <c r="I134" i="7"/>
  <c r="H134" i="7"/>
  <c r="E134" i="7"/>
  <c r="M121" i="7"/>
  <c r="L121" i="7"/>
  <c r="K121" i="7"/>
  <c r="J121" i="7"/>
  <c r="I121" i="7"/>
  <c r="H121" i="7"/>
  <c r="E121" i="7"/>
  <c r="E128" i="7"/>
  <c r="M122" i="7"/>
  <c r="L122" i="7"/>
  <c r="K122" i="7"/>
  <c r="J122" i="7"/>
  <c r="I122" i="7"/>
  <c r="H122" i="7"/>
  <c r="E122" i="7"/>
  <c r="G32" i="7" l="1"/>
  <c r="G45" i="7" s="1"/>
  <c r="G43" i="7" s="1"/>
  <c r="G160" i="7" s="1"/>
  <c r="K12" i="7"/>
  <c r="J12" i="7"/>
  <c r="I12" i="7"/>
  <c r="H12" i="7"/>
  <c r="G12" i="7"/>
  <c r="E12" i="7"/>
  <c r="M116" i="7"/>
  <c r="L116" i="7"/>
  <c r="K116" i="7"/>
  <c r="J116" i="7"/>
  <c r="I116" i="7"/>
  <c r="H116" i="7"/>
  <c r="G116" i="7"/>
  <c r="E116" i="7"/>
  <c r="M115" i="7"/>
  <c r="L115" i="7"/>
  <c r="K115" i="7"/>
  <c r="J115" i="7"/>
  <c r="I115" i="7"/>
  <c r="H115" i="7"/>
  <c r="G115" i="7"/>
  <c r="E115" i="7"/>
  <c r="E117" i="7"/>
  <c r="G117" i="7"/>
  <c r="H117" i="7"/>
  <c r="I117" i="7"/>
  <c r="J117" i="7"/>
  <c r="K117" i="7"/>
  <c r="L117" i="7"/>
  <c r="M117" i="7"/>
  <c r="M114" i="7"/>
  <c r="L114" i="7"/>
  <c r="K114" i="7"/>
  <c r="J114" i="7"/>
  <c r="I114" i="7"/>
  <c r="H114" i="7"/>
  <c r="G114" i="7"/>
  <c r="E114" i="7"/>
  <c r="M118" i="7"/>
  <c r="L118" i="7"/>
  <c r="K118" i="7"/>
  <c r="J118" i="7"/>
  <c r="I118" i="7"/>
  <c r="H118" i="7"/>
  <c r="G118" i="7"/>
  <c r="M112" i="7"/>
  <c r="L112" i="7"/>
  <c r="K112" i="7"/>
  <c r="J112" i="7"/>
  <c r="I112" i="7"/>
  <c r="H112" i="7"/>
  <c r="E112" i="7"/>
  <c r="M110" i="7"/>
  <c r="L110" i="7"/>
  <c r="K110" i="7"/>
  <c r="J110" i="7"/>
  <c r="I110" i="7"/>
  <c r="H110" i="7"/>
  <c r="G110" i="7"/>
  <c r="E110" i="7"/>
  <c r="M105" i="7"/>
  <c r="L105" i="7"/>
  <c r="K105" i="7"/>
  <c r="J105" i="7"/>
  <c r="I105" i="7"/>
  <c r="H105" i="7"/>
  <c r="G105" i="7"/>
  <c r="E105" i="7"/>
  <c r="M109" i="7"/>
  <c r="L109" i="7"/>
  <c r="K109" i="7"/>
  <c r="J109" i="7"/>
  <c r="I109" i="7"/>
  <c r="H109" i="7"/>
  <c r="E109" i="7"/>
  <c r="G9" i="7" l="1"/>
  <c r="G47" i="7" s="1"/>
  <c r="G46" i="7" s="1"/>
  <c r="G127" i="7" s="1"/>
  <c r="G133" i="7"/>
  <c r="G156" i="7"/>
  <c r="E107" i="7"/>
  <c r="G107" i="7"/>
  <c r="H107" i="7"/>
  <c r="I107" i="7"/>
  <c r="J107" i="7"/>
  <c r="K107" i="7"/>
  <c r="L107" i="7"/>
  <c r="M107" i="7"/>
  <c r="M106" i="7"/>
  <c r="L106" i="7"/>
  <c r="K106" i="7"/>
  <c r="J106" i="7"/>
  <c r="I106" i="7"/>
  <c r="H106" i="7"/>
  <c r="G106" i="7"/>
  <c r="E106" i="7"/>
  <c r="F15" i="18"/>
  <c r="F3" i="17"/>
  <c r="G34" i="14"/>
  <c r="G31" i="14"/>
  <c r="G30" i="14"/>
  <c r="G29" i="14"/>
  <c r="G28" i="14"/>
  <c r="G27" i="14"/>
  <c r="G26" i="14"/>
  <c r="G19" i="14"/>
  <c r="F122" i="13"/>
  <c r="D122" i="13"/>
  <c r="D101" i="13"/>
  <c r="F100" i="13"/>
  <c r="F99" i="13" s="1"/>
  <c r="D100" i="13"/>
  <c r="F91" i="13"/>
  <c r="D42" i="13"/>
  <c r="D41" i="13"/>
  <c r="F40" i="13"/>
  <c r="D40" i="13"/>
  <c r="D39" i="13"/>
  <c r="F14" i="13"/>
  <c r="F11" i="13"/>
  <c r="F42" i="13" s="1"/>
  <c r="F8" i="13"/>
  <c r="F41" i="13" s="1"/>
  <c r="F5" i="13"/>
  <c r="F2" i="13"/>
  <c r="F39" i="13" s="1"/>
  <c r="E18" i="12"/>
  <c r="D78" i="11"/>
  <c r="D77" i="11"/>
  <c r="D76" i="11"/>
  <c r="D75" i="11"/>
  <c r="D74" i="11"/>
  <c r="D72" i="11"/>
  <c r="D71" i="11"/>
  <c r="D70" i="11"/>
  <c r="D69" i="11"/>
  <c r="D68" i="11"/>
  <c r="D54" i="11"/>
  <c r="F47" i="11"/>
  <c r="F54" i="11" s="1"/>
  <c r="F52" i="11" s="1"/>
  <c r="F77" i="11" s="1"/>
  <c r="F44" i="11"/>
  <c r="F76" i="11" s="1"/>
  <c r="F37" i="11"/>
  <c r="F75" i="11" s="1"/>
  <c r="F28" i="11"/>
  <c r="F74" i="11" s="1"/>
  <c r="F24" i="11"/>
  <c r="F72" i="11" s="1"/>
  <c r="F20" i="11"/>
  <c r="F15" i="11"/>
  <c r="F70" i="11" s="1"/>
  <c r="F7" i="11"/>
  <c r="F69" i="11" s="1"/>
  <c r="F2" i="11"/>
  <c r="F68" i="11" s="1"/>
  <c r="H153" i="10"/>
  <c r="F153" i="10"/>
  <c r="F151" i="10"/>
  <c r="H148" i="10"/>
  <c r="F148" i="10"/>
  <c r="H147" i="10"/>
  <c r="F147" i="10"/>
  <c r="H146" i="10"/>
  <c r="F146" i="10"/>
  <c r="F145" i="10"/>
  <c r="H142" i="10"/>
  <c r="F142" i="10"/>
  <c r="F140" i="10"/>
  <c r="F139" i="10"/>
  <c r="H137" i="10"/>
  <c r="F137" i="10"/>
  <c r="F136" i="10"/>
  <c r="F135" i="10"/>
  <c r="H132" i="10"/>
  <c r="F132" i="10"/>
  <c r="F131" i="10"/>
  <c r="F130" i="10"/>
  <c r="H128" i="10"/>
  <c r="F128" i="10"/>
  <c r="F127" i="10"/>
  <c r="F126" i="10"/>
  <c r="H124" i="10"/>
  <c r="F124" i="10"/>
  <c r="F123" i="10"/>
  <c r="H114" i="10"/>
  <c r="F114" i="10"/>
  <c r="H113" i="10"/>
  <c r="F113" i="10"/>
  <c r="H101" i="10"/>
  <c r="H100" i="10" s="1"/>
  <c r="F101" i="10"/>
  <c r="H99" i="10"/>
  <c r="F99" i="10"/>
  <c r="H98" i="10"/>
  <c r="F98" i="10"/>
  <c r="H96" i="10"/>
  <c r="F96" i="10"/>
  <c r="H95" i="10"/>
  <c r="F95" i="10"/>
  <c r="F88" i="10"/>
  <c r="H87" i="10"/>
  <c r="F87" i="10"/>
  <c r="F74" i="10"/>
  <c r="F77" i="10" s="1"/>
  <c r="H46" i="10"/>
  <c r="H74" i="10" s="1"/>
  <c r="H77" i="10" s="1"/>
  <c r="H9" i="10"/>
  <c r="H131" i="10" s="1"/>
  <c r="H6" i="10"/>
  <c r="H127" i="10" s="1"/>
  <c r="F169" i="10"/>
  <c r="H167" i="10"/>
  <c r="F167" i="10"/>
  <c r="F166" i="10"/>
  <c r="H162" i="10"/>
  <c r="H166" i="10" s="1"/>
  <c r="G62" i="9"/>
  <c r="D41" i="9"/>
  <c r="D40" i="9"/>
  <c r="D39" i="9"/>
  <c r="F38" i="9"/>
  <c r="D38" i="9"/>
  <c r="F26" i="9"/>
  <c r="F41" i="9" s="1"/>
  <c r="D20" i="9"/>
  <c r="D14" i="9"/>
  <c r="F7" i="9"/>
  <c r="F39" i="9" s="1"/>
  <c r="E236" i="8"/>
  <c r="E235" i="8"/>
  <c r="E234" i="8"/>
  <c r="E233" i="8"/>
  <c r="E232" i="8"/>
  <c r="E231" i="8"/>
  <c r="E230" i="8"/>
  <c r="E225" i="8"/>
  <c r="E224" i="8"/>
  <c r="E223" i="8"/>
  <c r="E222" i="8"/>
  <c r="E221" i="8"/>
  <c r="E220" i="8"/>
  <c r="E219" i="8"/>
  <c r="E216" i="8"/>
  <c r="E215" i="8"/>
  <c r="E206" i="8"/>
  <c r="G202" i="8"/>
  <c r="G206" i="8" s="1"/>
  <c r="G205" i="8" s="1"/>
  <c r="G224" i="8" s="1"/>
  <c r="E198" i="8"/>
  <c r="E195" i="8"/>
  <c r="G188" i="8"/>
  <c r="G221" i="8" s="1"/>
  <c r="E185" i="8"/>
  <c r="E174" i="8"/>
  <c r="G168" i="8"/>
  <c r="E168" i="8"/>
  <c r="E167" i="8"/>
  <c r="E166" i="8"/>
  <c r="E165" i="8"/>
  <c r="G161" i="8"/>
  <c r="G158" i="8"/>
  <c r="G167" i="8" s="1"/>
  <c r="E155" i="8"/>
  <c r="E154" i="8"/>
  <c r="E153" i="8"/>
  <c r="E148" i="8"/>
  <c r="E142" i="8"/>
  <c r="E137" i="8"/>
  <c r="E135" i="8"/>
  <c r="E128" i="8"/>
  <c r="E126" i="8"/>
  <c r="E111" i="8"/>
  <c r="G105" i="8"/>
  <c r="G148" i="8" s="1"/>
  <c r="G144" i="8" s="1"/>
  <c r="G153" i="8" s="1"/>
  <c r="E102" i="8"/>
  <c r="E101" i="8"/>
  <c r="E100" i="8"/>
  <c r="E99" i="8"/>
  <c r="E98" i="8"/>
  <c r="E97" i="8"/>
  <c r="G93" i="8"/>
  <c r="G102" i="8" s="1"/>
  <c r="G90" i="8"/>
  <c r="G101" i="8" s="1"/>
  <c r="G87" i="8"/>
  <c r="G100" i="8" s="1"/>
  <c r="G84" i="8"/>
  <c r="G98" i="8" s="1"/>
  <c r="G81" i="8"/>
  <c r="G97" i="8" s="1"/>
  <c r="G78" i="8"/>
  <c r="G99" i="8" s="1"/>
  <c r="E75" i="8"/>
  <c r="E74" i="8"/>
  <c r="E73" i="8"/>
  <c r="G69" i="8"/>
  <c r="G75" i="8" s="1"/>
  <c r="G62" i="8"/>
  <c r="G58" i="8"/>
  <c r="G73" i="8" s="1"/>
  <c r="G54" i="8"/>
  <c r="G74" i="8" s="1"/>
  <c r="E51" i="8"/>
  <c r="E50" i="8"/>
  <c r="E49" i="8"/>
  <c r="E48" i="8"/>
  <c r="G47" i="8"/>
  <c r="E47" i="8"/>
  <c r="E46" i="8"/>
  <c r="G40" i="8"/>
  <c r="G51" i="8" s="1"/>
  <c r="G38" i="8"/>
  <c r="G50" i="8" s="1"/>
  <c r="G34" i="8"/>
  <c r="G49" i="8" s="1"/>
  <c r="G32" i="8"/>
  <c r="G48" i="8" s="1"/>
  <c r="G26" i="8"/>
  <c r="G46" i="8" s="1"/>
  <c r="G18" i="8"/>
  <c r="G230" i="8" s="1"/>
  <c r="G12" i="8"/>
  <c r="G198" i="8" s="1"/>
  <c r="G196" i="8" s="1"/>
  <c r="G223" i="8" s="1"/>
  <c r="G8" i="8"/>
  <c r="G165" i="8" s="1"/>
  <c r="G5" i="8"/>
  <c r="G216" i="8" s="1"/>
  <c r="G2" i="8"/>
  <c r="G174" i="8" s="1"/>
  <c r="G171" i="8" s="1"/>
  <c r="G219" i="8" s="1"/>
  <c r="E150" i="7"/>
  <c r="E155" i="7"/>
  <c r="E180" i="7"/>
  <c r="E175" i="7"/>
  <c r="G153" i="7"/>
  <c r="K147" i="7"/>
  <c r="J147" i="7"/>
  <c r="I147" i="7"/>
  <c r="H147" i="7"/>
  <c r="G147" i="7"/>
  <c r="E147" i="7"/>
  <c r="M146" i="7"/>
  <c r="L146" i="7"/>
  <c r="K146" i="7"/>
  <c r="J146" i="7"/>
  <c r="I146" i="7"/>
  <c r="H146" i="7"/>
  <c r="G146" i="7"/>
  <c r="E146" i="7"/>
  <c r="M144" i="7"/>
  <c r="L144" i="7"/>
  <c r="K144" i="7"/>
  <c r="J144" i="7"/>
  <c r="I144" i="7"/>
  <c r="H144" i="7"/>
  <c r="E144" i="7"/>
  <c r="M142" i="7"/>
  <c r="L142" i="7"/>
  <c r="K142" i="7"/>
  <c r="J142" i="7"/>
  <c r="I142" i="7"/>
  <c r="H142" i="7"/>
  <c r="G142" i="7"/>
  <c r="E142" i="7"/>
  <c r="M141" i="7"/>
  <c r="L141" i="7"/>
  <c r="K141" i="7"/>
  <c r="J141" i="7"/>
  <c r="I141" i="7"/>
  <c r="H141" i="7"/>
  <c r="G141" i="7"/>
  <c r="E141" i="7"/>
  <c r="M104" i="7"/>
  <c r="L104" i="7"/>
  <c r="K104" i="7"/>
  <c r="J104" i="7"/>
  <c r="I104" i="7"/>
  <c r="H104" i="7"/>
  <c r="E104" i="7"/>
  <c r="H31" i="1"/>
  <c r="G67" i="7"/>
  <c r="G209" i="7"/>
  <c r="H23" i="1" s="1"/>
  <c r="E195" i="7"/>
  <c r="M192" i="7"/>
  <c r="L192" i="7"/>
  <c r="K192" i="7"/>
  <c r="J192" i="7"/>
  <c r="I192" i="7"/>
  <c r="H192" i="7"/>
  <c r="G192" i="7"/>
  <c r="E192" i="7"/>
  <c r="G188" i="7"/>
  <c r="G195" i="7" s="1"/>
  <c r="M172" i="7"/>
  <c r="L172" i="7"/>
  <c r="K172" i="7"/>
  <c r="J172" i="7"/>
  <c r="I172" i="7"/>
  <c r="H172" i="7"/>
  <c r="G172" i="7"/>
  <c r="G170" i="7" s="1"/>
  <c r="G175" i="7" s="1"/>
  <c r="G174" i="7" s="1"/>
  <c r="E172" i="7"/>
  <c r="M169" i="7"/>
  <c r="L169" i="7"/>
  <c r="K169" i="7"/>
  <c r="J169" i="7"/>
  <c r="I169" i="7"/>
  <c r="H169" i="7"/>
  <c r="G169" i="7"/>
  <c r="G166" i="7" s="1"/>
  <c r="E169" i="7"/>
  <c r="G13" i="7"/>
  <c r="D176" i="6"/>
  <c r="D175" i="6"/>
  <c r="D174" i="6"/>
  <c r="D170" i="6"/>
  <c r="D168" i="6"/>
  <c r="D167" i="6"/>
  <c r="D165" i="6"/>
  <c r="L164" i="6"/>
  <c r="K164" i="6"/>
  <c r="J164" i="6"/>
  <c r="I164" i="6"/>
  <c r="H164" i="6"/>
  <c r="G164" i="6"/>
  <c r="F164" i="6"/>
  <c r="D164" i="6"/>
  <c r="L163" i="6"/>
  <c r="K163" i="6"/>
  <c r="J163" i="6"/>
  <c r="I163" i="6"/>
  <c r="H163" i="6"/>
  <c r="G163" i="6"/>
  <c r="F163" i="6"/>
  <c r="D163" i="6"/>
  <c r="L162" i="6"/>
  <c r="K162" i="6"/>
  <c r="J162" i="6"/>
  <c r="I162" i="6"/>
  <c r="H162" i="6"/>
  <c r="G162" i="6"/>
  <c r="F162" i="6"/>
  <c r="D162" i="6"/>
  <c r="L161" i="6"/>
  <c r="K161" i="6"/>
  <c r="J161" i="6"/>
  <c r="I161" i="6"/>
  <c r="H161" i="6"/>
  <c r="G161" i="6"/>
  <c r="F161" i="6"/>
  <c r="D161" i="6"/>
  <c r="D160" i="6"/>
  <c r="I155" i="6"/>
  <c r="H155" i="6"/>
  <c r="G155" i="6"/>
  <c r="F155" i="6"/>
  <c r="D155" i="6"/>
  <c r="L153" i="6"/>
  <c r="K153" i="6"/>
  <c r="J153" i="6"/>
  <c r="I153" i="6"/>
  <c r="H153" i="6"/>
  <c r="G153" i="6"/>
  <c r="F153" i="6"/>
  <c r="D153" i="6"/>
  <c r="L148" i="6"/>
  <c r="K148" i="6"/>
  <c r="J148" i="6"/>
  <c r="I148" i="6"/>
  <c r="H148" i="6"/>
  <c r="G148" i="6"/>
  <c r="F148" i="6"/>
  <c r="D148" i="6"/>
  <c r="J147" i="6"/>
  <c r="I147" i="6"/>
  <c r="H147" i="6"/>
  <c r="G147" i="6"/>
  <c r="F147" i="6"/>
  <c r="D147" i="6"/>
  <c r="D131" i="6"/>
  <c r="J128" i="6"/>
  <c r="D128" i="6"/>
  <c r="L123" i="6"/>
  <c r="K123" i="6"/>
  <c r="J123" i="6"/>
  <c r="I123" i="6"/>
  <c r="H123" i="6"/>
  <c r="G123" i="6"/>
  <c r="F123" i="6"/>
  <c r="F122" i="6" s="1"/>
  <c r="F128" i="6" s="1"/>
  <c r="F126" i="6" s="1"/>
  <c r="D123" i="6"/>
  <c r="F117" i="6"/>
  <c r="F131" i="6" s="1"/>
  <c r="F129" i="6" s="1"/>
  <c r="H32" i="1" s="1"/>
  <c r="F113" i="6"/>
  <c r="D112" i="6"/>
  <c r="F107" i="6"/>
  <c r="F112" i="6" s="1"/>
  <c r="F110" i="6" s="1"/>
  <c r="H33" i="1" s="1"/>
  <c r="L103" i="6"/>
  <c r="K103" i="6"/>
  <c r="J103" i="6"/>
  <c r="I103" i="6"/>
  <c r="H103" i="6"/>
  <c r="G103" i="6"/>
  <c r="F103" i="6"/>
  <c r="D103" i="6"/>
  <c r="J102" i="6"/>
  <c r="D102" i="6"/>
  <c r="J101" i="6"/>
  <c r="D101" i="6"/>
  <c r="L100" i="6"/>
  <c r="K100" i="6"/>
  <c r="J100" i="6"/>
  <c r="I100" i="6"/>
  <c r="H100" i="6"/>
  <c r="G100" i="6"/>
  <c r="F100" i="6"/>
  <c r="D100" i="6"/>
  <c r="L98" i="6"/>
  <c r="K98" i="6"/>
  <c r="J98" i="6"/>
  <c r="I98" i="6"/>
  <c r="H98" i="6"/>
  <c r="G98" i="6"/>
  <c r="F98" i="6"/>
  <c r="D98" i="6"/>
  <c r="L97" i="6"/>
  <c r="K97" i="6"/>
  <c r="J97" i="6"/>
  <c r="I97" i="6"/>
  <c r="H97" i="6"/>
  <c r="G97" i="6"/>
  <c r="F97" i="6"/>
  <c r="D97" i="6"/>
  <c r="L96" i="6"/>
  <c r="K96" i="6"/>
  <c r="J96" i="6"/>
  <c r="I96" i="6"/>
  <c r="H96" i="6"/>
  <c r="G96" i="6"/>
  <c r="F96" i="6"/>
  <c r="D96" i="6"/>
  <c r="L95" i="6"/>
  <c r="K95" i="6"/>
  <c r="J95" i="6"/>
  <c r="I95" i="6"/>
  <c r="H95" i="6"/>
  <c r="G95" i="6"/>
  <c r="F95" i="6"/>
  <c r="D95" i="6"/>
  <c r="L94" i="6"/>
  <c r="K94" i="6"/>
  <c r="J94" i="6"/>
  <c r="I94" i="6"/>
  <c r="H94" i="6"/>
  <c r="G94" i="6"/>
  <c r="F94" i="6"/>
  <c r="D94" i="6"/>
  <c r="J93" i="6"/>
  <c r="D93" i="6"/>
  <c r="L92" i="6"/>
  <c r="K92" i="6"/>
  <c r="J92" i="6"/>
  <c r="I92" i="6"/>
  <c r="H92" i="6"/>
  <c r="G92" i="6"/>
  <c r="F92" i="6"/>
  <c r="D92" i="6"/>
  <c r="D91" i="6"/>
  <c r="D88" i="6"/>
  <c r="D87" i="6"/>
  <c r="D86" i="6"/>
  <c r="D85" i="6"/>
  <c r="L82" i="6"/>
  <c r="K82" i="6"/>
  <c r="J82" i="6"/>
  <c r="I82" i="6"/>
  <c r="H82" i="6"/>
  <c r="G82" i="6"/>
  <c r="F82" i="6"/>
  <c r="F81" i="6" s="1"/>
  <c r="F91" i="6" s="1"/>
  <c r="D82" i="6"/>
  <c r="L79" i="6"/>
  <c r="K79" i="6"/>
  <c r="J79" i="6"/>
  <c r="I79" i="6"/>
  <c r="H79" i="6"/>
  <c r="G79" i="6"/>
  <c r="F79" i="6"/>
  <c r="E79" i="6"/>
  <c r="D79" i="6"/>
  <c r="L78" i="6"/>
  <c r="K78" i="6"/>
  <c r="J78" i="6"/>
  <c r="I78" i="6"/>
  <c r="H78" i="6"/>
  <c r="G78" i="6"/>
  <c r="F78" i="6"/>
  <c r="D78" i="6"/>
  <c r="L77" i="6"/>
  <c r="K77" i="6"/>
  <c r="J77" i="6"/>
  <c r="I77" i="6"/>
  <c r="H77" i="6"/>
  <c r="G77" i="6"/>
  <c r="F77" i="6"/>
  <c r="D77" i="6"/>
  <c r="D71" i="6"/>
  <c r="D70" i="6"/>
  <c r="F66" i="6"/>
  <c r="F86" i="6" s="1"/>
  <c r="L59" i="6"/>
  <c r="K59" i="6"/>
  <c r="J59" i="6"/>
  <c r="I59" i="6"/>
  <c r="H59" i="6"/>
  <c r="G59" i="6"/>
  <c r="F59" i="6"/>
  <c r="F57" i="6" s="1"/>
  <c r="F85" i="6" s="1"/>
  <c r="D59" i="6"/>
  <c r="D53" i="6"/>
  <c r="F46" i="6"/>
  <c r="F53" i="6" s="1"/>
  <c r="F52" i="6" s="1"/>
  <c r="F88" i="6" s="1"/>
  <c r="D42" i="6"/>
  <c r="D41" i="6"/>
  <c r="D40" i="6"/>
  <c r="J38" i="6"/>
  <c r="D38" i="6"/>
  <c r="L37" i="6"/>
  <c r="K37" i="6"/>
  <c r="J37" i="6"/>
  <c r="I37" i="6"/>
  <c r="H37" i="6"/>
  <c r="G37" i="6"/>
  <c r="D37" i="6"/>
  <c r="L36" i="6"/>
  <c r="K36" i="6"/>
  <c r="J36" i="6"/>
  <c r="I36" i="6"/>
  <c r="H36" i="6"/>
  <c r="G36" i="6"/>
  <c r="F36" i="6"/>
  <c r="D36" i="6"/>
  <c r="L35" i="6"/>
  <c r="K35" i="6"/>
  <c r="J35" i="6"/>
  <c r="I35" i="6"/>
  <c r="H35" i="6"/>
  <c r="G35" i="6"/>
  <c r="F35" i="6"/>
  <c r="D35" i="6"/>
  <c r="L34" i="6"/>
  <c r="K34" i="6"/>
  <c r="J34" i="6"/>
  <c r="I34" i="6"/>
  <c r="H34" i="6"/>
  <c r="G34" i="6"/>
  <c r="F34" i="6"/>
  <c r="D34" i="6"/>
  <c r="L33" i="6"/>
  <c r="K33" i="6"/>
  <c r="J33" i="6"/>
  <c r="I33" i="6"/>
  <c r="H33" i="6"/>
  <c r="G33" i="6"/>
  <c r="F33" i="6"/>
  <c r="D33" i="6"/>
  <c r="L31" i="6"/>
  <c r="K31" i="6"/>
  <c r="J31" i="6"/>
  <c r="I31" i="6"/>
  <c r="H31" i="6"/>
  <c r="G31" i="6"/>
  <c r="F31" i="6"/>
  <c r="D31" i="6"/>
  <c r="L30" i="6"/>
  <c r="K30" i="6"/>
  <c r="J30" i="6"/>
  <c r="I30" i="6"/>
  <c r="H30" i="6"/>
  <c r="G30" i="6"/>
  <c r="F30" i="6"/>
  <c r="D30" i="6"/>
  <c r="L29" i="6"/>
  <c r="K29" i="6"/>
  <c r="J29" i="6"/>
  <c r="I29" i="6"/>
  <c r="H29" i="6"/>
  <c r="G29" i="6"/>
  <c r="F29" i="6"/>
  <c r="D29" i="6"/>
  <c r="L28" i="6"/>
  <c r="K28" i="6"/>
  <c r="J28" i="6"/>
  <c r="I28" i="6"/>
  <c r="H28" i="6"/>
  <c r="G28" i="6"/>
  <c r="F28" i="6"/>
  <c r="D28" i="6"/>
  <c r="J26" i="6"/>
  <c r="D26" i="6"/>
  <c r="L25" i="6"/>
  <c r="K25" i="6"/>
  <c r="J25" i="6"/>
  <c r="I25" i="6"/>
  <c r="H25" i="6"/>
  <c r="G25" i="6"/>
  <c r="F25" i="6"/>
  <c r="D25" i="6"/>
  <c r="L24" i="6"/>
  <c r="K24" i="6"/>
  <c r="J24" i="6"/>
  <c r="I24" i="6"/>
  <c r="H24" i="6"/>
  <c r="G24" i="6"/>
  <c r="F24" i="6"/>
  <c r="D24" i="6"/>
  <c r="L23" i="6"/>
  <c r="K23" i="6"/>
  <c r="J23" i="6"/>
  <c r="I23" i="6"/>
  <c r="H23" i="6"/>
  <c r="G23" i="6"/>
  <c r="F23" i="6"/>
  <c r="D23" i="6"/>
  <c r="L22" i="6"/>
  <c r="K22" i="6"/>
  <c r="J22" i="6"/>
  <c r="I22" i="6"/>
  <c r="H22" i="6"/>
  <c r="G22" i="6"/>
  <c r="F22" i="6"/>
  <c r="D22" i="6"/>
  <c r="J20" i="6"/>
  <c r="D20" i="6"/>
  <c r="F12" i="6"/>
  <c r="J11" i="6"/>
  <c r="D11" i="6"/>
  <c r="F6" i="6"/>
  <c r="F26" i="6" s="1"/>
  <c r="F3" i="6"/>
  <c r="F11" i="6" s="1"/>
  <c r="I33" i="5"/>
  <c r="C33" i="5"/>
  <c r="I32" i="5"/>
  <c r="C32" i="5"/>
  <c r="I30" i="5"/>
  <c r="C30" i="5"/>
  <c r="I29" i="5"/>
  <c r="C29" i="5"/>
  <c r="K26" i="5"/>
  <c r="I26" i="5"/>
  <c r="H26" i="5"/>
  <c r="G26" i="5"/>
  <c r="F26" i="5"/>
  <c r="E26" i="5"/>
  <c r="C26" i="5"/>
  <c r="K25" i="5"/>
  <c r="I25" i="5"/>
  <c r="H25" i="5"/>
  <c r="G25" i="5"/>
  <c r="F25" i="5"/>
  <c r="E25" i="5"/>
  <c r="C25" i="5"/>
  <c r="K24" i="5"/>
  <c r="I24" i="5"/>
  <c r="H24" i="5"/>
  <c r="G24" i="5"/>
  <c r="F24" i="5"/>
  <c r="C24" i="5"/>
  <c r="K23" i="5"/>
  <c r="J23" i="5"/>
  <c r="I23" i="5"/>
  <c r="H23" i="5"/>
  <c r="G23" i="5"/>
  <c r="F23" i="5"/>
  <c r="C23" i="5"/>
  <c r="K22" i="5"/>
  <c r="I22" i="5"/>
  <c r="H22" i="5"/>
  <c r="G22" i="5"/>
  <c r="F22" i="5"/>
  <c r="C22" i="5"/>
  <c r="K21" i="5"/>
  <c r="I21" i="5"/>
  <c r="H21" i="5"/>
  <c r="G21" i="5"/>
  <c r="F21" i="5"/>
  <c r="C21" i="5"/>
  <c r="K20" i="5"/>
  <c r="I20" i="5"/>
  <c r="H20" i="5"/>
  <c r="G20" i="5"/>
  <c r="F20" i="5"/>
  <c r="C20" i="5"/>
  <c r="K18" i="5"/>
  <c r="I18" i="5"/>
  <c r="H18" i="5"/>
  <c r="G18" i="5"/>
  <c r="F18" i="5"/>
  <c r="E18" i="5"/>
  <c r="C18" i="5"/>
  <c r="K17" i="5"/>
  <c r="I17" i="5"/>
  <c r="H17" i="5"/>
  <c r="G17" i="5"/>
  <c r="F17" i="5"/>
  <c r="E17" i="5"/>
  <c r="C17" i="5"/>
  <c r="K16" i="5"/>
  <c r="I16" i="5"/>
  <c r="H16" i="5"/>
  <c r="G16" i="5"/>
  <c r="F16" i="5"/>
  <c r="C16" i="5"/>
  <c r="K15" i="5"/>
  <c r="J15" i="5"/>
  <c r="I15" i="5"/>
  <c r="H15" i="5"/>
  <c r="G15" i="5"/>
  <c r="F15" i="5"/>
  <c r="C15" i="5"/>
  <c r="K14" i="5"/>
  <c r="I14" i="5"/>
  <c r="H14" i="5"/>
  <c r="G14" i="5"/>
  <c r="F14" i="5"/>
  <c r="C14" i="5"/>
  <c r="K13" i="5"/>
  <c r="I13" i="5"/>
  <c r="H13" i="5"/>
  <c r="G13" i="5"/>
  <c r="F13" i="5"/>
  <c r="C13" i="5"/>
  <c r="K12" i="5"/>
  <c r="I12" i="5"/>
  <c r="H12" i="5"/>
  <c r="G12" i="5"/>
  <c r="F12" i="5"/>
  <c r="C12" i="5"/>
  <c r="K9" i="5"/>
  <c r="I9" i="5"/>
  <c r="H9" i="5"/>
  <c r="G9" i="5"/>
  <c r="F9" i="5"/>
  <c r="E9" i="5"/>
  <c r="C9" i="5"/>
  <c r="K8" i="5"/>
  <c r="I8" i="5"/>
  <c r="H8" i="5"/>
  <c r="G8" i="5"/>
  <c r="F8" i="5"/>
  <c r="E8" i="5"/>
  <c r="C8" i="5"/>
  <c r="K6" i="5"/>
  <c r="I6" i="5"/>
  <c r="H6" i="5"/>
  <c r="G6" i="5"/>
  <c r="F6" i="5"/>
  <c r="E6" i="5"/>
  <c r="E4" i="5" s="1"/>
  <c r="E29" i="5" s="1"/>
  <c r="C6" i="5"/>
  <c r="G223" i="4"/>
  <c r="G222" i="4"/>
  <c r="G221" i="4"/>
  <c r="G220" i="4"/>
  <c r="G219" i="4"/>
  <c r="G211" i="4"/>
  <c r="G207" i="4"/>
  <c r="G206" i="4"/>
  <c r="G204" i="4"/>
  <c r="G203" i="4"/>
  <c r="I197" i="4"/>
  <c r="I207" i="4" s="1"/>
  <c r="G195" i="4"/>
  <c r="G194" i="4"/>
  <c r="G192" i="4"/>
  <c r="G189" i="4"/>
  <c r="G187" i="4"/>
  <c r="G182" i="4"/>
  <c r="O179" i="4"/>
  <c r="N179" i="4"/>
  <c r="M179" i="4"/>
  <c r="L179" i="4"/>
  <c r="K179" i="4"/>
  <c r="J179" i="4"/>
  <c r="I179" i="4"/>
  <c r="G179" i="4"/>
  <c r="O177" i="4"/>
  <c r="N177" i="4"/>
  <c r="M177" i="4"/>
  <c r="L177" i="4"/>
  <c r="K177" i="4"/>
  <c r="J177" i="4"/>
  <c r="I177" i="4"/>
  <c r="G177" i="4"/>
  <c r="G175" i="4"/>
  <c r="O170" i="4"/>
  <c r="M170" i="4"/>
  <c r="L170" i="4"/>
  <c r="K170" i="4"/>
  <c r="J170" i="4"/>
  <c r="I170" i="4"/>
  <c r="G170" i="4"/>
  <c r="G168" i="4"/>
  <c r="O163" i="4"/>
  <c r="M163" i="4"/>
  <c r="L163" i="4"/>
  <c r="K163" i="4"/>
  <c r="J163" i="4"/>
  <c r="I163" i="4"/>
  <c r="G163" i="4"/>
  <c r="G160" i="4"/>
  <c r="G159" i="4"/>
  <c r="M156" i="4"/>
  <c r="G156" i="4"/>
  <c r="M155" i="4"/>
  <c r="L155" i="4"/>
  <c r="K155" i="4"/>
  <c r="J155" i="4"/>
  <c r="I155" i="4"/>
  <c r="G155" i="4"/>
  <c r="M154" i="4"/>
  <c r="G154" i="4"/>
  <c r="M152" i="4"/>
  <c r="G152" i="4"/>
  <c r="I146" i="4"/>
  <c r="G145" i="4"/>
  <c r="O142" i="4"/>
  <c r="M142" i="4"/>
  <c r="L142" i="4"/>
  <c r="K142" i="4"/>
  <c r="J142" i="4"/>
  <c r="I142" i="4"/>
  <c r="G142" i="4"/>
  <c r="G138" i="4"/>
  <c r="O137" i="4"/>
  <c r="G136" i="4"/>
  <c r="G134" i="4"/>
  <c r="G133" i="4"/>
  <c r="G132" i="4"/>
  <c r="G130" i="4"/>
  <c r="G129" i="4"/>
  <c r="O124" i="4"/>
  <c r="M124" i="4"/>
  <c r="L124" i="4"/>
  <c r="K124" i="4"/>
  <c r="J124" i="4"/>
  <c r="I124" i="4"/>
  <c r="G124" i="4"/>
  <c r="O123" i="4"/>
  <c r="M123" i="4"/>
  <c r="L123" i="4"/>
  <c r="K123" i="4"/>
  <c r="J123" i="4"/>
  <c r="I123" i="4"/>
  <c r="G123" i="4"/>
  <c r="O122" i="4"/>
  <c r="M122" i="4"/>
  <c r="L122" i="4"/>
  <c r="K122" i="4"/>
  <c r="J122" i="4"/>
  <c r="I122" i="4"/>
  <c r="G122" i="4"/>
  <c r="O121" i="4"/>
  <c r="M121" i="4"/>
  <c r="L121" i="4"/>
  <c r="K121" i="4"/>
  <c r="J121" i="4"/>
  <c r="I121" i="4"/>
  <c r="G121" i="4"/>
  <c r="O120" i="4"/>
  <c r="M120" i="4"/>
  <c r="L120" i="4"/>
  <c r="K120" i="4"/>
  <c r="J120" i="4"/>
  <c r="I120" i="4"/>
  <c r="G120" i="4"/>
  <c r="O118" i="4"/>
  <c r="M118" i="4"/>
  <c r="L118" i="4"/>
  <c r="K118" i="4"/>
  <c r="J118" i="4"/>
  <c r="I118" i="4"/>
  <c r="G118" i="4"/>
  <c r="O117" i="4"/>
  <c r="M117" i="4"/>
  <c r="L117" i="4"/>
  <c r="K117" i="4"/>
  <c r="J117" i="4"/>
  <c r="I117" i="4"/>
  <c r="G117" i="4"/>
  <c r="O116" i="4"/>
  <c r="M116" i="4"/>
  <c r="L116" i="4"/>
  <c r="K116" i="4"/>
  <c r="J116" i="4"/>
  <c r="I116" i="4"/>
  <c r="G116" i="4"/>
  <c r="O113" i="4"/>
  <c r="M113" i="4"/>
  <c r="L113" i="4"/>
  <c r="K113" i="4"/>
  <c r="J113" i="4"/>
  <c r="I113" i="4"/>
  <c r="I112" i="4" s="1"/>
  <c r="G113" i="4"/>
  <c r="O110" i="4"/>
  <c r="M110" i="4"/>
  <c r="L110" i="4"/>
  <c r="K110" i="4"/>
  <c r="J110" i="4"/>
  <c r="I110" i="4"/>
  <c r="G110" i="4"/>
  <c r="G109" i="4"/>
  <c r="O107" i="4"/>
  <c r="M107" i="4"/>
  <c r="L107" i="4"/>
  <c r="K107" i="4"/>
  <c r="J107" i="4"/>
  <c r="I107" i="4"/>
  <c r="G107" i="4"/>
  <c r="G106" i="4"/>
  <c r="G105" i="4"/>
  <c r="O103" i="4"/>
  <c r="M103" i="4"/>
  <c r="L103" i="4"/>
  <c r="K103" i="4"/>
  <c r="J103" i="4"/>
  <c r="I103" i="4"/>
  <c r="G103" i="4"/>
  <c r="O101" i="4"/>
  <c r="M101" i="4"/>
  <c r="L101" i="4"/>
  <c r="K101" i="4"/>
  <c r="J101" i="4"/>
  <c r="I101" i="4"/>
  <c r="G101" i="4"/>
  <c r="O98" i="4"/>
  <c r="M98" i="4"/>
  <c r="L98" i="4"/>
  <c r="K98" i="4"/>
  <c r="J98" i="4"/>
  <c r="I98" i="4"/>
  <c r="G98" i="4"/>
  <c r="O97" i="4"/>
  <c r="M97" i="4"/>
  <c r="L97" i="4"/>
  <c r="K97" i="4"/>
  <c r="J97" i="4"/>
  <c r="I97" i="4"/>
  <c r="G97" i="4"/>
  <c r="O96" i="4"/>
  <c r="M96" i="4"/>
  <c r="L96" i="4"/>
  <c r="K96" i="4"/>
  <c r="J96" i="4"/>
  <c r="I96" i="4"/>
  <c r="G96" i="4"/>
  <c r="O92" i="4"/>
  <c r="M92" i="4"/>
  <c r="L92" i="4"/>
  <c r="K92" i="4"/>
  <c r="J92" i="4"/>
  <c r="I92" i="4"/>
  <c r="G92" i="4"/>
  <c r="M91" i="4"/>
  <c r="L91" i="4"/>
  <c r="K91" i="4"/>
  <c r="J91" i="4"/>
  <c r="I91" i="4"/>
  <c r="G91" i="4"/>
  <c r="M90" i="4"/>
  <c r="M153" i="4" s="1"/>
  <c r="L90" i="4"/>
  <c r="L137" i="4" s="1"/>
  <c r="K90" i="4"/>
  <c r="K137" i="4" s="1"/>
  <c r="J90" i="4"/>
  <c r="J137" i="4" s="1"/>
  <c r="I90" i="4"/>
  <c r="G90" i="4"/>
  <c r="G153" i="4" s="1"/>
  <c r="O87" i="4"/>
  <c r="N87" i="4"/>
  <c r="M87" i="4"/>
  <c r="L87" i="4"/>
  <c r="K87" i="4"/>
  <c r="J87" i="4"/>
  <c r="I87" i="4"/>
  <c r="G87" i="4"/>
  <c r="M86" i="4"/>
  <c r="G86" i="4"/>
  <c r="O84" i="4"/>
  <c r="M84" i="4"/>
  <c r="L84" i="4"/>
  <c r="K84" i="4"/>
  <c r="J84" i="4"/>
  <c r="I84" i="4"/>
  <c r="G84" i="4"/>
  <c r="O83" i="4"/>
  <c r="M83" i="4"/>
  <c r="L83" i="4"/>
  <c r="K83" i="4"/>
  <c r="J83" i="4"/>
  <c r="G83" i="4"/>
  <c r="I79" i="4"/>
  <c r="I75" i="4"/>
  <c r="O74" i="4"/>
  <c r="N74" i="4"/>
  <c r="M74" i="4"/>
  <c r="L74" i="4"/>
  <c r="K74" i="4"/>
  <c r="J74" i="4"/>
  <c r="I74" i="4"/>
  <c r="G74" i="4"/>
  <c r="O73" i="4"/>
  <c r="N73" i="4"/>
  <c r="M73" i="4"/>
  <c r="L73" i="4"/>
  <c r="K73" i="4"/>
  <c r="J73" i="4"/>
  <c r="I73" i="4"/>
  <c r="G73" i="4"/>
  <c r="O68" i="4"/>
  <c r="M68" i="4"/>
  <c r="L68" i="4"/>
  <c r="K68" i="4"/>
  <c r="J68" i="4"/>
  <c r="G68" i="4"/>
  <c r="O64" i="4"/>
  <c r="M64" i="4"/>
  <c r="L64" i="4"/>
  <c r="K64" i="4"/>
  <c r="J64" i="4"/>
  <c r="I64" i="4"/>
  <c r="G64" i="4"/>
  <c r="O63" i="4"/>
  <c r="M63" i="4"/>
  <c r="L63" i="4"/>
  <c r="K63" i="4"/>
  <c r="J63" i="4"/>
  <c r="I63" i="4"/>
  <c r="G63" i="4"/>
  <c r="O62" i="4"/>
  <c r="M62" i="4"/>
  <c r="L62" i="4"/>
  <c r="K62" i="4"/>
  <c r="J62" i="4"/>
  <c r="I62" i="4"/>
  <c r="G62" i="4"/>
  <c r="O58" i="4"/>
  <c r="M58" i="4"/>
  <c r="L58" i="4"/>
  <c r="K58" i="4"/>
  <c r="J58" i="4"/>
  <c r="I58" i="4"/>
  <c r="G58" i="4"/>
  <c r="O57" i="4"/>
  <c r="M57" i="4"/>
  <c r="L57" i="4"/>
  <c r="K57" i="4"/>
  <c r="J57" i="4"/>
  <c r="I57" i="4"/>
  <c r="G57" i="4"/>
  <c r="G56" i="4"/>
  <c r="O49" i="4"/>
  <c r="M49" i="4"/>
  <c r="L49" i="4"/>
  <c r="K49" i="4"/>
  <c r="J49" i="4"/>
  <c r="I49" i="4"/>
  <c r="G49" i="4"/>
  <c r="O48" i="4"/>
  <c r="M48" i="4"/>
  <c r="L48" i="4"/>
  <c r="K48" i="4"/>
  <c r="J48" i="4"/>
  <c r="I48" i="4"/>
  <c r="G48" i="4"/>
  <c r="O46" i="4"/>
  <c r="M46" i="4"/>
  <c r="L46" i="4"/>
  <c r="K46" i="4"/>
  <c r="J46" i="4"/>
  <c r="I46" i="4"/>
  <c r="G46" i="4"/>
  <c r="O45" i="4"/>
  <c r="M45" i="4"/>
  <c r="L45" i="4"/>
  <c r="K45" i="4"/>
  <c r="J45" i="4"/>
  <c r="I45" i="4"/>
  <c r="G45" i="4"/>
  <c r="O43" i="4"/>
  <c r="M43" i="4"/>
  <c r="L43" i="4"/>
  <c r="K43" i="4"/>
  <c r="J43" i="4"/>
  <c r="I43" i="4"/>
  <c r="G43" i="4"/>
  <c r="G39" i="4"/>
  <c r="O38" i="4"/>
  <c r="M38" i="4"/>
  <c r="L38" i="4"/>
  <c r="K38" i="4"/>
  <c r="J38" i="4"/>
  <c r="I38" i="4"/>
  <c r="G38" i="4"/>
  <c r="O37" i="4"/>
  <c r="M37" i="4"/>
  <c r="L37" i="4"/>
  <c r="K37" i="4"/>
  <c r="J37" i="4"/>
  <c r="I37" i="4"/>
  <c r="G37" i="4"/>
  <c r="O36" i="4"/>
  <c r="M36" i="4"/>
  <c r="L36" i="4"/>
  <c r="K36" i="4"/>
  <c r="J36" i="4"/>
  <c r="I36" i="4"/>
  <c r="G36" i="4"/>
  <c r="L35" i="4"/>
  <c r="K35" i="4"/>
  <c r="J35" i="4"/>
  <c r="I35" i="4"/>
  <c r="G35" i="4"/>
  <c r="I30" i="4"/>
  <c r="O28" i="4"/>
  <c r="M28" i="4"/>
  <c r="L28" i="4"/>
  <c r="K28" i="4"/>
  <c r="J28" i="4"/>
  <c r="I28" i="4"/>
  <c r="G28" i="4"/>
  <c r="O27" i="4"/>
  <c r="M27" i="4"/>
  <c r="L27" i="4"/>
  <c r="K27" i="4"/>
  <c r="J27" i="4"/>
  <c r="I27" i="4"/>
  <c r="G27" i="4"/>
  <c r="O26" i="4"/>
  <c r="M26" i="4"/>
  <c r="L26" i="4"/>
  <c r="K26" i="4"/>
  <c r="J26" i="4"/>
  <c r="I26" i="4"/>
  <c r="G26" i="4"/>
  <c r="M23" i="4"/>
  <c r="G23" i="4"/>
  <c r="M22" i="4"/>
  <c r="G22" i="4"/>
  <c r="O21" i="4"/>
  <c r="M21" i="4"/>
  <c r="L21" i="4"/>
  <c r="K21" i="4"/>
  <c r="J21" i="4"/>
  <c r="I21" i="4"/>
  <c r="G21" i="4"/>
  <c r="O20" i="4"/>
  <c r="N20" i="4"/>
  <c r="M20" i="4"/>
  <c r="L20" i="4"/>
  <c r="K20" i="4"/>
  <c r="J20" i="4"/>
  <c r="I20" i="4"/>
  <c r="G20" i="4"/>
  <c r="O19" i="4"/>
  <c r="N19" i="4"/>
  <c r="M19" i="4"/>
  <c r="L19" i="4"/>
  <c r="K19" i="4"/>
  <c r="J19" i="4"/>
  <c r="I19" i="4"/>
  <c r="G19" i="4"/>
  <c r="O18" i="4"/>
  <c r="M18" i="4"/>
  <c r="L18" i="4"/>
  <c r="K18" i="4"/>
  <c r="J18" i="4"/>
  <c r="I18" i="4"/>
  <c r="G18" i="4"/>
  <c r="O17" i="4"/>
  <c r="M17" i="4"/>
  <c r="L17" i="4"/>
  <c r="K17" i="4"/>
  <c r="J17" i="4"/>
  <c r="I17" i="4"/>
  <c r="G17" i="4"/>
  <c r="O16" i="4"/>
  <c r="M16" i="4"/>
  <c r="L16" i="4"/>
  <c r="K16" i="4"/>
  <c r="J16" i="4"/>
  <c r="I16" i="4"/>
  <c r="G16" i="4"/>
  <c r="O15" i="4"/>
  <c r="M15" i="4"/>
  <c r="L15" i="4"/>
  <c r="K15" i="4"/>
  <c r="J15" i="4"/>
  <c r="I15" i="4"/>
  <c r="G15" i="4"/>
  <c r="O14" i="4"/>
  <c r="N14" i="4"/>
  <c r="M14" i="4"/>
  <c r="L14" i="4"/>
  <c r="K14" i="4"/>
  <c r="J14" i="4"/>
  <c r="I14" i="4"/>
  <c r="G14" i="4"/>
  <c r="O13" i="4"/>
  <c r="M13" i="4"/>
  <c r="L13" i="4"/>
  <c r="K13" i="4"/>
  <c r="J13" i="4"/>
  <c r="I13" i="4"/>
  <c r="G13" i="4"/>
  <c r="O11" i="4"/>
  <c r="M11" i="4"/>
  <c r="L11" i="4"/>
  <c r="K11" i="4"/>
  <c r="J11" i="4"/>
  <c r="I11" i="4"/>
  <c r="G11" i="4"/>
  <c r="O10" i="4"/>
  <c r="M10" i="4"/>
  <c r="L10" i="4"/>
  <c r="K10" i="4"/>
  <c r="J10" i="4"/>
  <c r="I10" i="4"/>
  <c r="G10" i="4"/>
  <c r="L9" i="4"/>
  <c r="K9" i="4"/>
  <c r="J9" i="4"/>
  <c r="I9" i="4"/>
  <c r="G9" i="4"/>
  <c r="G8" i="4"/>
  <c r="O7" i="4"/>
  <c r="M7" i="4"/>
  <c r="L7" i="4"/>
  <c r="K7" i="4"/>
  <c r="J7" i="4"/>
  <c r="I7" i="4"/>
  <c r="G7" i="4"/>
  <c r="O6" i="4"/>
  <c r="M6" i="4"/>
  <c r="L6" i="4"/>
  <c r="K6" i="4"/>
  <c r="J6" i="4"/>
  <c r="I6" i="4"/>
  <c r="G6" i="4"/>
  <c r="O5" i="4"/>
  <c r="M5" i="4"/>
  <c r="L5" i="4"/>
  <c r="K5" i="4"/>
  <c r="J5" i="4"/>
  <c r="I5" i="4"/>
  <c r="G5" i="4"/>
  <c r="O4" i="4"/>
  <c r="M4" i="4"/>
  <c r="L4" i="4"/>
  <c r="K4" i="4"/>
  <c r="J4" i="4"/>
  <c r="I4" i="4"/>
  <c r="G4" i="4"/>
  <c r="M73" i="3"/>
  <c r="L73" i="3"/>
  <c r="K73" i="3"/>
  <c r="J73" i="3"/>
  <c r="I73" i="3"/>
  <c r="H73" i="3"/>
  <c r="G73" i="3"/>
  <c r="G71" i="3" s="1"/>
  <c r="F93" i="6" s="1"/>
  <c r="E73" i="3"/>
  <c r="M68" i="3"/>
  <c r="K68" i="3"/>
  <c r="J68" i="3"/>
  <c r="I68" i="3"/>
  <c r="H68" i="3"/>
  <c r="G68" i="3"/>
  <c r="E68" i="3"/>
  <c r="M67" i="3"/>
  <c r="K67" i="3"/>
  <c r="J67" i="3"/>
  <c r="I67" i="3"/>
  <c r="H67" i="3"/>
  <c r="G67" i="3"/>
  <c r="E67" i="3"/>
  <c r="M65" i="3"/>
  <c r="K65" i="3"/>
  <c r="J65" i="3"/>
  <c r="I65" i="3"/>
  <c r="H65" i="3"/>
  <c r="G65" i="3"/>
  <c r="E65" i="3"/>
  <c r="M64" i="3"/>
  <c r="K64" i="3"/>
  <c r="J64" i="3"/>
  <c r="I64" i="3"/>
  <c r="H64" i="3"/>
  <c r="G64" i="3"/>
  <c r="E64" i="3"/>
  <c r="E61" i="3"/>
  <c r="E60" i="3"/>
  <c r="G59" i="3"/>
  <c r="E59" i="3"/>
  <c r="G58" i="3"/>
  <c r="E58" i="3"/>
  <c r="G57" i="3"/>
  <c r="E57" i="3"/>
  <c r="O56" i="3"/>
  <c r="N56" i="3"/>
  <c r="M56" i="3"/>
  <c r="L56" i="3"/>
  <c r="K56" i="3"/>
  <c r="J56" i="3"/>
  <c r="G56" i="3"/>
  <c r="E56" i="3"/>
  <c r="G55" i="3"/>
  <c r="E55" i="3"/>
  <c r="K52" i="3"/>
  <c r="E52" i="3"/>
  <c r="M51" i="3"/>
  <c r="L51" i="3"/>
  <c r="K51" i="3"/>
  <c r="J51" i="3"/>
  <c r="I51" i="3"/>
  <c r="H51" i="3"/>
  <c r="G51" i="3"/>
  <c r="E51" i="3"/>
  <c r="K49" i="3"/>
  <c r="E49" i="3"/>
  <c r="M48" i="3"/>
  <c r="L48" i="3"/>
  <c r="K48" i="3"/>
  <c r="J48" i="3"/>
  <c r="I48" i="3"/>
  <c r="H48" i="3"/>
  <c r="G48" i="3"/>
  <c r="E48" i="3"/>
  <c r="G42" i="3"/>
  <c r="G49" i="3" s="1"/>
  <c r="M40" i="3"/>
  <c r="L40" i="3"/>
  <c r="K40" i="3"/>
  <c r="J40" i="3"/>
  <c r="I40" i="3"/>
  <c r="H40" i="3"/>
  <c r="G40" i="3"/>
  <c r="E40" i="3"/>
  <c r="M39" i="3"/>
  <c r="L39" i="3"/>
  <c r="K39" i="3"/>
  <c r="J39" i="3"/>
  <c r="I39" i="3"/>
  <c r="H39" i="3"/>
  <c r="G39" i="3"/>
  <c r="E39" i="3"/>
  <c r="M38" i="3"/>
  <c r="L38" i="3"/>
  <c r="K38" i="3"/>
  <c r="J38" i="3"/>
  <c r="I38" i="3"/>
  <c r="H38" i="3"/>
  <c r="G38" i="3"/>
  <c r="E38" i="3"/>
  <c r="M37" i="3"/>
  <c r="L37" i="3"/>
  <c r="K37" i="3"/>
  <c r="J37" i="3"/>
  <c r="I37" i="3"/>
  <c r="H37" i="3"/>
  <c r="G37" i="3"/>
  <c r="E37" i="3"/>
  <c r="E34" i="3"/>
  <c r="E31" i="3"/>
  <c r="J29" i="3"/>
  <c r="I29" i="3"/>
  <c r="H29" i="3"/>
  <c r="G29" i="3"/>
  <c r="E29" i="3"/>
  <c r="J28" i="3"/>
  <c r="I28" i="3"/>
  <c r="H28" i="3"/>
  <c r="G28" i="3"/>
  <c r="E28" i="3"/>
  <c r="M26" i="3"/>
  <c r="K26" i="3"/>
  <c r="J26" i="3"/>
  <c r="I26" i="3"/>
  <c r="H26" i="3"/>
  <c r="G26" i="3"/>
  <c r="E26" i="3"/>
  <c r="M25" i="3"/>
  <c r="K25" i="3"/>
  <c r="J25" i="3"/>
  <c r="I25" i="3"/>
  <c r="H25" i="3"/>
  <c r="G25" i="3"/>
  <c r="E25" i="3"/>
  <c r="M23" i="3"/>
  <c r="K23" i="3"/>
  <c r="J23" i="3"/>
  <c r="I23" i="3"/>
  <c r="H23" i="3"/>
  <c r="G23" i="3"/>
  <c r="E23" i="3"/>
  <c r="M22" i="3"/>
  <c r="K22" i="3"/>
  <c r="J22" i="3"/>
  <c r="I22" i="3"/>
  <c r="H22" i="3"/>
  <c r="G22" i="3"/>
  <c r="E22" i="3"/>
  <c r="G18" i="3"/>
  <c r="F160" i="6" s="1"/>
  <c r="M17" i="3"/>
  <c r="K17" i="3"/>
  <c r="J17" i="3"/>
  <c r="I17" i="3"/>
  <c r="H17" i="3"/>
  <c r="G17" i="3"/>
  <c r="E17" i="3"/>
  <c r="M16" i="3"/>
  <c r="L16" i="3"/>
  <c r="K16" i="3"/>
  <c r="J16" i="3"/>
  <c r="I16" i="3"/>
  <c r="H16" i="3"/>
  <c r="G16" i="3"/>
  <c r="G15" i="3" s="1"/>
  <c r="F20" i="6" s="1"/>
  <c r="E16" i="3"/>
  <c r="M14" i="3"/>
  <c r="K14" i="3"/>
  <c r="J14" i="3"/>
  <c r="I14" i="3"/>
  <c r="H14" i="3"/>
  <c r="G14" i="3"/>
  <c r="G12" i="3" s="1"/>
  <c r="E14" i="5" s="1"/>
  <c r="E14" i="3"/>
  <c r="G9" i="3"/>
  <c r="I189" i="4" s="1"/>
  <c r="G6" i="3"/>
  <c r="G342" i="2"/>
  <c r="G335" i="2"/>
  <c r="G305" i="2"/>
  <c r="G61" i="3" s="1"/>
  <c r="G301" i="2"/>
  <c r="G60" i="3" s="1"/>
  <c r="F80" i="1"/>
  <c r="F79" i="1"/>
  <c r="F78" i="1"/>
  <c r="F67" i="1"/>
  <c r="F66" i="1"/>
  <c r="F65" i="1"/>
  <c r="F63" i="1"/>
  <c r="F62" i="1"/>
  <c r="F61" i="1"/>
  <c r="L58" i="1"/>
  <c r="F58" i="1"/>
  <c r="L57" i="1"/>
  <c r="F57" i="1"/>
  <c r="L55" i="1"/>
  <c r="F55" i="1"/>
  <c r="L54" i="1"/>
  <c r="F54" i="1"/>
  <c r="L53" i="1"/>
  <c r="F53" i="1"/>
  <c r="L52" i="1"/>
  <c r="F52" i="1"/>
  <c r="L51" i="1"/>
  <c r="F51" i="1"/>
  <c r="F47" i="1"/>
  <c r="F43" i="1"/>
  <c r="F42" i="1"/>
  <c r="O38" i="1"/>
  <c r="H34" i="1"/>
  <c r="F34" i="1"/>
  <c r="F33" i="1"/>
  <c r="F32" i="1"/>
  <c r="F31" i="1"/>
  <c r="F30" i="1"/>
  <c r="H29" i="1"/>
  <c r="F29" i="1"/>
  <c r="F26" i="1"/>
  <c r="F25" i="1"/>
  <c r="F24" i="1"/>
  <c r="F23" i="1"/>
  <c r="F22" i="1"/>
  <c r="F21" i="1"/>
  <c r="F20" i="1"/>
  <c r="F19" i="1"/>
  <c r="F18" i="1"/>
  <c r="H8" i="1"/>
  <c r="F27" i="6" l="1"/>
  <c r="F41" i="6" s="1"/>
  <c r="I72" i="4"/>
  <c r="I86" i="4" s="1"/>
  <c r="G36" i="3"/>
  <c r="F38" i="6" s="1"/>
  <c r="H94" i="10"/>
  <c r="H126" i="10" s="1"/>
  <c r="H125" i="10" s="1"/>
  <c r="H165" i="10"/>
  <c r="F20" i="9" s="1"/>
  <c r="F19" i="9" s="1"/>
  <c r="H169" i="10"/>
  <c r="H168" i="10" s="1"/>
  <c r="H112" i="10"/>
  <c r="H135" i="10" s="1"/>
  <c r="G135" i="7"/>
  <c r="G124" i="7"/>
  <c r="G130" i="7"/>
  <c r="G121" i="7"/>
  <c r="I47" i="4"/>
  <c r="I56" i="4" s="1"/>
  <c r="I55" i="4" s="1"/>
  <c r="H53" i="1" s="1"/>
  <c r="I44" i="4"/>
  <c r="F146" i="6"/>
  <c r="H66" i="1" s="1"/>
  <c r="F176" i="6"/>
  <c r="G24" i="3"/>
  <c r="I61" i="4"/>
  <c r="I159" i="4" s="1"/>
  <c r="G47" i="3"/>
  <c r="G144" i="7" s="1"/>
  <c r="G143" i="7" s="1"/>
  <c r="G150" i="7" s="1"/>
  <c r="G63" i="3"/>
  <c r="E20" i="5" s="1"/>
  <c r="I115" i="4"/>
  <c r="I136" i="4" s="1"/>
  <c r="I100" i="4"/>
  <c r="I134" i="4" s="1"/>
  <c r="G27" i="3"/>
  <c r="F101" i="6" s="1"/>
  <c r="G137" i="4"/>
  <c r="G52" i="3"/>
  <c r="G50" i="3" s="1"/>
  <c r="G195" i="8"/>
  <c r="G192" i="8" s="1"/>
  <c r="G222" i="8" s="1"/>
  <c r="G215" i="8"/>
  <c r="G210" i="8" s="1"/>
  <c r="G225" i="8" s="1"/>
  <c r="F73" i="11"/>
  <c r="H26" i="1" s="1"/>
  <c r="I95" i="4"/>
  <c r="I105" i="4" s="1"/>
  <c r="G54" i="3"/>
  <c r="E7" i="5"/>
  <c r="H97" i="10"/>
  <c r="H130" i="10" s="1"/>
  <c r="H129" i="10" s="1"/>
  <c r="G72" i="8"/>
  <c r="G236" i="8" s="1"/>
  <c r="F150" i="6"/>
  <c r="F170" i="6" s="1"/>
  <c r="G142" i="8"/>
  <c r="H136" i="10"/>
  <c r="I119" i="4"/>
  <c r="G45" i="8"/>
  <c r="G235" i="8" s="1"/>
  <c r="H151" i="10"/>
  <c r="G191" i="7"/>
  <c r="H30" i="1"/>
  <c r="G180" i="7"/>
  <c r="G179" i="7" s="1"/>
  <c r="H69" i="1" s="1"/>
  <c r="F19" i="6"/>
  <c r="F40" i="6" s="1"/>
  <c r="G96" i="8"/>
  <c r="G234" i="8" s="1"/>
  <c r="F168" i="6"/>
  <c r="H65" i="1"/>
  <c r="M137" i="4"/>
  <c r="G21" i="3"/>
  <c r="G220" i="7" s="1"/>
  <c r="E22" i="5"/>
  <c r="I25" i="4"/>
  <c r="H52" i="1" s="1"/>
  <c r="F78" i="11"/>
  <c r="F71" i="11"/>
  <c r="F67" i="11" s="1"/>
  <c r="F167" i="6"/>
  <c r="I153" i="4"/>
  <c r="I137" i="4"/>
  <c r="I204" i="4"/>
  <c r="I83" i="4"/>
  <c r="I82" i="4" s="1"/>
  <c r="I152" i="4" s="1"/>
  <c r="I138" i="4"/>
  <c r="E23" i="5"/>
  <c r="F90" i="6"/>
  <c r="H61" i="1" s="1"/>
  <c r="G66" i="3"/>
  <c r="I194" i="4"/>
  <c r="E15" i="5"/>
  <c r="F76" i="6"/>
  <c r="G166" i="8"/>
  <c r="G164" i="8" s="1"/>
  <c r="G232" i="8" s="1"/>
  <c r="G25" i="14"/>
  <c r="G111" i="8"/>
  <c r="G108" i="8" s="1"/>
  <c r="G135" i="8"/>
  <c r="G131" i="8" s="1"/>
  <c r="G137" i="8" s="1"/>
  <c r="G136" i="8" s="1"/>
  <c r="G154" i="8" s="1"/>
  <c r="G185" i="8"/>
  <c r="G177" i="8" s="1"/>
  <c r="G220" i="8" s="1"/>
  <c r="H80" i="1" l="1"/>
  <c r="G218" i="8"/>
  <c r="G231" i="8" s="1"/>
  <c r="F71" i="6"/>
  <c r="G117" i="8"/>
  <c r="G113" i="8" s="1"/>
  <c r="F14" i="9"/>
  <c r="F13" i="9" s="1"/>
  <c r="F40" i="9" s="1"/>
  <c r="F37" i="9" s="1"/>
  <c r="H78" i="1" s="1"/>
  <c r="H145" i="10"/>
  <c r="H144" i="10" s="1"/>
  <c r="E12" i="5"/>
  <c r="H123" i="10"/>
  <c r="H140" i="10"/>
  <c r="G31" i="3"/>
  <c r="G30" i="3" s="1"/>
  <c r="I187" i="4" s="1"/>
  <c r="I184" i="4" s="1"/>
  <c r="I130" i="4"/>
  <c r="I133" i="4"/>
  <c r="I22" i="4"/>
  <c r="F166" i="6"/>
  <c r="F175" i="6" s="1"/>
  <c r="I106" i="4"/>
  <c r="I104" i="4" s="1"/>
  <c r="I109" i="4" s="1"/>
  <c r="I108" i="4" s="1"/>
  <c r="I154" i="4" s="1"/>
  <c r="I151" i="4" s="1"/>
  <c r="I156" i="4"/>
  <c r="G34" i="3"/>
  <c r="G33" i="3" s="1"/>
  <c r="F165" i="6" s="1"/>
  <c r="F159" i="6" s="1"/>
  <c r="H67" i="1" s="1"/>
  <c r="E64" i="1" s="1"/>
  <c r="I68" i="4"/>
  <c r="I65" i="4" s="1"/>
  <c r="I160" i="4" s="1"/>
  <c r="I158" i="4" s="1"/>
  <c r="G109" i="7"/>
  <c r="G112" i="7"/>
  <c r="G104" i="7"/>
  <c r="G103" i="7" s="1"/>
  <c r="G134" i="7" s="1"/>
  <c r="G132" i="7" s="1"/>
  <c r="H70" i="1" s="1"/>
  <c r="E32" i="5"/>
  <c r="H57" i="1"/>
  <c r="H134" i="10"/>
  <c r="I203" i="4"/>
  <c r="I201" i="4" s="1"/>
  <c r="I206" i="4" s="1"/>
  <c r="I205" i="4" s="1"/>
  <c r="I211" i="4" s="1"/>
  <c r="I210" i="4" s="1"/>
  <c r="F70" i="6"/>
  <c r="F69" i="6" s="1"/>
  <c r="F87" i="6" s="1"/>
  <c r="F84" i="6" s="1"/>
  <c r="F174" i="6" s="1"/>
  <c r="I135" i="4"/>
  <c r="I129" i="4" s="1"/>
  <c r="E21" i="5"/>
  <c r="E13" i="5"/>
  <c r="G128" i="8"/>
  <c r="G127" i="8" s="1"/>
  <c r="G126" i="8"/>
  <c r="G122" i="8" l="1"/>
  <c r="G155" i="8" s="1"/>
  <c r="G152" i="8" s="1"/>
  <c r="G233" i="8" s="1"/>
  <c r="G229" i="8" s="1"/>
  <c r="H24" i="1"/>
  <c r="I128" i="4"/>
  <c r="I145" i="4"/>
  <c r="I140" i="4" s="1"/>
  <c r="I222" i="4" s="1"/>
  <c r="I192" i="4"/>
  <c r="I188" i="4" s="1"/>
  <c r="E24" i="5"/>
  <c r="E19" i="5" s="1"/>
  <c r="E30" i="5" s="1"/>
  <c r="E28" i="5" s="1"/>
  <c r="H19" i="1" s="1"/>
  <c r="I39" i="4"/>
  <c r="I34" i="4" s="1"/>
  <c r="I220" i="4" s="1"/>
  <c r="I195" i="4"/>
  <c r="I193" i="4" s="1"/>
  <c r="I219" i="4" s="1"/>
  <c r="I23" i="4"/>
  <c r="I12" i="4" s="1"/>
  <c r="H51" i="1" s="1"/>
  <c r="F37" i="6"/>
  <c r="F32" i="6" s="1"/>
  <c r="F42" i="6" s="1"/>
  <c r="F39" i="6" s="1"/>
  <c r="H63" i="1" s="1"/>
  <c r="I175" i="4"/>
  <c r="I169" i="4" s="1"/>
  <c r="I223" i="4" s="1"/>
  <c r="F173" i="6"/>
  <c r="H20" i="1" s="1"/>
  <c r="E16" i="5"/>
  <c r="E11" i="5" s="1"/>
  <c r="E33" i="5" s="1"/>
  <c r="E31" i="5" s="1"/>
  <c r="I8" i="4"/>
  <c r="I3" i="4" s="1"/>
  <c r="I221" i="4" s="1"/>
  <c r="I182" i="4"/>
  <c r="I176" i="4" s="1"/>
  <c r="H55" i="1" s="1"/>
  <c r="F102" i="6"/>
  <c r="F99" i="6" s="1"/>
  <c r="H62" i="1" s="1"/>
  <c r="E60" i="1" s="1"/>
  <c r="I168" i="4"/>
  <c r="I162" i="4" s="1"/>
  <c r="H21" i="1"/>
  <c r="I132" i="4"/>
  <c r="I131" i="4" s="1"/>
  <c r="H54" i="1"/>
  <c r="I218" i="4" l="1"/>
  <c r="H18" i="1" s="1"/>
  <c r="E50" i="1"/>
  <c r="H58" i="1"/>
  <c r="E56" i="1" s="1"/>
  <c r="G108" i="7"/>
  <c r="G122" i="7" l="1"/>
  <c r="G120" i="7" s="1"/>
  <c r="G111" i="7"/>
  <c r="G128" i="7" l="1"/>
  <c r="G126" i="7" s="1"/>
  <c r="G140" i="7"/>
  <c r="G159" i="7" s="1"/>
  <c r="G155" i="7" l="1"/>
  <c r="G149" i="7" s="1"/>
  <c r="H71" i="1" s="1"/>
  <c r="H22" i="1" l="1"/>
  <c r="G158" i="7"/>
  <c r="G157" i="7" s="1"/>
  <c r="H70" i="10"/>
  <c r="H88" i="10" l="1"/>
  <c r="H86" i="10" s="1"/>
  <c r="G218" i="7" s="1"/>
  <c r="G217" i="7" s="1"/>
  <c r="H73" i="1" s="1"/>
  <c r="E68" i="1" s="1"/>
  <c r="H76" i="10"/>
  <c r="H75" i="10" s="1"/>
  <c r="H122" i="10" l="1"/>
  <c r="H121" i="10" s="1"/>
  <c r="H92" i="10"/>
  <c r="H90" i="10" s="1"/>
  <c r="H150" i="10" l="1"/>
  <c r="H149" i="10" s="1"/>
  <c r="H25" i="1" s="1"/>
  <c r="H17" i="1" s="1"/>
  <c r="H116" i="10"/>
  <c r="H115" i="10" s="1"/>
  <c r="H139" i="10" s="1"/>
  <c r="H138" i="10" s="1"/>
  <c r="H79" i="1" l="1"/>
  <c r="E49" i="1" s="1"/>
</calcChain>
</file>

<file path=xl/sharedStrings.xml><?xml version="1.0" encoding="utf-8"?>
<sst xmlns="http://schemas.openxmlformats.org/spreadsheetml/2006/main" count="5204" uniqueCount="2655">
  <si>
    <t>cat2</t>
  </si>
  <si>
    <t>cat1</t>
  </si>
  <si>
    <t>cat0</t>
  </si>
  <si>
    <t>assembly</t>
  </si>
  <si>
    <t>part name</t>
  </si>
  <si>
    <t>subtotal</t>
  </si>
  <si>
    <t>pic</t>
  </si>
  <si>
    <t>Notes</t>
  </si>
  <si>
    <t>duke-2p-scanner &lt;</t>
  </si>
  <si>
    <t xml:space="preserve"> </t>
  </si>
  <si>
    <t>Pre-rig</t>
  </si>
  <si>
    <t>Upper kinematic</t>
  </si>
  <si>
    <t>Scanner</t>
  </si>
  <si>
    <t>Detection</t>
  </si>
  <si>
    <t>Stage</t>
  </si>
  <si>
    <t>Behavior</t>
  </si>
  <si>
    <t>Stimulation</t>
  </si>
  <si>
    <t>&gt;</t>
  </si>
  <si>
    <t>slm-ChR2 stim</t>
  </si>
  <si>
    <t>pre-rig</t>
  </si>
  <si>
    <t>Vertical Kinematics</t>
  </si>
  <si>
    <t>todo: ER rodes might be wrong</t>
  </si>
  <si>
    <t>Detection-primary</t>
  </si>
  <si>
    <t>TODO: optimize lenses, filter and the dichroic</t>
  </si>
  <si>
    <t>Detection-secondary</t>
  </si>
  <si>
    <t>Detection-shutter</t>
  </si>
  <si>
    <t>IR illumination is likely incorrect</t>
  </si>
  <si>
    <t>stage-motion</t>
  </si>
  <si>
    <t>Beh im</t>
  </si>
  <si>
    <t xml:space="preserve">todo: filtes, IR illumination, </t>
  </si>
  <si>
    <t>experiments</t>
  </si>
  <si>
    <t>extra stuff, not in design</t>
  </si>
  <si>
    <t>the total price will depend on what is decided to include in the order…</t>
  </si>
  <si>
    <t>consider swapping all the protected silver mirrors with Ultrafast-enhanced silver mirrors:</t>
  </si>
  <si>
    <t>they offer lower (specified) dispertion and 3% higher reflectance</t>
  </si>
  <si>
    <t>extra2 &lt;</t>
  </si>
  <si>
    <t>extra3 &lt;</t>
  </si>
  <si>
    <t>pre-rig &lt;</t>
  </si>
  <si>
    <t>Vertical Kinematics &lt;</t>
  </si>
  <si>
    <t>Scanner, x-y-z &lt;</t>
  </si>
  <si>
    <t>parabolic-mirror galvo conjugation asmbly &lt;</t>
  </si>
  <si>
    <t>ETL z-scanner &lt;&gt;</t>
  </si>
  <si>
    <t>scan-tube lens assembly &lt;</t>
  </si>
  <si>
    <t>Detection &lt;</t>
  </si>
  <si>
    <t>Tissue Camera &lt;&gt;</t>
  </si>
  <si>
    <t>primary detection arm &lt;</t>
  </si>
  <si>
    <t>secondary detection arm &lt;</t>
  </si>
  <si>
    <t>objective asmbly &lt;&gt;</t>
  </si>
  <si>
    <t>z-stage mounts &lt;&gt;</t>
  </si>
  <si>
    <t>Stage &lt;&gt;</t>
  </si>
  <si>
    <t>stage-motion &lt;&gt;</t>
  </si>
  <si>
    <t>Beh im &lt;&gt;</t>
  </si>
  <si>
    <t>Vendors</t>
  </si>
  <si>
    <t>Part name</t>
  </si>
  <si>
    <t>Qty</t>
  </si>
  <si>
    <t>Price ea, $</t>
  </si>
  <si>
    <t>url</t>
  </si>
  <si>
    <t>vendor</t>
  </si>
  <si>
    <t>catalog #</t>
  </si>
  <si>
    <t>lead time, weeks</t>
  </si>
  <si>
    <t>extra info</t>
  </si>
  <si>
    <t>manufacturer</t>
  </si>
  <si>
    <t>Thorlabs &lt;</t>
  </si>
  <si>
    <t>Mechanical &lt;</t>
  </si>
  <si>
    <t>Construction rail system &lt;</t>
  </si>
  <si>
    <t>XT95-1500 - 95 mm Construction Rail, Clear Anodized, L = 1500 mm </t>
  </si>
  <si>
    <t xml:space="preserve">https://www.thorlabs.com/thorproduct.cfm?partnumber=XT95-1500 </t>
  </si>
  <si>
    <t>thorlabs</t>
  </si>
  <si>
    <t>XT95-1500</t>
  </si>
  <si>
    <t>XT95-1500.jpg</t>
  </si>
  <si>
    <t>Main vertical column. ?Cut down to 4'?</t>
  </si>
  <si>
    <t>XT95P3 - Base Plate for 95 mm Rails </t>
  </si>
  <si>
    <t xml:space="preserve">https://www.thorlabs.com/thorproduct.cfm?partnumber=XT95P3 </t>
  </si>
  <si>
    <t>XT95P3</t>
  </si>
  <si>
    <t>XT95P3.jpg</t>
  </si>
  <si>
    <t>For vertical mounting of 95 mm Rails</t>
  </si>
  <si>
    <t>XT95P11 - Drop-On Rail Carriage for 95 mm Rails, 1/4"-20 Tapped Holes</t>
  </si>
  <si>
    <t xml:space="preserve">https://www.thorlabs.com/thorproduct.cfm?partnumber=XT95P11 </t>
  </si>
  <si>
    <t>XT95P11</t>
  </si>
  <si>
    <t>XT95P12 - Rail Plate for 95 mm Rails, 1/4"-20 Tapped Holes </t>
  </si>
  <si>
    <t xml:space="preserve">https://www.thorlabs.com/thorproduct.cfm?partnumber=XT95P12 </t>
  </si>
  <si>
    <t>XT95P12</t>
  </si>
  <si>
    <t>XT95P12.jpg</t>
  </si>
  <si>
    <t>XT66-500 - 66 mm Construction Rail, L = 500 mm </t>
  </si>
  <si>
    <t>https://www.thorlabs.com/thorproduct.cfm?partnumber=XT66-500</t>
  </si>
  <si>
    <t>XT66-500</t>
  </si>
  <si>
    <t>XT66-500.jpg</t>
  </si>
  <si>
    <t xml:space="preserve"> Upper side-arm holding two translation mirrors</t>
  </si>
  <si>
    <t>XT66C4 - Clamping Platform for 66 mm Rails, 1/4" Counterbored Slot, 40 mm Long </t>
  </si>
  <si>
    <t xml:space="preserve">https://www.thorlabs.com/thorproduct.cfm?partnumber=XT66C4 </t>
  </si>
  <si>
    <t>XT66C4</t>
  </si>
  <si>
    <t>XT66C4.jpg</t>
  </si>
  <si>
    <t>Ø1/2" Post mounting bases &lt;</t>
  </si>
  <si>
    <t>BA1 - Mounting Base, 1" x 3" x 3/8" </t>
  </si>
  <si>
    <t xml:space="preserve">https://www.thorlabs.com/thorproduct.cfm?partnumber=BA1 </t>
  </si>
  <si>
    <t>BA1</t>
  </si>
  <si>
    <t>BA1.jpg</t>
  </si>
  <si>
    <t>BA2 - Mounting Base, 2" x 3" x 3/8" </t>
  </si>
  <si>
    <t xml:space="preserve">https://www.thorlabs.com/thorproduct.cfm?partnumber=BA2 </t>
  </si>
  <si>
    <t>BA2</t>
  </si>
  <si>
    <t>BA2.jpg</t>
  </si>
  <si>
    <t>BA1S - Mounting Base, 1" x 2.3" x 3/8" </t>
  </si>
  <si>
    <t xml:space="preserve">https://www.thorlabs.com/thorproduct.cfm?partnumber=BA1S </t>
  </si>
  <si>
    <t>BA1S</t>
  </si>
  <si>
    <t>BA1S.jpg</t>
  </si>
  <si>
    <t>BE1 - Ø1.25" Studded Pedestal Base Adapter, 1/4"-20 Thread</t>
  </si>
  <si>
    <t>https://www.thorlabs.com/thorproduct.cfm?partnumber#BE1-P5</t>
  </si>
  <si>
    <t>BE1</t>
  </si>
  <si>
    <t>BE1R - Ø1.25" Magnetic Studded Pedestal Base Adapter, 1/4"-20 Thread</t>
  </si>
  <si>
    <t>https://www.thorlabs.com/thorproduct.cfm?partnumber#BE1R#ad-image-0</t>
  </si>
  <si>
    <t>BE1R</t>
  </si>
  <si>
    <t>CF125 - Clamping Fork, 1.24" Counterbored Slot, Universal</t>
  </si>
  <si>
    <t>https://www.thorlabs.com/thorproduct.cfm?partnumber#CF125#ad-image-0</t>
  </si>
  <si>
    <t>CF125</t>
  </si>
  <si>
    <t>CF125C - Clamping Fork, 1.24" Counterbored Slot, 1/4"-20 Captive Screw</t>
  </si>
  <si>
    <t>https://www.thorlabs.com/thorproduct.cfm?partnumber=CF125C#ad-image-0</t>
  </si>
  <si>
    <t>CF125C</t>
  </si>
  <si>
    <t xml:space="preserve">CF175 - Clamping Fork, 1.76" Counterbored Slot, Universal </t>
  </si>
  <si>
    <t>https://www.thorlabs.com/thorproduct.cfm?partnumber#CF175-P5</t>
  </si>
  <si>
    <t>CF175</t>
  </si>
  <si>
    <t>stages &lt;</t>
  </si>
  <si>
    <t>DT12 - 1/2" Dovetail Translation Stage, 8-32 Taps</t>
  </si>
  <si>
    <t>https://www.thorlabs.com/thorproduct.cfm?partnumber=DT12</t>
  </si>
  <si>
    <t>DT12</t>
  </si>
  <si>
    <t>Ø1/2" Post holders &lt;</t>
  </si>
  <si>
    <t xml:space="preserve">https://www.thorlabs.com/newgrouppage9.cfm?objectgroup_id=1268 </t>
  </si>
  <si>
    <t>PH1 - Ø1/2" Post Holder, Spring-Loaded Hex-Locking Thumbscrew, L = 1" </t>
  </si>
  <si>
    <t>https://www.thorlabs.com/thorproduct.cfm?partnumber=PH1</t>
  </si>
  <si>
    <t>PH1</t>
  </si>
  <si>
    <t>PH1.jpg</t>
  </si>
  <si>
    <t>PH1.5 - Ø1/2" Post Holder, Spring-Loaded Hex-Locking Thumbscrew, L = 1.5" </t>
  </si>
  <si>
    <t>https://www.thorlabs.com/thorproduct.cfm?partnumber=PH1.5</t>
  </si>
  <si>
    <t>PH1.5</t>
  </si>
  <si>
    <t>PH1.5.jpg</t>
  </si>
  <si>
    <t>PH2 - Ø1/2" Post Holder, Spring-Loaded Hex-Locking Thumbscrew, L = 2" </t>
  </si>
  <si>
    <t xml:space="preserve">https://www.thorlabs.com/thorproduct.cfm?partnumber=PH2 </t>
  </si>
  <si>
    <t>PH2</t>
  </si>
  <si>
    <t>PH2.jpg</t>
  </si>
  <si>
    <t>PH3 - Ø1/2" Post Holder, Spring-Loaded Hex-Locking Thumbscrew, L = 3"</t>
  </si>
  <si>
    <t>https://www.thorlabs.com/thorproduct.cfm?partnumber=PH3=ad-image-0</t>
  </si>
  <si>
    <t>PH3</t>
  </si>
  <si>
    <t>PH3.jpg</t>
  </si>
  <si>
    <t>PH4 - Ø1/2" Post Holder, Spring-Loaded Hex-Locking Thumbscrew, L = 4"</t>
  </si>
  <si>
    <t>https://www.thorlabs.com/thorproduct.cfm?partnumber=PH4#ad-image-0</t>
  </si>
  <si>
    <t>PH4</t>
  </si>
  <si>
    <t>Ø1/2" Posts &lt;</t>
  </si>
  <si>
    <t xml:space="preserve">https://www.thorlabs.com/newgrouppage9.cfm?objectgroup_id=1266 </t>
  </si>
  <si>
    <t>TR075 - Ø1/2" Optical Post, SS, 8-32 Setscrew, 1/4"-20 Tap, L = 0.75" </t>
  </si>
  <si>
    <t xml:space="preserve">https://www.thorlabs.com/thorproduct.cfm?partnumber=TR075 </t>
  </si>
  <si>
    <t>TR075</t>
  </si>
  <si>
    <t>TR075.jpg</t>
  </si>
  <si>
    <t>SS-stainless steel</t>
  </si>
  <si>
    <t>TR1 - Ø1/2" Optical Post, SS, 8-32 Setscrew, 1/4"-20 Tap, L = 1" </t>
  </si>
  <si>
    <t xml:space="preserve">https://www.thorlabs.com/thorproduct.cfm?partnumber=TR1 </t>
  </si>
  <si>
    <t>TR1</t>
  </si>
  <si>
    <t>TR1.jpg</t>
  </si>
  <si>
    <t>TR1.5 - Ø1/2" Optical Post, SS, 8-32 Setscrew, 1/4"-20 Tap, L = 1.5" </t>
  </si>
  <si>
    <t xml:space="preserve">https://www.thorlabs.com/thorproduct.cfm?partnumber=TR1.5 </t>
  </si>
  <si>
    <t>TR1.5</t>
  </si>
  <si>
    <t>TR1.5.jpg</t>
  </si>
  <si>
    <t>TR2 - Ø1/2" Optical Post, SS, 8-32 Setscrew, 1/4"-20 Tap, L = 2" </t>
  </si>
  <si>
    <t xml:space="preserve">https://www.thorlabs.com/thorproduct.cfm?partnumber=TR2 </t>
  </si>
  <si>
    <t>TR2</t>
  </si>
  <si>
    <t>TR2.jpg</t>
  </si>
  <si>
    <t>TR3 - Ø1/2" Optical Post, SS, 8-32 Setscrew, 1/4"-20 Tap, L = 3" </t>
  </si>
  <si>
    <t xml:space="preserve">https://www.thorlabs.com/thorproduct.cfm?partnumber=TR3 </t>
  </si>
  <si>
    <t>TR3</t>
  </si>
  <si>
    <t>TR3.jpg</t>
  </si>
  <si>
    <t>TR4 - Ø1/2" Optical Post, SS, 8-32 Setscrew, 1/4"-20 Tap, L = 4"</t>
  </si>
  <si>
    <t xml:space="preserve">https://www.thorlabs.com/thorproduct.cfm?partnumber=TR4 </t>
  </si>
  <si>
    <t>TR4</t>
  </si>
  <si>
    <t>TR4.jpg</t>
  </si>
  <si>
    <t>TR6 - Ø1/2" Optical Post, SS, 8-32 Setscrew, 1/4"-20 Tap, L = 6" </t>
  </si>
  <si>
    <t xml:space="preserve">https://www.thorlabs.com/thorproduct.cfm?partnumber=TR6 </t>
  </si>
  <si>
    <t>TR6</t>
  </si>
  <si>
    <t>TR6.jpg</t>
  </si>
  <si>
    <t>TR8 - Ø1/2" Optical Post, SS, 8-32 Setscrew, 1/4"-20 Tap, L = 8" </t>
  </si>
  <si>
    <t xml:space="preserve">https://www.thorlabs.com/thorproduct.cfm?partnumber=TR8 </t>
  </si>
  <si>
    <t>TR8</t>
  </si>
  <si>
    <t>TR8.jpg</t>
  </si>
  <si>
    <t>Ø1/2" Post clamps &lt;</t>
  </si>
  <si>
    <t>RA180 - Right-Angle End Clamp for Ø1/2" Posts, 1/4"-20 Stud and 3/16" Hex </t>
  </si>
  <si>
    <t>https://www.thorlabs.com/thorproduct.cfm?partnumber=RA180</t>
  </si>
  <si>
    <t>RA180</t>
  </si>
  <si>
    <t>RA180.jpg</t>
  </si>
  <si>
    <t xml:space="preserve">RA90 - Right-Angle Clamp for Ø1/2" Posts, 3/16" Hex </t>
  </si>
  <si>
    <t xml:space="preserve">https://www.thorlabs.com/thorproduct.cfm?partnumber=RA90 </t>
  </si>
  <si>
    <t>RA90</t>
  </si>
  <si>
    <t>RA90.jpg</t>
  </si>
  <si>
    <t>SWC - Rotating Clamp for Ø1/2" Posts, 360° Continuously Adjustable, 3/16" Hex </t>
  </si>
  <si>
    <t xml:space="preserve">https://www.thorlabs.com/thorproduct.cfm?partnumber=SWC </t>
  </si>
  <si>
    <t>SWC</t>
  </si>
  <si>
    <t>SWC.jpg</t>
  </si>
  <si>
    <t>Ø1.5" &lt;</t>
  </si>
  <si>
    <t>C1515 - Ø1.5" Mounting Post Bracket, 1/4"-20 Taps </t>
  </si>
  <si>
    <t xml:space="preserve">https://www.thorlabs.com/thorproduct.cfm?partnumber=C1515 </t>
  </si>
  <si>
    <t>C1515</t>
  </si>
  <si>
    <t>C1515.jpg</t>
  </si>
  <si>
    <t>ours didn’t have a clamp…</t>
  </si>
  <si>
    <t>P8 - Ø1.5" Mounting Post, 1/4"-20 Taps, L = 8" </t>
  </si>
  <si>
    <t xml:space="preserve">https://www.thorlabs.com/thorproduct.cfm?partnumber=P8 </t>
  </si>
  <si>
    <t>P8</t>
  </si>
  <si>
    <t>P8.jpg</t>
  </si>
  <si>
    <t>Arm clamps &lt;</t>
  </si>
  <si>
    <t>VC1 - Small V-Clamp with PM3 Clamping Arm, 0.75" Long</t>
  </si>
  <si>
    <t xml:space="preserve">https://www.thorlabs.com/thorproduct.cfm?partnumber=VC1 </t>
  </si>
  <si>
    <t>VC1</t>
  </si>
  <si>
    <t>VC1.jpg</t>
  </si>
  <si>
    <t>Comes with PM4 arm, which isn't large enough for the liquid lens and has to be replaced with the PM4 arm</t>
  </si>
  <si>
    <t>PM4 - Large Adjustable Clamping Arm, 6-32 Threaded Post </t>
  </si>
  <si>
    <t xml:space="preserve">https://www.thorlabs.com/thorproduct.cfm?partnumber=PM4 </t>
  </si>
  <si>
    <t>PM4</t>
  </si>
  <si>
    <t>PM4.jpg</t>
  </si>
  <si>
    <t>PM3 - Small Adjustable Clamping Arm, 6-32 Threaded Post </t>
  </si>
  <si>
    <t xml:space="preserve">https://www.thorlabs.com/thorproduct.cfm?partnumber=PM3 </t>
  </si>
  <si>
    <t>PM3</t>
  </si>
  <si>
    <t>PM3.jpg</t>
  </si>
  <si>
    <t xml:space="preserve"> In the rig -- discontinued PM2</t>
  </si>
  <si>
    <t>30mm cage system &lt;</t>
  </si>
  <si>
    <t>C6W - 30 mm Cage Cube, Ø6 mm Through Holes </t>
  </si>
  <si>
    <t xml:space="preserve">https://www.thorlabs.com/thorproduct.cfm?partnumber=C6W </t>
  </si>
  <si>
    <t>C6W</t>
  </si>
  <si>
    <t>C6W.jpg</t>
  </si>
  <si>
    <t>C4W - 30 mm Cage Cube </t>
  </si>
  <si>
    <t xml:space="preserve">https://www.thorlabs.com/thorproduct.cfm?partnumber=C4W </t>
  </si>
  <si>
    <t>C4W</t>
  </si>
  <si>
    <t>C4W.jpg</t>
  </si>
  <si>
    <t>C4W-CC - 30 mm Cage Cube Connector for C4W and C6W Series Cubes</t>
  </si>
  <si>
    <t>https://www.thorlabs.com/thorproduct.cfm?partnumber#C4W-CC</t>
  </si>
  <si>
    <t>C4W-CC</t>
  </si>
  <si>
    <t>B4C - Kinematic Cage Cube Platform for C4W/C6W </t>
  </si>
  <si>
    <t xml:space="preserve">https://www.thorlabs.com/thorproduct.cfm?partnumber=B4C </t>
  </si>
  <si>
    <t>B4C</t>
  </si>
  <si>
    <t>B4C.jpg</t>
  </si>
  <si>
    <t>FFM1 - 30-mm-Cage-Compatible Rectangular Filter Mount </t>
  </si>
  <si>
    <t xml:space="preserve">https://www.thorlabs.com/thorproduct.cfm?partnumber=FFM1 </t>
  </si>
  <si>
    <t>FFM1</t>
  </si>
  <si>
    <t>FFM1.jpg</t>
  </si>
  <si>
    <t>SM1CP2 - Externally SM1-Threaded End Cap </t>
  </si>
  <si>
    <t xml:space="preserve">https://www.thorlabs.com/thorproduct.cfm?partnumber=SM1CP2 </t>
  </si>
  <si>
    <t>SM1CP2</t>
  </si>
  <si>
    <t>SM1CP2.jpg</t>
  </si>
  <si>
    <t>B1C - Blank Cover Plate </t>
  </si>
  <si>
    <t xml:space="preserve">https://www.thorlabs.com/thorproduct.cfm?partnumber=B1C </t>
  </si>
  <si>
    <t>B1C</t>
  </si>
  <si>
    <t>B1C.jpg</t>
  </si>
  <si>
    <t>ER6 - Cage Assembly Rod, 6" Long, Ø6 mm </t>
  </si>
  <si>
    <t xml:space="preserve">https://www.thorlabs.com/thorproduct.cfm?partnumber=ER6 </t>
  </si>
  <si>
    <t>ER6</t>
  </si>
  <si>
    <t>ER6.jpg</t>
  </si>
  <si>
    <t>ER8 - Cage Assembly Rod, 8" Long, Ø6 mm</t>
  </si>
  <si>
    <t xml:space="preserve">https://www.thorlabs.com/thorproduct.cfm?partnumber=ER8 </t>
  </si>
  <si>
    <t>ER8</t>
  </si>
  <si>
    <t>ER8.jpg</t>
  </si>
  <si>
    <t>CP02B - 30 mm Cage Mounting Bracket </t>
  </si>
  <si>
    <t xml:space="preserve">https://www.thorlabs.com/thorproduct.cfm?partnumber=CP02B </t>
  </si>
  <si>
    <t>CP02B</t>
  </si>
  <si>
    <t>CP02B.jpg</t>
  </si>
  <si>
    <t>SM1T2 - SM1 (1.035"-40) Coupler, External Threads, 0.5" Long </t>
  </si>
  <si>
    <t xml:space="preserve">https://www.thorlabs.com/thorproduct.cfm?partnumber=SM1T2 </t>
  </si>
  <si>
    <t>SM1T2</t>
  </si>
  <si>
    <t>SM1T2.jpg</t>
  </si>
  <si>
    <t>SM1L03 - SM1 Lens Tube, 0.30" Thread Depth, One Retaining Ring Included </t>
  </si>
  <si>
    <t xml:space="preserve">https://www.thorlabs.com/thorproduct.cfm?partnumber=SM1L03 </t>
  </si>
  <si>
    <t>SM1L03</t>
  </si>
  <si>
    <t>SM1L03.jpg</t>
  </si>
  <si>
    <t>SM1L05 - SM1 Lens Tube, 0.50" Thread Depth, One Retaining Ring Included </t>
  </si>
  <si>
    <t xml:space="preserve">https://www.thorlabs.com/thorproduct.cfm?partnumber=SM1L05 </t>
  </si>
  <si>
    <t>SM1L05</t>
  </si>
  <si>
    <t>SM1L05.jpg</t>
  </si>
  <si>
    <t>SM1L10 - SM1 Lens Tube, 1.00" Thread Depth, One Retaining Ring Included </t>
  </si>
  <si>
    <t xml:space="preserve">https://www.thorlabs.com/thorproduct.cfm?partnumber=SM1L10 </t>
  </si>
  <si>
    <t>SM1L10</t>
  </si>
  <si>
    <t>SM1L10.jpg</t>
  </si>
  <si>
    <t>SM30L05 - SM30 Lens Tube, 1/2" Thread Depth, One Retaining Ring Included</t>
  </si>
  <si>
    <t>https://www.thorlabs.com/thorproduct.cfm?partnumber#SM30L05</t>
  </si>
  <si>
    <t>SM30L05</t>
  </si>
  <si>
    <t xml:space="preserve">SM30L10 - SM30 Lens Tube, 1" Thread Depth, One Retaining Ring Included </t>
  </si>
  <si>
    <t>https://www.thorlabs.com/thorproduct.cfm?partnumber=SM30L10</t>
  </si>
  <si>
    <t>SM30L10</t>
  </si>
  <si>
    <t>SM1RR - SM1 Retaining Ring for Ø1" Lens Tubes and Mounts </t>
  </si>
  <si>
    <t xml:space="preserve">https://www.thorlabs.com/thorproduct.cfm?partnumber=SM1RR </t>
  </si>
  <si>
    <t>SM1RR</t>
  </si>
  <si>
    <t>SM1RR.jpg</t>
  </si>
  <si>
    <t>SM1A9 - Adapter with External C-Mount Threads and Internal SM1 Threads </t>
  </si>
  <si>
    <t xml:space="preserve">https://www.thorlabs.com/thorproduct.cfm?partnumber=SM1A9 </t>
  </si>
  <si>
    <t>SM1A9</t>
  </si>
  <si>
    <t>SM1A9.jpg</t>
  </si>
  <si>
    <t>CP35 - 30 mm Cage Plate with Ø1" Double Bore, 8-32 Tap</t>
  </si>
  <si>
    <t>https://www.thorlabs.com/thorproduct.cfm?partnumber=CP35</t>
  </si>
  <si>
    <t>CP35</t>
  </si>
  <si>
    <t>CP35.jpg</t>
  </si>
  <si>
    <t>The replacement for the now obsolete CP06</t>
  </si>
  <si>
    <t>CP20S - 30 mm Cage System Iris, Ø20.0 mm Maximum Aperture</t>
  </si>
  <si>
    <t>https://www.thorlabs.com/thorproduct.cfm?partnumber=CP20S</t>
  </si>
  <si>
    <t>CP20S</t>
  </si>
  <si>
    <t>CP20S.jpg</t>
  </si>
  <si>
    <t>LCP02 - 30 mm to 60 mm Cage Plate Adapter, 8-32 Tap</t>
  </si>
  <si>
    <t>https://www.thorlabs.com/thorproduct.cfm?partnumber=LCP02</t>
  </si>
  <si>
    <t>LCP02</t>
  </si>
  <si>
    <t>LCP02.jpg</t>
  </si>
  <si>
    <t>SPT1 - Coarse ±1 mm XY Slip Plate Positioner, 30 mm Cage Compatible</t>
  </si>
  <si>
    <t>https://www.thorlabs.com/thorproduct.cfm?partnumber=SPT1</t>
  </si>
  <si>
    <t>SPT1</t>
  </si>
  <si>
    <t>SPT1.jpg</t>
  </si>
  <si>
    <t>CXY1 - 30 mm Cage System, XY Translating Lens Mount for Ø1" Optics</t>
  </si>
  <si>
    <t>https://www.thorlabs.com/thorproduct.cfm?partnumber=CXY1=ad-image-0</t>
  </si>
  <si>
    <t>CXY1</t>
  </si>
  <si>
    <t>CXY1.jpg</t>
  </si>
  <si>
    <t>CP360R - Pivoting, Quick-Release, Ø1" Optic Mount for 30 mm Cage System</t>
  </si>
  <si>
    <t>https://www.thorlabs.com/thorproduct.cfm?partnumber=CP360R</t>
  </si>
  <si>
    <t>CP360R</t>
  </si>
  <si>
    <t>CP360R.jpg</t>
  </si>
  <si>
    <t>CRM1 - Cage Rotation Mount for Ø1" Optics, SM1 Threaded, 8-32 Tap</t>
  </si>
  <si>
    <t>https://www.thorlabs.com/thorproduct.cfm?partnumber=CRM1</t>
  </si>
  <si>
    <t>CRM1</t>
  </si>
  <si>
    <t>CRM1.jpg</t>
  </si>
  <si>
    <t>CP30 - 30 mm to 30 mm Cage System Right-Angle Adapter</t>
  </si>
  <si>
    <t>https://www.thorlabs.com/thorproduct.cfm?partnumber=CP30</t>
  </si>
  <si>
    <t>CP30</t>
  </si>
  <si>
    <t>CP30.jpg</t>
  </si>
  <si>
    <t>CP08 - SM1-Threaded 30 mm Cage Plate with Flexure Clamping, 1 Retaining Ring, 8-32 Tap</t>
  </si>
  <si>
    <t>https://www.thorlabs.com/thorproduct.cfm?partnumber=CP08</t>
  </si>
  <si>
    <t>CP08</t>
  </si>
  <si>
    <t>CP08.jpg</t>
  </si>
  <si>
    <t>CP03 - Ø35 mm Aperture, 30 mm Cage Plate, 0.35" Thick, 8-32 Tap</t>
  </si>
  <si>
    <t>https://www.thorlabs.com/thorproduct.cfm?partnumber#CP03</t>
  </si>
  <si>
    <t>CP03</t>
  </si>
  <si>
    <t>60mm cage system &lt;</t>
  </si>
  <si>
    <t>LCP01 - 60 mm Cage Plate, SM2 Threads, 0.5" Thick, 8-32 Tap (Two SM2RR Retaining Rings Included)</t>
  </si>
  <si>
    <t>https://www.thorlabs.com/thorproduct.cfm?partnumber=LCP01</t>
  </si>
  <si>
    <t>LCP01</t>
  </si>
  <si>
    <t>LCP01B - 60 mm Cage Mounting Bracket</t>
  </si>
  <si>
    <t>https://www.thorlabs.com/thorproduct.cfm?partnumber#LCP01B</t>
  </si>
  <si>
    <t>LCP01B</t>
  </si>
  <si>
    <t xml:space="preserve">LCP08 - 60 mm Cage Plate, SM2 Threads, Enhanced Clamping, 0.5" Thick, 8-32 Tap (One SM2RR Retaining Ring Included) </t>
  </si>
  <si>
    <t>https://www.thorlabs.com/thorproduct.cfm?partnumber#LCP08</t>
  </si>
  <si>
    <t>LCP08</t>
  </si>
  <si>
    <t>LCP09 - 60 mm Cage Plate with Ø2.2" (Ø56.0 mm) Double Bore for SM2 Lens Tube Mounting</t>
  </si>
  <si>
    <t>https://www.thorlabs.com/thorproduct.cfm?partnumber=LCP09</t>
  </si>
  <si>
    <t>LCP09</t>
  </si>
  <si>
    <t>CXY2 - 60 mm Cage System Translating Lens Mount for Ø2" Optics</t>
  </si>
  <si>
    <t>https://www.thorlabs.com/thorproduct.cfm?partnumber=CXY2</t>
  </si>
  <si>
    <t>CXY2</t>
  </si>
  <si>
    <t>adapters &lt;</t>
  </si>
  <si>
    <t>SM1A16 - Adapter with External SM1 Threads and Internal SM30 Threads</t>
  </si>
  <si>
    <t>https://www.thorlabs.com/thorproduct.cfm?partnumber#SM1A16</t>
  </si>
  <si>
    <t>SM1A16</t>
  </si>
  <si>
    <t>SM1A39 - Adapter with External C-Mount Threads and External SM1 Threads</t>
  </si>
  <si>
    <t>https://www.thorlabs.com/thorproduct.cfm?partnumber=SM1A39</t>
  </si>
  <si>
    <t>SM1A39</t>
  </si>
  <si>
    <t>SM2A27 - Adapter with External SM2 Threads and Internal M49 x 0.75 Threads</t>
  </si>
  <si>
    <t>https://www.thorlabs.com/thorproduct.cfm?partnumber#SM2A27</t>
  </si>
  <si>
    <t xml:space="preserve">SM2A27 </t>
  </si>
  <si>
    <t>SM2A30 - Adapter with External SM2 Threads and Internal M43 x 0.5 Threads</t>
  </si>
  <si>
    <t>https://www.thorlabs.com/thorproduct.cfm?partnumber#SM2A30</t>
  </si>
  <si>
    <t xml:space="preserve">SM2A30 </t>
  </si>
  <si>
    <t>SM1A9 - Adapter with External C-Mount Threads and Internal SM1 Threads</t>
  </si>
  <si>
    <t>https://www.thorlabs.com/thorproduct.cfm?partnumber#SM1A9</t>
  </si>
  <si>
    <t>ER rods &lt;</t>
  </si>
  <si>
    <t>ER025 - Cage Assembly Rod, 1/4" Long, Ø6 mm</t>
  </si>
  <si>
    <t>https://www.thorlabs.com/thorproduct.cfm?partnumber=er025</t>
  </si>
  <si>
    <t>ER025</t>
  </si>
  <si>
    <t>er025.jpg</t>
  </si>
  <si>
    <t>ER05 - Cage Assembly Rod, 1/2" Long, Ø6 mm</t>
  </si>
  <si>
    <t>https://www.thorlabs.com/thorproduct.cfm?partnumber=ER05</t>
  </si>
  <si>
    <t>ER05</t>
  </si>
  <si>
    <t>ER05.jpg</t>
  </si>
  <si>
    <t>ER05-P4 - Cage Assembly Rod, 1/2" Long, Ø6 mm, 4 Pack</t>
  </si>
  <si>
    <t>https://www.thorlabs.com/thorproduct.cfm?partnumber=ER05-P4</t>
  </si>
  <si>
    <t>ER05-P4</t>
  </si>
  <si>
    <t>ER05-P4.jpg</t>
  </si>
  <si>
    <t>ER1 - Cage Assembly Rod, 1" Long, Ø6 mm</t>
  </si>
  <si>
    <t>https://www.thorlabs.com/thorproduct.cfm?partnumber=ER1</t>
  </si>
  <si>
    <t>ER1</t>
  </si>
  <si>
    <t>ER1.jpg</t>
  </si>
  <si>
    <t>ER1-P4 - Cage Assembly Rod, 1" Long, Ø6 mm, 4 Pack</t>
  </si>
  <si>
    <t>https://www.thorlabs.com/thorproduct.cfm?partnumber=ER1-P4</t>
  </si>
  <si>
    <t>ER1-P4</t>
  </si>
  <si>
    <t>ER1-P4.jpg</t>
  </si>
  <si>
    <t>ER1.5 - Cage Assembly Rod, 1.5" Long, Ø6 mm</t>
  </si>
  <si>
    <t>https://www.thorlabs.com/thorproduct.cfm?partnumber=ER1.5</t>
  </si>
  <si>
    <t>ER1.5</t>
  </si>
  <si>
    <t>ER1.5.jpg</t>
  </si>
  <si>
    <t>ER1.5-P4 - Cage Assembly Rod, 1.5" Long, Ø6 mm, 4 Pack</t>
  </si>
  <si>
    <t>https://www.thorlabs.com/thorproduct.cfm?partnumber=ER1.5-P4</t>
  </si>
  <si>
    <t>ER1.5-P4</t>
  </si>
  <si>
    <t>ER1.5-P4.jpg</t>
  </si>
  <si>
    <t>ER2 - Cage Assembly Rod, 2" Long, Ø6 mm</t>
  </si>
  <si>
    <t>https://www.thorlabs.com/thorproduct.cfm?partnumber=ER2</t>
  </si>
  <si>
    <t>ER2</t>
  </si>
  <si>
    <t>ER2.jpg</t>
  </si>
  <si>
    <t>ER2-P4 - Cage Assembly Rod, 2" Long, Ø6 mm, 4 Pack</t>
  </si>
  <si>
    <t>https://www.thorlabs.com/thorproduct.cfm?partnumber=ER2-P4</t>
  </si>
  <si>
    <t>ER2-P4</t>
  </si>
  <si>
    <t>ER2-P4.jpg</t>
  </si>
  <si>
    <t>ER3 - Cage Assembly Rod, 3" Long, Ø6 mm</t>
  </si>
  <si>
    <t>https://www.thorlabs.com/thorproduct.cfm?partnumber=ER3</t>
  </si>
  <si>
    <t>ER3</t>
  </si>
  <si>
    <t>ER3.jpg</t>
  </si>
  <si>
    <t>ER3-P4 - Cage Assembly Rod, 3" Long, Ø6 mm, 4 Pack</t>
  </si>
  <si>
    <t>https://www.thorlabs.com/thorproduct.cfm?partnumber=ER3-P4</t>
  </si>
  <si>
    <t>ER3-P4</t>
  </si>
  <si>
    <t>ER3-P4.jpg</t>
  </si>
  <si>
    <t>ER4 - Cage Assembly Rod, 4" Long, Ø6 mm</t>
  </si>
  <si>
    <t>https://www.thorlabs.com/thorproduct.cfm?partnumber=ER4</t>
  </si>
  <si>
    <t>ER4</t>
  </si>
  <si>
    <t>ER4.jpg</t>
  </si>
  <si>
    <t>ER4-P4 - Cage Assembly Rod, 4" Long, Ø6 mm, 4 Pack</t>
  </si>
  <si>
    <t>https://www.thorlabs.com/thorproduct.cfm?partnumber=ER4-P4</t>
  </si>
  <si>
    <t>ER4-P4</t>
  </si>
  <si>
    <t>ER4-P4.jpg</t>
  </si>
  <si>
    <t>ER6 - Cage Assembly Rod, 6" Long, Ø6 mm</t>
  </si>
  <si>
    <t>https://www.thorlabs.com/thorproduct.cfm?partnumber=ER6</t>
  </si>
  <si>
    <t>ER6-P4 - Cage Assembly Rod, 6" Long, Ø6 mm, 4 Pack</t>
  </si>
  <si>
    <t>https://www.thorlabs.com/thorproduct.cfm?partnumber=ER6-P4</t>
  </si>
  <si>
    <t>ER6-P4</t>
  </si>
  <si>
    <t>ER6-P4.jpg</t>
  </si>
  <si>
    <t>https://www.thorlabs.com/thorproduct.cfm?partnumber=ER8</t>
  </si>
  <si>
    <t>ER8-P4 - Cage Assembly Rod, 8" Long, Ø6 mm, 4 Pack</t>
  </si>
  <si>
    <t>https://www.thorlabs.com/thorproduct.cfm?partnumber=ER8-P4</t>
  </si>
  <si>
    <t>ER8-P4</t>
  </si>
  <si>
    <t>ER8-P4.jpg</t>
  </si>
  <si>
    <t>ER10 - Cage Assembly Rod, 10" Long, Ø6 mm</t>
  </si>
  <si>
    <t>https://www.thorlabs.com/thorproduct.cfm?partnumber=ER10</t>
  </si>
  <si>
    <t>ER10</t>
  </si>
  <si>
    <t>ER10.jpg</t>
  </si>
  <si>
    <t>ER12 - Cage Assembly Rod, 12" Long, Ø6 mm</t>
  </si>
  <si>
    <t>https://www.thorlabs.com/thorproduct.cfm?partnumber=ER12</t>
  </si>
  <si>
    <t>ER12</t>
  </si>
  <si>
    <t>ER12.jpg</t>
  </si>
  <si>
    <t>ER18 - Cage Assembly Rod, 18" Long, Ø6 mm</t>
  </si>
  <si>
    <t>https://www.thorlabs.com/thorproduct.cfm?partnumber=ER18</t>
  </si>
  <si>
    <t>ER18</t>
  </si>
  <si>
    <t>ER18.jpg</t>
  </si>
  <si>
    <t>Optic mounts:</t>
  </si>
  <si>
    <t xml:space="preserve">https://www.thorlabs.com/newgrouppage9.cfm?objectgroup_id=903 </t>
  </si>
  <si>
    <t>KM100 - Kinematic Mirror Mount for Ø1" Optics</t>
  </si>
  <si>
    <t xml:space="preserve">https://www.thorlabs.com/thorproduct.cfm?partnumber=KM100=ad-image-0 </t>
  </si>
  <si>
    <t>KM100</t>
  </si>
  <si>
    <t>KM100.jpg</t>
  </si>
  <si>
    <t>H45 - 45° Mirror Mount for Ø1" Optics</t>
  </si>
  <si>
    <t xml:space="preserve">https://www.thorlabs.com/thorproduct.cfm?partnumber=H45 </t>
  </si>
  <si>
    <t>H45</t>
  </si>
  <si>
    <t>H45.jpg</t>
  </si>
  <si>
    <t>MA45-2 - 45° Mounting Adapter, Compatible with KM100 and KM200, 8-32 and 1/4"-20 Taps</t>
  </si>
  <si>
    <t xml:space="preserve">https://www.thorlabs.com/thorproduct.cfm?partnumber=MA45-2 </t>
  </si>
  <si>
    <t>MA45-2</t>
  </si>
  <si>
    <t>MA45-2.jpg</t>
  </si>
  <si>
    <t>LM2XY - Translating Lens Mount for Ø2" Optics, 1 Retaining Ring Included </t>
  </si>
  <si>
    <t xml:space="preserve">https://www.thorlabs.com/thorproduct.cfm?partnumber=LM2XY </t>
  </si>
  <si>
    <t>LM2XY</t>
  </si>
  <si>
    <t>LM2XY.jpg</t>
  </si>
  <si>
    <t>SM2AD30 - SM2-Threaded Mounting Adapter for Ø30 mm Optics </t>
  </si>
  <si>
    <t xml:space="preserve">https://www.thorlabs.com/thorproduct.cfm?partnumber=SM2AD30 </t>
  </si>
  <si>
    <t>SM2AD30</t>
  </si>
  <si>
    <t>SM2AD30.jpg</t>
  </si>
  <si>
    <t>adapter to insert AC300-050-B into LM2XY</t>
  </si>
  <si>
    <t>KM100PM - Kinematic Prism Mount, 1.00" Deep, 6-32 Taps </t>
  </si>
  <si>
    <t xml:space="preserve">https://www.thorlabs.com/thorproduct.cfm?partnumber=KM100PM </t>
  </si>
  <si>
    <t>KM100PM</t>
  </si>
  <si>
    <t>KM100PM.jpg</t>
  </si>
  <si>
    <t>most likely this model..</t>
  </si>
  <si>
    <t>SM1PM10 - SM1 Lens Tube Mount for 8 mm and 10 mm Mounted Polarizing Prisms</t>
  </si>
  <si>
    <t xml:space="preserve">https://www.thorlabs.com/thorproduct.cfm?partnumber=SM1PM10 </t>
  </si>
  <si>
    <t>SM1PM10</t>
  </si>
  <si>
    <t>SM1PM10.jpg</t>
  </si>
  <si>
    <t>SMR1 - Ø1" Lens Mount with SM1 Internal Threads and No Retaining Lip, 8-32 Tap</t>
  </si>
  <si>
    <t xml:space="preserve">https://www.thorlabs.com/thorproduct.cfm?partnumber=SMR1 </t>
  </si>
  <si>
    <t>SMR1</t>
  </si>
  <si>
    <t>SMR1.jpg</t>
  </si>
  <si>
    <t>LMR1S - Ø1" Lens Mount with Internal and External SM1 Threads, 8-32 Tap </t>
  </si>
  <si>
    <t xml:space="preserve">https://www.thorlabs.com/thorproduct.cfm?partnumber=LMR1S </t>
  </si>
  <si>
    <t>LMR1S</t>
  </si>
  <si>
    <t>LMR1S.jpg</t>
  </si>
  <si>
    <t>? Check if it reaches M780L3's internal SM1 thread</t>
  </si>
  <si>
    <t>KCB1 - Right-Angle Kinematic Mirror Mount with Tapped Cage Rod Holes, 30 mm Cage System and SM1 Compatible, 8-32 and 1/4"-20 Mounting Holes</t>
  </si>
  <si>
    <t>https://www.thorlabs.com/thorproduct.cfm?partnumber=KCB1</t>
  </si>
  <si>
    <t>KCB1</t>
  </si>
  <si>
    <t>KCB1.jpg</t>
  </si>
  <si>
    <t>KCB1C - Right-Angle Kinematic Mirror Mount with Smooth Cage Rod Bores, 30 mm Cage System and SM1 Compatible, 8-32 and 1/4"-20 Mounting Holes</t>
  </si>
  <si>
    <t>https://www.thorlabs.com/thorproduct.cfm?partnumber=KCB1C#ad-image-0</t>
  </si>
  <si>
    <t>KCB1C</t>
  </si>
  <si>
    <t>KCB1C.jpg</t>
  </si>
  <si>
    <t>Misc:</t>
  </si>
  <si>
    <t>MB1218 - Aluminum Breadboard 12" x 18" x 1/2", 1/4"-20 Taps </t>
  </si>
  <si>
    <t xml:space="preserve">https://www.thorlabs.com/thorproduct.cfm?partnumber=MB1218 </t>
  </si>
  <si>
    <t>MB1218</t>
  </si>
  <si>
    <t>MB1218.jpg</t>
  </si>
  <si>
    <t>With a manual cut out holes. Rig2: 10 x 8 1/2"</t>
  </si>
  <si>
    <t>MB4U - Unanodized Aluminum Breadboard, 4" x 4" x 1/2", 1/4"-20 Taps </t>
  </si>
  <si>
    <t xml:space="preserve">https://www.thorlabs.com/thorproduct.cfm?partnumber=MB4U </t>
  </si>
  <si>
    <t>MB4U</t>
  </si>
  <si>
    <t>MB4U.jpg</t>
  </si>
  <si>
    <t>larger than needed. It's better to cut a larger alluminum board to size.</t>
  </si>
  <si>
    <t>MB8 - Aluminum Breadboard 8" x 8" x 1/2", 1/4"-20 Taps</t>
  </si>
  <si>
    <t>https://www.thorlabs.com/thorproduct.cfm?partnumber#MB8</t>
  </si>
  <si>
    <t>MB8</t>
  </si>
  <si>
    <t>UBP2 - Universal Base Plate, 2.5" x 2.5" x 3/8" </t>
  </si>
  <si>
    <t xml:space="preserve">https://www.thorlabs.com/thorproduct.cfm?partnumber=UBP2 </t>
  </si>
  <si>
    <t>UBP2</t>
  </si>
  <si>
    <t>UBP2.jpg</t>
  </si>
  <si>
    <t>A different, similar in size, plate was used for galvo mounting</t>
  </si>
  <si>
    <t>PXT1 - PMT Housing, Side-On, 30 mm Cage and SM1 Compatible </t>
  </si>
  <si>
    <t xml:space="preserve">https://www.thorlabs.com/thorproduct.cfm?partnumber=PXT1 </t>
  </si>
  <si>
    <t>PXT1</t>
  </si>
  <si>
    <t>PXT1.jpg</t>
  </si>
  <si>
    <t>VB01B - 18" Vertical Bracket for Breadboards, 1/4"-20 Holes, 1 Piece</t>
  </si>
  <si>
    <t>https://www.thorlabs.com/thorproduct.cfm?partnumber=VB01B</t>
  </si>
  <si>
    <t>VB01B</t>
  </si>
  <si>
    <t>VB01B.jpg</t>
  </si>
  <si>
    <t>Optics &lt;</t>
  </si>
  <si>
    <t>Mirrors &lt;</t>
  </si>
  <si>
    <t>PF10-03-P01 - Ø1" Protected Silver Mirror</t>
  </si>
  <si>
    <t xml:space="preserve">https://www.thorlabs.com/thorproduct.cfm?partnumber=PF10-03-P01 </t>
  </si>
  <si>
    <t>PF10-03-P01</t>
  </si>
  <si>
    <t>PF10-03-P01.jpg</t>
  </si>
  <si>
    <t>reflectance: &gt;97.5% for 450 nm - 2 µm, &gt;96% for 2 - 20 µm (-P01)</t>
  </si>
  <si>
    <t>UM10-AG - Ø1" Ultrafast-Enhanced Silver Mirror, 750 - 1000 nm</t>
  </si>
  <si>
    <t>https://www.thorlabs.com/thorproduct.cfm?partnumber=UM10-AG</t>
  </si>
  <si>
    <t>UM10-AG</t>
  </si>
  <si>
    <t>UM10-AG.jpg</t>
  </si>
  <si>
    <t>BB1-E02 - Ø1" Broadband Dielectric Mirror, 400-750 nm</t>
  </si>
  <si>
    <t xml:space="preserve">https://www.thorlabs.com/thorproduct.cfm?partnumber=BB1-E02 </t>
  </si>
  <si>
    <t>BB1-E02</t>
  </si>
  <si>
    <t>BB1-E02.jpg</t>
  </si>
  <si>
    <t>BB1-E03 - Ø1" Broadband Dielectric Mirror, 750 - 1100 nm </t>
  </si>
  <si>
    <t xml:space="preserve">https://www.thorlabs.com/thorproduct.cfm?partnumber=BB1-E03 </t>
  </si>
  <si>
    <t>BB1-E03</t>
  </si>
  <si>
    <t>BB1-E03.jpg</t>
  </si>
  <si>
    <t>reflectance &gt;99.5% for 700-1300nm</t>
  </si>
  <si>
    <t>MPD229-M01 - Ø2" 90° Off-Axis Parabolic Mirror, Prot. Gold, RFL = 2"</t>
  </si>
  <si>
    <t>https://www.thorlabs.com/thorproduct.cfm?partnumber=MPD229-M01</t>
  </si>
  <si>
    <t>MPD229-M01</t>
  </si>
  <si>
    <t>Lens &lt;</t>
  </si>
  <si>
    <t>AC508-300-B: f=300.0 mm, Ø2" Achromatic Doublet, ARC: 650-1050 nm</t>
  </si>
  <si>
    <t xml:space="preserve">https://www.thorlabs.com/thorproduct.cfm?partnumber=AC508-300-B </t>
  </si>
  <si>
    <t>AC508-300-B</t>
  </si>
  <si>
    <t>AC508-300-B.jpg</t>
  </si>
  <si>
    <t xml:space="preserve"> tube lens</t>
  </si>
  <si>
    <t>AC300-050-B - f=50.0 mm, Ø30.0 mm Achromatic Doublet, ARC: 650-1050 nm </t>
  </si>
  <si>
    <t xml:space="preserve">https://www.thorlabs.com/thorproduct.cfm?partnumber=AC300-050-B </t>
  </si>
  <si>
    <t>AC300-050-B</t>
  </si>
  <si>
    <t>AC300-050-B.jpg</t>
  </si>
  <si>
    <t>scan lens</t>
  </si>
  <si>
    <t>AC300-080-B - f=80.0 mm, Ø30.0 mm Achromatic Doublet, ARC: 650-1050 nm</t>
  </si>
  <si>
    <t>https://www.thorlabs.com/thorproduct.cfm?partnumber=AC300-080-B</t>
  </si>
  <si>
    <t>AC300-080-B</t>
  </si>
  <si>
    <t>AC-508-300B: f=300.0 mm, Ø2" Achromatic Doublet, ARC: 650-1050 nm</t>
  </si>
  <si>
    <t>AC</t>
  </si>
  <si>
    <t>LA1708-A - N-BK7 Plano-Convex Lens, Ø1", f = 200.0 mm, AR Coating: 350-700 nm </t>
  </si>
  <si>
    <t xml:space="preserve">https://www.thorlabs.com/thorproduct.cfm?partnumber=LA1708-A </t>
  </si>
  <si>
    <t>LA1708-A</t>
  </si>
  <si>
    <t>LA1708-A.jpg</t>
  </si>
  <si>
    <t>red channel (should be, but is it really there?)</t>
  </si>
  <si>
    <t>LA1027-A - N-BK7 Plano-Convex Lens, Ø1", f = 35.0 mm, AR Coating: 350-700 nm</t>
  </si>
  <si>
    <t xml:space="preserve">https://www.thorlabs.com/thorproduct.cfm?partnumber=LA1027-A </t>
  </si>
  <si>
    <t>LA1027-A</t>
  </si>
  <si>
    <t>LA1027-A.jpg</t>
  </si>
  <si>
    <t>red channel PMT</t>
  </si>
  <si>
    <t>LA1951-A - N-BK7 Plano-Convex Lens, Ø1", f = 25.4 mm, AR Coating: 350-700 nm</t>
  </si>
  <si>
    <t xml:space="preserve">https://www.thorlabs.com/thorproduct.cfm?partnumber=LA1951-A </t>
  </si>
  <si>
    <t>LA1951-A</t>
  </si>
  <si>
    <t>LA1951-A.jpg</t>
  </si>
  <si>
    <t>AC254-045-B - f=45.0 mm, Ø1" Achromatic Doublet, ARC: 650-1050 nm</t>
  </si>
  <si>
    <t>https://www.thorlabs.com/thorproduct.cfm?partnumber=AC254-045-B</t>
  </si>
  <si>
    <t>AC254-045-B</t>
  </si>
  <si>
    <t>AC254-045-B.jpg</t>
  </si>
  <si>
    <t>AC254-125-B - f=125.0 mm, Ø1" Achromatic Doublet, ARC: 650-1050 nm</t>
  </si>
  <si>
    <t>https://www.thorlabs.com/thorproduct.cfm?partnumber=AC254-125-B</t>
  </si>
  <si>
    <t>AC254-125-B</t>
  </si>
  <si>
    <t>AC254-125-B.jpg</t>
  </si>
  <si>
    <t>AC254-100-B - f = 100.0 mm, Ø1" Achromatic Doublet, ARC: 650 - 1050 nm</t>
  </si>
  <si>
    <t>https://www.thorlabs.com/thorproduct.cfm?partnumber=AC254-100-B</t>
  </si>
  <si>
    <t>AC254-100-B</t>
  </si>
  <si>
    <t>AC254-100-B.jpg</t>
  </si>
  <si>
    <t xml:space="preserve">P50D - Ø1" Mounted Precision Pinhole, 50 ± 3 µm Pinhole Diameter </t>
  </si>
  <si>
    <t>https://www.thorlabs.com/thorproduct.cfm?partnumber=P50D</t>
  </si>
  <si>
    <t>P50D</t>
  </si>
  <si>
    <t>P50D.jpg</t>
  </si>
  <si>
    <t>The precision pinhole to clean up the gaussian fs beam. 40um is a better fit, but there is no high-power version of that pinhole at Thorlabs, which might be required.</t>
  </si>
  <si>
    <t>UFBS5050 - Ø1" 50:50 (R:T) Low-GDD Ultrafast Beamsplitter, 600 - 1500 nm, 45° AOI</t>
  </si>
  <si>
    <t>https://www.thorlabs.com/thorproduct.cfm?partnumber=UFBS5050</t>
  </si>
  <si>
    <t>UFBS5050</t>
  </si>
  <si>
    <t>UFBS5050.jpg</t>
  </si>
  <si>
    <t>AHWP05M-980 - Ø1/2" Mounted Achromatic Half-Wave Plate, Ø1" Mount, 690 - 1200 nm</t>
  </si>
  <si>
    <t>https://www.thorlabs.com/thorproduct.cfm?partnumber=AHWP05M-980</t>
  </si>
  <si>
    <t>AHWP05M-980</t>
  </si>
  <si>
    <t>AHWP05M-980.jpg</t>
  </si>
  <si>
    <t>AHWP10M-980 - Ø1" Mounted Achromatic Half-Wave Plate, SM1-Threaded Mount, 690 - 1200 nm</t>
  </si>
  <si>
    <t xml:space="preserve">https://www.thorlabs.com/thorproduct.cfm?partnumber=AHWP10M-980 </t>
  </si>
  <si>
    <t>AHWP10M-980</t>
  </si>
  <si>
    <t>AHWP10M-980.jpg</t>
  </si>
  <si>
    <t>BS017 - 50:50 Non-Polarizing Beamsplitter Cube, 700-1100 nm, 20 mm </t>
  </si>
  <si>
    <t xml:space="preserve">https://www.thorlabs.com/thorproduct.cfm?partnumber=BS017 </t>
  </si>
  <si>
    <t>BS017</t>
  </si>
  <si>
    <t>BS017.jpg</t>
  </si>
  <si>
    <t>50:50 beam splitter (might be different size..)</t>
  </si>
  <si>
    <t>GL10-B Mounted Glan-Laser Polarizer, Ø10 mm CA, AR Coating: 650 - 1050 nm</t>
  </si>
  <si>
    <t xml:space="preserve">https://www.thorlabs.com/thorproduct.cfm?partnumber=GL10-B </t>
  </si>
  <si>
    <t xml:space="preserve">GL10-B </t>
  </si>
  <si>
    <t>GL10-B.jpg</t>
  </si>
  <si>
    <t>Ø25 mm BG39 Colored Glass Bandpass Filter, 360 - 580 nm (max transmission of ~86% at 500nm)</t>
  </si>
  <si>
    <t xml:space="preserve">https://www.thorlabs.com/thorproduct.cfm?partnumber=FGB39 </t>
  </si>
  <si>
    <t xml:space="preserve">FGB39 </t>
  </si>
  <si>
    <t>FGB39.jpg</t>
  </si>
  <si>
    <t>the usefulness of this filter that it transmits &lt;1e-5 light in 820-940nm and &lt;2e-5 in 940-980nm</t>
  </si>
  <si>
    <t>LB1 - Beam Block, 400 - 700 nm, 10 W Max Avg. Power, CW Only, Includes TR3 Post </t>
  </si>
  <si>
    <t xml:space="preserve">https://www.thorlabs.com/thorproduct.cfm?partnumber=LB1 </t>
  </si>
  <si>
    <t>LB1</t>
  </si>
  <si>
    <t>LB1.jpg</t>
  </si>
  <si>
    <t>! Note that it's actually designed for visible CW light (400-700nm). The more appropriate is BT610 ($300).</t>
  </si>
  <si>
    <t>BTC30 - 30 mm Cage-Compatible, Quick-Release Beam Trap, 5 W Max Avg. Power, CW Only</t>
  </si>
  <si>
    <t>https://www.thorlabs.com/thorproduct.cfm?partnumber#BTC30</t>
  </si>
  <si>
    <t>BTC30</t>
  </si>
  <si>
    <t>Power meters &lt;</t>
  </si>
  <si>
    <t>Consoles &lt;</t>
  </si>
  <si>
    <t>PM100D - Compact Power and Energy Meter Console, Digital 4" LCD </t>
  </si>
  <si>
    <t xml:space="preserve">https://www.thorlabs.com/thorproduct.cfm?partnumber=PM100D </t>
  </si>
  <si>
    <t>PM100D</t>
  </si>
  <si>
    <t>PM100D.jpg</t>
  </si>
  <si>
    <t>PM102 - Thermal Sensor Interface with USB, RS232, UART, and Analog Operation</t>
  </si>
  <si>
    <t>https://www.thorlabs.com/thorproduct.cfm?partnumber=PM102</t>
  </si>
  <si>
    <t xml:space="preserve">PM102 </t>
  </si>
  <si>
    <t>PM102.jpg</t>
  </si>
  <si>
    <t>There are still cheaper (by about $30) options with less connector interfaces.</t>
  </si>
  <si>
    <t>Power sensors &lt;</t>
  </si>
  <si>
    <t>S405C - Thermal Power Sensor Head, Surface Absorber, 0.19 - 20 µm, 5 W, Ø10 mm</t>
  </si>
  <si>
    <t>https://www.thorlabs.com/thorproduct.cfm?partnumber=S405C</t>
  </si>
  <si>
    <t>S405C</t>
  </si>
  <si>
    <t>S405C.jpg</t>
  </si>
  <si>
    <t>PM16-405 - USB Power Meter, Thermal Sensor, 0.19 - 20 µm, 5 W Max</t>
  </si>
  <si>
    <t>https://www.thorlabs.com/thorproduct.cfm?partnumber=PM16-405</t>
  </si>
  <si>
    <t>PM16-405</t>
  </si>
  <si>
    <t>PM16-405.jpg</t>
  </si>
  <si>
    <t>S130C - Slim Photodiode Power Sensor, Si, 400 - 1100 nm, 500 mW</t>
  </si>
  <si>
    <t>https://www.thorlabs.com/thorproduct.cfm?partnumber=S130C</t>
  </si>
  <si>
    <t>S130C</t>
  </si>
  <si>
    <t>S130C.jpg</t>
  </si>
  <si>
    <t>PM16-130 - USB Power Meter, Slim Photodiode Sensor, Si, 400 - 1100 nm, 500 mW Max</t>
  </si>
  <si>
    <t>https://www.thorlabs.com/thorproduct.cfm?partnumber=PM16-130</t>
  </si>
  <si>
    <t>PM16-130</t>
  </si>
  <si>
    <t>PM16-130.jpg</t>
  </si>
  <si>
    <t>S310C - Thermal Power Sensor Head, Surface Absorber, 0.19 - 25 µm, 10 W, Ø20 mm </t>
  </si>
  <si>
    <t>obsolete</t>
  </si>
  <si>
    <t xml:space="preserve">https://www.thorlabs.com/thorproduct.cfm?partnumber=S310C </t>
  </si>
  <si>
    <t>S310C</t>
  </si>
  <si>
    <t>S310C.jpg</t>
  </si>
  <si>
    <t>previously: $740.</t>
  </si>
  <si>
    <t>SM1A29 - SM1 Thread Adapter for Slim Photodiode Sensors</t>
  </si>
  <si>
    <t>https://www.thorlabs.com/thorproduct.cfm?partnumber=SM1A29</t>
  </si>
  <si>
    <t xml:space="preserve">SM1A29 </t>
  </si>
  <si>
    <t>SM1A29.jpg</t>
  </si>
  <si>
    <t>Opto-electronics &lt;</t>
  </si>
  <si>
    <t>ELL14K - Rotation Mount Bundle: ELL14 Mount, Interface Board, Power Supply, Cables</t>
  </si>
  <si>
    <t>https://www.thorlabs.com/thorproduct.cfm?partnumber=ELL14K</t>
  </si>
  <si>
    <t>ELL14K</t>
  </si>
  <si>
    <t>ELL14K.jpg</t>
  </si>
  <si>
    <t>KDC101 - K-Cube Brushed DC Servo Motor Controller (Power Supply Not Included) </t>
  </si>
  <si>
    <t>https://www.thorlabs.com/thorproduct.cfm?partnumber=KDC101</t>
  </si>
  <si>
    <t>KDC101</t>
  </si>
  <si>
    <t>KDC101.jpg</t>
  </si>
  <si>
    <t>KPS101 - 15 V, 2.4 A Power Supply Unit with 3.5 mm Jack Connector for One K- or T-Cube </t>
  </si>
  <si>
    <t xml:space="preserve">https://www.thorlabs.com/thorproduct.cfm?partnumber=KPS101 </t>
  </si>
  <si>
    <t>KPS101</t>
  </si>
  <si>
    <t>KPS101.jpg</t>
  </si>
  <si>
    <t>PRM1Z8 - Ø1" Motorized Precision Rotation Stage (Imperial) </t>
  </si>
  <si>
    <t>https://www.thorlabs.com/thorproduct.cfm?partnumber=PRM1Z8</t>
  </si>
  <si>
    <t>PRM1Z8</t>
  </si>
  <si>
    <t>PRM1Z8.jpg</t>
  </si>
  <si>
    <t xml:space="preserve">LEDD1B - T-Cube LED Driver, 1200 mA Max Drive Current (Power Supply Not Included) </t>
  </si>
  <si>
    <t xml:space="preserve">https://www.thorlabs.com/thorproduct.cfm?partnumber=LEDD1B </t>
  </si>
  <si>
    <t>LEDD1B</t>
  </si>
  <si>
    <t>LEDD1B.jpg</t>
  </si>
  <si>
    <t>The actual supply in the setup was probably DIY</t>
  </si>
  <si>
    <t>M780L3 - 780 nm, 200 mW (Min) Mounted LED, 800 mA </t>
  </si>
  <si>
    <t xml:space="preserve">https://www.thorlabs.com/thorproduct.cfm?partnumber=M780L3 </t>
  </si>
  <si>
    <t>M780L3</t>
  </si>
  <si>
    <t>M780L3.jpg</t>
  </si>
  <si>
    <t>Semrock &lt;</t>
  </si>
  <si>
    <t>Semrock FF735-Di01-25x36 (DISCONTINUED) - 735 nm edge BrightLine® multiphoton single-edge dichroic beamsplitter</t>
  </si>
  <si>
    <t xml:space="preserve">https://www.semrock.com/FilterDetails.aspx?id=FF735-Di01-25x36 </t>
  </si>
  <si>
    <t>semrock</t>
  </si>
  <si>
    <t>pump/red channel dichroic</t>
  </si>
  <si>
    <t>Semrock FF660-Di02-25x36 - 660 nm edge BrightLine® single-edge standard epi-fluorescence dichroic beamsplitter</t>
  </si>
  <si>
    <t xml:space="preserve">https://www.semrock.com/FilterDetails.aspx?id=FF660-Di02-25x36 </t>
  </si>
  <si>
    <t>red channel PMT/IR camera dichroic</t>
  </si>
  <si>
    <t>Semrock FF562-Di03-25x36 - 562 nm edge BrightLine® single-edge standard epi-fluorescence dichroic beamsplitter</t>
  </si>
  <si>
    <t xml:space="preserve">https://www.semrock.com/FilterDetails.aspx?id=FF562-Di03-25x36 </t>
  </si>
  <si>
    <t>pump/green channel dichroic</t>
  </si>
  <si>
    <t>Semrock FF01-514/30-25 (514/30 Nrightline bandpass filter, 25mm)</t>
  </si>
  <si>
    <t xml:space="preserve">https://www.semrock.com/FilterDetails.aspx?id=FF01-514/30-25 </t>
  </si>
  <si>
    <t>Chroma &lt;</t>
  </si>
  <si>
    <t>Chroma E700sp-2p8 69104 (aka Chroma E700SP-2P)</t>
  </si>
  <si>
    <t>Chroma ET750sp-2p8 -- short pass</t>
  </si>
  <si>
    <t>https://www.chroma.com/products/single-bandpass-and-single-edge-filters/filter-type/shortpass-filters/type/parts_display</t>
  </si>
  <si>
    <t>chroma</t>
  </si>
  <si>
    <t>Not in the rig. A suggested replacement for E700sp-2p8. Blocks multiphoton lasers between 780-1064nm to = OD8 average and transmits between 400-745nm = 95% average</t>
  </si>
  <si>
    <t>Uniblitz &lt;</t>
  </si>
  <si>
    <t>VS25 25mm Optical Shutter, VSR25S1T1 (Normally opened -- For use with D880C or VED24 drivers), un-housed, teflon coated, electronic sync -- yes, Connector : 7-pin, NO for the rest (default options))</t>
  </si>
  <si>
    <t xml:space="preserve">https://www.uniblitz.com/product/vs25-shutter-system/ </t>
  </si>
  <si>
    <t>uniblitz</t>
  </si>
  <si>
    <t>rush order for extra money</t>
  </si>
  <si>
    <t>D880C Open Frame Uni-stable Driver</t>
  </si>
  <si>
    <t xml:space="preserve">https://www.uniblitz.com/products/d880c-shutter-driver/ </t>
  </si>
  <si>
    <t>lead time: 4-5 weeks</t>
  </si>
  <si>
    <t>Hamamatsu &lt;</t>
  </si>
  <si>
    <t>Hamamatsu R3896 - PMT tube</t>
  </si>
  <si>
    <t xml:space="preserve">https://www.hamamatsu.com/us/en/R3896.html </t>
  </si>
  <si>
    <t>hamamatsu</t>
  </si>
  <si>
    <t>manually selected at the factory for low noise</t>
  </si>
  <si>
    <t>Hamamatsu C12597-01 - socket</t>
  </si>
  <si>
    <t>No associated page. Only the specs PDF</t>
  </si>
  <si>
    <t>Hamamatsu C6438 - wide bandwidth amplifier unit</t>
  </si>
  <si>
    <t>! Haven't used yet. See emails from 6/15/15</t>
  </si>
  <si>
    <t>Newport</t>
  </si>
  <si>
    <t>Research Grade Optical Table, 1200 x 2400 x 203 mm, Metric M6 Holes, Model: M-RS2000-48-8</t>
  </si>
  <si>
    <t xml:space="preserve">https://www.newport.com/p/M-RS2000-48-8 </t>
  </si>
  <si>
    <t>newport</t>
  </si>
  <si>
    <t xml:space="preserve"> Table in Duke. At Harvard the table is of same size.</t>
  </si>
  <si>
    <t>Compact Linear Stage, 25 mm Travel, 100 nm MIM, DC Servo with Tach, Metric</t>
  </si>
  <si>
    <t xml:space="preserve">https://www.newport.com/p/M-VP-25XA </t>
  </si>
  <si>
    <t>Newport  ESP301-3G</t>
  </si>
  <si>
    <t xml:space="preserve">https://www.newport.com/f/esp301-3-axis-dc-and-stepper-motion-controller </t>
  </si>
  <si>
    <t>Also driving the vertical stage actuator (see detector)</t>
  </si>
  <si>
    <t>Newport CMA-25cccl (obsolete). Replaced by:</t>
  </si>
  <si>
    <t>Newport TRB25CC -- Compact Motorized Actuator, 25 mm Travel, DC Servo Motor, 90N</t>
  </si>
  <si>
    <t xml:space="preserve">https://www.newport.com/p/TRB25CC </t>
  </si>
  <si>
    <t>Newport ESP300-J joystick</t>
  </si>
  <si>
    <t xml:space="preserve">https://www.newport.com/p/ESP300-J </t>
  </si>
  <si>
    <t>none-critical</t>
  </si>
  <si>
    <t>Integrated Crossed-Roller Bearing XY Linear Stage, ULTRAlign, 1.0 in. (model 462-XY-M)</t>
  </si>
  <si>
    <t xml:space="preserve">https://www.newport.com/p/462-XY-M </t>
  </si>
  <si>
    <t>Achromatic Waveplate, Half-Wave, Quartz-MgF2, 25.4 mm, 700-1000 nm</t>
  </si>
  <si>
    <t>https://www.newport.com/p/10RP52-2B</t>
  </si>
  <si>
    <t>10RP52-2B</t>
  </si>
  <si>
    <t>Motorized Rotation Stage, Compact, 360°, DC Servo Motor</t>
  </si>
  <si>
    <t>https://www.newport.com/p/PR50CC</t>
  </si>
  <si>
    <t>PR50CC</t>
  </si>
  <si>
    <t>Motion Controller, Single-axis DC Motor.</t>
  </si>
  <si>
    <t>https://www.newport.com/p/SMC100CC</t>
  </si>
  <si>
    <t>SMC100CC</t>
  </si>
  <si>
    <t>Motion Controller Card, Universal, Stepper, DC, and Linear Motors</t>
  </si>
  <si>
    <t>https://www.newport.com/p/XPS-DRV11</t>
  </si>
  <si>
    <t>XPS-DRV11</t>
  </si>
  <si>
    <t>Power Supply, SMC100 Series, 80W, 100-240 VAC, 47-63 Hz, 1.9 A max.</t>
  </si>
  <si>
    <t>https://www.newport.com/p/SMC-PS80</t>
  </si>
  <si>
    <t>SMC-PS80</t>
  </si>
  <si>
    <t>RS-232-C Cable, 3 m Length, DB9F to DB9F</t>
  </si>
  <si>
    <t>https://www.newport.com/p/SMC-232</t>
  </si>
  <si>
    <t>SMC-232</t>
  </si>
  <si>
    <t>Edmund Optics</t>
  </si>
  <si>
    <t>6" Travel, 9"L x 2"W Ball Bearing Slide (Stock No. =37-366 )</t>
  </si>
  <si>
    <t xml:space="preserve">https://www.edmundoptics.com/optomechanics/translation-stages-slides/manual-stages-slides/6quot-travel-9quotl-x-2quotw-ball-bearing-slide/ </t>
  </si>
  <si>
    <t>edmundoptics</t>
  </si>
  <si>
    <t>Thermal Grease for Galvanometer Scanner (Optional)</t>
  </si>
  <si>
    <t xml:space="preserve">https://www.edmundoptics.com/lasers/laser-mechanics/Thermal-Grease-for-Galvanometer-Scanner-Optional/ </t>
  </si>
  <si>
    <t>Tuning/Signal Monitoring Breakout Board for 6210H</t>
  </si>
  <si>
    <t xml:space="preserve">https://www.edmundoptics.com/lasers/laser-mechanics/tuningsignal-monitoring-breakout-board-for-6210h/ </t>
  </si>
  <si>
    <t>Optotune</t>
  </si>
  <si>
    <t>Optotune Electrically Focus-Tunable Lens EL-10-30, NIR Coated (=83-922)</t>
  </si>
  <si>
    <t>Bought in Edmund Optics -- not available any more</t>
  </si>
  <si>
    <t>Optotune Electrical Lens Driver (=88-940)</t>
  </si>
  <si>
    <t>Stanford Research systems</t>
  </si>
  <si>
    <t>SR570 -- Stanford research systems preamp</t>
  </si>
  <si>
    <t xml:space="preserve">http://www.thinksrs.com/products/SR570.htm </t>
  </si>
  <si>
    <t>Olympus</t>
  </si>
  <si>
    <t>Olympus, XLUMPLFLN20XW; SUPER 20X WATER NA 1.0,WD 2MM,
38 DEG ACCD 2MM</t>
  </si>
  <si>
    <t>https://www.olympus-lifescience.com/en/objectives/xlumplfln-w/=!cms[tab]=%2Fobjectives%2Fxlumplfln-w%2F20xw</t>
  </si>
  <si>
    <t>olympus</t>
  </si>
  <si>
    <t>XLUMPLFLN20XW</t>
  </si>
  <si>
    <t>price: quote for Duke. Discount: 5%</t>
  </si>
  <si>
    <t>https://www.thorlabs.com/thorproduct.cfm?partnumber=N20X-PFH</t>
  </si>
  <si>
    <t>N20X-PFH</t>
  </si>
  <si>
    <t>Same as from Olympus. More expensive, but readily available</t>
  </si>
  <si>
    <t>objective lenses &lt;</t>
  </si>
  <si>
    <t>Hitec</t>
  </si>
  <si>
    <t>Hitec HS-422 Servo Motor</t>
  </si>
  <si>
    <t xml:space="preserve">http://hitecrcd.com/products/servos/sport-servos/analog-sport-servos/hs-422-deluxe-standard-servo/product </t>
  </si>
  <si>
    <t>Phidgets</t>
  </si>
  <si>
    <t>Phidgets 1-motor controller</t>
  </si>
  <si>
    <t xml:space="preserve">https://www.phidgets.com/?tier=3&amp;catid=21&amp;pcid=18&amp;prodid=1044 </t>
  </si>
  <si>
    <t>This link is to a replacement of the original detail. Note that substitution with teensy or Arduino is cheaper and better!</t>
  </si>
  <si>
    <t>Basler</t>
  </si>
  <si>
    <t>Basler scout scA1390-17fm camera, 17 FPS at 1.4 MP res, 1/2" CCD / Sony ICX267 sensor</t>
  </si>
  <si>
    <t xml:space="preserve">https://www.baslerweb.com/en/products/cameras/area-scan-cameras/scout/sca1390-17fm/ </t>
  </si>
  <si>
    <t>price is approximate. The site is with tech info</t>
  </si>
  <si>
    <t>Misc</t>
  </si>
  <si>
    <t xml:space="preserve">ball caster with 1/4-20 threaded stud. </t>
  </si>
  <si>
    <t xml:space="preserve">http://apollocaster.com/store/index.php?main_page=product_info&amp;products_id=89449&amp;zenid=f7bd192c04ba3b7ee7e569ae335b514f </t>
  </si>
  <si>
    <t>Here is one example</t>
  </si>
  <si>
    <t>agilent e3620a -- power supply, 2 Output, 0 V, 25 V, 0 A, 1 A</t>
  </si>
  <si>
    <t xml:space="preserve">http://www.newark.com/keysight-technologies/e3620a/power-supply-dc-bench-25v-50w/dp/91F3056 </t>
  </si>
  <si>
    <t>Optically Colored Cast Acrylic Sheet, 3/16" Thick, 12" x 12"</t>
  </si>
  <si>
    <t xml:space="preserve">http://www.mcmaster.com/=8505k81/=13ybnus </t>
  </si>
  <si>
    <t>Cambridge Tech (Novanta) &lt;</t>
  </si>
  <si>
    <t>Novanta orders &lt;</t>
  </si>
  <si>
    <t>Cambridge Tech 6210H galvo (3mm (6x5mm) mirrors) and 671 servo board</t>
  </si>
  <si>
    <t>Cambridge Tech</t>
  </si>
  <si>
    <t>6SD12047</t>
  </si>
  <si>
    <t>C:\data\Dropbox\rnd\manuals\galvos\CambridgeTech\Galvos\CambridgeTech_6210H_3mm-mirror.png</t>
  </si>
  <si>
    <t>12-16 weeks</t>
  </si>
  <si>
    <t>SYS 1X, 3MM S1, 6210H, 671-1, 40 DEG OPT, +/-28V PS, +/-10V, CMD, 203CM CABLE, NOMNT (X)</t>
  </si>
  <si>
    <t>Cambridge Tech 6215H galvo (7mm mirrors) and 671-HP servo board</t>
  </si>
  <si>
    <t>6SD11468</t>
  </si>
  <si>
    <t>GALVO SET, 1X, 6215H, 671-HP, 07MM, X, S1, SI SLAB, 40 DEG OPT-PP, 200CM CABLE, +/-28V PS, +/-10V CMD</t>
  </si>
  <si>
    <t>Cambridge Tech 6210H galvo, no mirror</t>
  </si>
  <si>
    <t>6210HM40B</t>
  </si>
  <si>
    <t>GALVO, 6210H, 40 DEG OPT-PP, 0 DEG SLOT, NO CABLE, MICRO AMP CONNECTOR</t>
  </si>
  <si>
    <t>Cambridge Tech 6215H galvo with 7mm mirror</t>
  </si>
  <si>
    <t>6SD12356</t>
  </si>
  <si>
    <t>GALVO-MIRROR, 1X, 7MM S1, 6215H, NOSRV, NOMNT (X)</t>
  </si>
  <si>
    <t>3mm mirror</t>
  </si>
  <si>
    <t>6m2003X-S</t>
  </si>
  <si>
    <t>6210HM60B galvo scanner, AMP connector, ±15 mechanical degrees, ±30 optical degrees</t>
  </si>
  <si>
    <t>Note that the actual scanner might have been ±10 degrees</t>
  </si>
  <si>
    <t>673xx Analog Servo Driver (2 axes)</t>
  </si>
  <si>
    <t>The price is from a quote for 6220H galvanometers. 2550</t>
  </si>
  <si>
    <t>Interconnect Cable, 2m</t>
  </si>
  <si>
    <t>3mm XY Mount for the Model 6210H Galvanometer Scanner</t>
  </si>
  <si>
    <t>3mm XY Mirror Set, S1 Protected Silver Coating</t>
  </si>
  <si>
    <t>Power supply &lt;</t>
  </si>
  <si>
    <t>AC-DC CONVERTER, 350W, INDUSTRIA : Enclosed AC DC Converter 1 Output 28V    12.5A 85 ~ 264 VAC Input</t>
  </si>
  <si>
    <t>https://www.digikey.com/product-detail/en/xp-power/SMP350PS28/1470-4449-ND/7897369</t>
  </si>
  <si>
    <t>digikey</t>
  </si>
  <si>
    <t>1470-4449-ND</t>
  </si>
  <si>
    <t>C:\data\Dropbox\rnd\microframe\pics\electronics\Industria AC-DC MFG_SMP350.jpg</t>
  </si>
  <si>
    <t>SMP350PS28</t>
  </si>
  <si>
    <t>Linear AC DC Converter, Bell, 115W, 2 Output 24V -24V   2.4A, 2.4A 100, 120, 220, 230, 240 VAC Input</t>
  </si>
  <si>
    <t>https://www.digikey.com/product-detail/en/bel-power-solutions/HCC24-2.4-AG/179-2329-ND/1634184</t>
  </si>
  <si>
    <t>179-2329-ND</t>
  </si>
  <si>
    <t>HCC24-2.4-AG</t>
  </si>
  <si>
    <t>Wiring &lt;</t>
  </si>
  <si>
    <t>power cables &lt;</t>
  </si>
  <si>
    <t>general digikey search</t>
  </si>
  <si>
    <t>https://www.digikey.com/products/en/cables-wires/multiple-conductor-cables/473?k=WIRES&amp;k=&amp;pkeyword=WIRES&amp;sv=0&amp;pv77=235729&amp;pv77=67709&amp;pv77=156633&amp;sf=1&amp;FV=78%7C112786%2C316%7C121326%2C1041%7C322831%2C1041%7C340258%2C1041%7C348780%2C1041%7C348787%2C1041%7C348789%2C1041%7C406183%2C1989%7C0%2C-8%7C473&amp;quantity=&amp;ColumnSort=1000011&amp;page=1&amp;stock=1&amp;pageSize=25</t>
  </si>
  <si>
    <t>Belden Inc. CABLE 5300FE 008500, 2COND 18AWG GRAY 100'</t>
  </si>
  <si>
    <t>https://www.digikey.com/product-detail/en/belden-inc/5300FE-008500/BEL1268-100-ND/7042005</t>
  </si>
  <si>
    <t>BEL1268-100-ND</t>
  </si>
  <si>
    <t>5300FE 008500</t>
  </si>
  <si>
    <t>power supply / servo board necessary components &lt;</t>
  </si>
  <si>
    <t>inline fuses &lt;</t>
  </si>
  <si>
    <t>10pcs 5x20mm Fuse Holder Inline Screw Type With less than 18 AWG wire + 150pcs Quick Blow Glass Tube Fuse Assorted Kit Amp 250V 0.1A,0.2A,0.5A,1A,2A,3A,5A,8A,10A,15A,5x20mm, 250V 0.5A,1A,5A,10A,15A,6x30mm</t>
  </si>
  <si>
    <t>https://www.amazon.com/gp/product/B07F8RLMPB/ref=ox_sc_act_title_1?smid=A3M2HBGA41EX9M&amp;psc=1</t>
  </si>
  <si>
    <t>amazon</t>
  </si>
  <si>
    <t>Need 3A, .., and 10A fuses for the galvo servo drives</t>
  </si>
  <si>
    <t>Ring Insulated Electrical Wire Terminals Wire Crimp Connectors &lt;</t>
  </si>
  <si>
    <t>22-16 AWG</t>
  </si>
  <si>
    <t>12-10 AWG</t>
  </si>
  <si>
    <t>Glarks 540pcs 22-16/16-14/12-10 Gauge Mixed Quick Disconnect Electrical Insulated Butt Bullet Spade Fork Ring Solderless Crimp Terminals Connectors Assortment Kit</t>
  </si>
  <si>
    <t>https://www.amazon.com/gp/product/B01E4RAVI0/ref=ppx_yo_dt_b_search_asin_title?ie=UTF8&amp;psc=1</t>
  </si>
  <si>
    <t>Glarks 540pcs 22-10AWG terminals.jpg</t>
  </si>
  <si>
    <t>heat-shrink tubes</t>
  </si>
  <si>
    <t>4 galvo servo boards enclosure &lt;</t>
  </si>
  <si>
    <t>3D printed enclosure</t>
  </si>
  <si>
    <t>diy</t>
  </si>
  <si>
    <t>any of the 120mm fans. The price is approximate. Consider quite choices.</t>
  </si>
  <si>
    <t>any of the 120mm fan guards in the search following the link</t>
  </si>
  <si>
    <t>https://www.amazon.com/s?k=120+mm+fan+grill+guard&amp;ref=nb_sb_noss_2</t>
  </si>
  <si>
    <t>spare (copies) electric components for those coming with the servo boards &lt;</t>
  </si>
  <si>
    <t>Cambridge Tech sends the exact number of components necessary to complete the wiring. If you miswire or want to change anything though, you need spares.</t>
  </si>
  <si>
    <t>Molex 4 Rectangular Connectors - Housings Receptacle Black 0.100" (2.54mm)</t>
  </si>
  <si>
    <t>https://www.digikey.com/product-detail/en/molex-llc/0050579404/WM2902-ND/115057</t>
  </si>
  <si>
    <t>WM2902-ND</t>
  </si>
  <si>
    <t>C:\data\Dropbox\rnd\microframe\pics\electronics\Molex 50-57-9404.jpg</t>
  </si>
  <si>
    <t>0050579404</t>
  </si>
  <si>
    <t>command wires connector</t>
  </si>
  <si>
    <t xml:space="preserve">Molex Socket Contact Gold 22-24 AWG Crimp </t>
  </si>
  <si>
    <t>https://www.digikey.com/product-detail/en/molex/0016020103/WM2512-ND/115063</t>
  </si>
  <si>
    <t>WM2512-ND</t>
  </si>
  <si>
    <t>C:\data\Dropbox\rnd\microframe\pics\electronics\Molex 0016020103.JPG</t>
  </si>
  <si>
    <t>0016020103</t>
  </si>
  <si>
    <t xml:space="preserve">Molex 4 Rectangular Connectors - Housings Receptacle Natural 0.200" (5.08mm) </t>
  </si>
  <si>
    <t>https://www.digikey.com/products/en?keywords=Molex%20%23%2015-24-4048</t>
  </si>
  <si>
    <t>WM6982-ND</t>
  </si>
  <si>
    <t>C:\data\Dropbox\rnd\microframe\pics\electronics\Molex 15-24-4048.jpg</t>
  </si>
  <si>
    <t>power connector</t>
  </si>
  <si>
    <t>Molex Socket Contact Tin 14-20 AWG Crimp Power</t>
  </si>
  <si>
    <t>https://www.digikey.com/product-detail/en/molex/0002081201/WM2293CT-ND/2405710</t>
  </si>
  <si>
    <t>WM2293CT-ND</t>
  </si>
  <si>
    <t>C:\data\Dropbox\rnd\microframe\pics\electronics\Molex 0002081201.jpg</t>
  </si>
  <si>
    <t>0002081201</t>
  </si>
  <si>
    <t>power connector; replacement for Molex = 02-08-1202 recommended in the servo manual.</t>
  </si>
  <si>
    <t>microcircuits &lt;</t>
  </si>
  <si>
    <t>Teensy 3.2 Development Board</t>
  </si>
  <si>
    <t>https://www.pjrc.com/store/teensy32.html</t>
  </si>
  <si>
    <t>pjrc</t>
  </si>
  <si>
    <t>TEENSY32</t>
  </si>
  <si>
    <t>Teensy 3.2 Development Board with soldered side pins</t>
  </si>
  <si>
    <t>https://www.pjrc.com/store/teensy32_pins.html</t>
  </si>
  <si>
    <t>TEENSY32_PINS</t>
  </si>
  <si>
    <t>Teensy 4.0 Development Board</t>
  </si>
  <si>
    <t>https://www.pjrc.com/store/teensy40.html</t>
  </si>
  <si>
    <t>TEENSY40</t>
  </si>
  <si>
    <t>Teensy 4.0 Development Board with soldered side pins</t>
  </si>
  <si>
    <t>https://www.pjrc.com/store/teensy40_pins.html</t>
  </si>
  <si>
    <t>TEENSY40_PINS</t>
  </si>
  <si>
    <t>motors &lt;</t>
  </si>
  <si>
    <t>servos &lt;</t>
  </si>
  <si>
    <t>https://www.servocity.com/hs-422-servo</t>
  </si>
  <si>
    <t>servocity</t>
  </si>
  <si>
    <t>31422S</t>
  </si>
  <si>
    <t>hitecrcd</t>
  </si>
  <si>
    <t>stepper motors &lt;</t>
  </si>
  <si>
    <t>pulleys &lt;</t>
  </si>
  <si>
    <t>O-Ring Pulleys, 1"</t>
  </si>
  <si>
    <t>https://www.servocity.com/smooth-hub-pulleys</t>
  </si>
  <si>
    <t>O-Ring Pulleys, 2"</t>
  </si>
  <si>
    <t>O-Ring Pulleys, 3"</t>
  </si>
  <si>
    <t>1/8" O-Ring Belts, 3.5"</t>
  </si>
  <si>
    <t>https://www.servocity.com/0-125-1-8-o-ring-belts</t>
  </si>
  <si>
    <t>1/8" O-Ring Belts, different length</t>
  </si>
  <si>
    <t>Pockels cells &lt;</t>
  </si>
  <si>
    <t>Conoptics &lt;</t>
  </si>
  <si>
    <t>Conoptics M350-80-LA + 302RM &lt;</t>
  </si>
  <si>
    <t>sold with 10% educational discount to this price</t>
  </si>
  <si>
    <t>model 350-80-LA-02-RP KD*P series E-O modulator with 3.5mm aperture and removable output polarizer</t>
  </si>
  <si>
    <t>conoptics</t>
  </si>
  <si>
    <t>has a low dispersion at 1um</t>
  </si>
  <si>
    <t>model 302RM driver, DC-to-250KHz Bandwidth, 1us Rise/Fall, 750V</t>
  </si>
  <si>
    <t>BK option used to minimize piezo-electric resonanses for model 350 series</t>
  </si>
  <si>
    <t>Holoeye &lt;</t>
  </si>
  <si>
    <t xml:space="preserve"> SLMs &lt;</t>
  </si>
  <si>
    <t>Holoeye SLM asmbly &lt;</t>
  </si>
  <si>
    <t>Driver Unit</t>
  </si>
  <si>
    <t>PLUTO-2-NIR-015 phase only SLM - display</t>
  </si>
  <si>
    <t>M2 screws</t>
  </si>
  <si>
    <t>https://www.mcmaster.com/91290A015</t>
  </si>
  <si>
    <t>Meadowlark &lt;</t>
  </si>
  <si>
    <t>Meadowlark SLM asmbly &lt;</t>
  </si>
  <si>
    <t>swap-in</t>
  </si>
  <si>
    <t>Assembly</t>
  </si>
  <si>
    <t>lead time</t>
  </si>
  <si>
    <t>mirrors &lt;</t>
  </si>
  <si>
    <t>mirrors for &lt;12mm beams and 1" mounts &lt;</t>
  </si>
  <si>
    <t>ultrafast mirror, beam&lt;1/2" &lt;</t>
  </si>
  <si>
    <t>mounted 1/2"mirror &lt;</t>
  </si>
  <si>
    <t>AD1 - Ø1" OD Adapter for Ø1/2" Optic, 0.25" Thick</t>
  </si>
  <si>
    <t>https://www.thorlabs.com/thorproduct.cfm?partnumber=AD1</t>
  </si>
  <si>
    <t>AD1</t>
  </si>
  <si>
    <t>UM05-AG - Ø1/2" Ultrafast-Enhanced Silver Mirror, 750 - 1000 nm</t>
  </si>
  <si>
    <t>https://www.thorlabs.com/thorproduct.cfm?partnumber=UM05-AG</t>
  </si>
  <si>
    <t>UM05-AG</t>
  </si>
  <si>
    <t>right angle, 30mm cage mirror &lt;</t>
  </si>
  <si>
    <t>reflectance &gt;97.5% for 450 nm - 2 µm (-P01)</t>
  </si>
  <si>
    <t>KCB1+UM10-AG - right angle, 30mm cage, ultrafast mirror &lt;</t>
  </si>
  <si>
    <t>KCB1+UM10-AG - right angle_30mm cage_ultrafast mirror.png</t>
  </si>
  <si>
    <t>KCB1C+UM10-AG - right angle, rod bores, 30mm cage, ultrafast mirror &lt;</t>
  </si>
  <si>
    <t>KCB1C+UM10-AG - right angle_rod bores_30mm cage_ultrafast mirror.png</t>
  </si>
  <si>
    <t>2" mounted mirror: KCB2C + PF20-03-01 &lt;</t>
  </si>
  <si>
    <t xml:space="preserve">KCB2C - Right-Angle Kinematic Mirror Mount with Smooth Cage Rod Bores, 60 mm Cage System and SM2 Compatible, 8-32 and 1/4"-20 Mounting Holes </t>
  </si>
  <si>
    <t>https://www.thorlabs.com/thorproduct.cfm?partnumber=KCB2C</t>
  </si>
  <si>
    <t>KCB2C</t>
  </si>
  <si>
    <t>A more flexible choice than KCB2, as it allows connecting the cubes directly, without LCP01</t>
  </si>
  <si>
    <t>PF20-03-P01 - Ø2" Protected Silver Mirror</t>
  </si>
  <si>
    <t>https://www.thorlabs.com/thorproduct.cfm?partnumber=PF20-03-P01</t>
  </si>
  <si>
    <t>PF20-03-P01</t>
  </si>
  <si>
    <t>posts &lt;</t>
  </si>
  <si>
    <t>1.5" post assembly &lt;</t>
  </si>
  <si>
    <t>2" post assembly &lt;</t>
  </si>
  <si>
    <t>3" post assembly &lt;</t>
  </si>
  <si>
    <t>2" post assembly with short base &lt;</t>
  </si>
  <si>
    <t>3" post assembly with short base &lt;</t>
  </si>
  <si>
    <t>4" post assembly, pedestal mounted &lt;</t>
  </si>
  <si>
    <t>dichroic housing &lt;</t>
  </si>
  <si>
    <t>dichroic, 30mm cube, housing common &lt;</t>
  </si>
  <si>
    <t>dichroic_30mm cube_housing common.png</t>
  </si>
  <si>
    <t>B4C - Kinematic Cage Cube Platform for C4W/C6W</t>
  </si>
  <si>
    <t>https://www.thorlabs.com/thorproduct.cfm?partnumber#B4C</t>
  </si>
  <si>
    <t>FFM1 - 30-mm-Cage-Compatible Rectangular Filter Mount</t>
  </si>
  <si>
    <t>https://www.thorlabs.com/thorproduct.cfm?partnumber#FFM1</t>
  </si>
  <si>
    <t>B1C - Blank Cover Plate</t>
  </si>
  <si>
    <t>https://www.thorlabs.com/thorproduct.cfm?partnumber#B1C</t>
  </si>
  <si>
    <t>SM1PL - Externally SM1-Threaded Plug</t>
  </si>
  <si>
    <t>https://www.thorlabs.com/thorproduct.cfm?partnumber#SM1PL</t>
  </si>
  <si>
    <t>SM1PL</t>
  </si>
  <si>
    <t>30mm cage dichroic housing, rods through &lt;</t>
  </si>
  <si>
    <t>30mm cage dichroic housing_rods through.png</t>
  </si>
  <si>
    <t>30mm cage dichroic housing, rods end &lt;</t>
  </si>
  <si>
    <t>30mm cage dichroic housing_rods end.png</t>
  </si>
  <si>
    <t>Cambridge Tech, 6210H 3 mm galvo, 671 servo &lt;</t>
  </si>
  <si>
    <t>variable length 4-ER-rod connectors &lt;</t>
  </si>
  <si>
    <t>ER-rod connection_4-7in &lt;</t>
  </si>
  <si>
    <t>ER-rod connector_4-7in_v1.png</t>
  </si>
  <si>
    <t>ER-rod connection_2-3.5in &lt;</t>
  </si>
  <si>
    <t>ER-rod connector_2-3.5in_v1.png</t>
  </si>
  <si>
    <t>Cambridge Tech 6210H mounted in C6W &lt;</t>
  </si>
  <si>
    <t>Cambridge Tech 6210H with 3mm (6x5mm) 6110 mirror and cables</t>
  </si>
  <si>
    <t>12-16</t>
  </si>
  <si>
    <t>Cambridge Tech 6210H mounted in C6W DIY parts</t>
  </si>
  <si>
    <t>cat3</t>
  </si>
  <si>
    <t>telescopes &lt;</t>
  </si>
  <si>
    <t>laser telescope 1 &lt;</t>
  </si>
  <si>
    <t>Adjusts the beam diameter to fit the required aperture (e.g., dictated by the size of the galvo mirrors).</t>
  </si>
  <si>
    <t xml:space="preserve">This choice of lenses increases the beam from about 1.1mm (diameter of our output laser beam to 3mm in diameter (galvo mirror size). </t>
  </si>
  <si>
    <t>The main purpose is to narrow the beam during the alignment, but can also be used to remove the unwanted glare (especially, if no precision "beam cleaning" pinhole is used.</t>
  </si>
  <si>
    <t>laser telescope 2 &lt;</t>
  </si>
  <si>
    <t>telescope_asmbly1.png</t>
  </si>
  <si>
    <t xml:space="preserve">This choice of lenses increases the beam from about 1.3mm (diameter of our output laser beam) to 3mm in diameter (galvo mirror size). </t>
  </si>
  <si>
    <t>rods &lt;</t>
  </si>
  <si>
    <t>mounting &lt;</t>
  </si>
  <si>
    <t>mounted_precision-pinhole_50um_xy-mount.png</t>
  </si>
  <si>
    <t xml:space="preserve"> The telescope is a natural place to position the precision pinhole to spacially filter the incoming laser beam to get a more Gaussian beam as a result.</t>
  </si>
  <si>
    <t>rig beam splitter &lt;</t>
  </si>
  <si>
    <t>cube beam splitter &lt;</t>
  </si>
  <si>
    <t>plate beamsplitter, 30mm cage system &lt;</t>
  </si>
  <si>
    <t>`</t>
  </si>
  <si>
    <t>power controller &lt;</t>
  </si>
  <si>
    <t>30 mm cage mountable asmblies &lt;</t>
  </si>
  <si>
    <t>power meter, without display, Thorlabs &lt;</t>
  </si>
  <si>
    <t>power meter, with display, Thorlabs &lt;</t>
  </si>
  <si>
    <t>diy power meter, without microcircuit &lt;</t>
  </si>
  <si>
    <t>"Wire Glue" electrically conductive glue</t>
  </si>
  <si>
    <t>TEC (Peltier Thermoelectric Cooler Module) with high Q</t>
  </si>
  <si>
    <t>heat sink</t>
  </si>
  <si>
    <t>heat sink - 30mm cage system adapter + case</t>
  </si>
  <si>
    <t>power meter with display 1-asmbly for attenuator &lt;</t>
  </si>
  <si>
    <t>power meter-attenuator asmbly.png</t>
  </si>
  <si>
    <t>Notice that the power meter used in this assembly has swap-in replacements</t>
  </si>
  <si>
    <t>Pockels cell-based power controller &lt;</t>
  </si>
  <si>
    <t>Conoptics Pockels cell-based power controller &lt;</t>
  </si>
  <si>
    <t>Conoptics M350-80-LA + 302RM 30mm cage system mount &lt;</t>
  </si>
  <si>
    <t xml:space="preserve">LCP02 - 30 mm to 60 mm Cage Plate Adapter, 8-32 Tap </t>
  </si>
  <si>
    <t>SPT2 - Coarse ±2 mm Slip Plate Positioner for 60 mm Cage System</t>
  </si>
  <si>
    <t>https://www.thorlabs.com/thorproduct.cfm?partnumber=SPT2</t>
  </si>
  <si>
    <t>SPT2</t>
  </si>
  <si>
    <t>Glan-polarizer based asmblies &lt;</t>
  </si>
  <si>
    <t>Glan-polarizer asmbly &lt;</t>
  </si>
  <si>
    <t>Glan-laser polarizer mounted for 30mm cage system &lt;</t>
  </si>
  <si>
    <t>GL10-B based mounted polarizer &lt;</t>
  </si>
  <si>
    <t>GL5-B based mounted polarizer &lt;</t>
  </si>
  <si>
    <t>GL5-B - Mounted Glan-Laser Polarizer, Ø5 mm CA, AR Coating: 650 - 1050 nm</t>
  </si>
  <si>
    <t>https://www.thorlabs.com/thorproduct.cfm?partnumber=GL5-B</t>
  </si>
  <si>
    <t>GL5-B</t>
  </si>
  <si>
    <t>SM05PM5 - SM05 Lens Tube Mount for 5 mm Mounted Polarizing Prisms</t>
  </si>
  <si>
    <t>https://www.thorlabs.com/thorproduct.cfm?partnumber=SM05PM5</t>
  </si>
  <si>
    <t xml:space="preserve">SM05PM5 </t>
  </si>
  <si>
    <t>SM1A6 - Adapter with External SM1 Threads and Internal SM05 Threads, 0.15" Thick</t>
  </si>
  <si>
    <t>https://www.thorlabs.com/thorproduct.cfm?partnumber=SM1A6</t>
  </si>
  <si>
    <t>SM1A6</t>
  </si>
  <si>
    <t>Edmund optics &lt;</t>
  </si>
  <si>
    <t xml:space="preserve">Glan-Laser Polarizer 350 - 2300nm, 8mm </t>
  </si>
  <si>
    <t>https://www.edmundoptics.com/p/glan-laser-polarizer-350-2200nm-8mm/32020/</t>
  </si>
  <si>
    <t>edmund optics</t>
  </si>
  <si>
    <t>89-551</t>
  </si>
  <si>
    <t>25.4mm in diameter, 24.5mm in length. No threads. Can be held, e.g., in an SM1L.. tube. But how can it be secured?</t>
  </si>
  <si>
    <t>…</t>
  </si>
  <si>
    <t>Glan-polarizer rotatable asmbly, 5mm -1 &lt;</t>
  </si>
  <si>
    <t>Glan-polarizer asmbly 5mm.png</t>
  </si>
  <si>
    <t>Glan-polarizer rotatable asmbly, 10mm -1 &lt;</t>
  </si>
  <si>
    <t>Glan-polarizer asmbly 10mm.png</t>
  </si>
  <si>
    <t>waveplates &lt;</t>
  </si>
  <si>
    <t>half-wave plate asmbly mountable in CRM1 &lt;</t>
  </si>
  <si>
    <t>Note that the wave plates listed here are chosen to allow for a broadband wavelength range and have a high damage threshold. If these can be relaxed, other materials, such as quartz zero-order half waveplates, or achromatic polymers, can also be used.</t>
  </si>
  <si>
    <t>1" optics rotator &lt;</t>
  </si>
  <si>
    <t>DIY rotator &lt;</t>
  </si>
  <si>
    <t>rotator pulley system &lt;</t>
  </si>
  <si>
    <t>pulley-30mm cage system adapter</t>
  </si>
  <si>
    <t>CRM1-pulley adapter_v1.png</t>
  </si>
  <si>
    <t>table mounted servo &lt;</t>
  </si>
  <si>
    <t>table mounted servo hs-422_v3.png</t>
  </si>
  <si>
    <t>Hitec HS-422 servo table mount</t>
  </si>
  <si>
    <t>servo table mount_v3.png</t>
  </si>
  <si>
    <t>teensy 3 through 4 (maybe, newer as well)</t>
  </si>
  <si>
    <t>diy rotator &lt;</t>
  </si>
  <si>
    <t>diy 1" optics rotator &lt;</t>
  </si>
  <si>
    <t>1in optics rotator_diy1.png</t>
  </si>
  <si>
    <t>Off-the-shelf 1" optics rotators &lt;</t>
  </si>
  <si>
    <t>Thorlabs  off-the-shelf 1" optics rotator 1 &lt;</t>
  </si>
  <si>
    <t>ELL14 enclosure</t>
  </si>
  <si>
    <t>Thorlabs  off-the-shelf 1" optics rotator 2 &lt;</t>
  </si>
  <si>
    <t>Newport off-the-shelf 1" optics rotator &lt;</t>
  </si>
  <si>
    <t>Note that the central apperture is threaded 1.063-20 in., which is different from Thorlabs' SM1, which is 1.063-40 in., and so, isn't compatible with AHWP10M-XXX, but is with AHWP05M-XXX</t>
  </si>
  <si>
    <t>RS-232 to usb adapter</t>
  </si>
  <si>
    <t>https://www.amazon.com/s?k=rs232+to+usb&amp;crid=TXHQ6RWZR2WY&amp;sprefix=rs232+%2Caps%2C236&amp;ref=nb_sb_ss_i_1_6</t>
  </si>
  <si>
    <t>Full asmbly &lt;</t>
  </si>
  <si>
    <t xml:space="preserve">Glan Prism + Half-waveplate + powermeter + rotator + mount asmbly &lt; </t>
  </si>
  <si>
    <t>Thorlabs, motorized, off-the-shelf-parts power controller &lt;</t>
  </si>
  <si>
    <t>half-waveplate + Glan-polarizer + diy controller &lt;</t>
  </si>
  <si>
    <t>power-controller-4_v4.png</t>
  </si>
  <si>
    <t>power variator, Thorlabs &lt;</t>
  </si>
  <si>
    <t>attenuator based on Glan Polarizer only &lt;</t>
  </si>
  <si>
    <t>attenuator-based-on-Glan-polarizer-only.png</t>
  </si>
  <si>
    <t>GL10-B - Mounted Glan-Laser Polarizer, Ø10 mm CA, AR Coating: 650 - 1050 nm</t>
  </si>
  <si>
    <t>GL10-B</t>
  </si>
  <si>
    <t>other servos of the same formfactor would work as well</t>
  </si>
  <si>
    <t>R16ZZ Shielded Bearing 1 x 2 x 1/2 inch Ball Bearings</t>
  </si>
  <si>
    <t>https://www.amazon.com/gp/product/B002BBGD48/ref=ppx_od_dt_b_detailpages00?ie=UTF8&amp;psc=1</t>
  </si>
  <si>
    <t>B002BBGD48</t>
  </si>
  <si>
    <t>Only size matters: unspsc code: 31171504.</t>
  </si>
  <si>
    <t>acrilic</t>
  </si>
  <si>
    <t>Thorlabs parts assembly, Polarizing prism only &lt;</t>
  </si>
  <si>
    <t>PRM1GL10 - Ø1" High-Precision Rotation Mount with Polarizing Prism Mount</t>
  </si>
  <si>
    <t>https://www.thorlabs.com/thorproduct.cfm?partnumber=PRM1GL10</t>
  </si>
  <si>
    <t>PRM1GL10</t>
  </si>
  <si>
    <t>CPR1 - 30 mm Rotating Cage Segment Plate</t>
  </si>
  <si>
    <t>https://www.thorlabs.com/thorproduct.cfm?partnumber=CPR1&amp;pn=CPR1=13431</t>
  </si>
  <si>
    <t>CPR1</t>
  </si>
  <si>
    <t>half-waveplate + Glan-polarizer diy 1 &lt;</t>
  </si>
  <si>
    <t>power-controller-4_v4-b.png</t>
  </si>
  <si>
    <t>Pockels cell asmbly &lt;</t>
  </si>
  <si>
    <t>Conoptics Pockels cell-based power controller, 30mm cage asmbly &lt;</t>
  </si>
  <si>
    <t>rig shutter &lt;</t>
  </si>
  <si>
    <t>rig shutter, diy1 &lt;</t>
  </si>
  <si>
    <t>phidgets</t>
  </si>
  <si>
    <t>1066_1B</t>
  </si>
  <si>
    <t>DIY acrylic mirror holder</t>
  </si>
  <si>
    <t>rig shutter, diy2 &lt;</t>
  </si>
  <si>
    <t>teensy</t>
  </si>
  <si>
    <t>rig shutter, 5W beam block, diy3 &lt;</t>
  </si>
  <si>
    <t>laser output steering mirrors &lt;</t>
  </si>
  <si>
    <t>pre-rig steering mirrors, post mounted &lt;</t>
  </si>
  <si>
    <t>horizontal periscope, 30mm cage &lt;</t>
  </si>
  <si>
    <t>CP4S - SM1-Threaded 30 mm Cage Plate, 4 mm Thick</t>
  </si>
  <si>
    <t>https://www.thorlabs.com/thorproduct.cfm?partnumber=CP4S</t>
  </si>
  <si>
    <t>CP4S</t>
  </si>
  <si>
    <t>laser steering mirror &lt;</t>
  </si>
  <si>
    <t>&lt;</t>
  </si>
  <si>
    <t>DT12-adjustable base on rail w magnetic base &lt;</t>
  </si>
  <si>
    <t>RC1 - Dovetail Rail Carrier, 1.00" x 1.00" (25.4 mm x 25.4 mm), 1/4" (M6) Counterbore</t>
  </si>
  <si>
    <t>https://www.thorlabs.com/thorproduct.cfm?partnumber=RC1</t>
  </si>
  <si>
    <t>RC1</t>
  </si>
  <si>
    <t>KBB1X1 - Bottom Plate Only of the KB1X1 Kinematic Base, =8 Counterbore</t>
  </si>
  <si>
    <t>https://www.thorlabs.com/thorproduct.cfm?partnumber=KBB1X1</t>
  </si>
  <si>
    <t>KBB1X1</t>
  </si>
  <si>
    <t>right-angle-30mm-mount_on 1.5mm post w magnetic base &lt;</t>
  </si>
  <si>
    <t>KBT1X1 - Top Plate Only of the KB1X1 Kinematic Base, =8 Counterbore</t>
  </si>
  <si>
    <t>https://www.thorlabs.com/thorproduct.cfm?partnumber=KBT1X1</t>
  </si>
  <si>
    <t>KBT1X1</t>
  </si>
  <si>
    <t>laser output - 1 magnetic swappable, 2 positions, 90deg mirror, v.1 &lt;</t>
  </si>
  <si>
    <t>RLA0600 - Dovetail Optical Rail, 6", Imperial</t>
  </si>
  <si>
    <t>https://www.thorlabs.com/thorproduct.cfm?partnumber=RLA0600</t>
  </si>
  <si>
    <t>RLA0600</t>
  </si>
  <si>
    <t>CL6 - Table Clamp, RLA Series Optical Rails</t>
  </si>
  <si>
    <t>https://www.thorlabs.com/thorproduct.cfm?partnumber=CL6</t>
  </si>
  <si>
    <t>CL6</t>
  </si>
  <si>
    <t>2 laser magnetic swappable outputs, v.1 &lt;</t>
  </si>
  <si>
    <t>beam path cover &lt;</t>
  </si>
  <si>
    <t>Aluminum Lens Tube Covers</t>
  </si>
  <si>
    <t>https://www.thorlabs.com/newgrouppage9.cfm?objectgroup_id=11225</t>
  </si>
  <si>
    <t>https://www.thorlabs.com/newgrouppage9.cfm?objectgroup_id=3394</t>
  </si>
  <si>
    <t>Full pre-rig assemblies &lt;</t>
  </si>
  <si>
    <t>pre-rig assembly 1 &lt;</t>
  </si>
  <si>
    <t>prism dispersion compensation</t>
  </si>
  <si>
    <t>47-278, Edmund Optics</t>
  </si>
  <si>
    <t>Vert column&lt;</t>
  </si>
  <si>
    <t>&lt;horiz rail&gt;</t>
  </si>
  <si>
    <t>steering mirrors&lt;</t>
  </si>
  <si>
    <t>table upward mirror&lt;</t>
  </si>
  <si>
    <t>… attach h45 to tr2</t>
  </si>
  <si>
    <t>first upper mirror&lt;</t>
  </si>
  <si>
    <t>2nd upper mirror&lt;</t>
  </si>
  <si>
    <t>vertical breadboard &lt;</t>
  </si>
  <si>
    <t>12"x12" vertical board &lt;</t>
  </si>
  <si>
    <t>12inx12in vertical board.png</t>
  </si>
  <si>
    <t>MB12 - Aluminum Breadboard 12" x 12" x 1/2", 1/4"-20 Taps</t>
  </si>
  <si>
    <t>https://www.thorlabs.com/thorproduct.cfm?partnumber=MB12</t>
  </si>
  <si>
    <t>MB12</t>
  </si>
  <si>
    <t>12"x18" vertical board &lt;</t>
  </si>
  <si>
    <t>12inx18in vertical board.png</t>
  </si>
  <si>
    <t>periscope &lt;</t>
  </si>
  <si>
    <t>periscope 2 arms -1 &lt;</t>
  </si>
  <si>
    <t>periscope_2arms-1_v5.png</t>
  </si>
  <si>
    <t>periscope 3 arms -1 &lt;</t>
  </si>
  <si>
    <t>periscope_3arms-1_v12.png</t>
  </si>
  <si>
    <t>vertical kinematics 1 &lt;</t>
  </si>
  <si>
    <t>vertical kinematics 2 &lt;</t>
  </si>
  <si>
    <t>cond</t>
  </si>
  <si>
    <t>Liquid lens setups &lt;</t>
  </si>
  <si>
    <t>Optotune Electrically Focus-Tunable Lens EL-10-30-TC, NIR Coated</t>
  </si>
  <si>
    <t>https://www.optotune.com/products/focus-tunable-lenses</t>
  </si>
  <si>
    <t>optotune</t>
  </si>
  <si>
    <t xml:space="preserve"> EL-10-30-TC</t>
  </si>
  <si>
    <t>EL-10-30-CI-NIR-LD-MV</t>
  </si>
  <si>
    <t>https://www.edmundoptics.com/p/-15-to-35-diopters-nir-optotune-industrial-focus-tunable-lens/32184/</t>
  </si>
  <si>
    <t>89-747</t>
  </si>
  <si>
    <t>Optotune Industrial Electrical Lens Driver</t>
  </si>
  <si>
    <t>https://www.edmundoptics.com/p/optotune-industrial-electrical-lens-driver/31422/</t>
  </si>
  <si>
    <t>88-940</t>
  </si>
  <si>
    <t>6-way Male/Female Hirose Cable, 3m Length</t>
  </si>
  <si>
    <t>https://www.edmundoptics.com/p/6-way-malefemale-hirose-cable-3m-length/3163/</t>
  </si>
  <si>
    <t>33-468</t>
  </si>
  <si>
    <t>Conjugated ETL z-scanner 1 &lt;</t>
  </si>
  <si>
    <t>Conjugated ETL z-scanner optical components 1 &lt;</t>
  </si>
  <si>
    <t>connecting rods &lt;</t>
  </si>
  <si>
    <t>mounting -1 &lt;</t>
  </si>
  <si>
    <t>ETL mounted z-scanner 1 &lt;</t>
  </si>
  <si>
    <t>Galvo-mirror scanners &lt;</t>
  </si>
  <si>
    <t>45 degree, 30 mm caged mirror &lt;</t>
  </si>
  <si>
    <t>https://www.thorlabs.com/thorproduct.cfm?partnumber=PF10-03-P01</t>
  </si>
  <si>
    <t>ER90B - Fixed 90° Bracket, Ø6 mm Bore and 4-40 Taps</t>
  </si>
  <si>
    <t>https://www.thorlabs.com/thorproduct.cfm?partnumber=ER90B</t>
  </si>
  <si>
    <t>ER90B</t>
  </si>
  <si>
    <t>C6W - 30 mm Cage Cube, Ø6 mm Through Holes</t>
  </si>
  <si>
    <t>https://www.thorlabs.com/thorproduct.cfm?partnumber=C6W</t>
  </si>
  <si>
    <t>45 degree, 30 mm caged mirror with extra mount points &lt;</t>
  </si>
  <si>
    <t>galvo-parbolic-conjugate-system, unmounted &lt;</t>
  </si>
  <si>
    <t>FMP2 - Fixed Ø2" Mirror Mount, 8-32 Tap</t>
  </si>
  <si>
    <t>https://www.thorlabs.com/thorproduct.cfm?partnumber=FMP2</t>
  </si>
  <si>
    <t>FMP2</t>
  </si>
  <si>
    <t>CP06 - 30 mm Cage Plate with Ø1" Double Bore, 8-32 Tap</t>
  </si>
  <si>
    <t>https://www.thorlabs.com/thorproduct.cfm?partnumber=CP06</t>
  </si>
  <si>
    <t>CP06</t>
  </si>
  <si>
    <t>metal for DIY galvo mounts</t>
  </si>
  <si>
    <t>Oversized 6061 Aluminum Sheet, 3/4" Thick, 6" x 6"</t>
  </si>
  <si>
    <t>https://www.mcmaster.com/89155K153</t>
  </si>
  <si>
    <t>mcmaster</t>
  </si>
  <si>
    <t>89155K153</t>
  </si>
  <si>
    <t>thermal conductivity: 116 Btu/hr/ft/F @75F</t>
  </si>
  <si>
    <t>Multipurpose 110 Copper Sheet, 1/8 to 1/4 Hard Temper, 6" x 6", 3/4" Thick</t>
  </si>
  <si>
    <t>https://www.mcmaster.com/8995K56</t>
  </si>
  <si>
    <t>8995K56</t>
  </si>
  <si>
    <t>thermal conductivity: 226 Btu/hr/ft/F @68F</t>
  </si>
  <si>
    <t>galvo-parbolic-conjugate-system connecting rods &lt;</t>
  </si>
  <si>
    <t>galvo-parbolic-conjugate-system mount &lt;</t>
  </si>
  <si>
    <t xml:space="preserve">RC3 - Rail Carrier, Perpendicular Dovetail </t>
  </si>
  <si>
    <t>https://www.thorlabs.com/thorproduct.cfm?partnumber=RC3</t>
  </si>
  <si>
    <t>RC3</t>
  </si>
  <si>
    <t>RLA1200 - Dovetail Optical Rail, 12", Imperial</t>
  </si>
  <si>
    <t>https://www.thorlabs.com/thorproduct.cfm?partnumber=RLA1200</t>
  </si>
  <si>
    <t>RLA1200</t>
  </si>
  <si>
    <t>2D angle adjustment for the parabolic mirrors -1 &lt;</t>
  </si>
  <si>
    <t>orig</t>
  </si>
  <si>
    <t>mod</t>
  </si>
  <si>
    <t>2D angle adjustment for the parabolic mirrors 1, DIY parts</t>
  </si>
  <si>
    <t>DIY</t>
  </si>
  <si>
    <t>2D angle adjustment for the parabolic mirrors -2 &lt;</t>
  </si>
  <si>
    <t>2D angle adjustment for the parabolic mirrors 2, DIY parts</t>
  </si>
  <si>
    <t>2 3mm telecentric galvos, 2"EFL 2" parabolic mirror scanner 1 &lt;</t>
  </si>
  <si>
    <t>galvo-parabolic-conjugate-asmbly2.png</t>
  </si>
  <si>
    <t xml:space="preserve">Scan lenses &lt; </t>
  </si>
  <si>
    <t>Single Ø30 Achromat Doublet, 30mm cage system mount &lt;</t>
  </si>
  <si>
    <t>https://www.thorlabs.com/thorproduct.cfm?partnumber=CP03</t>
  </si>
  <si>
    <t>https://www.thorlabs.com/thorproduct.cfm?partnumber=SM30L05</t>
  </si>
  <si>
    <t>50mm FL, Ø30 Achromat Doublet, w/o XY adjustment &lt;</t>
  </si>
  <si>
    <t>AC300-050-B - f=50.0 mm, Ø30.0 mm Achromatic Doublet, ARC: 650-1050 nm</t>
  </si>
  <si>
    <t>https://www.thorlabs.com/thorproduct.cfm?partnumber=AC300-050-B</t>
  </si>
  <si>
    <t>50mm FL, Ø30 Achromat Doublet, with XY adjustment &lt;</t>
  </si>
  <si>
    <t>adapter to insert AC300-050-B into 2" mounts</t>
  </si>
  <si>
    <t>Plössl-type scan lens, 30mm cage system mount 1 &lt;</t>
  </si>
  <si>
    <t>? 8-32 x 3/8 set screw</t>
  </si>
  <si>
    <t>To attach the mount to the rod. The 8-32 set screw coming with the rod is too long</t>
  </si>
  <si>
    <t xml:space="preserve">SM30RR - SM30 Retaining Ring for Ø30 mm Lens Mounts </t>
  </si>
  <si>
    <t>https://www.thorlabs.com/thorproduct.cfm?partnumber=SM30RR</t>
  </si>
  <si>
    <t>SM30RR</t>
  </si>
  <si>
    <t>Plössl-type scan lens, 30mm cage system mount -2 &lt;</t>
  </si>
  <si>
    <t>Plössl-type 40mm scan lens &lt;</t>
  </si>
  <si>
    <t>Plössl-type 50mm scan lens &lt;</t>
  </si>
  <si>
    <t>AC300-100-B - f=100.0 mm, Ø30.0 mm Achromatic Doublet, ARC: 650-1050 nm</t>
  </si>
  <si>
    <t>https://www.thorlabs.com/thorproduct.cfm?partnumber=AC300-100-B</t>
  </si>
  <si>
    <t>AC300-100-B</t>
  </si>
  <si>
    <t>Commercial telecentric lenses &lt;</t>
  </si>
  <si>
    <t>Thorlabs SL50-CLS2 with 30mm cage system mount &lt;</t>
  </si>
  <si>
    <t>SL50-CLS2 - Scan Lens, 450 to 1100 nm, EFL=50 mm</t>
  </si>
  <si>
    <t>https://www.thorlabs.com/thorproduct.cfm?partnumber=SL50-CLS2</t>
  </si>
  <si>
    <t>SL50-CLS2</t>
  </si>
  <si>
    <t>LSM54-1050 with 30mm cage system mount &lt;</t>
  </si>
  <si>
    <t>LSM54-1050 - Scan Lens, 950 to 1150 nm, EFL=54 mm</t>
  </si>
  <si>
    <t>https://www.thorlabs.com/newgrouppage9.cfm?objectgroup_id=2910&amp;pn=LSM54-1050</t>
  </si>
  <si>
    <t>LSM54-1050</t>
  </si>
  <si>
    <t>Might not be suitable for the high-energy, high-rep rate fs lasers due to the cement, not tested in such conditions (different from many other cemented pieces at Thorlabs, made by a suppliers in Sweden). See correspondence.</t>
  </si>
  <si>
    <t>SM1A12</t>
  </si>
  <si>
    <t>&gt;&gt;</t>
  </si>
  <si>
    <t>Tube lenses &lt;</t>
  </si>
  <si>
    <t>Single Achromat doublets &lt;</t>
  </si>
  <si>
    <t>Good for use with Olympus objectives, which contain all the necessary distortion corrections inside. For Zeiss need to compensate for axial shift ?+smth else?</t>
  </si>
  <si>
    <t>AC508-200-B - f=200.0 mm, Ø2" Achromatic Doublet, ARC: 650-1050 nm</t>
  </si>
  <si>
    <t>https://www.thorlabs.com/thorproduct.cfm?partnumber=AC508-200-B</t>
  </si>
  <si>
    <t>AC508-200-B</t>
  </si>
  <si>
    <t>AC508-300-B - f=300.0 mm, Ø2" Achromatic Doublet, ARC: 650-1050 nm</t>
  </si>
  <si>
    <t>https://www.thorlabs.com/thorproduct.cfm?partnumber=AC508-300-B</t>
  </si>
  <si>
    <t>AC508-250-B - f=250.0 mm, Ø2" Achromatic Doublet, ARC: 650-1050 nm</t>
  </si>
  <si>
    <t>https://www.thorlabs.com/thorproduct.cfm?partnumber=AC508-250-B</t>
  </si>
  <si>
    <t>AC508-250-B</t>
  </si>
  <si>
    <t>Mounted 250mm tube lens, AC508-250-B + CXY2 &lt;</t>
  </si>
  <si>
    <t>Scanner telescope &lt;</t>
  </si>
  <si>
    <t>Scan lens + Tube lens + steering mirrors + mounting</t>
  </si>
  <si>
    <t>Scanner telescope mech: 60/30mm cage system, 180deg mirrors &lt;</t>
  </si>
  <si>
    <t>Scanner telescope 2" 180degree steering and suport -2</t>
  </si>
  <si>
    <t>Assuming that the supporting rods for the first 2" steering mirror are included with another assembly (e.g., the parabolic mirror, or the ETL assembly)</t>
  </si>
  <si>
    <t>Scanner telescope: 200mm tube/40mm scan lens, 60/30mm cage system, 180deg mirrors &lt;</t>
  </si>
  <si>
    <t>Full scanner Assemblies &lt;</t>
  </si>
  <si>
    <t>scanner 1 &lt;</t>
  </si>
  <si>
    <t>Misc &lt;</t>
  </si>
  <si>
    <t>UPH1 - Ø1/2" Universal Post Holder, Spring-Loaded Locking Thumbscrew, L = 1"</t>
  </si>
  <si>
    <t>https://www.thorlabs.com/thorproduct.cfm?partnumber=UPH1</t>
  </si>
  <si>
    <t>UPH1</t>
  </si>
  <si>
    <t xml:space="preserve">KL03 - Spring-Loaded Plunger, 0.85" (21.6 mm) Long Slot </t>
  </si>
  <si>
    <t>https://www.thorlabs.com/thorproduct.cfm?partnumber=KL03</t>
  </si>
  <si>
    <t>KL03</t>
  </si>
  <si>
    <t>KL02 - Adjustable Kinematic Positioner, 0.85" (21.6 mm) Long Slot</t>
  </si>
  <si>
    <t>https://www.thorlabs.com/thorproduct.cfm?partnumber=KL02</t>
  </si>
  <si>
    <t>KL02</t>
  </si>
  <si>
    <t xml:space="preserve">CL2 - Heavy-Duty Variable Height Clamp, 1/4"-20 Tapped  </t>
  </si>
  <si>
    <t>https://www.thorlabs.com/thorproduct.cfm?partnumber=CL2</t>
  </si>
  <si>
    <t>CL2</t>
  </si>
  <si>
    <t>BA1L - Mounting Base, 1" x 4.5" x 3/8"</t>
  </si>
  <si>
    <t>https://www.thorlabs.com/thorproduct.cfm?partnumber=BA1L=ad-image-0</t>
  </si>
  <si>
    <t>BA1L</t>
  </si>
  <si>
    <t>Thorlabs 2in, 2in EFL smaller alternative &lt;</t>
  </si>
  <si>
    <t>Off-Axis Replicated Parabolic Mirror, 1.5 in., 2.0 in. EFL, Bare Gold</t>
  </si>
  <si>
    <t>https://www.newport.com/p/50329AU</t>
  </si>
  <si>
    <t>50329AU</t>
  </si>
  <si>
    <t>C15TC - Ø1.50" Clamp for Cylindrical Objects</t>
  </si>
  <si>
    <t>https://www.thorlabs.com/thorproduct.cfm?partnumber=C15TC</t>
  </si>
  <si>
    <t>C15TC</t>
  </si>
  <si>
    <t xml:space="preserve">MPD249-M01 - Ø2" 90° Off-Axis Parabolic Mirror, Prot. Gold, RFL = 4" </t>
  </si>
  <si>
    <t>https://www.thorlabs.com/thorproduct.cfm?partnumber=MPD249-M01</t>
  </si>
  <si>
    <t>MPD249-M01</t>
  </si>
  <si>
    <t>edmund</t>
  </si>
  <si>
    <t>extra</t>
  </si>
  <si>
    <t>Alt part</t>
  </si>
  <si>
    <t>Alt price</t>
  </si>
  <si>
    <t>Alt notes</t>
  </si>
  <si>
    <t>PMT + housing + means to attach to SM1 tube</t>
  </si>
  <si>
    <t>R3896</t>
  </si>
  <si>
    <t>price for manually selected at the factory for low noise</t>
  </si>
  <si>
    <t>C12597-01</t>
  </si>
  <si>
    <t>Hamamatsu H10770B-40 (photosensor module (H7422-40mod W/O cooler and protection circuit)</t>
  </si>
  <si>
    <t xml:space="preserve"> H10770B-40</t>
  </si>
  <si>
    <t>Hamamatsu C-mount adapter - A9865</t>
  </si>
  <si>
    <t>https://www.hamamatsu.com/us/en/product/type/A9865/index.html</t>
  </si>
  <si>
    <t>A9865</t>
  </si>
  <si>
    <t>an alternative (worse, thicker, but readily available) to Hamamatsu A9865</t>
  </si>
  <si>
    <t xml:space="preserve">SM1A53 - Nikon Nosepiece/OEM Flange to Internal SM1 Adapter, 5.6 mm Thread Depth </t>
  </si>
  <si>
    <t>https://www.thorlabs.com/thorproduct.cfm?partnumber=SM1A53</t>
  </si>
  <si>
    <t>SM1A53</t>
  </si>
  <si>
    <t>m2 x 4mm screws for Hamamatsu GaAsp with alternative mount</t>
  </si>
  <si>
    <t>acrylic (thin) for Hamamatsu GaAsp with alternative mount</t>
  </si>
  <si>
    <t>Electronics &lt;</t>
  </si>
  <si>
    <t>C6438 - wide bandwidth amplifier unit</t>
  </si>
  <si>
    <t>srs</t>
  </si>
  <si>
    <t>SR570_FPlg.jpg</t>
  </si>
  <si>
    <t xml:space="preserve">Variable Gain High Speed Current Amplifier DHPCA-100 </t>
  </si>
  <si>
    <t>https://www.femto.de/en/products/current-amplifiers/variable-gain-up-to-200-mhz-dhpca.html</t>
  </si>
  <si>
    <t>femto</t>
  </si>
  <si>
    <t>DHPCA-100_R2_web.jpg</t>
  </si>
  <si>
    <t>newark</t>
  </si>
  <si>
    <t>newark-E3620A_5291144.jpg</t>
  </si>
  <si>
    <t>Tissue Cameras &lt;</t>
  </si>
  <si>
    <t>Tissue cameras mounted on a tube. SM1 interface. &lt;</t>
  </si>
  <si>
    <t>A camera attached to the SM1 tube with an appropriate lens and filter inside</t>
  </si>
  <si>
    <t>tissue-camera_FLIR-Grasshopper3NIR.png</t>
  </si>
  <si>
    <t>FLIR GS3-U3-41C6NIR-C camera (former PtGrey)</t>
  </si>
  <si>
    <t>https://www.ptgrey.com/grasshopper3-41-mp-mono-usb3-vision-cmosis-cmv4000-3e12-camera</t>
  </si>
  <si>
    <t>flir</t>
  </si>
  <si>
    <t>GS3-U3-41C6NIR-C</t>
  </si>
  <si>
    <t>grasshopper3_frontback_usb.png</t>
  </si>
  <si>
    <t>1" MOSISCMV4000-3E12 sensor (actually, it's 10.5 x 10.5mm)</t>
  </si>
  <si>
    <t>USB 3.1 Locking Cable, Model: USB 3.1, 5m, Type-A to Micro-B (Locking) Cable</t>
  </si>
  <si>
    <t>https://www.flir.com/products/usb-3.1-locking-cable/</t>
  </si>
  <si>
    <t>ACC-01-2301</t>
  </si>
  <si>
    <t>a stock Type-C to Micro-B USB 3.1 cable also works</t>
  </si>
  <si>
    <t>Basler scout scA1400-17gm camera, 17 FPS at 1.4 MP res (Max. Image Circle  2/3")</t>
  </si>
  <si>
    <t>https://www.baslerweb.com/en/products/cameras/area-scan-cameras/scout/sca1400-17gm/</t>
  </si>
  <si>
    <t>basler</t>
  </si>
  <si>
    <t>scA1400-17gm</t>
  </si>
  <si>
    <t>basler_scout_GigE_IEEE_f_l_670x500px__x250.jpg</t>
  </si>
  <si>
    <t>850 nm IR LED (SMD) for DIY illumination (for tissue and behavioral cameras) &lt;</t>
  </si>
  <si>
    <t>Manufacturing isn't trivial. Buy several!</t>
  </si>
  <si>
    <t>Vishay VSMY98545; Infrared (IR) Emitter 850nm 1.8V 1A 230mW/sr @ 1A 90° 3-SMD, No Lead</t>
  </si>
  <si>
    <t>https://www.digikey.com/product-detail/en/vishay-semiconductor-opto-division/VSMY98545/VSMY98545CT-ND/4580839</t>
  </si>
  <si>
    <t xml:space="preserve">VSMY98545CT-ND </t>
  </si>
  <si>
    <t>VSMY98545TR-ND.jpg</t>
  </si>
  <si>
    <t>manufacturer part number: VSMY98545</t>
  </si>
  <si>
    <t>Vishay VSMY98545 -  Infrared Emitter, Peak wavelength: 850nm, High Power, 45°, SMD, 1 A, 2.3 V, 15 ns, 18 ns</t>
  </si>
  <si>
    <t>https://www.newark.com/vishay/vsmy98545/infrared-emitter-high-power-1/dp/55X3786</t>
  </si>
  <si>
    <t>VSMY98545</t>
  </si>
  <si>
    <t>IR illumination &lt;</t>
  </si>
  <si>
    <t>SMD LED IR light collimator &lt;</t>
  </si>
  <si>
    <t xml:space="preserve">LA1116 - N-BK7 Plano-Convex Lens, Ø6.0 mm, f = 10.0 mm, Uncoated </t>
  </si>
  <si>
    <t>https://www.thorlabs.com/thorproduct.cfm?partnumber=LA1116</t>
  </si>
  <si>
    <t>LA1116</t>
  </si>
  <si>
    <t>SMD LED IR light collimator: DIY enclosure</t>
  </si>
  <si>
    <t>IR illumination for tissue camera, DIY 1 &lt;</t>
  </si>
  <si>
    <t>SMD size: 3.85 x3.85mm. LED class cover diam: 2.76mm. Order more than 1 as the manufactuing is prone to failure.</t>
  </si>
  <si>
    <t>IR Illumiation for tissue camera: Thick copper wire</t>
  </si>
  <si>
    <t>The thick copper wire here serves as both the conductor and heat sink here</t>
  </si>
  <si>
    <t>BuckPuck DC LED Driver -  7 Pin SIP; 700mA - wired - dimming with tim pot</t>
  </si>
  <si>
    <t>http://www.ledsupply.com/led-drivers/buckpuck-dc-led-drivers</t>
  </si>
  <si>
    <t>ledsupply</t>
  </si>
  <si>
    <t>0302x-D-x-xxxx</t>
  </si>
  <si>
    <t>BuckPuck-DC-LED-Driver_0302x-d-x-xxxx.jpg</t>
  </si>
  <si>
    <t>Any collimator that doesn't absorb too much at LED wavelength (850nm here) and can fit the assembly in would work here</t>
  </si>
  <si>
    <t>See in scanners</t>
  </si>
  <si>
    <t>https://www.uniblitz.com/product/vs25-shutter-system/</t>
  </si>
  <si>
    <t>VSR25S1T1</t>
  </si>
  <si>
    <t>uniblitz-vs25-optical-shutter-b.jpg</t>
  </si>
  <si>
    <t>D880C</t>
  </si>
  <si>
    <t>uniblitz-d880c-shutter-driver-a.jpg</t>
  </si>
  <si>
    <t>Optically Colored Cast Acrylic Sheet, 3/16"</t>
  </si>
  <si>
    <t>See in stage-motion</t>
  </si>
  <si>
    <t>Main Channel &lt;</t>
  </si>
  <si>
    <t xml:space="preserve">https://www.semrock.com/FilterDetails.aspx?id#FF562-Di03-25x36 </t>
  </si>
  <si>
    <t>FF562-Di03</t>
  </si>
  <si>
    <t>FGB39 - Ø25 mm BG39 Colored Glass Bandpass Filter, 360 - 580 nm</t>
  </si>
  <si>
    <t xml:space="preserve">https://www.thorlabs.com/thorproduct.cfm?partnumber#FGB39 </t>
  </si>
  <si>
    <t>FGB39</t>
  </si>
  <si>
    <t xml:space="preserve">https://www.semrock.com/FilterDetails.aspx?id#FF01-514/30-25 </t>
  </si>
  <si>
    <t>FF01-514/30-25</t>
  </si>
  <si>
    <t>LA1708-A - N-BK7 Plano-Convex Lens, Ø1", f # 200.0 mm, AR Coating: 350-700 nm </t>
  </si>
  <si>
    <t xml:space="preserve">https://www.thorlabs.com/thorproduct.cfm?partnumber#LA1708-A </t>
  </si>
  <si>
    <t>green channel. Can help capture out-of-focus light. But might not be worth it due to ~3% absorption in the lens.</t>
  </si>
  <si>
    <t>LA1951-A - N-BK7 Plano-Convex Lens, Ø1", f # 25.4 mm, AR Coating: 350-700 nm</t>
  </si>
  <si>
    <t xml:space="preserve">https://www.thorlabs.com/thorproduct.cfm?partnumber#LA1951-A </t>
  </si>
  <si>
    <t>https://www.thorlabs.com/thorproduct.cfm?partnumber#LA1805-A</t>
  </si>
  <si>
    <t>LA1805-A</t>
  </si>
  <si>
    <t>LA1274-A - N-BK7 Plano-Convex Lens, Ø30.0 mm, f # 40.0 mm, AR Coating: 350-700 nm</t>
  </si>
  <si>
    <t>https://www.thorlabs.com/thorproduct.cfm?partnumber#LA1274-A</t>
  </si>
  <si>
    <t>LA1274-A</t>
  </si>
  <si>
    <t>Mechanics &lt;</t>
  </si>
  <si>
    <t>SM1L10 - SM1 Lens Tube, 1.00" Thread Depth, One Retaining Ring Included</t>
  </si>
  <si>
    <t>https://www.thorlabs.com/thorproduct.cfm?partnumber#SM1L10</t>
  </si>
  <si>
    <t>https://www.thorlabs.com/thorproduct.cfm?partnumber#ER1.5</t>
  </si>
  <si>
    <t>Secondary channels &lt;</t>
  </si>
  <si>
    <t>Here, we assume that all of the PTM are side-on. If not, lenses and mechanics will change slightly</t>
  </si>
  <si>
    <t>Mechanical components &lt;</t>
  </si>
  <si>
    <t>PMT cube mount, no-optics &lt;</t>
  </si>
  <si>
    <t>just add one for an extra channel</t>
  </si>
  <si>
    <t>Excitation path dichroic cube w/o dichroic &lt;</t>
  </si>
  <si>
    <t>The tube for the common detection paths optics, connecting the excitation path cube to the PMT cubes</t>
  </si>
  <si>
    <t>LA1509-A - N-BK7 Plano-Convex Lens, Ø1", f # 100.0 mm, AR Coating: 350-700 nm</t>
  </si>
  <si>
    <t>https://www.thorlabs.com/thorproduct.cfm?partnumber#LA1509-A</t>
  </si>
  <si>
    <t>LA1509-A</t>
  </si>
  <si>
    <t>LA1027-A - N-BK7 Plano-Convex Lens, Ø1", f # 35.0 mm, AR Coating: 350-700 nm</t>
  </si>
  <si>
    <t xml:space="preserve">https://www.thorlabs.com/thorproduct.cfm?partnumber#LA1027-A </t>
  </si>
  <si>
    <t>common 2ry channels, dichroic &lt;</t>
  </si>
  <si>
    <t>Semrock FF735-Di02-25x36. 735 nm edge BrightLine® multiphoton single-edge dichroic beamsplitter</t>
  </si>
  <si>
    <t>https://www.semrock.com/FilterDetails.aspx?id#FF735-Di02-25x36</t>
  </si>
  <si>
    <t>FF735-Di02-25x36</t>
  </si>
  <si>
    <t>Semrock 875 nm edge BrightLine® multiphoton single-edge dichroic beamsplitter</t>
  </si>
  <si>
    <t>https://www.semrock.com/FilterDetails.aspx?id#FF875-Di01-25x36</t>
  </si>
  <si>
    <t>FF875-Di01-25x36</t>
  </si>
  <si>
    <t>Semrock 850 nm BrightLine® Multiphoton LaserMUX™ Beam Combiner</t>
  </si>
  <si>
    <t>https://www.semrock.com/FilterDetails.aspx?id#FF850-Di01-t1-25x36</t>
  </si>
  <si>
    <t>FF850-Di01-t1-25x36</t>
  </si>
  <si>
    <t>common 2ry channels, filter &lt;</t>
  </si>
  <si>
    <t>Semrock 842 nm blocking edge BrightLine® short-pass filter</t>
  </si>
  <si>
    <t>FF01-842/SP-25</t>
  </si>
  <si>
    <t>Semrock 890 nm blocking edge BrightLine® multiphoton short-pass emission filter</t>
  </si>
  <si>
    <t>https://www.semrock.com/FilterDetails.aspx?id#FF01-890/SP-25</t>
  </si>
  <si>
    <t>FF01-890/SP-25</t>
  </si>
  <si>
    <t>10^-7 transmission starting from ~885nm</t>
  </si>
  <si>
    <t>mCheery + RGECO, dichroic &lt;</t>
  </si>
  <si>
    <t>Semrock 609/54 nm BrightLine® single-band bandpass filter</t>
  </si>
  <si>
    <t>https://www.semrock.com/FilterDetails.aspx?id#FF01-609/54-25</t>
  </si>
  <si>
    <t>FF01-609/54-25</t>
  </si>
  <si>
    <t>https://www.semrock.com/FilterDetails.aspx?id#FF01-600/52-25</t>
  </si>
  <si>
    <t xml:space="preserve"> FF01-600/52-25</t>
  </si>
  <si>
    <t>ET750sp-2p</t>
  </si>
  <si>
    <t>Not in the rig. A suggested replacement for E700sp-2p8. Blocks multiphoton lasers between 780-1064nm to # OD8 average and transmits between 400-745nm # 95% average</t>
  </si>
  <si>
    <t>mCheery + RGECO, filter &lt;</t>
  </si>
  <si>
    <t>640 nm edge BrightLine® single-edge image-splitting dichroic beamsplitter for super-resolution microscopy</t>
  </si>
  <si>
    <t>https://www.semrock.com/FilterDetails.aspx?id#FF640-FDi02-t3-25x36</t>
  </si>
  <si>
    <t>FF640-FDi02-t3-25x36</t>
  </si>
  <si>
    <t>640 nm edge BrightLine® single-edge image-splitting dichroic beamsplitter for standard microscopy</t>
  </si>
  <si>
    <t>https://www.semrock.com/FilterDetails.aspx?id#FF640-FDi01-25x36</t>
  </si>
  <si>
    <t>FF640-FDi01-25x36</t>
  </si>
  <si>
    <t>660 nm edge BrightLine® single-edge standard epi-fluorescence dichroic beamsplitter</t>
  </si>
  <si>
    <t>https://www.semrock.com/FilterDetails.aspx?id#FF660-Di02-25x36</t>
  </si>
  <si>
    <t>FF660-Di02-25x36</t>
  </si>
  <si>
    <t>Tissue camera assemblies &lt;</t>
  </si>
  <si>
    <t xml:space="preserve">https://www.thorlabs.com/thorproduct.cfm?partnumber#SM1L10 </t>
  </si>
  <si>
    <t>Basler (2/3" sensor) assembly &lt;</t>
  </si>
  <si>
    <t>Grasshopper3NIR (1" sensor) assembly &lt;</t>
  </si>
  <si>
    <t>file path</t>
  </si>
  <si>
    <t>ordered</t>
  </si>
  <si>
    <t>common &lt;</t>
  </si>
  <si>
    <t>PH2 + TR2 post &lt;</t>
  </si>
  <si>
    <t>PH2 - Ø1/2" Post Holder, Spring-Loaded Hex-Locking Thumbscrew, L # 2"</t>
  </si>
  <si>
    <t>https://www.thorlabs.com/thorproduct.cfm?partnumber#PH2</t>
  </si>
  <si>
    <t>TR2 - Ø1/2" Optical Post, SS, 8-32 Setscrew, 1/4"-20 Tap, L # 2"</t>
  </si>
  <si>
    <t>https://www.thorlabs.com/thorproduct.cfm?partnumber#TR2</t>
  </si>
  <si>
    <t>PH3+TR3 &lt;</t>
  </si>
  <si>
    <t>PH3 - Ø1/2" Post Holder, Spring-Loaded Hex-Locking Thumbscrew, L # 3"</t>
  </si>
  <si>
    <t>https://www.thorlabs.com/thorproduct.cfm?partnumber#PH3</t>
  </si>
  <si>
    <t>TR3 - Ø1/2" Optical Post, SS, 8-32 Setscrew, 1/4"-20 Tap, L # 3"</t>
  </si>
  <si>
    <t>https://www.thorlabs.com/thorproduct.cfm?partnumber#TR3</t>
  </si>
  <si>
    <t>PH2+TR2+BA1S &lt;</t>
  </si>
  <si>
    <t xml:space="preserve">BA1S - Mounting Base, 1" x 2.3" x 3/8" </t>
  </si>
  <si>
    <t>https://www.thorlabs.com/thorproduct.cfm?partnumber#BA1S</t>
  </si>
  <si>
    <t>PH3+TR3+BA1S &lt;</t>
  </si>
  <si>
    <t>SLMs &lt;</t>
  </si>
  <si>
    <t>Holoeye SLM &lt;</t>
  </si>
  <si>
    <t>galvo-galvo 4f system &lt;</t>
  </si>
  <si>
    <t>power source for the galvos &lt;</t>
  </si>
  <si>
    <t>power source for the cambridge galvo</t>
  </si>
  <si>
    <t>galvo with mount &lt;</t>
  </si>
  <si>
    <t>cambridge tech 7mm</t>
  </si>
  <si>
    <t>galvo mount to C6W</t>
  </si>
  <si>
    <t>https://www.thorlabs.com/thorproduct.cfm?partnumber#LCP02</t>
  </si>
  <si>
    <t xml:space="preserve">C6W - 30 mm Cage Cube, Ø6 mm Through Holes </t>
  </si>
  <si>
    <t>https://www.thorlabs.com/thorproduct.cfm?partnumber#C6W</t>
  </si>
  <si>
    <t>https://www.thorlabs.com/thorproduct.cfm?partnumber#ER05-P4</t>
  </si>
  <si>
    <t xml:space="preserve">ER05-P4 </t>
  </si>
  <si>
    <t>galvo 1 - lens 1 rods &lt;</t>
  </si>
  <si>
    <t>https://www.thorlabs.com/thorproduct.cfm?partnumber#ER6-P4</t>
  </si>
  <si>
    <t>lens with mount &lt;</t>
  </si>
  <si>
    <t>https://www.thorlabs.com/thorproduct.cfm?partnumber#CXY2</t>
  </si>
  <si>
    <t>AC508-100-B - f # 100.0 mm, Ø2" Achromatic Doublet, ARC: 650 - 1050 nm</t>
  </si>
  <si>
    <t>https://www.thorlabs.com/thorproduct.cfm?partnumber#AC508-100-B</t>
  </si>
  <si>
    <t>AC508-100-B</t>
  </si>
  <si>
    <t>lens1 - lens2 rods &lt;</t>
  </si>
  <si>
    <t>https://www.thorlabs.com/thorproduct.cfm?partnumber#ER10</t>
  </si>
  <si>
    <t>lens2 - galvo2 connector &lt;</t>
  </si>
  <si>
    <t>https://www.thorlabs.com/thorproduct.cfm?partnumber#KCB1</t>
  </si>
  <si>
    <t>https://www.thorlabs.com/thorproduct.cfm?partnumber#UM10-AG</t>
  </si>
  <si>
    <t>scan lens system &lt;</t>
  </si>
  <si>
    <t>plossl type lens 60mm lens &lt;</t>
  </si>
  <si>
    <t>SM2L15 - SM2 Lens Tube, 1.5" Thread Depth, One Retaining Ring Included</t>
  </si>
  <si>
    <t>https://www.thorlabs.com/thorproduct.cfm?partnumber#SM2L15</t>
  </si>
  <si>
    <t xml:space="preserve">SM2L15 </t>
  </si>
  <si>
    <t>AC508-180-AB - f # 180.0 mm, Ø50.8 mm Achromatic Doublet, ARC: 400 - 1100 nm</t>
  </si>
  <si>
    <t>https://www.thorlabs.com/thorproduct.cfm?partnumber#AC508-180-AB</t>
  </si>
  <si>
    <t>AC508-180-AB</t>
  </si>
  <si>
    <t>SM2RR - SM2 Retaining Ring for Ø2" Lens Tubes and Mounts</t>
  </si>
  <si>
    <t>https://www.thorlabs.com/thorproduct.cfm?partnumber#SM2RR</t>
  </si>
  <si>
    <t>SM2RR</t>
  </si>
  <si>
    <t>60mm plossl mount &lt;</t>
  </si>
  <si>
    <t>https://www.thorlabs.com/thorproduct.cfm?partnumber#ER4-P4</t>
  </si>
  <si>
    <t xml:space="preserve">LCP01 - 60 mm Cage Plate, SM2 Threads, 0.5" Thick, 8-32 Tap (Two SM2RR Retaining Rings Included) </t>
  </si>
  <si>
    <t>https://www.thorlabs.com/thorproduct.cfm?partnumber#LCP01</t>
  </si>
  <si>
    <t>polarization beamsplitter mount 1 &lt;</t>
  </si>
  <si>
    <t xml:space="preserve">LCP60 - 60 mm to 60 mm Cage System Right-Angle Adapter </t>
  </si>
  <si>
    <t>https://www.thorlabs.com/thorproduct.cfm?partnumber#LCP60</t>
  </si>
  <si>
    <t>LCP60</t>
  </si>
  <si>
    <t>SM2CP2 - Externally SM2-Threaded End Cap</t>
  </si>
  <si>
    <t>https://www.thorlabs.com/thorproduct.cfm?partnumber#SM2CP2</t>
  </si>
  <si>
    <t>SM2CP2</t>
  </si>
  <si>
    <t xml:space="preserve">DIY </t>
  </si>
  <si>
    <t>polirization beamsplitter with mount &lt;</t>
  </si>
  <si>
    <t>PBS513 - 2" Polarizing Beamsplitter Cube, 900 - 1300 nm</t>
  </si>
  <si>
    <t>https://www.thorlabs.com/thorproduct.cfm?partnumber#PBS513</t>
  </si>
  <si>
    <t>PBS513</t>
  </si>
  <si>
    <t>scan lens system 1 &lt;</t>
  </si>
  <si>
    <t>1st 4f system w/o mounts&lt;</t>
  </si>
  <si>
    <t>2" right angle kinematic mirror &lt;</t>
  </si>
  <si>
    <t>KCB2 - Right-Angle Kinematic Mirror Mount with Tapped Cage Rod Holes, 60 mm Cage System and SM2 Compatible, 8-32 and 1/4"-20 Mounting Holes</t>
  </si>
  <si>
    <t>https://www.thorlabs.com/thorproduct.cfm?partnumber#KCB2</t>
  </si>
  <si>
    <t>KCB2</t>
  </si>
  <si>
    <t>https://www.thorlabs.com/thorproduct.cfm?partnumber#PF20-03-P01</t>
  </si>
  <si>
    <t>vertical connector rods &lt;</t>
  </si>
  <si>
    <t>need 13.5" total</t>
  </si>
  <si>
    <t>2nd lens &lt;</t>
  </si>
  <si>
    <t>AC508-250-B - f # 250.0 mm, Ø2" Achromatic Doublet, ARC: 650 - 1050 nm</t>
  </si>
  <si>
    <t>https://www.thorlabs.com/thorproduct.cfm?partnumber#AC508-250-B</t>
  </si>
  <si>
    <t>vertical mirror - next mirror connector &lt;</t>
  </si>
  <si>
    <t>https://www.thorlabs.com/thorproduct.cfm?partnumber#ER1-P4</t>
  </si>
  <si>
    <t>back mirrors -connectors &lt;</t>
  </si>
  <si>
    <t>1nd lens &lt;</t>
  </si>
  <si>
    <t xml:space="preserve">AC508-300-B - f # 300.0 mm, Ø2" Achromatic Doublet, ARC: 650 - 1050 nm </t>
  </si>
  <si>
    <t>https://www.thorlabs.com/thorproduct.cfm?partnumber#AC508-300-B</t>
  </si>
  <si>
    <t>1st 4f system -1 &lt;</t>
  </si>
  <si>
    <t>table mounts &lt;</t>
  </si>
  <si>
    <t>2" post on clamped DT12 &lt;</t>
  </si>
  <si>
    <t>https://www.thorlabs.com/thorproduct.cfm?partnumber#DT12</t>
  </si>
  <si>
    <t>https://www.thorlabs.com/thorproduct.cfm?partnumber#CL6</t>
  </si>
  <si>
    <t>1st mirror past SLM &lt;</t>
  </si>
  <si>
    <t>1st mirror past SLM, KMSR-based &lt;</t>
  </si>
  <si>
    <t>PFR10-P01 - 25 mm x 36 mm Protected Silver Mirror</t>
  </si>
  <si>
    <t>https://www.thorlabs.com/thorproduct.cfm?partnumber#PFR10-P01</t>
  </si>
  <si>
    <t>PFR10-P01</t>
  </si>
  <si>
    <t>KMSR - Compact Kinematic Mount for 1" Tall Rectangular Optics, 8-32 Taps</t>
  </si>
  <si>
    <t>https://www.thorlabs.com/thorproduct.cfm?partnumber#KMSR</t>
  </si>
  <si>
    <t>KMSR</t>
  </si>
  <si>
    <t>DIY PFR10 mirror spacer for KMSR</t>
  </si>
  <si>
    <t>1st mirror past SLM, KM100CL-based &lt;</t>
  </si>
  <si>
    <t xml:space="preserve">KM100CL - Kinematic Mount for up to 1.3" (33 mm) Tall Rectangular Optics, Left Handed </t>
  </si>
  <si>
    <t>https://www.thorlabs.com/thorproduct.cfm?partnumber#KM100CL</t>
  </si>
  <si>
    <t xml:space="preserve">KM100CL </t>
  </si>
  <si>
    <t>mount 1 for 2nd mirror past SLM &lt;</t>
  </si>
  <si>
    <t>RLA0300 - Dovetail Optical Rail, 3", Imperial</t>
  </si>
  <si>
    <t>https://www.thorlabs.com/thorproduct.cfm?partnumber#RLA0300</t>
  </si>
  <si>
    <t>RLA0300</t>
  </si>
  <si>
    <t>https://www.thorlabs.com/thorproduct.cfm?partnumber#RC1</t>
  </si>
  <si>
    <t>2nd mirror past SLM, mount 1 &lt;</t>
  </si>
  <si>
    <t xml:space="preserve">KM200S - Kinematic Mount for 2" (50.8 mm) Tall Rectangular Optics, Right Handed </t>
  </si>
  <si>
    <t>https://www.thorlabs.com/thorproduct.cfm?partnumber#KM200S</t>
  </si>
  <si>
    <t>KM200S</t>
  </si>
  <si>
    <t>PFSQ20-03-P01 - 2" x 2" Protected Silver Mirror</t>
  </si>
  <si>
    <t>https://www.thorlabs.com/thorproduct.cfm?partnumber#PFSQ20-03-P01</t>
  </si>
  <si>
    <t>PFSQ20-03-P01</t>
  </si>
  <si>
    <t>lens1 - 300mm + past table mirrors - 1 &lt;</t>
  </si>
  <si>
    <t>table mounts past 1st mirror &lt;</t>
  </si>
  <si>
    <t>https://www.thorlabs.com/thorproduct.cfm?partnumber#RLA1200</t>
  </si>
  <si>
    <t>APM07 - Adjustable Kinematic Positioner, 1/4"-20 Taps</t>
  </si>
  <si>
    <t>https://www.thorlabs.com/thorproduct.cfm?partnumber#APM07</t>
  </si>
  <si>
    <t>APM07</t>
  </si>
  <si>
    <t>KL03 - Spring-Loaded Plunger, 0.85" (21.6 mm) Long Slot</t>
  </si>
  <si>
    <t>https://www.thorlabs.com/thorproduct.cfm?partnumber#KL03</t>
  </si>
  <si>
    <t>vertical mounts &lt;</t>
  </si>
  <si>
    <t xml:space="preserve">vertical breadboard &lt; </t>
  </si>
  <si>
    <t>https://www.thorlabs.com/thorproduct.cfm?partnumber#VB01B</t>
  </si>
  <si>
    <t>horizonal translation stage &lt;</t>
  </si>
  <si>
    <t>XR25P - 25 mm Travel Linear Translation Stage, Side-Mounted Micrometer, 1/4"-20 Taps</t>
  </si>
  <si>
    <t>https://www.thorlabs.com/thorproduct.cfm?partnumber#XR25P</t>
  </si>
  <si>
    <t>XR25P</t>
  </si>
  <si>
    <t>MB412 - Aluminum Breadboard, 4" x 12" x 1/2", 1/4"-20 Taps</t>
  </si>
  <si>
    <t>https://www.thorlabs.com/thorproduct.cfm?partnumber#MB412</t>
  </si>
  <si>
    <t>MB412</t>
  </si>
  <si>
    <t>vertical mounts 1 &lt;</t>
  </si>
  <si>
    <t>pre-SLM &lt;</t>
  </si>
  <si>
    <t>1st mirror &lt;</t>
  </si>
  <si>
    <t xml:space="preserve">CL6 - Table Clamp, RLA Series Optical Rails </t>
  </si>
  <si>
    <t>1st telescope &lt;</t>
  </si>
  <si>
    <t>https://www.thorlabs.com/thorproduct.cfm?partnumber#SPT1</t>
  </si>
  <si>
    <t xml:space="preserve">SM1L03 - SM1 Lens Tube, 0.30" Thread Depth, One Retaining Ring Included </t>
  </si>
  <si>
    <t>https://www.thorlabs.com/thorproduct.cfm?partnumber#SM1L03</t>
  </si>
  <si>
    <t>AC254-045-B - f # 45.0 mm, Ø1" Achromatic Doublet, ARC: 650 - 1050 nm</t>
  </si>
  <si>
    <t>https://www.thorlabs.com/thorproduct.cfm?partnumber#AC254-045-B</t>
  </si>
  <si>
    <t>AC254-060-B - f # 60.0 mm, Ø1" Achromatic Doublet, ARC: 650 - 1050 nm</t>
  </si>
  <si>
    <t>https://www.thorlabs.com/thorproduct.cfm?partnumber#AC254-060-B</t>
  </si>
  <si>
    <t>AC254-060-B</t>
  </si>
  <si>
    <t>P50D - Ø1" Mounted Precision Pinhole, 50 ± 3 µm Pinhole Diameter</t>
  </si>
  <si>
    <t>https://www.thorlabs.com/thorproduct.cfm?partnumber#P50D</t>
  </si>
  <si>
    <t>https://www.thorlabs.com/thorproduct.cfm?partnumber#CXY1#ad-image-0</t>
  </si>
  <si>
    <t>https://www.thorlabs.com/thorproduct.cfm?partnumber#ER8</t>
  </si>
  <si>
    <t>power control &lt;</t>
  </si>
  <si>
    <t>pockels cell &lt;</t>
  </si>
  <si>
    <t>Conoptics M350-80-LA + 302RM mount &lt;</t>
  </si>
  <si>
    <t>https://www.thorlabs.com/thorproduct.cfm?partnumber#SPT2</t>
  </si>
  <si>
    <t>beam block &lt;</t>
  </si>
  <si>
    <t>LB1 - Beam Block, 400 - 700 nm, 10 W Max Avg. Power, CW Only, Includes TR3 Post</t>
  </si>
  <si>
    <t>https://www.thorlabs.com/thorproduct.cfm?partnumber#LB1</t>
  </si>
  <si>
    <t>polarization rotator &lt;</t>
  </si>
  <si>
    <t>half-wave plates &lt;</t>
  </si>
  <si>
    <t>https://www.thorlabs.com/thorproduct.cfm?partnumber#AHWP10M-980</t>
  </si>
  <si>
    <t xml:space="preserve">AHWP10M-980 </t>
  </si>
  <si>
    <t>1/2" half-wave plate with mount &lt;</t>
  </si>
  <si>
    <t>https://www.thorlabs.com/thorproduct.cfm?partnumber#AHWP05M-980</t>
  </si>
  <si>
    <t xml:space="preserve">AHWP05M-980 </t>
  </si>
  <si>
    <t>mounted half-wave plate 1 &lt;</t>
  </si>
  <si>
    <t>https://www.thorlabs.com/thorproduct.cfm?partnumber#CRM1</t>
  </si>
  <si>
    <t>https://www.thorlabs.com/thorproduct.cfm?partnumber#ER2</t>
  </si>
  <si>
    <t>telescope 2 &lt;</t>
  </si>
  <si>
    <t>GBE05-B-5X mounted &lt;</t>
  </si>
  <si>
    <t>won't work with powerful lasers</t>
  </si>
  <si>
    <t>GBE05-B - 5X Achromatic Galilean Beam Expander, AR Coated: 650 - 1050 nm</t>
  </si>
  <si>
    <t>https://www.thorlabs.com/thorproduct.cfm?partnumber#GBE05-B</t>
  </si>
  <si>
    <t>GBE05-B</t>
  </si>
  <si>
    <t>SM2A30</t>
  </si>
  <si>
    <t>pre-rig asmbly 1 &lt;</t>
  </si>
  <si>
    <t>COMPLETE SETUPS &lt;</t>
  </si>
  <si>
    <t>photostim module 1 &lt;</t>
  </si>
  <si>
    <t>KB1X1 - Complete 1" x 1" Kinematic Base, Top and Bottom Plates, #8 Counterbores</t>
  </si>
  <si>
    <t>https://www.thorlabs.com/thorproduct.cfm?partnumber#KB1X1</t>
  </si>
  <si>
    <t xml:space="preserve">KB1X1 </t>
  </si>
  <si>
    <t>AE8E25E - Dual Threaded Adapter with Internal 8-32 Threads and External 1/4"-20 Threads</t>
  </si>
  <si>
    <t>https://www.thorlabs.com/thorproduct.cfm?partnumber#AE8E25E</t>
  </si>
  <si>
    <t xml:space="preserve">AE8E25E </t>
  </si>
  <si>
    <t>DT12B - Base Plate for DT12 Stages</t>
  </si>
  <si>
    <t>https://www.thorlabs.com/thorproduct.cfm?partnumber#DT12B</t>
  </si>
  <si>
    <t>DT12B</t>
  </si>
  <si>
    <t>DT12XY - 1/2" XY Dovetail Translation Stage with Baseplate, 8-32 Taps</t>
  </si>
  <si>
    <t>https://www.thorlabs.com/thorproduct.cfm?partnumber#DT12XY</t>
  </si>
  <si>
    <t xml:space="preserve">DT12XY </t>
  </si>
  <si>
    <t>extras &lt;</t>
  </si>
  <si>
    <t>A couple of mounted ug10 mirrors</t>
  </si>
  <si>
    <t>Breadboards &lt;</t>
  </si>
  <si>
    <t xml:space="preserve">https://www.thorlabs.com/thorproduct.cfm?partnumber#MB1218 </t>
  </si>
  <si>
    <t>acrylic breadboard</t>
  </si>
  <si>
    <t>Support assemblies &lt;</t>
  </si>
  <si>
    <t>support pillars on casters &lt;</t>
  </si>
  <si>
    <t>P8 - Ø1.5" Mounting Post, 1/4"-20 Taps, L # 8" </t>
  </si>
  <si>
    <t xml:space="preserve">https://www.thorlabs.com/thorproduct.cfm?partnumber#P8 </t>
  </si>
  <si>
    <t xml:space="preserve">https://www.thorlabs.com/thorproduct.cfm?partnumber#C1515 </t>
  </si>
  <si>
    <t>ball caster with 1/4-20 threaded stud</t>
  </si>
  <si>
    <t xml:space="preserve">http://apollocaster.com/store/index.php?main_page#product_info&amp;products_id#89449&amp;zenid#f7bd192c04ba3b7ee7e569ae335b514f </t>
  </si>
  <si>
    <t>apollocaster</t>
  </si>
  <si>
    <t>any ball caster with 1/4-20 threaded stud would work</t>
  </si>
  <si>
    <t>acrylic, 6+ mm, or glass</t>
  </si>
  <si>
    <t>motorized columns &lt;</t>
  </si>
  <si>
    <t>XY, DIY actuated (separately), on slider &lt;</t>
  </si>
  <si>
    <t>P4 - Ø1.5" Mounting Post, 1/4"-20 Taps, L # 4"</t>
  </si>
  <si>
    <t>https://www.thorlabs.com/thorproduct.cfm?partnumber#P4</t>
  </si>
  <si>
    <t>P4</t>
  </si>
  <si>
    <t>acrylic column adapter</t>
  </si>
  <si>
    <t>2x actuated stage (goes as a separate item in the rig assembly)</t>
  </si>
  <si>
    <t>XY, newport actuated (separately), on slider &lt;</t>
  </si>
  <si>
    <t>P6 - Ø1.5" Mounting Post, 1/4"-20 Taps, L # 6"</t>
  </si>
  <si>
    <t>https://www.thorlabs.com/thorproduct.cfm?partnumber#P6</t>
  </si>
  <si>
    <t>P6</t>
  </si>
  <si>
    <t>misc &lt;</t>
  </si>
  <si>
    <t>IR illumination&lt;</t>
  </si>
  <si>
    <t>PH1 - Ø1/2" Post Holder, Spring-Loaded Hex-Locking Thumbscrew, L # 1" </t>
  </si>
  <si>
    <t>https://www.thorlabs.com/thorproduct.cfm?partnumber#PH1</t>
  </si>
  <si>
    <t>TR075 - Ø1/2" Optical Post, SS, 8-32 Setscrew, 1/4"-20 Tap, L # 0.75"</t>
  </si>
  <si>
    <t xml:space="preserve">https://www.thorlabs.com/thorproduct.cfm?partnumber#TR075 </t>
  </si>
  <si>
    <t>https://www.thorlabs.com/thorproduct.cfm?partnumber#RA180</t>
  </si>
  <si>
    <t>TR8 - Ø1/2" Optical Post, SS, 8-32 Setscrew, 1/4"-20 Tap, L # 8" </t>
  </si>
  <si>
    <t xml:space="preserve">https://www.thorlabs.com/thorproduct.cfm?partnumber#TR8 </t>
  </si>
  <si>
    <t xml:space="preserve">https://www.thorlabs.com/thorproduct.cfm?partnumber#LMR1S </t>
  </si>
  <si>
    <t xml:space="preserve">https://www.thorlabs.com/thorproduct.cfm?partnumber#M780L3 </t>
  </si>
  <si>
    <t>?M780L3 lens/collimation optics?</t>
  </si>
  <si>
    <t>?M780L3</t>
  </si>
  <si>
    <t xml:space="preserve">https://www.thorlabs.com/thorproduct.cfm?partnumber#LEDD1B </t>
  </si>
  <si>
    <t>KPS101 - 15 V, 2.4 A Power Supply Unit with 3.5 mm Jack Connector for One K- or T-Cube</t>
  </si>
  <si>
    <t>https://www.thorlabs.com/thorproduct.cfm?partnumber#KPS101</t>
  </si>
  <si>
    <t>kps101</t>
  </si>
  <si>
    <t>power adapter for LEDD1B</t>
  </si>
  <si>
    <t>Full assembly (without actuated stages) &lt;</t>
  </si>
  <si>
    <t>DIY, acrylic &lt;</t>
  </si>
  <si>
    <t>aluminum board cutout alternative &lt;</t>
  </si>
  <si>
    <t xml:space="preserve">https://www.thorlabs.com/thorproduct.cfm?partnumber#MB4U </t>
  </si>
  <si>
    <t>stage motion control alternative 1 &lt;</t>
  </si>
  <si>
    <t>commercial, off-the-shelve solution based on Newport actuators</t>
  </si>
  <si>
    <t>Newport Integrated Crossed-Roller Bearing XY Linear Stage, ULTRAlign, 1.0 in. (model 462-XY-M)</t>
  </si>
  <si>
    <t>SM-25</t>
  </si>
  <si>
    <t>Newport ESP301-3G</t>
  </si>
  <si>
    <t>stage motion control alternative 2 &lt;</t>
  </si>
  <si>
    <t>commercial, off-the-shelve solution based on Thorlabs actuators</t>
  </si>
  <si>
    <t>thorlabs actuator</t>
  </si>
  <si>
    <t>thorlabs controller</t>
  </si>
  <si>
    <t>TODO: ? Conditions for cross-compatibility -- thread/diameter of the micrometer port/connector</t>
  </si>
  <si>
    <t>Convenience manual slider assembly &lt;</t>
  </si>
  <si>
    <t>moves the stage to the edge of the rig for easy access to the sample</t>
  </si>
  <si>
    <t>Stage slider top adapter plate &lt;</t>
  </si>
  <si>
    <t>https://www.thorlabs.com/thorproduct.cfm?partnumber#MB4</t>
  </si>
  <si>
    <t>Complete stage slider assemblies &lt;</t>
  </si>
  <si>
    <t>Stage slider, no adapter plate &lt;</t>
  </si>
  <si>
    <t>6" Travel, 9"L x 2"W Ball Bearing Slide (Stock No. #37-366 )</t>
  </si>
  <si>
    <t>37-366</t>
  </si>
  <si>
    <t>dist bw mounting holes: 2,4,6"</t>
  </si>
  <si>
    <t>acrylic base for the ball caster pad, 4"x12" (e.g., 6mm)</t>
  </si>
  <si>
    <t>plate for the casters to roll on</t>
  </si>
  <si>
    <t>pull out stage slider 1 &lt;</t>
  </si>
  <si>
    <t>pull out stage slider 2 &lt;</t>
  </si>
  <si>
    <t>Control &lt;</t>
  </si>
  <si>
    <t>Controllers &lt;</t>
  </si>
  <si>
    <t>ESP301-3G</t>
  </si>
  <si>
    <t>Can also be used for driving the vertical stage actuator (see detector)</t>
  </si>
  <si>
    <t>Newport Single-axis DC motor controller/driver</t>
  </si>
  <si>
    <t xml:space="preserve">newport </t>
  </si>
  <si>
    <t>controller</t>
  </si>
  <si>
    <t>KDC101 -- K-Cube Brushed DC Servo Motor Controller (Power Supply Not Included)</t>
  </si>
  <si>
    <t>https://www.thorlabs.com/newgrouppage9.cfm?objectgroup_id#2419&amp;pn#KDC101#5077</t>
  </si>
  <si>
    <t>controller power supply</t>
  </si>
  <si>
    <t xml:space="preserve">KPS101 - 15 V, 2.4 A Power Supply Unit with 3.5 mm Jack Connector for One K- or T-Cube </t>
  </si>
  <si>
    <t>teensy diy controller, no driver shield &lt;</t>
  </si>
  <si>
    <t>https://www.digikey.com/products/en/development-boards-kits-programmers/evaluation-boards-embedded-mcu-dsp/786?k#teensy</t>
  </si>
  <si>
    <t>EasyDriver Shield Stepper Motor Driver</t>
  </si>
  <si>
    <t>https://www.amazon.com/Gikfun-EasyDriver-Shield-Stepper-Arduino/dp/B00RCTW5SM/ref#sr_1_1?s#office-products&amp;ie#UTF8&amp;qid#1544723120&amp;sr#8-1&amp;keywords#Gikfun+EasyDriver+Shield+Stepper+Motor+Driver+V44+A3967+For+Arduino+EK1204</t>
  </si>
  <si>
    <t>Hobbypower StepStick 4-layer DRV8825 Stepper Motor Driver Module for 3D Printer Reprap RP A4988(pack of 5 pcs) + 1 Hobbypower strap</t>
  </si>
  <si>
    <t>https://www.amazon.com/Hobbypower-StepStick-4-layer-DRV8825-Stepper/dp/B00NCSK6T2</t>
  </si>
  <si>
    <t>Joysticks &lt;</t>
  </si>
  <si>
    <t>ESP300-J</t>
  </si>
  <si>
    <t>optional</t>
  </si>
  <si>
    <t>MJC001 - 2-Axis Microscopy Joystick Console</t>
  </si>
  <si>
    <t>https://www.thorlabs.com/thorproduct.cfm?partnumber#MJC001</t>
  </si>
  <si>
    <t>MJC001</t>
  </si>
  <si>
    <t>joystick for a diy setup</t>
  </si>
  <si>
    <t>Actuators &lt;</t>
  </si>
  <si>
    <t>Thorlabs Z825B - 25 mm Motorized Actuator with Ø3/8" Barrel (0.5 m Cable)</t>
  </si>
  <si>
    <t>https://www.thorlabs.com/thorproduct.cfm?partnumber#Z825B</t>
  </si>
  <si>
    <t>Z825B</t>
  </si>
  <si>
    <t>TRB25CC</t>
  </si>
  <si>
    <t>pulley assembly, 3:1 - 1 &lt;</t>
  </si>
  <si>
    <t>0.625", Dual Pinch Bolt, Face Tapped Clamping Hub, 0.770" Pattern</t>
  </si>
  <si>
    <t>https://www.servocity.com/0-770-pattern-dual-bolt-clamping-hubs</t>
  </si>
  <si>
    <t>1.50" - 0.770" Pattern Adapter</t>
  </si>
  <si>
    <t>https://www.servocity.com/hub-adaptor-d</t>
  </si>
  <si>
    <t>5mm, Face Tapped Clamping Hub, 0.770" Pattern</t>
  </si>
  <si>
    <t>https://www.servocity.com/770-clamping-hubs</t>
  </si>
  <si>
    <t>0.5", Dual Pinch Bolt, Face Tapped Clamping Hub, 0.770" Pattern</t>
  </si>
  <si>
    <t>6-32 x 0.375 (3/8) 18-8 Stainless Steel Hex Drive Rounded Head Screw</t>
  </si>
  <si>
    <t>https://www.servocity.com/6-32-18-8-stainless-steel-hex-drive-rounded-head-screws</t>
  </si>
  <si>
    <t>97763A142</t>
  </si>
  <si>
    <t xml:space="preserve">6-32 x 0.500 (1/2) 18-8 Stainless Steel Hex Drive Rounded Head Screw </t>
  </si>
  <si>
    <t>97763A143</t>
  </si>
  <si>
    <t xml:space="preserve">6-32 x 0.625 (5/8) 18-8 Stainless Steel Hex Drive Rounded Head Screw </t>
  </si>
  <si>
    <t>97763A327</t>
  </si>
  <si>
    <t>https://www.newport.com/p/SM-25</t>
  </si>
  <si>
    <t xml:space="preserve"> 50.8 TPI --&gt; 1/50.8 inch in mm#0.5mm per turn --&gt; 0.5/360*1000um # 1.4um/deg</t>
  </si>
  <si>
    <t>Stepper Motor - 68 oz.in (400 steps/rev)</t>
  </si>
  <si>
    <t>https://www.sparkfun.com/products/10846</t>
  </si>
  <si>
    <t>sparkfun</t>
  </si>
  <si>
    <t>ROB-10846</t>
  </si>
  <si>
    <t>Stepperonline Nema 17 Bipolar 0.9deg 44Ncm (62.3oz.in) 1.68A 2.8V 42x42x47mm 4 Wires</t>
  </si>
  <si>
    <t>https://www.omc-stepperonline.com/nema-17-bipolar-09deg-44ncm-623ozin-168a-28v-42x42x47mm-4-wires-17hm19-1684s.html</t>
  </si>
  <si>
    <t>400 steps/revolution --&gt; 0.9 deg/step ; 200 steps/rev works as well, but would give 2 times worse resolution with the same gears. Goal: readily available stepper, with high repeatability, and sufficient # of steps/rev. NEMA17-&gt;M3 screws</t>
  </si>
  <si>
    <t>3 pieces! Stepper Motor Mounting Bracket, 3PCS Alloy Steel L Bracket for Nema 17 Stepper Motor with Screws and Inner Hexagon Spanner</t>
  </si>
  <si>
    <t>https://www.amazon.com/gp/product/B071NWWB7Z/ref#oh_aui_detailpage_o01_s01?ie#UTF8&amp;psc#1</t>
  </si>
  <si>
    <t>https://www.digikey.com/product-detail/en/adafruit-industries-llc/1297/1528-1178-ND/5353638</t>
  </si>
  <si>
    <t>standard NEMA 17 mounting bracket</t>
  </si>
  <si>
    <t>acrylic sprockets</t>
  </si>
  <si>
    <t>1axis stages &lt;</t>
  </si>
  <si>
    <t>Micrometer-based stages &lt;</t>
  </si>
  <si>
    <t>1x stage + actuator</t>
  </si>
  <si>
    <t>ULTRAlign Linear Stage, 25 mm X Travel, Crossed-Roller Bearings, 8-32 &amp; 1/4-20</t>
  </si>
  <si>
    <t>https://www.newport.com/p/462-X-M</t>
  </si>
  <si>
    <t>462-X-M</t>
  </si>
  <si>
    <t>M-VP-25XA</t>
  </si>
  <si>
    <t>Motorized 1x, micrometer stages &lt;</t>
  </si>
  <si>
    <t>acrylic base for sprocket assembly 1</t>
  </si>
  <si>
    <t>Motorized 462-X-M stage - diy, pulley - 1 &lt;</t>
  </si>
  <si>
    <t>acrylic base for pulley assembly 1</t>
  </si>
  <si>
    <t>Motorized 462-X-M stage - newport &lt;</t>
  </si>
  <si>
    <t>Motorized 462-X-M stage - Thorlabs &lt;</t>
  </si>
  <si>
    <t>Newport M-VP-25XA actuated stage &lt;</t>
  </si>
  <si>
    <t>Translational stages &lt;</t>
  </si>
  <si>
    <t>vertical translation stage &lt;</t>
  </si>
  <si>
    <t>https://www.thorlabs.com/newgrouppage9.cfm?objectgroup_id#3989</t>
  </si>
  <si>
    <t>TBB0606 - Large-Area Translation Stage, 6" x 7.66"</t>
  </si>
  <si>
    <t>https://www.thorlabs.com/thorproduct.cfm?partnumber#TBB0606</t>
  </si>
  <si>
    <t>TBB0606</t>
  </si>
  <si>
    <t>stage moves down under isn't own weight and is pulled up by a stepper motor. When the desired point is reached, the stage is locked in place.</t>
  </si>
  <si>
    <t>diy pulley actuator</t>
  </si>
  <si>
    <t>2-x stages &lt;</t>
  </si>
  <si>
    <t>1 or 2 stages + actuators</t>
  </si>
  <si>
    <t>XY-micrometer stages &lt;</t>
  </si>
  <si>
    <t>Integrated Crossed-Roller Bearing XY Linear Stage, ULTRAlign, 1.0 in.</t>
  </si>
  <si>
    <t>462-XY-M</t>
  </si>
  <si>
    <t>dist bw mounting holes: 3"</t>
  </si>
  <si>
    <t>Motorized XY stages &lt;</t>
  </si>
  <si>
    <t>Newport XY actuated stage assembly &lt;</t>
  </si>
  <si>
    <t>Newport 2 1 axis stage, diy sprocket actuator, 3:1 &lt;</t>
  </si>
  <si>
    <t>1 axis stages (with dedicated electronics) &lt;</t>
  </si>
  <si>
    <t>Motorized 462-X-M stage - diy, sprockets, teensy - 1 &lt;</t>
  </si>
  <si>
    <t>can be skipped</t>
  </si>
  <si>
    <t>Motorized 462-X-M stage - newport, newport 1x controller &lt;</t>
  </si>
  <si>
    <t>Motorized 462-X-M stage - Thorlabs, thorlabs cube controller &lt;</t>
  </si>
  <si>
    <t>2 axis stages (with dedicated electronics) &lt;</t>
  </si>
  <si>
    <t>Newport XY actuated stage assembly, 2 1x controllers &lt;</t>
  </si>
  <si>
    <t>3D stage controller can be swapped in without other changes</t>
  </si>
  <si>
    <t>Newport 2 1 axis stage, diy sprocket actuator, 3:1, teensy &lt;</t>
  </si>
  <si>
    <t>2 axis + 1 axis, micrometer &lt;</t>
  </si>
  <si>
    <t>Newport 3D -1 &lt;</t>
  </si>
  <si>
    <t>3 1-axis DIY, micrometer based stages &lt;</t>
  </si>
  <si>
    <t>stage cable &lt;</t>
  </si>
  <si>
    <t>https://www.digikey.com/products/en/cables-wires/multiple-conductor-cables/473?k#cable&amp;k#&amp;pkeyword#cable&amp;sv#0&amp;pv1041#2&amp;pv1041#3&amp;sf#1&amp;FV#134081c%2C134089f%2C13408a5%2C1341820%2C13803ed%2C1380437%2C1380438%2C1380016%2C138028d%2C138028e%2C1380007%2C13802d7%2C4f0000d%2C4f00004%2C4f00038%2C1f140000%2Cffe001d9%2C10440001%2C10440002%2C10440003&amp;quantity#1&amp;ColumnSort#-1000009&amp;page#1&amp;stock#1&amp;nstock#1&amp;pageSize#25</t>
  </si>
  <si>
    <t>https://www.google.com/search?q#ethernet+23+awg&amp;source#lnms&amp;tbm#shop&amp;sa#X&amp;ved#0ahUKEwjwvMvW8I7iAhXpp1kKHTatB-EQ_AUIDigB&amp;biw#1278&amp;bih#952</t>
  </si>
  <si>
    <t>Need 7 wires: 4 for the stepper motor and 3 for the limit switch. For the steppers with amperage &lt;2A, ethernet 23 AWG cables should be safe to use as well. However, given that the wires run in the bundle with aluminum isolation foil and jacket around them, it might be better to get a cable with 22 AWG wires.</t>
  </si>
  <si>
    <t>8 Conductor Multi-Conductor Cable Gray 22 AWG Foil 25.00' (7.62m), General Cable/Carol Brand E2008S.41.10</t>
  </si>
  <si>
    <t>https://www.digikey.com/product-detail/en/general-cable-carol-brand/E2008S.41.10/CE2008G-25-ND/7798289</t>
  </si>
  <si>
    <t>CE2008G-25-ND</t>
  </si>
  <si>
    <t>Choseal Cat 7 Ethernet Cable -23 AWG Pure Copper STP ethernet Network Computer Cord -Double Shielded Cat7 Wire Support 600MHz /10Gbps for Router, ps4,Xbox(65 Feet/20 Meters)</t>
  </si>
  <si>
    <t>https://www.amazon.com/Choseal-Ethernet-ethernet-Computer-Shielded/dp/B07MJP6R9Y/ref#sr_1_7?keywords#23+awg+ethernet+shielded+cable&amp;qid#1557420463&amp;s#gateway&amp;sr#8-7</t>
  </si>
  <si>
    <t>As described above, this 23AWG wire cable will most likely work fine with our 1.68A motor.</t>
  </si>
  <si>
    <t>?</t>
  </si>
  <si>
    <t>Wisamic Extension Cable Kits for Creality CR-10 CR-10S CR-10 400 CR-10 500 Series 3D Printer-1 Meter</t>
  </si>
  <si>
    <t>https://www.amazon.com/Wisamic-Extension-Creality-CR-10S-Printer-1/dp/B0784PQQFX/ref#sr_1_28?keywords#stepper+motor+cable&amp;qid#1559051183&amp;s#gateway&amp;sr#8-28</t>
  </si>
  <si>
    <t>Class1</t>
  </si>
  <si>
    <t>Quantity</t>
  </si>
  <si>
    <t>Price</t>
  </si>
  <si>
    <t>Vendor</t>
  </si>
  <si>
    <t>Pike camera assembly &lt;</t>
  </si>
  <si>
    <t>Pike F-032B, 1/3" CCD FireWire, Monochrome (discontinued)</t>
  </si>
  <si>
    <t xml:space="preserve">https://www.alliedvision.com/en/products/cameras/detail/Pike/F-032.html </t>
  </si>
  <si>
    <t>alliedvision</t>
  </si>
  <si>
    <t>Pike F-032B</t>
  </si>
  <si>
    <t>Computar Macro 10x objective: MLH-10X: 1/2" 13-130mm 10X Close-up Manual Zoom, Manual Iris (C-Mount) objective</t>
  </si>
  <si>
    <t xml:space="preserve">https://computar.com/product/601/MLH-10X </t>
  </si>
  <si>
    <t>computar</t>
  </si>
  <si>
    <t>MLH-10X</t>
  </si>
  <si>
    <t>Hoya 46mm infrared r72 filter (transmission curve: 0 below 700nm, ramps to 800nm, flat at 90% above)</t>
  </si>
  <si>
    <t xml:space="preserve">http://www.hoyafilter.com/hoya/products/specialeffectsfilters/r72infrared/ </t>
  </si>
  <si>
    <t>hoyafilter</t>
  </si>
  <si>
    <t>R72</t>
  </si>
  <si>
    <t>DIY Pike camera mount</t>
  </si>
  <si>
    <t xml:space="preserve">Edmund #64-648, 875nm 25mm Diameter, OD 2 Shortpass Filter </t>
  </si>
  <si>
    <t xml:space="preserve">https://www.edmundoptics.com/optics/optical-filters/shortpass-edge-filters/875nm-25mm-diameter-od-2-shortpass-filter/#downloads </t>
  </si>
  <si>
    <t>64-648</t>
  </si>
  <si>
    <t xml:space="preserve">TRF90 - 90° Flip Mount for Ø1" Filters and Optics, 8-32 Tap </t>
  </si>
  <si>
    <t xml:space="preserve">https://www.thorlabs.com/thorproduct.cfm?partnumber#TRF90 </t>
  </si>
  <si>
    <t>TRF90</t>
  </si>
  <si>
    <t>hot mirror&lt;</t>
  </si>
  <si>
    <t>Edmund, #43-958, 101.6 x 127mm, 45° AOI, Hot Mirror</t>
  </si>
  <si>
    <t xml:space="preserve">https://www.edmundoptics.com/optics/optical-mirrors/hot-cold-mirrors/101.6-x-127mm-45deg-aoi-hot-mirror/ </t>
  </si>
  <si>
    <t>43-958</t>
  </si>
  <si>
    <t>FH2 - Filter Holder, Stackable</t>
  </si>
  <si>
    <t xml:space="preserve">https://www.thorlabs.com/thorproduct.cfm?partnumber#FH2 </t>
  </si>
  <si>
    <t>FH2</t>
  </si>
  <si>
    <t xml:space="preserve">https://www.thorlabs.com/thorproduct.cfm?partnumber#RA90 </t>
  </si>
  <si>
    <t>TR2 - Ø1/2" Optical Post, SS, 8-32 Setscrew, 1/4"-20 Tap, L # 2" </t>
  </si>
  <si>
    <t xml:space="preserve">https://www.thorlabs.com/thorproduct.cfm?partnumber#TR2 </t>
  </si>
  <si>
    <t>LED case with lens</t>
  </si>
  <si>
    <t>DIY LED control circuit and LED mount</t>
  </si>
  <si>
    <t>2" post with short base: TR2+PH2+BA1S &lt;</t>
  </si>
  <si>
    <t>PH2 - Ø1/2" Post Holder, Spring-Loaded Hex-Locking Thumbscrew, L # 2" </t>
  </si>
  <si>
    <t xml:space="preserve">https://www.thorlabs.com/thorproduct.cfm?partnumber#PH2 </t>
  </si>
  <si>
    <t xml:space="preserve">https://www.thorlabs.com/thorproduct.cfm?partnumber#BA1S </t>
  </si>
  <si>
    <t>Grasshopper3NIR-30 mm cage system &lt;</t>
  </si>
  <si>
    <t>https://www.thorlabs.com/thorproduct.cfm?partnumber#SM1A39</t>
  </si>
  <si>
    <t>https://www.thorlabs.com/thorproduct.cfm?partnumber#CP08</t>
  </si>
  <si>
    <t>DCP1 - Drop-In 30 mm Cage Mount, Flexure Lock, SM1 Threaded, 0.40" Thick, 2 Retaining Rings</t>
  </si>
  <si>
    <t>https://www.thorlabs.com/thorproduct.cfm?partnumber#DCP1</t>
  </si>
  <si>
    <t>DCP1</t>
  </si>
  <si>
    <t>IR filter (~850nm), letting some laser light (900+nm to bleed through)</t>
  </si>
  <si>
    <t>IR filter blocking the laser light at 900+nm: pump filter</t>
  </si>
  <si>
    <t>ER1.5 - Cage Assembly Rod, 1.5" Long, Ø6 mm </t>
  </si>
  <si>
    <t>200&amp;75mm lenses on 60mm cage &lt;</t>
  </si>
  <si>
    <t>LCP01 - 60 mm Cage Plate, SM2 Threads, 0.5" Thick, 8-32 Tap (Two SM2RR Retaining Rings Included) </t>
  </si>
  <si>
    <t xml:space="preserve">LA1979-B - N-BK7 Plano-Convex Lens, Ø2", f # 200.0 mm, AR Coating: 650-1050 nm </t>
  </si>
  <si>
    <t>https://www.thorlabs.com/thorproduct.cfm?partnumber#LA1979-B</t>
  </si>
  <si>
    <t>LA1979-B</t>
  </si>
  <si>
    <t>LA1145-B - N-BK7 Plano-Convex Lens, Ø2", f # 75.0 mm, AR Coating: 650-1050 nm</t>
  </si>
  <si>
    <t>https://www.thorlabs.com/thorproduct.cfm?partnumber#LA1145-B</t>
  </si>
  <si>
    <t>LA1145-B</t>
  </si>
  <si>
    <t>https://www.thorlabs.com/thorproduct.cfm?partnumber#ER4</t>
  </si>
  <si>
    <t xml:space="preserve">https://www.thorlabs.com/thorproduct.cfm?partnumber#ER6 </t>
  </si>
  <si>
    <t>60 mm cage system mount &lt;</t>
  </si>
  <si>
    <t xml:space="preserve">BA2L - Tapped Mounting Base, 2" x 4" x 3/8" </t>
  </si>
  <si>
    <t>https://www.thorlabs.com/thorproduct.cfm?partnumber#BA2L#ad-image-0</t>
  </si>
  <si>
    <t>BA2L</t>
  </si>
  <si>
    <t>45 degree filter holder arm &lt;</t>
  </si>
  <si>
    <t>TR1.5 - Ø1/2" Optical Post, SS, 8-32 Setscrew, 1/4"-20 Tap, L # 1.5" </t>
  </si>
  <si>
    <t xml:space="preserve">https://www.thorlabs.com/thorproduct.cfm?partnumber#TR1.5 </t>
  </si>
  <si>
    <t xml:space="preserve">AM45T - 45° Angle Block, 8-32 Tap, 8-32 Post Mount </t>
  </si>
  <si>
    <t>https://www.thorlabs.com/thorproduct.cfm?partnumber#AM45T</t>
  </si>
  <si>
    <t>AM45T</t>
  </si>
  <si>
    <t>hot mirror asmbly, 100mm+ &lt;</t>
  </si>
  <si>
    <t>45° AOI, 101 x 127mm, Hot Mirror</t>
  </si>
  <si>
    <t>https://www.edmundoptics.com/p/45deg-aoi-101-x-127mm-hot-mirror/19184/</t>
  </si>
  <si>
    <t>64-472</t>
  </si>
  <si>
    <t>FP02 - Plate Holder, 3.0" Wide, Holds Plates up to 0.58" Thick</t>
  </si>
  <si>
    <t>https://www.thorlabs.com/thorproduct.cfm?partnumber#FP02</t>
  </si>
  <si>
    <t>FP02</t>
  </si>
  <si>
    <t>SC2L24-SM2 Slip-On Lens Tube Cover_24in Long v1</t>
  </si>
  <si>
    <t>SC2L24</t>
  </si>
  <si>
    <t xml:space="preserve">SM2A55 - Adapter with External C-Mount Threads and External SM2 Threads </t>
  </si>
  <si>
    <t>https://www.thorlabs.com/thorproduct.cfm?partnumber#SM2A55</t>
  </si>
  <si>
    <t>SM2A55</t>
  </si>
  <si>
    <t xml:space="preserve">LA1417-B - N-BK7 Plano-Convex Lens, Ø2", f # 150.0 mm, AR Coating: 650-1050 nm </t>
  </si>
  <si>
    <t>https://www.thorlabs.com/thorproduct.cfm?partnumber#LA1417-B</t>
  </si>
  <si>
    <t>LA1417-B</t>
  </si>
  <si>
    <t>Full assemblies &lt;</t>
  </si>
  <si>
    <t>Harvard NW152 behavior imaging assembly &lt;</t>
  </si>
  <si>
    <t>Grasshopper3NIR, singlet lens focusing 1 &lt;</t>
  </si>
  <si>
    <t>Assumptions: imaging area: ~1cm in diameter, camera sensor: 1", distance to the first lens: 100mm+. Want to maximize collection efficiency. M#2.67</t>
  </si>
  <si>
    <t>Cage assembly: C-mount camera --&gt; adapter c-mount external -&gt; SM2 external (2.035"-40) --&gt; 60mm cage plate</t>
  </si>
  <si>
    <t>Price each, $</t>
  </si>
  <si>
    <t>blue laser stim&lt;</t>
  </si>
  <si>
    <t>lasers assembly&lt;</t>
  </si>
  <si>
    <t>405nm 100mw Blue-Violet Focusable Adjustable Laser Dot Module, 2.1 DC plug</t>
  </si>
  <si>
    <t xml:space="preserve">https://www.ebay.com/itm/405nm-100mw-Blue-Violet-Focusable-Adjustable-Laser-Dot-Module-2-1-DC-plug/262764734218?hash#item3d2dffa70a:g:j04AAOSwP~tW2ZAS </t>
  </si>
  <si>
    <t>New link: the original ebay link isn't working</t>
  </si>
  <si>
    <t>NE510B - Unmounted Ø1/2" Absorptive ND Filter, Optical Density: 1.0</t>
  </si>
  <si>
    <t xml:space="preserve">https://www.thorlabs.com/thorproduct.cfm?partnumber#NE510B </t>
  </si>
  <si>
    <t xml:space="preserve">  </t>
  </si>
  <si>
    <t xml:space="preserve">SWC - Rotating Clamp for Ø1/2" Posts, 360° Continuously Adjustable, 3/16" Hex </t>
  </si>
  <si>
    <t xml:space="preserve">https://www.thorlabs.com/thorproduct.cfm?partnumber#SWC </t>
  </si>
  <si>
    <t>TR6 - Ø1/2" Optical Post, SS, 8-32 Setscrew, 1/4"-20 Tap, L # 6" </t>
  </si>
  <si>
    <t>https://www.thorlabs.com/thorproduct.cfm?partnumber#TR6</t>
  </si>
  <si>
    <t>DIY acrylic holders (thin acrylic. E.g., 0.13")</t>
  </si>
  <si>
    <t>upward mirror&lt;</t>
  </si>
  <si>
    <t xml:space="preserve">https://www.thorlabs.com/thorproduct.cfm?partnumber#KM100#ad-image-0 </t>
  </si>
  <si>
    <t xml:space="preserve">https://www.thorlabs.com/thorproduct.cfm?partnumber#PF10-03-P01 </t>
  </si>
  <si>
    <t>projector&lt;</t>
  </si>
  <si>
    <t>AAXA Technologies P300 Pico Projector</t>
  </si>
  <si>
    <t xml:space="preserve">https://www.amazon.com/gp/product/B005Q2EGG6/ref#ox_sc_act_title_1?ie#UTF8&amp;psc#1&amp;smid#ATVPDKIKX0DER </t>
  </si>
  <si>
    <t>532 nm EdgeBasic™ best-value long-pass edge filter</t>
  </si>
  <si>
    <t>https://www.semrock.com/FilterDetails.aspx?id#BLP01-532R-25</t>
  </si>
  <si>
    <t xml:space="preserve">BLP01-532R-25 </t>
  </si>
  <si>
    <t>This filter works in combination with Semrock FF01-514/30-25 to cancel out the red light from the projector in the green channel</t>
  </si>
  <si>
    <t>cold mirror</t>
  </si>
  <si>
    <t>? How critical for the mirror to transmit the pump IR?</t>
  </si>
  <si>
    <t>76.2 x 76.2mm Enhanced Aluminum, 4-6λ Mirror</t>
  </si>
  <si>
    <t>https://www.edmundoptics.com/p/762-x-762mm-enhanced-aluminum-4-6lambda-mirror/26569/</t>
  </si>
  <si>
    <t>83-492</t>
  </si>
  <si>
    <t>400-700nm: reflectivity &gt;90%. 70% at 800nm, ~0% at ~380nm</t>
  </si>
  <si>
    <t xml:space="preserve"> a shrink tube should be fitted around the 4 outputs, to provide the single outlet</t>
  </si>
  <si>
    <t>accute water stim&lt;</t>
  </si>
  <si>
    <t>DIY pump + tubing</t>
  </si>
  <si>
    <t xml:space="preserve">AutoMate Pencil - Zero Dead Volume [4 channel] with protective 1/8" tubing (04-04-zdv) </t>
  </si>
  <si>
    <t xml:space="preserve">https://www.autom8.com/shop/perfusion-pencil-zero-dead-volume-4-channel/ </t>
  </si>
  <si>
    <t>RA90 - Right-Angle Clamp for Ø1/2" Posts, 3/16" Hex </t>
  </si>
  <si>
    <t>water filtration &lt;</t>
  </si>
  <si>
    <t>skip</t>
  </si>
  <si>
    <t>1" post assembly, no base &lt;</t>
  </si>
  <si>
    <t>PH1 - Ø1/2" Post Holder, Spring-Loaded Hex-Locking Thumbscrew, L # 1"</t>
  </si>
  <si>
    <t xml:space="preserve">TR1 - Ø1/2" Optical Post, SS, 8-32 Setscrew, 1/4"-20 Tap, L # 1" </t>
  </si>
  <si>
    <t>https://www.thorlabs.com/thorproduct.cfm?partnumber#TR1</t>
  </si>
  <si>
    <t>1.5" post assembly, no base &lt;</t>
  </si>
  <si>
    <t>PH1.5 - Ø1/2" Post Holder, Spring-Loaded Hex-Locking Thumbscrew, L # 1.5"</t>
  </si>
  <si>
    <t>https://www.thorlabs.com/thorproduct.cfm?partnumber#PH1.5</t>
  </si>
  <si>
    <t>TR1.5 - Ø1/2" Optical Post, SS, 8-32 Setscrew, 1/4"-20 Tap, L # 1.5"</t>
  </si>
  <si>
    <t>https://www.thorlabs.com/thorproduct.cfm?partnumber#TR1.5</t>
  </si>
  <si>
    <t>2" post assembly, no base &lt;</t>
  </si>
  <si>
    <t>3" post assembly, no base &lt;</t>
  </si>
  <si>
    <t>https://www.thorlabs.com/thorproduct.cfm?partnumber#PH3#ad-image-0</t>
  </si>
  <si>
    <t>TR3 - Ø1/2" Optical Post, SS, 8-32 Setscrew, 1/4"-20 Tap, L # 3" </t>
  </si>
  <si>
    <t xml:space="preserve">https://www.thorlabs.com/thorproduct.cfm?partnumber#TR3 </t>
  </si>
  <si>
    <t>neutral density filters, 30 mm cage mountable &lt;</t>
  </si>
  <si>
    <t xml:space="preserve">to be place in front of </t>
  </si>
  <si>
    <t>CP11 - SM05-Threaded 30 mm Cage Plate, 0.35" Thick, Two Retaining Rings, 8-32 Tap</t>
  </si>
  <si>
    <t>https://www.thorlabs.com/thorproduct.cfm?partnumber#CP11</t>
  </si>
  <si>
    <t>CP11</t>
  </si>
  <si>
    <t>SM05L03 - SM05 Lens Tube, 0.30" Thread Depth, One Retaining Ring Included</t>
  </si>
  <si>
    <t>https://www.thorlabs.com/thorproduct.cfm?partnumber#SM05L03</t>
  </si>
  <si>
    <t>CM05L03</t>
  </si>
  <si>
    <t>NE510B-B - Ø1/2" AR-Coated Neutral Density Filter, 650-1050 nm, OD: 1.0</t>
  </si>
  <si>
    <t>https://www.thorlabs.com/thorproduct.cfm?partnumber#NE510B-B</t>
  </si>
  <si>
    <t>NE510B-B</t>
  </si>
  <si>
    <t xml:space="preserve">! Might not be able to withstand high power. </t>
  </si>
  <si>
    <t>NE520B-B - Ø1/2" AR-Coated Neutral Density Filter, 650-1050 nm, OD: 2.0</t>
  </si>
  <si>
    <t>https://www.thorlabs.com/thorproduct.cfm?partnumber#NE520B-B</t>
  </si>
  <si>
    <t>NE520B-B</t>
  </si>
  <si>
    <t>Extra stuff &lt;</t>
  </si>
  <si>
    <t>x</t>
  </si>
  <si>
    <t>97355 - English (Imperial) Tap: 1.035"-40 Thread (SM1 Standard)</t>
  </si>
  <si>
    <t xml:space="preserve">https://www.thorlabs.com/thorproduct.cfm?partnumber#97355 </t>
  </si>
  <si>
    <t>protection glasses</t>
  </si>
  <si>
    <t>FireWire card</t>
  </si>
  <si>
    <t>rack</t>
  </si>
  <si>
    <t>tubing</t>
  </si>
  <si>
    <t>M25x0.75 tap for the Olympus objective threading</t>
  </si>
  <si>
    <t>M27x0.75 tap for the Zeiss objective threading</t>
  </si>
  <si>
    <t>Fluorescence &lt;</t>
  </si>
  <si>
    <t>VRC2 - VIS/IR Detector Card, 400 - 640 nm, 800 - 1700 nm</t>
  </si>
  <si>
    <t>https://www.thorlabs.com/thorproduct.cfm?partnumber#VRC2</t>
  </si>
  <si>
    <t xml:space="preserve">thorlabs </t>
  </si>
  <si>
    <t>VRC2</t>
  </si>
  <si>
    <t xml:space="preserve">VRC4CPT - 30 mm Cage System Alignment Plate with IR Disk (790 - 840 nm, 870 - 1070 nm, 1500 - 1590 nm) </t>
  </si>
  <si>
    <t>https://www.thorlabs.com/thorproduct.cfm?partnumber#VRC4CPT#ad-image-0</t>
  </si>
  <si>
    <t>VRC4CPT</t>
  </si>
  <si>
    <t xml:space="preserve">VRC2D1 - Ø1" Visible and IR Alignment Disk (400 - 640, 800 - 1700 nm) </t>
  </si>
  <si>
    <t>https://www.thorlabs.com/thorproduct.cfm?partnumber#VRC2D1</t>
  </si>
  <si>
    <t>VRC2D1</t>
  </si>
  <si>
    <t>fluorescent beads</t>
  </si>
  <si>
    <t>Aluminum Breadboards &lt;</t>
  </si>
  <si>
    <t>MB4U - Unanodized Aluminum Breadboard, 4" x 4" x 1/2", 1/4"-20 Taps</t>
  </si>
  <si>
    <t>https://www.thorlabs.com/thorproduct.cfm?partnumber#MB4U</t>
  </si>
  <si>
    <t>MB6U</t>
  </si>
  <si>
    <t>MB6U - Unanodized Aluminum Breadboard, 6" x 6" x 1/2", 1/4"-20 Taps</t>
  </si>
  <si>
    <t>https://www.thorlabs.com/thorproduct.cfm?partnumber#MB6U</t>
  </si>
  <si>
    <t>MB4</t>
  </si>
  <si>
    <t>MB4 - Aluminum Breadboard 4" x 6" x 1/2", 1/4"-20 Taps</t>
  </si>
  <si>
    <t>RM1G - 1" Construction Cube, Three 1/4" (M6) Counterbored Holes</t>
  </si>
  <si>
    <t>https://www.thorlabs.com/thorproduct.cfm?partnumber#RM1G</t>
  </si>
  <si>
    <t>RM1G</t>
  </si>
  <si>
    <t>RM1S - 1" Construction Cube with Slotted Corners, Three 1/4" (M6) Counterbored Holes</t>
  </si>
  <si>
    <t>https://www.thorlabs.com/thorproduct.cfm?partnumber#RM1S</t>
  </si>
  <si>
    <t>RM1S</t>
  </si>
  <si>
    <t>1/2" (12.7 mm) Travel Miniature Dovetail Stages</t>
  </si>
  <si>
    <t>https://www.thorlabs.com/newgrouppage9.cfm?objectgroup_id#2952&amp;pn#DT12</t>
  </si>
  <si>
    <t>Posts/clamps &lt;</t>
  </si>
  <si>
    <t>30/60 mm cage components &lt;</t>
  </si>
  <si>
    <t xml:space="preserve">CPG3 - 30 mm Cage Plate Gasket </t>
  </si>
  <si>
    <t>https://www.thorlabs.com/thorproduct.cfm?partnumber#CPG3</t>
  </si>
  <si>
    <t>CPG3</t>
  </si>
  <si>
    <t>ERCPS - Cage Plate Stops for ER Rods (4 Pack)</t>
  </si>
  <si>
    <t>https://www.thorlabs.com/thorproduct.cfm?partnumber#ERCPS</t>
  </si>
  <si>
    <t>ERCPS</t>
  </si>
  <si>
    <t>https://www.thorlabs.com/thorproduct.cfm?partnumber#CP20S</t>
  </si>
  <si>
    <t>https://www.thorlabs.com/thorproduct.cfm?partnumber#ER1.5-P4</t>
  </si>
  <si>
    <t>https://www.thorlabs.com/thorproduct.cfm?partnumber#ER2-P4</t>
  </si>
  <si>
    <t>https://www.thorlabs.com/thorproduct.cfm?partnumber#ER3-P4</t>
  </si>
  <si>
    <t>https://www.thorlabs.com/thorproduct.cfm?partnumber#ER8-P4</t>
  </si>
  <si>
    <t>https://www.thorlabs.com/thorproduct.cfm?partnumber#ER12</t>
  </si>
  <si>
    <t>https://www.thorlabs.com/thorproduct.cfm?partnumber#ER18</t>
  </si>
  <si>
    <t>Spanner wrenches &lt;</t>
  </si>
  <si>
    <t xml:space="preserve">SPW801 - Adjustable Spanner Wrench </t>
  </si>
  <si>
    <t>https://www.thorlabs.com/thorproduct.cfm?partnumber#SPW801</t>
  </si>
  <si>
    <t>SPW801</t>
  </si>
  <si>
    <t xml:space="preserve">SPW602 - Spanner Wrench for SM1-Threaded Retaining Rings, Graduated Scale with 0.1" (2.5 mm) Increments, Length # 3.88" </t>
  </si>
  <si>
    <t>https://www.thorlabs.com/thorproduct.cfm?partnumber#SPW602</t>
  </si>
  <si>
    <t>SPW602</t>
  </si>
  <si>
    <t>SM1 lens tubes &lt;</t>
  </si>
  <si>
    <t>SM1CP2 - Externally SM1-Threaded End Cap</t>
  </si>
  <si>
    <t>https://www.thorlabs.com/thorproduct.cfm?partnumber#SM1CP2</t>
  </si>
  <si>
    <t xml:space="preserve">https://www.thorlabs.com/thorproduct.cfm?partnumber#SM1T2 </t>
  </si>
  <si>
    <t>SM1L03 - SM1 Lens Tube, 0.30" Thread Depth, One Retaining Ring Included</t>
  </si>
  <si>
    <t>SM1L05 - SM1 Lens Tube, 0.50" Thread Depth, One Retaining Ring Included</t>
  </si>
  <si>
    <t>https://www.thorlabs.com/thorproduct.cfm?partnumber#SM1L05</t>
  </si>
  <si>
    <t>SM1M05 - SM1 Lens Tube Without External Threads, 1/2" Long, Two Retaining Rings Included</t>
  </si>
  <si>
    <t>https://www.thorlabs.com/thorproduct.cfm?partnumber#SM1M05</t>
  </si>
  <si>
    <t>SM1M05</t>
  </si>
  <si>
    <t xml:space="preserve">SM1M10 - SM1 Lens Tube Without External Threads, 1" Long, Two Retaining Rings Included </t>
  </si>
  <si>
    <t>https://www.thorlabs.com/thorproduct.cfm?partnumber#SM1M10</t>
  </si>
  <si>
    <t>SM1M10</t>
  </si>
  <si>
    <t>Spacers &lt;</t>
  </si>
  <si>
    <t>SM1S01 - Ø1" Plastic Optic Spacer, 0.015" (0.4 mm) in Length, 10 Pack</t>
  </si>
  <si>
    <t>https://www.thorlabs.com/thorproduct.cfm?partnumber#SM1S01</t>
  </si>
  <si>
    <t>SM1S01</t>
  </si>
  <si>
    <t>SM1S1M - Ø1" Brass Optic Spacer, 1 mm in Length</t>
  </si>
  <si>
    <t>https://www.thorlabs.com/thorproduct.cfm?partnumber#SM1S1M</t>
  </si>
  <si>
    <t>SM1S1M</t>
  </si>
  <si>
    <t>SM2 spacers, C-mount spacers, SM1 spacers : acrylic</t>
  </si>
  <si>
    <t>Retaining rings &lt;</t>
  </si>
  <si>
    <t>SM1RR - SM1 Retaining Ring for Ø1" Lens Tubes and Mounts</t>
  </si>
  <si>
    <t>https://www.thorlabs.com/thorproduct.cfm?partnumber#SM1RR</t>
  </si>
  <si>
    <t>https://www.thorlabs.com/thorproduct.cfm?partnumber#SM30RR</t>
  </si>
  <si>
    <t>neutral density filters</t>
  </si>
  <si>
    <t>power meter &lt;</t>
  </si>
  <si>
    <t>PM100D - Compact Power and Energy Meter Console, Digital 4" LCD</t>
  </si>
  <si>
    <t>https://www.thorlabs.com/thorproduct.cfm?partnumber#PM100D</t>
  </si>
  <si>
    <t>https://www.thorlabs.com/thorproduct.cfm?partnumber#S130C</t>
  </si>
  <si>
    <t>https://www.thorlabs.com/thorproduct.cfm?partnumber#S405C</t>
  </si>
  <si>
    <t>R2 - Slip-On Post Collar for Ø1/2" Posts, 1/4"-20 Thumbscrew</t>
  </si>
  <si>
    <t>https://www.thorlabs.com/thorproduct.cfm?partnumber#R2</t>
  </si>
  <si>
    <t>R2</t>
  </si>
  <si>
    <t>RMC - Position-Maintaining Post Collar for Ø1/2" Posts and Post Holders</t>
  </si>
  <si>
    <t>https://www.thorlabs.com/thorproduct.cfm?partnumber#RMC</t>
  </si>
  <si>
    <t>RMC</t>
  </si>
  <si>
    <t>KMCP - Kinematic Mount Centering Plate</t>
  </si>
  <si>
    <t>https://www.thorlabs.com/thorproduct.cfm?partnumber#KMCP</t>
  </si>
  <si>
    <t>KMCP</t>
  </si>
  <si>
    <t>KCP2 - Centering Plate for Kinematic Mirror Mount for Ø2" Optic</t>
  </si>
  <si>
    <t>https://www.thorlabs.com/thorproduct.cfm?partnumber#KCP2</t>
  </si>
  <si>
    <t>KCP2</t>
  </si>
  <si>
    <t>KCP1 - Centering Plate for Kinematic Mirror Mount for Ø1" Optic</t>
  </si>
  <si>
    <t>https://www.thorlabs.com/thorproduct.cfm?partnumber#KCP1</t>
  </si>
  <si>
    <t>KCP1</t>
  </si>
  <si>
    <t>T205-2.0 - AT205 Black Aluminum Foil Tape 2" x 81' (50 mm x 25 m) Roll</t>
  </si>
  <si>
    <t>https://www.thorlabs.com/thorproduct.cfm?partnumber#T205-2.0</t>
  </si>
  <si>
    <t>T205-2.0</t>
  </si>
  <si>
    <t xml:space="preserve">MC-5 - Lens Tissues, 25 Sheets per Booklet, 5 Booklets </t>
  </si>
  <si>
    <t>https://www.thorlabs.com/thorproduct.cfm?partnumber#MC-5</t>
  </si>
  <si>
    <t>MC-5</t>
  </si>
  <si>
    <t>RC3 - Rail Carrier, Perpendicular Dovetail</t>
  </si>
  <si>
    <t>https://www.thorlabs.com/thorproduct.cfm?partnumber#RC3</t>
  </si>
  <si>
    <t xml:space="preserve">CP02B - 30 mm Cage Mounting Bracket </t>
  </si>
  <si>
    <t>https://www.thorlabs.com/thorproduct.cfm?partnumber#CP02B</t>
  </si>
  <si>
    <t>https://www.thorlabs.com/thorproduct.cfm?partnumber#PF10-03-P01</t>
  </si>
  <si>
    <t>https://www.thorlabs.com/thorproduct.cfm?partnumber#cp03</t>
  </si>
  <si>
    <t xml:space="preserve">https://www.thorlabs.com/thorproduct.cfm?partnumber#BA2 </t>
  </si>
  <si>
    <t xml:space="preserve">https://www.thorlabs.com/thorproduct.cfm?partnumber#LB1 </t>
  </si>
  <si>
    <t>BT610 - Beam Trap, 400 nm - 2.5 µm, 30 W Max Avg. Power, Pulsed and CW, 8-32 Tap</t>
  </si>
  <si>
    <t>https://www.thorlabs.com/thorproduct.cfm?partnumber#BT610</t>
  </si>
  <si>
    <t>BT610</t>
  </si>
  <si>
    <t>https://www.thorlabs.com/thorproduct.cfm?partnumber#er025</t>
  </si>
  <si>
    <t>TC4 - 18-Piece, Breadboard Mountable Balldriver and Tool Caddy Kit, Imperial</t>
  </si>
  <si>
    <t>https://www.thorlabs.com/thorproduct.cfm?partnumber#TC4</t>
  </si>
  <si>
    <t>TC4</t>
  </si>
  <si>
    <t>B1C extra screw</t>
  </si>
  <si>
    <t>laser module for alignment</t>
  </si>
  <si>
    <t>SS8N013 - 8-32 Stainless Steel Nylon-Tipped Setscrew, 1/8" Long, Pack of 10</t>
  </si>
  <si>
    <t>https://www.thorlabs.com/thorproduct.cfm?partnumber#SS8N013</t>
  </si>
  <si>
    <t xml:space="preserve">SS8N013 </t>
  </si>
  <si>
    <t>SS6N013 - 6-32 Nylon-Tipped Setscrew, 1/8" Long, Pack of 10</t>
  </si>
  <si>
    <t>https://www.thorlabs.com/thorproduct.cfm?partnumber#SS6N013</t>
  </si>
  <si>
    <t xml:space="preserve">SS6N013 </t>
  </si>
  <si>
    <t>SS3MN3 - M3 x 0.5 Nylon-Tipped Setscrew, 3 mm Long, Pack of 10</t>
  </si>
  <si>
    <t>https://www.thorlabs.com/thorproduct.cfm?partnumber#SS3MN3</t>
  </si>
  <si>
    <t>SS3MN3</t>
  </si>
  <si>
    <t>BKF12 - Matte Black Aluminum Foil, 1' x 50' (305 mm x 15.2 m) x .002" (50 µm) Thick</t>
  </si>
  <si>
    <t>https://www.thorlabs.com/thorproduct.cfm?partnumber#BKF12</t>
  </si>
  <si>
    <t>BKF12</t>
  </si>
  <si>
    <t>extra4 &lt;</t>
  </si>
  <si>
    <t>extra5 &lt;</t>
  </si>
  <si>
    <t xml:space="preserve">SM1D12SS - SM1 Lever-Actuated Stainless Steel Iris Diaphragm (Ø0.9 - Ø12 mm) </t>
  </si>
  <si>
    <t>https://www.thorlabs.com/thorproduct.cfm?partnumber#SM1D12SS</t>
  </si>
  <si>
    <t>SM1D12SS</t>
  </si>
  <si>
    <t xml:space="preserve">For rig alignment. To be used with 30/60mm drop-in cage mounts. Can be used with high power beams. </t>
  </si>
  <si>
    <t>For 30mm cage system drop-in diagonal mounts.</t>
  </si>
  <si>
    <t>QRC1A - Drop-In 30 mm Cage Mount, Spring-Loaded Clamp, 0.30" Thick, 2 Retaining Rings</t>
  </si>
  <si>
    <t>https://www.thorlabs.com/thorproduct.cfm?partnumber#QRC1A</t>
  </si>
  <si>
    <t>QRC1A</t>
  </si>
  <si>
    <t>For 30mm cage system drop-in adjacent rods mounts.</t>
  </si>
  <si>
    <t xml:space="preserve">LCPA1 - 60 mm Cage Alignment Plate </t>
  </si>
  <si>
    <t>https://www.thorlabs.com/thorproduct.cfm?partnumber#LCPA1</t>
  </si>
  <si>
    <t xml:space="preserve">LCPA1 </t>
  </si>
  <si>
    <t>QRC2A - SM2-Threaded Quick-Release Cage Mount for the 60 mm Cage System</t>
  </si>
  <si>
    <t>https://www.thorlabs.com/thorproduct.cfm?partnumber#QRC2A</t>
  </si>
  <si>
    <t xml:space="preserve">QRC2A </t>
  </si>
  <si>
    <t xml:space="preserve">ER2-P4 - Cage Assembly Rod, 2" Long, Ø6 mm, 4 Pack </t>
  </si>
  <si>
    <t xml:space="preserve">ER2-P4 </t>
  </si>
  <si>
    <t xml:space="preserve">ER4-P4 </t>
  </si>
  <si>
    <t>SM2A6 - Adapter with External SM2 Threads and Internal SM1 Threads</t>
  </si>
  <si>
    <t>https://www.thorlabs.com/thorproduct.cfm?partnumber#SM2A6</t>
  </si>
  <si>
    <t>SM2A6</t>
  </si>
  <si>
    <t xml:space="preserve">KCB1 - Right-Angle Kinematic Mirror Mount with Tapped Cage Rod Holes, 30 mm Cage System and SM1 Compatible, 8-32 and 1/4"-20 Mounting Holes </t>
  </si>
  <si>
    <t>https://www.thorlabs.com/thorproduct.cfm?partnumber#KCB1#ad-image-0</t>
  </si>
  <si>
    <t>Ø1" Gimbal Mount for the 30 mm Cage System</t>
  </si>
  <si>
    <t>https://www.thorlabs.com/thorproduct.cfm?partnumber#KC45D</t>
  </si>
  <si>
    <t>KC45D</t>
  </si>
  <si>
    <t>BHM1 - 6" (155 mm) Magnetic Beam Height Measurement Tool</t>
  </si>
  <si>
    <t>https://www.thorlabs.com/thorproduct.cfm?partnumber#BHM1</t>
  </si>
  <si>
    <t xml:space="preserve">BHM1 </t>
  </si>
  <si>
    <t>alignment tools &lt;</t>
  </si>
  <si>
    <t>1000 - 1500nm Paraline Collimation Tester</t>
  </si>
  <si>
    <t>https://www.edmundoptics.com/p/1000-1500nm-paraline-collimation-tester/13376/</t>
  </si>
  <si>
    <t>56-483</t>
  </si>
  <si>
    <t>Tool for precise positioning of the tube lens to ensure the collimated beam past it.</t>
  </si>
  <si>
    <t>extra6 &lt;</t>
  </si>
  <si>
    <t xml:space="preserve">TR3-P5 - Ø1/2" Optical Post, SS, 8-32 Setscrew, 1/4"-20 Tap, L # 3", 5 Pack </t>
  </si>
  <si>
    <t>https://www.thorlabs.com/thorproduct.cfm?partnumber#TR3-P5</t>
  </si>
  <si>
    <t>TR3-P5</t>
  </si>
  <si>
    <t>TR4-P5 - Ø1/2" Optical Post, SS, 8-32 Setscrew, 1/4"-20 Tap, L # 4", 5 Pack</t>
  </si>
  <si>
    <t>https://www.thorlabs.com/thorproduct.cfm?partnumber#TR4-P5</t>
  </si>
  <si>
    <t>TR4-P5</t>
  </si>
  <si>
    <t>TR6-P5 - Ø1/2" Optical Post, SS, 8-32 Setscrew, 1/4"-20 Tap, L # 6", 5 Pack</t>
  </si>
  <si>
    <t>https://www.thorlabs.com/thorproduct.cfm?partnumber#TR6-P5</t>
  </si>
  <si>
    <t>TR6-P5</t>
  </si>
  <si>
    <t xml:space="preserve">TR8 - Ø1/2" Optical Post, SS, 8-32 Setscrew, 1/4"-20 Tap, L # 8" </t>
  </si>
  <si>
    <t>https://www.thorlabs.com/thorproduct.cfm?partnumber#TR8</t>
  </si>
  <si>
    <t xml:space="preserve">PH3-P5 - Ø1/2" Post Holder, Spring-Loaded Hex-Locking Thumbscrew, L # 3", 5 Pack </t>
  </si>
  <si>
    <t>https://www.thorlabs.com/thorproduct.cfm?partnumber#PH3-P5#ad-image-0</t>
  </si>
  <si>
    <t>PH3-P5</t>
  </si>
  <si>
    <t xml:space="preserve">LCP08 - 60 mm Cage Plate, SM2 Threads, Enhanced Clamping, 0.5" Thick, 8-32 Tap (One SM2RR Retaining Ring Included)  </t>
  </si>
  <si>
    <t xml:space="preserve">AC254-150-B - f # 150.0 mm, Ø1" Achromatic Doublet, ARC: 650 - 1050 nm </t>
  </si>
  <si>
    <t>https://www.thorlabs.com/thorproduct.cfm?partnumber#AC254-150-B</t>
  </si>
  <si>
    <t>AC254-150-B</t>
  </si>
  <si>
    <t>AC254-040-B - f # 40.0 mm, Ø1" Achromatic Doublet, ARC: 650 - 1050 nm</t>
  </si>
  <si>
    <t>https://www.thorlabs.com/thorproduct.cfm?partnumber#AC254-040-B</t>
  </si>
  <si>
    <t>AC254-040-B</t>
  </si>
  <si>
    <t>Fixed Kinematic Stop, 0.74" (18.8 mm) Long Slot</t>
  </si>
  <si>
    <t>https://www.thorlabs.com/thorproduct.cfm?partnumber#KL01</t>
  </si>
  <si>
    <t>KL01</t>
  </si>
  <si>
    <t>Adjustable Kinematic Positioner, 0.85" (21.6 mm) Long Slot</t>
  </si>
  <si>
    <t>https://www.thorlabs.com/thorproduct.cfm?partnumber#KL02</t>
  </si>
  <si>
    <t>Spring-Loaded Plunger, 0.85" (21.6 mm) Long Slot</t>
  </si>
  <si>
    <t>extra7 &lt;</t>
  </si>
  <si>
    <t xml:space="preserve">LG9 - Laser Safety Glasses, Amber Lenses, 25% Visible Light Transmission, Universal Style </t>
  </si>
  <si>
    <t>https://www.thorlabs.com/thorproduct.cfm?partnumber#LG9</t>
  </si>
  <si>
    <t>LG9</t>
  </si>
  <si>
    <t>750 to 1064 nm, OD # 7+ ; &gt;750 to 1064 nm (IRM LB7)</t>
  </si>
  <si>
    <t xml:space="preserve">AC254-030-B - f # 30.0 mm, Ø1" Achromatic Doublet, ARC: 650 - 1050 nm </t>
  </si>
  <si>
    <t>https://www.thorlabs.com/thorproduct.cfm?partnumber#AC254-030-B</t>
  </si>
  <si>
    <t xml:space="preserve">AC254-030-B </t>
  </si>
  <si>
    <t>potential plossl duplet for 200mm tube lens</t>
  </si>
  <si>
    <t xml:space="preserve">VRC4 - IR Detector Card, 790 - 840 nm, 870 - 1070 nm, 1500 - 1590 nm </t>
  </si>
  <si>
    <t>https://www.thorlabs.com/thorproduct.cfm?partnumber#VRC4</t>
  </si>
  <si>
    <t>VRC4</t>
  </si>
  <si>
    <t>Best laser card for NIR light. Doesn't require charging with visible light --&gt; no need to move the spot across the card.</t>
  </si>
  <si>
    <t>2 are needed for the initial, post-laser telescope</t>
  </si>
  <si>
    <t>extra8&lt;</t>
  </si>
  <si>
    <t>N-BK7 Plano-Convex Lenses (Uncoated), 1": 25.4--400mm</t>
  </si>
  <si>
    <t>https://www.thorlabs.com/newgrouppage9.cfm?objectgroup_id#112</t>
  </si>
  <si>
    <t xml:space="preserve">ER1.5-P4 - Cage Assembly Rod, 1.5" Long, Ø6 mm, 4 Pack </t>
  </si>
  <si>
    <t>The precision pinhole to clean up the gaussian fs beam. 40um is a better fit, but there is no high-power version of that pinhole at Thorlabs.</t>
  </si>
  <si>
    <t>CXY1 30 mm Cage System, XY Translating Lens Mount for Ø1" Optics</t>
  </si>
  <si>
    <t>https://www.thorlabs.com/newgrouppage9.cfm?objectgroup_id#184&amp;pn#SPT1</t>
  </si>
  <si>
    <t>x-y adjustable mount for the precision pinhole</t>
  </si>
  <si>
    <t>Url</t>
  </si>
  <si>
    <t>imaging path &lt;</t>
  </si>
  <si>
    <t>Table Clamp for 25 mm Rails</t>
  </si>
  <si>
    <t>https://www.thorlabs.com/newgrouppage9.cfm?objectgroup_id#6748</t>
  </si>
  <si>
    <t>XE25CL2</t>
  </si>
  <si>
    <t>Slim Right-Angle Bracket with Counterbored Slots</t>
  </si>
  <si>
    <t>https://www.thorlabs.com/newgrouppage9.cfm?objectgroup_id#223</t>
  </si>
  <si>
    <t>AB90H</t>
  </si>
  <si>
    <t>Low-Profile T-Nut 1/4"-20 Tapped Hole Qty: 10</t>
  </si>
  <si>
    <t>https://www.thorlabs.com/newgrouppage9.cfm?objectgroup_id#4101</t>
  </si>
  <si>
    <t>XE25T3</t>
  </si>
  <si>
    <t>Drop-In T-Nut 1/4"-20 Tapped Hole Qty: 10</t>
  </si>
  <si>
    <t>XE25T1</t>
  </si>
  <si>
    <t>Hinge for 25 mm Rail Enclosures</t>
  </si>
  <si>
    <t>https://www.thorlabs.com/newgrouppage9.cfm?objectgroup_id#6751</t>
  </si>
  <si>
    <t>XE25H</t>
  </si>
  <si>
    <t>1" Construction Cube with Slotted Corners Three 1/4" (M6) Counterbored Holes</t>
  </si>
  <si>
    <t>https://www.thorlabs.com/newgrouppage9.cfm?objectgroup_id#195</t>
  </si>
  <si>
    <t>Black Hardboard 24" x 24" (610 mm x 610 mm) 5 mm Thick 3 Sheets</t>
  </si>
  <si>
    <t>https://www.thorlabs.com/thorproduct.cfm?partnumber#TB4</t>
  </si>
  <si>
    <t>TB4</t>
  </si>
  <si>
    <t>20" Long Construction Rail</t>
  </si>
  <si>
    <t>https://www.thorlabs.com/newgrouppage9.cfm?objectgroup_id#194</t>
  </si>
  <si>
    <t>XE25L20</t>
  </si>
  <si>
    <t>28" Long Construction Rail</t>
  </si>
  <si>
    <t>XE25L28</t>
  </si>
  <si>
    <t>30" Long Construction Rail</t>
  </si>
  <si>
    <t>XE25L30</t>
  </si>
  <si>
    <t>Hook and Loop with Adhesive Backing, 1" Wide x 50 Feet Long</t>
  </si>
  <si>
    <t>https://www.mcmaster.com/9273K41</t>
  </si>
  <si>
    <t>9273K41</t>
  </si>
  <si>
    <t>#65, 20" x 26", 2 Sheets, Non-Adhesive Flock Paper</t>
  </si>
  <si>
    <t>https://www.edmundoptics.com/p/65-20quot-x-26quot-2-sheets-non-adhesive-flock-paper/11270/</t>
  </si>
  <si>
    <t>54-582</t>
  </si>
  <si>
    <t>photostim + part pre-rig &lt;</t>
  </si>
  <si>
    <t>photostim rails, thorlabs &lt;</t>
  </si>
  <si>
    <t xml:space="preserve">18" Long Construction Rail </t>
  </si>
  <si>
    <t>https://www.thorlabs.com/thorproduct.cfm?partnumber#XE25L18</t>
  </si>
  <si>
    <t>XE25L18</t>
  </si>
  <si>
    <t xml:space="preserve">24" Long Construction Rail </t>
  </si>
  <si>
    <t>https://www.thorlabs.com/thorproduct.cfm?partnumber#XE25L24</t>
  </si>
  <si>
    <t>XE25L24</t>
  </si>
  <si>
    <t>actual required length: 22</t>
  </si>
  <si>
    <t xml:space="preserve">9" Long Construction Rail </t>
  </si>
  <si>
    <t>https://www.thorlabs.com/thorproduct.cfm?partnumber#XE25L09</t>
  </si>
  <si>
    <t>XE25L09</t>
  </si>
  <si>
    <t>photostim rails, mcmaster, cut to length &lt;</t>
  </si>
  <si>
    <t>28" (cut to length) T-Slotted Framing, Single Rail, Black, 1" High x 1" Wide, Solid</t>
  </si>
  <si>
    <t>https://www.mcmaster.com/47065T807</t>
  </si>
  <si>
    <t>20" (cut to length) T-Slotted Framing, Single Rail, Black, 1" High x 1" Wide, Solid</t>
  </si>
  <si>
    <t>18" (cut to length) T-Slotted Framing, Single Rail, Black, 1" High x 1" Wide, Solid</t>
  </si>
  <si>
    <t>22" (cut to length) T-Slotted Framing, Single Rail, Black, 1" High x 1" Wide, Solid</t>
  </si>
  <si>
    <t>9" (cut to length) T-Slotted Framing, Single Rail, Black, 1" High x 1" Wide, Solid</t>
  </si>
  <si>
    <t>photostim rails, mcmaster, cut yourself &lt;</t>
  </si>
  <si>
    <t>3 ft, T-Slotted Framing, Single Rail, Black, 1" High x 1" Wide, Solid</t>
  </si>
  <si>
    <t>https://www.mcmaster.com/47065t503-47065T246</t>
  </si>
  <si>
    <t>47065T503</t>
  </si>
  <si>
    <t>5 x 28" + 9" + 18"</t>
  </si>
  <si>
    <t>2 ft, T-Slotted Framing, Single Rail, Black, 1" High x 1" Wide, Solid</t>
  </si>
  <si>
    <t>https://www.mcmaster.com/47065t503-47065T435</t>
  </si>
  <si>
    <t xml:space="preserve">3 x 22" + 20" + 18" </t>
  </si>
  <si>
    <t>rail joiners &lt;</t>
  </si>
  <si>
    <t xml:space="preserve">!NOTICE that these cubes assume tapped rails. McMaster rails need to be tapped prior to use (easy and fast though, as there is a hole in the rails). </t>
  </si>
  <si>
    <t>T-Slotted Framing, Black Corner Surface Bracket for 1" High Single Rail</t>
  </si>
  <si>
    <t>https://www.mcmaster.com/47065t317</t>
  </si>
  <si>
    <t>47065T317</t>
  </si>
  <si>
    <t>T-Slotted Framing, Black Tee Surface Bracket for 1" High Single Rail</t>
  </si>
  <si>
    <t>https://www.mcmaster.com/47065T315</t>
  </si>
  <si>
    <t>47065T315</t>
  </si>
  <si>
    <t>Black Corner Bracket, 2" Long, for 1" High Rail T-Slotted Framing</t>
  </si>
  <si>
    <t>https://www.mcmaster.com/47065T311</t>
  </si>
  <si>
    <t>47065T311</t>
  </si>
  <si>
    <t xml:space="preserve">panels &lt; </t>
  </si>
  <si>
    <t xml:space="preserve"> final panel sizes (can be ordered as custom sized panels, e.g., at Thorlabs). Prices is $40-50 per panel. &lt;</t>
  </si>
  <si>
    <t>18.5 x 27.5</t>
  </si>
  <si>
    <t>front, WxH</t>
  </si>
  <si>
    <t>18.5 x 22</t>
  </si>
  <si>
    <t>top, WxH</t>
  </si>
  <si>
    <t>22.5 x 18.5</t>
  </si>
  <si>
    <t>right top, WxH</t>
  </si>
  <si>
    <t>18.5 x 28.25</t>
  </si>
  <si>
    <t>back, WxH</t>
  </si>
  <si>
    <t>12.5 x 9.25</t>
  </si>
  <si>
    <t>right bottom-right</t>
  </si>
  <si>
    <t>9.5 x 9.25</t>
  </si>
  <si>
    <t>right bottom-left</t>
  </si>
  <si>
    <t>1.5 x 28.25</t>
  </si>
  <si>
    <t>left back</t>
  </si>
  <si>
    <t>easy to cut custom panels &lt;</t>
  </si>
  <si>
    <t>28.25 x 18.5</t>
  </si>
  <si>
    <t>post colar</t>
  </si>
  <si>
    <t xml:space="preserve">viewing cards &lt; </t>
  </si>
  <si>
    <t>modify with gluing a cutoff of VRC4 to visualize IR beam</t>
  </si>
  <si>
    <t>LCPA1</t>
  </si>
  <si>
    <t>post holder for VRC4CPT at the light source level &lt;</t>
  </si>
  <si>
    <t>reflectance / transmission</t>
  </si>
  <si>
    <t>GDD</t>
  </si>
  <si>
    <t>zemax</t>
  </si>
  <si>
    <t>Silver_Coating_Comparsion_Data.xlsx</t>
  </si>
  <si>
    <t>Dispersion-Enhanced_Silver.xlsx; Dispersion_Enhanced_Silver_GDD_780_2.gif</t>
  </si>
  <si>
    <t>Ultrafast_Beamsplitter_Raw_Data.xlsx</t>
  </si>
  <si>
    <t>Group_Delay_Transmission2_780.gif; Group_Delay_Reflection_780.gif</t>
  </si>
  <si>
    <t>AC254-045-B.xlsx</t>
  </si>
  <si>
    <t>AC254-045-B-Zemax.zar ; AC254-045-B-Zemax(ZMX).zmx</t>
  </si>
  <si>
    <t>AC254-125-B_FLShift.xlsx</t>
  </si>
  <si>
    <t>AC254-125-B-Zemax.zar ; AC254-125-B-Zemax(ZMX).zmx</t>
  </si>
  <si>
    <t>Calcite_Transmission_ABCC26.xlsx ; Calcite_ARC_ABCC26.xlsx</t>
  </si>
  <si>
    <t>GL10-B-Zemax.zar</t>
  </si>
  <si>
    <t>galvo mirror</t>
  </si>
  <si>
    <t>M01_Raw_Data_Sheet.xlsx</t>
  </si>
  <si>
    <t>optotune lens</t>
  </si>
  <si>
    <t>AC300-080-B-transmission.xlsx</t>
  </si>
  <si>
    <t>AC300-080-B-Zemax.zar ; AC300-080-B-Zemax(ZMX).zmx</t>
  </si>
  <si>
    <t>CCM1-PBS252</t>
  </si>
  <si>
    <t>AC508-200-B-transmission.xlsx</t>
  </si>
  <si>
    <t>AC508-200-B-Zemax.zar ; AC508-200-B-Zemax(ZMX).zmx</t>
  </si>
  <si>
    <t>FF735-Di02</t>
  </si>
  <si>
    <t>FF735-Di02_Spectrum.txt</t>
  </si>
  <si>
    <t>FF562-Di03_Spectrum.TXT</t>
  </si>
  <si>
    <t>Olympus_chart_xlumplfln_20xw.png</t>
  </si>
  <si>
    <t>A_Broadband_AR-Coating.xlsx</t>
  </si>
  <si>
    <t>LA1708-A-Zemax.zar ; LA1708-A-Zemax(ZMX).zmx</t>
  </si>
  <si>
    <t>Semrock F01-514/30</t>
  </si>
  <si>
    <t>FF01-514_30_Spectrum.txt</t>
  </si>
  <si>
    <t>FGB39-transmission.xlsx</t>
  </si>
  <si>
    <t>LA1951-A-Zemax.zar ; LA1951-A-Zemax(ZMX).zmx</t>
  </si>
  <si>
    <t>FF660-Di02</t>
  </si>
  <si>
    <t>FF660-Di02_Spectrum.TXT</t>
  </si>
  <si>
    <t>LA1027-A-Zemax.zar ; LA1027-A-Zemax(ZMX).zmx</t>
  </si>
  <si>
    <t>Chroma ET750sp-2p8</t>
  </si>
  <si>
    <t>ET750sp-2p8-5337-ascii-transmission.txt</t>
  </si>
  <si>
    <t>Hamamatsu 1</t>
  </si>
  <si>
    <t>InSight X3 femtosecond laser</t>
  </si>
  <si>
    <t>Spectra-Physics</t>
  </si>
  <si>
    <t>Discounted by roughly 30% as ?a deal for the new lab? , laser beam diameter 1.1mm+-0.2mm ((1/e^2)^3), horizontal polarization</t>
  </si>
  <si>
    <t>Newport air table RS2000-48-8 + isolators S-2000A-423.5</t>
  </si>
  <si>
    <t>1</t>
  </si>
  <si>
    <t>Newport air table assembly &lt;</t>
  </si>
  <si>
    <t>Computer/Electronics rig rack &lt;</t>
  </si>
  <si>
    <t>NavePoint 42U Professional 4-Post IT Open Frame Server Network Relay Rack 800mm Casters Black (81.75"H x 23.5"W x 31.5"D)</t>
  </si>
  <si>
    <t>https://www.amazon.com/gp/product/B072MKP6M4/ref#ppx_od_dt_b_asin_title_s00?ie#UTF8&amp;psc#1</t>
  </si>
  <si>
    <t>NavePoint 22U Professional 4-Post IT Open Frame Server Network Relay Rack 800mm Casters Black (47"H x 23.5"W x 31.5"D)</t>
  </si>
  <si>
    <t>https://www.amazon.com/dp/B072K15WVT/ref#sspa_dk_detail_7?psc#1&amp;pd_rd_i#B072K15WVT&amp;pd_rd_w#8hBHQ&amp;pf_rd_p#45a72588-80f7-4414-9851-786f6c16d42b&amp;pd_rd_wg#1xY2s&amp;pf_rd_r#M59N66RDCSCYNYTQHQVX&amp;pd_rd_r#5ac254f2-0cdc-48ab-8acf-aa7a6afcbe12&amp;spLa#ZW5jcnlwdGVkUXVhbGlmaWVyPUEyUzhITTEySEhTQjJOJmVuY3J5cHRlZElkPUEwNjEwMDkxM0VYOTVOM0xJMjBWQiZlbmNyeXB0ZWRBZElkPUEwMDc0MjM3SVk3Vk9CQzBXR1YxJndpZGdldE5hbWU9c3BfZGV0YWlsJmFjdGlvbj1jbGlja1JlZGlyZWN0JmRvTm90TG9nQ2xpY2s9dHJ1ZQ##</t>
  </si>
  <si>
    <t>StarTech.com 1U Adjustable Vented Server Rack Mount Shelf - 175lbs - 19.5 to 38in Deep Universal Tray for 19" AV/Network Equipment Rack (ADJSHELF)</t>
  </si>
  <si>
    <t>https://www.amazon.com/dp/B0013KCLQC/ref#sspa_dk_detail_3?pd_rd_i#B0013KCLQC&amp;pd_rd_w#SxUlg&amp;pf_rd_p#45a72588-80f7-4414-9851-786f6c16d42b&amp;pd_rd_wg#MIcwi&amp;pf_rd_r#M0BHNMMZS1J864RNJ9Q7&amp;pd_rd_r#af48eb2b-0d16-4931-b092-0aefe5be8054&amp;spLa#ZW5jcnlwdGVkUXVhbGlmaWVyPUFQTDY5RkIwQ0lRN0gmZW5jcnlwdGVkSWQ9QTA5Nzk1MjgyS09JMTZQNjRLNjdMJmVuY3J5cHRlZEFkSWQ9QTAwMzkzMzdVNUs5TkFYUVdORVkmd2lkZ2V0TmFtZT1zcF9kZXRhaWwmYWN0aW9uPWNsaWNrUmVkaXJlY3QmZG9Ob3RMb2dDbGljaz10cnVl&amp;th#1</t>
  </si>
  <si>
    <t>StarTech.com 2U Vented Server Rack Mount Shelf - 22in Deep Cantilever Universal Tray for 19" AV, Data &amp; Network Equipment Rack - 50lbs (CABSHELF22V)</t>
  </si>
  <si>
    <t>https://www.amazon.com/StarTech-com-Vented-Server-Mount-Shelf/dp/B008X3JIVS?ref#dp_atch_dss_sdp_ce_2</t>
  </si>
  <si>
    <t>NavePoint Rack Mount Drawer for 19-Inch Server Cabinet Case Or DJ with Lock and Key 2U Black</t>
  </si>
  <si>
    <t>https://www.amazon.com/gp/product/B019JJIE0K/ref#ppx_yo_dt_b_search_asin_title?ie#UTF8&amp;psc#1</t>
  </si>
  <si>
    <t>NavePoint 1U 19-Inch Fixed 4-Post Rack Mount Server Shelf with Adjustable Depth from 18-42 Inch Black</t>
  </si>
  <si>
    <t>https://www.amazon.com/gp/cart/view.html/ref#lh_cart</t>
  </si>
  <si>
    <t>Pyle 19 Outlet 1U 19" Rackmount PDU Power Distribution Supply Center Conditioner Strip Unit Surge Protector 15 Amp Circuit Breaker 4 USB Multi Device Charge Ports 15FT Cord (PCO865)</t>
  </si>
  <si>
    <t>https://www.amazon.com/Pyle-Rackmount-Distribution-Conditioner-PCO865/dp/B072RC5NZQ/ref#sr_1_11?crid#1DFA5YUJ5P0XQ&amp;keywords#rackmount+power+strip&amp;qid#1573570029&amp;s#electronics&amp;sprefix#rackmount+%2Celectronics%2C143&amp;sr#1-11</t>
  </si>
  <si>
    <t>CyberPower OR500LCDRM1U Smart App LCD UPS System, 500VA/300W, 6 Outlets, AVR, 1U Rackmount</t>
  </si>
  <si>
    <t>https://www.amazon.com/CyberPower-OR500LCDRM1U-System-Outlets-Rackmount/dp/B000XJJN60?ref#dp_atch_dss_sdp_ce_6</t>
  </si>
  <si>
    <t>Magichold Ergonomic Keyboard/Laptop/Tablet/Mouse Stand Holder Mount for Workstation/Video Gaming/etc (can be Installed to Your Chair Column or Any Round bar with max 1.96 inch Diagonal Thickness,</t>
  </si>
  <si>
    <t>https://www.amazon.com/gp/product/B0774WZ7X2/ref#ppx_yo_dt_b_search_asin_title?ie#UTF8&amp;psc#1</t>
  </si>
  <si>
    <t>Status</t>
  </si>
  <si>
    <t>Category</t>
  </si>
  <si>
    <t>item</t>
  </si>
  <si>
    <t>quantity</t>
  </si>
  <si>
    <t>price, $</t>
  </si>
  <si>
    <t>part #</t>
  </si>
  <si>
    <t>mfr #</t>
  </si>
  <si>
    <t>notes</t>
  </si>
  <si>
    <t>part #, runner-up</t>
  </si>
  <si>
    <t>url runner-up</t>
  </si>
  <si>
    <t>vendor runner-up</t>
  </si>
  <si>
    <t>notes2</t>
  </si>
  <si>
    <t>BNC cables &lt;</t>
  </si>
  <si>
    <t>https://www.digikey.com/products/en/cable-assemblies/coaxial-cables-rf/456?k#bnc+cable+50+ohm&amp;k#&amp;pkeyword#bnc+cable+50+ohm&amp;sv#0&amp;pv2157#u1GHz&amp;pv2157#u2GHz&amp;pv2157#u4GHz&amp;sf#0&amp;FV#74001e%2C740022%2Cb5800b3%2Cb5800b4%2Cb5c00a2%2C1f140000%2Cmu50+Ohms%7C2080%2Cffe001c8&amp;quantity#&amp;ColumnSort#-1000009&amp;page#1&amp;stock#1&amp;nstock#1&amp;pageSize#25</t>
  </si>
  <si>
    <t>search for 1+GHz cables. !Note that there are no cables &gt;2m on Digikey with certified max frequency of 1+GHz.</t>
  </si>
  <si>
    <t>CBL ASSY BNC PLUG-PLUG RG59 5'</t>
  </si>
  <si>
    <t>https://www.digikey.com/product-detail/en/cinch-connectivity-solutions-johnson/415-0057-060/J10474-ND/457323</t>
  </si>
  <si>
    <t>J10474-ND</t>
  </si>
  <si>
    <t>415-0057-060</t>
  </si>
  <si>
    <t>CBL ASSY BNC PLUG-PLUG 6.6'</t>
  </si>
  <si>
    <t>https://www.digikey.com/product-detail/en/cal-test-electronics/CT2417-200-0/CT2417-200-0-ND/5028508</t>
  </si>
  <si>
    <t>CT2417-200-0-ND</t>
  </si>
  <si>
    <t>CT2417-200-0</t>
  </si>
  <si>
    <t>Belkin RG58 50-Ohm Thin Ethernet Coaxial Cable with BNC to BNC Male Connectors (6 Feet)</t>
  </si>
  <si>
    <t>https://www.amazon.com/gp/product/B00004Z5KG/ref#ppx_od_dt_b_asin_title_o00_s00?ie#UTF8&amp;psc#1</t>
  </si>
  <si>
    <t>notice that it isn't rated for max frequency which is most likely ~10kHz</t>
  </si>
  <si>
    <t>Sumnacon BNC Male Connector to Dual Alligator Clip + Minigrabber Test Lead, 300 V 50 Ohm BNC Test Cable Oscilloscope Test Probe Leads With Marker Ring</t>
  </si>
  <si>
    <t>https://www.amazon.com/gp/product/B07F8PFX4C/ref#ppx_od_dt_b_asin_title_o00_s00?ie#UTF8&amp;psc#1</t>
  </si>
  <si>
    <t>BNC connector plug, male &lt;</t>
  </si>
  <si>
    <t>https://www.digikey.com/products/en/connectors-interconnects/coaxial-connectors-rf/437?FV#7c0145%2C7c0039%2Cf0005c%2Cc84001d%2C1f140000%2Cmu1.2GHz%7C2157%2Cmu1.5GHz%7C2157%2Cmu1.8GHz%7C2157%2Cmu1.9GHz%7C2157%2Cmu100GHz%7C2157%2Cmu10GHz%7C2157%2Cmu110GHz%7C2157%2Cmu11GHz%7C2157%2Cmu12.4GHz%7C2157%2Cmu12.5GHz%7C2157%2Cmu12GHz%7C2157%2Cmu14GHz%7C2157%2Cmu15GHz%7C2157%2Cmu16GHz%7C2157%2Cmu18GHz%7C2157%2Cmu1GHz%7C2157%2Cmu2.15GHz%7C2157%2Cmu2.2GHz%7C2157%2Cmu2.4GHz%7C2157%2Cmu2.5GHz%7C2157%2Cmu2.6GHz%7C2157%2Cmu20GHz%7C2157%2Cmu22GHz%7C2157%2Cmu24GHz%7C2157%2Cmu25GHz%7C2157%2Cmu26.5GHz%7C2157%2Cmu26GHz%7C2157%2Cmu27GHz%7C2157%2Cmu28GHz%7C2157%2Cmu2GHz%7C2157%2Cmu3.4GHz%7C2157%2Cmu3.5GHz%7C2157%2Cmu3.6GHz%7C2157%2Cmu30GHz%7C2157%2Cmu35GHz%7C2157%2Cmu38GHz%7C2157%2Cmu3GHz%7C2157%2Cmu4.5GHz%7C2157%2Cmu40GHz%7C2157%2Cmu45GHz%7C2157%2Cmu4GHz%7C2157%2Cmu50GHz%7C2157%2Cmu5GHz%7C2157%2Cmu60GHz%7C2157%2Cmu65GHz%7C2157%2Cmu67GHz%7C2157%2Cmu6GHz%7C2157%2Cmu7.5GHz%7C2157%2Cmu70GHz%7C2157%2Cmu7GHz%7C2157%2Cmu8.3GHz%7C2157%2Cmu80GHz%7C2157%2Cmu8GHz%7C2157%2Cmu9.5GHz%7C2157%2Cffe001b5%2C700a69&amp;quantity#1&amp;ColumnSort#-1000009&amp;page#1&amp;stock#1&amp;nstock#1&amp;pageSize#25</t>
  </si>
  <si>
    <t>50Ohm, BNC, 1GHz+, Plug, Male Pin, Crimp</t>
  </si>
  <si>
    <t>BNC Connector Plug, Male Pin 50Ohm Free Hanging (In-Line) Crimp</t>
  </si>
  <si>
    <t>https://www.digikey.com/product-detail/en/amphenol-rf-division/31-315-RFX/ARFX1049-ND/100584</t>
  </si>
  <si>
    <t>ARFX1049-ND</t>
  </si>
  <si>
    <t>31-315-RFX</t>
  </si>
  <si>
    <t>compatible with RG-174 BNC cable carrying in for C12597-01 Hamamatsu PMT socket</t>
  </si>
  <si>
    <t>BNC Jack, Female Socket To BNC Jack &lt;</t>
  </si>
  <si>
    <t xml:space="preserve">50Ohm, 4GHz, </t>
  </si>
  <si>
    <t>Adapter Coaxial Connector BNC Jack, Female Socket To BNC Jack, Female Socket 50Ohm</t>
  </si>
  <si>
    <t>https://www.digikey.com/product-detail/en/amphenol-rf-division/112443/ACX1058-ND/1011735</t>
  </si>
  <si>
    <t>ACX1058-ND</t>
  </si>
  <si>
    <t>https://www.digikey.com/products/en?keywords#arf1073-nd</t>
  </si>
  <si>
    <t>ARF1073-ND</t>
  </si>
  <si>
    <t>31-4803</t>
  </si>
  <si>
    <t>DAQ cards &lt;</t>
  </si>
  <si>
    <t>NI multifunctional &lt;</t>
  </si>
  <si>
    <t>https://www.ni.com/en-us/shop/select/multifunction-io-device</t>
  </si>
  <si>
    <t>NI PCIe-6374, 4 AI (16-Bit, 3.5 MS/s/ch), 2 AO (16 bit, 3.3 MS/s), 24 DIO</t>
  </si>
  <si>
    <t>https://www.ni.com/en-us/support/model.pcie-6374.html</t>
  </si>
  <si>
    <t>National Instruments</t>
  </si>
  <si>
    <t>PCIe-6374</t>
  </si>
  <si>
    <t>SCB-68A Noise Rejecting, Shielded I/O Connector Block</t>
  </si>
  <si>
    <t>782536-01</t>
  </si>
  <si>
    <t>Listed under accessories for a cards. No individual web page.</t>
  </si>
  <si>
    <t>SHC68-68-EPM Shielded Cable, 68-D-Type to 68 VHDCI, Offset, 2 m</t>
  </si>
  <si>
    <t>192061-02</t>
  </si>
  <si>
    <t>120mm fan &lt;</t>
  </si>
  <si>
    <t>side-on-PMT_mount_lens-tube_no-optics.png</t>
  </si>
  <si>
    <t>Hamamatsu-GaAsp-PMT-with-SM1-mount.png</t>
  </si>
  <si>
    <t>LA1805-A - N-BK7 Plano-Convex Lens, Ø1", f = 30.0 mm, AR Coating: 350 - 700 nm</t>
  </si>
  <si>
    <t>Modification of the C4W cube to accommodate SM30L05 (30mm lens tube)</t>
  </si>
  <si>
    <t>detection-primary-channel_C-mount-PMT-interface_no-optics_v2.png</t>
  </si>
  <si>
    <t>GaAsp electronics 1 &lt;</t>
  </si>
  <si>
    <t>power sources &lt;</t>
  </si>
  <si>
    <t>KORAD KA3005P - Programmable Precision Variable Adjustable 30V, 5A DC Linear Power Supply Digital Regulated Lab Grade</t>
  </si>
  <si>
    <t>https://www.amazon.com/gp/product/B0085QLNFM/ref=ppx_yo_dt_b_search_asin_title?ie=UTF8&amp;psc=1</t>
  </si>
  <si>
    <t>Alkali PMT, Hamamatsu-R3896_electronics -v1 &lt;</t>
  </si>
  <si>
    <t>Hamamatsu trip circuit power supply for the GaAsp PMTs</t>
  </si>
  <si>
    <t>Hamamatsu R3896 controller circuit -v1</t>
  </si>
  <si>
    <t>pmt controller circuit &lt;</t>
  </si>
  <si>
    <t>Flir Grasshopper3NIR, SM1 internal interface &lt;</t>
  </si>
  <si>
    <t>Tissue camera, 1/2" sensor, lens</t>
  </si>
  <si>
    <t>Tissue camera, 1" sensor, lens</t>
  </si>
  <si>
    <t>Basler Scout tissue camera, SM1 internal interface &lt;</t>
  </si>
  <si>
    <t>Basler Scout tissue camera, fitler</t>
  </si>
  <si>
    <t>Grasshopper3NIR tissue camera, filter</t>
  </si>
  <si>
    <t>PMT tube assemblies &lt;</t>
  </si>
  <si>
    <t>PMT tubes and associated electronics &lt;</t>
  </si>
  <si>
    <t>Template for the file hyperlink:</t>
  </si>
  <si>
    <t>Example of referring to a file:</t>
  </si>
  <si>
    <t>General Settings :</t>
  </si>
  <si>
    <t>TODO</t>
  </si>
  <si>
    <t>?add a type column (optics, opto-mech, etc)?;  ?Cat (Category) / Class / Descriptor? ; "units column"</t>
  </si>
  <si>
    <t>To turn it into a valid hyperlink, fill the space in between the quotation marks and add "=".</t>
  </si>
  <si>
    <t>https://www.hamamatsu.com/resources/pdf/etd/C12597-01_TACC1063E.pdf</t>
  </si>
  <si>
    <t>Dichroics, filters, sets &lt;</t>
  </si>
  <si>
    <t>common 2ry channels dichroic and filters &lt;</t>
  </si>
  <si>
    <t>A combination of a high wavelength long-pass dichroic followed by a high-quality short-pass filter</t>
  </si>
  <si>
    <t>Pump/red channel dichroic: reflects all detected wavelengths, pass pump laser light through.</t>
  </si>
  <si>
    <t>An additional cut-off for the pump laser light</t>
  </si>
  <si>
    <t>GCaMP filters &lt;</t>
  </si>
  <si>
    <t>GCaMP / pump dichroics &lt;</t>
  </si>
  <si>
    <t>GCaMP / pump dichroic &amp; filters, set 1 &lt;</t>
  </si>
  <si>
    <t>the usefulness of this filter is that it transmits &lt;1e-5 light in 820-940nm and &lt;2e-5 in 940-980nm. max transmission of ~86% at 500nm</t>
  </si>
  <si>
    <t>Full 2ry channels assemblies &lt;</t>
  </si>
  <si>
    <t>preamplifiers &lt;</t>
  </si>
  <si>
    <t>PMT Amplifier by HHMI Janelia Research Campus (Karel Svoboda Lab)</t>
  </si>
  <si>
    <t>https://www.flintbox.com/public/project/26527</t>
  </si>
  <si>
    <t>PMT controller and power supply by HHMI Janelia Research Campus (Karel Svoboda Lab) &lt;</t>
  </si>
  <si>
    <t>https://www.flintbox.com/public/project/30900/</t>
  </si>
  <si>
    <t>Hamamatsu H10770B-40 control circuit -v1</t>
  </si>
  <si>
    <t>first lens past excitation path &lt;</t>
  </si>
  <si>
    <t>1st PMT channel lenses &lt;</t>
  </si>
  <si>
    <t>Semrock 600/52 nm BrightLine® single-band bandpass filter</t>
  </si>
  <si>
    <t>common path lens &lt;&gt;</t>
  </si>
  <si>
    <t>Two 2ry channels, v1 &lt;</t>
  </si>
  <si>
    <t xml:space="preserve">mCherry dichroic/filter set, v1&lt; </t>
  </si>
  <si>
    <t>reminder: choose dichroic/filter set for the 1st 2ry channel</t>
  </si>
  <si>
    <t>Single 2ry channel asmbly &lt;</t>
  </si>
  <si>
    <t>2nd PMT channel lenses &lt;</t>
  </si>
  <si>
    <t>reminder: choose dichroic/filter set for the 2nd 2ry channel</t>
  </si>
  <si>
    <t>Mount &amp; stage &lt;</t>
  </si>
  <si>
    <t>Main channel assemblies &lt;</t>
  </si>
  <si>
    <t>Hamamatsu-R3896, mount with SM1 interface with electronics, single channel, v1 &lt;</t>
  </si>
  <si>
    <t>Hamamatsu H10770B-40 mount with SM1 interface with electronics, single channel, v1 &lt;</t>
  </si>
  <si>
    <t>detection-primary-channel_SM1-mount-PMT-interface_no-optics, v1 &lt;</t>
  </si>
  <si>
    <t>detection-primary-channel_SM1-mount-PMT-interface_no-optics, v2 &lt;</t>
  </si>
  <si>
    <t>detection-primary-channel_SM1-mount-PMT-interface_no-optics, v3 &lt;</t>
  </si>
  <si>
    <t>Lenses &lt;</t>
  </si>
  <si>
    <t>Main channel &lt;</t>
  </si>
  <si>
    <t>main channel lenses, v3 &lt;</t>
  </si>
  <si>
    <t>Place the lenses here to allow easier swapping and theory references</t>
  </si>
  <si>
    <t>Hamamatsu-H10770B-40-GaAsp-PMT, SM1 interface, v1 &lt;</t>
  </si>
  <si>
    <t>Hamamatsu-H10770B-40-GaAsp-PMT, SM1 interface, v2 &lt;</t>
  </si>
  <si>
    <t>Hamamatsu-R3896, socket_C12597, SM1 interface, v1 &lt;</t>
  </si>
  <si>
    <t>main channel, Hamamatsu-H10770B-40-GaAsp-PMT, v1 &lt;</t>
  </si>
  <si>
    <t>main channel, Hamamatsu-H10770B-40-GaAsp-PMT, v2 &lt;</t>
  </si>
  <si>
    <t xml:space="preserve">main channel, Hamamatsu-R3896_side-on-PMT, v1 &lt; </t>
  </si>
  <si>
    <t>common 2ry channels dichroic &amp; filter, v1&lt;</t>
  </si>
  <si>
    <t>Liquid lens with electronics, v1&lt;</t>
  </si>
  <si>
    <t>Liquid lens with electronics, v2 &lt;</t>
  </si>
  <si>
    <t>ETL mount, stand-alone, v1 &lt;</t>
  </si>
  <si>
    <t>single ETL, stand-alone mounted on the collimated laser path &lt;</t>
  </si>
  <si>
    <t>Hamamatsu-R3896_with-socket_C12597 &lt;</t>
  </si>
  <si>
    <t>HYPERLINK(rigs!$E$3&amp;"", "")</t>
  </si>
  <si>
    <t>File:////C:\Users\nikit\Dropbox_max\rnd\microframe\pics\</t>
  </si>
  <si>
    <t>Root pictures' folder :</t>
  </si>
  <si>
    <t>SM1A12 - Adapter with External SM1 Threads and Internal M25 x 0.75 Threads</t>
  </si>
  <si>
    <t>https://www.thorlabs.com/thorproduct.cfm?partnumber=SM1A12</t>
  </si>
  <si>
    <t>Objective lenses &lt;</t>
  </si>
  <si>
    <t>Olympus XLUMPLFLN20XW &lt;</t>
  </si>
  <si>
    <t>SM1 adapters &lt;</t>
  </si>
  <si>
    <t>M25 x 0.75 internal to 30mm cage 4-40 screws adapter</t>
  </si>
  <si>
    <t>M25_0.75_to_C4W_adapter.png</t>
  </si>
  <si>
    <t>Objective shutters &lt;</t>
  </si>
  <si>
    <t>Uniblitz VS25 shutter mount, v1 &lt;</t>
  </si>
  <si>
    <t>objective shutter, Uniblitz VS25-based, v1 &lt;</t>
  </si>
  <si>
    <t>Objective shutter, DIY, v1 &lt;</t>
  </si>
  <si>
    <t>NEMA 17 stepper motor (Here: 400 steps/revolution) &lt;</t>
  </si>
  <si>
    <t>https://www.digikey.com/products/en/motors-solenoids-driver-boards-modules/stepper-motors/179?k=nema+17&amp;k=&amp;pkeyword=nema+17&amp;sv=0&amp;pv675=319797&amp;sf=0&amp;FV=1989%7C0%2Cgf200%7C2224%2Cgf400%7C2224%2C-8%7C179%2Cmu1.4A%7C2088%2Cmu1.7A%7C2088%2Cmu2A%7C2088&amp;quantity=&amp;ColumnSort=0&amp;page=1&amp;stock=1&amp;pageSize=25</t>
  </si>
  <si>
    <t>Stepper Motor: general digikey search</t>
  </si>
  <si>
    <t>1568-1106-ND</t>
  </si>
  <si>
    <t>https://www.digikey.com/product-detail/en/sparkfun-electronics/ROB-10846/1568-1106-ND/5318748</t>
  </si>
  <si>
    <t>Bipolar Stepper Motor Hybrid Frame Size 17 400 Step 1.7A 3VDC (ROB-10846)</t>
  </si>
  <si>
    <t>NEMA 17 mounting bracket + M3 screws &lt;</t>
  </si>
  <si>
    <t>google</t>
  </si>
  <si>
    <t xml:space="preserve">digikey search </t>
  </si>
  <si>
    <t>motor shields &lt;</t>
  </si>
  <si>
    <t>M-RS2000-48-8</t>
  </si>
  <si>
    <t>https://www.thorlabs.com/thorproduct.cfm?partnumber=MB4</t>
  </si>
  <si>
    <t>vertical stage servos and mounts &lt;</t>
  </si>
  <si>
    <t>CF038-P5</t>
  </si>
  <si>
    <t>https://www.thorlabs.com/thorproduct.cfm?partnumber=CF038-P5</t>
  </si>
  <si>
    <t xml:space="preserve">CF038-P5 - Clamping Fork, 0.38" Counterbored Slot, Universal, 5 Pack </t>
  </si>
  <si>
    <t>vertical stage servo and mounts, v1 &lt;</t>
  </si>
  <si>
    <t>Olympus XLUMPLFLN20XW objective, SM1 interface &lt;</t>
  </si>
  <si>
    <t>DAQ card for the imaging part of the microscope &lt;</t>
  </si>
  <si>
    <t>reminder: DAQ card: 1 input channel</t>
  </si>
  <si>
    <t>detection channels filters and dichroics &lt;</t>
  </si>
  <si>
    <t>2p-microscope 2 &lt;</t>
  </si>
  <si>
    <t>2p-microscope 1 &lt;</t>
  </si>
  <si>
    <t>Stage slider top adapter plate: diy acrylic, 9-12 mm</t>
  </si>
  <si>
    <t>Stage slider top adapter plate, MB4 aluminum board cutout &lt;</t>
  </si>
  <si>
    <t>Stage slider top adapter plate, MB4 aluminum board cut out operation</t>
  </si>
  <si>
    <t>Newport  ESP301-3G; 3-axis stage controller</t>
  </si>
  <si>
    <t>EasyDriver Shield Stepper Motor Driver power supply</t>
  </si>
  <si>
    <t>EasyDriver Shield Stepper Motor Driver with power supply &lt;</t>
  </si>
  <si>
    <t>https://www.newport.com/p/TRB25CC</t>
  </si>
  <si>
    <t>STEPPER MOTOR MNT/HDWR NEMA-17SZ</t>
  </si>
  <si>
    <t>1528-1178-ND</t>
  </si>
  <si>
    <t>Manual &lt;</t>
  </si>
  <si>
    <t>Motorized &lt;</t>
  </si>
  <si>
    <t>DIY actuators, full assemblies &lt;</t>
  </si>
  <si>
    <t>Thorlabs K-cube, KDC101 &lt;</t>
  </si>
  <si>
    <t xml:space="preserve">Newport 1-x controller, SMC100CC &lt; </t>
  </si>
  <si>
    <t>Teensy / Arduino-based controller &lt;</t>
  </si>
  <si>
    <t>teensy power supply (can be simply a powered micro USB cable)</t>
  </si>
  <si>
    <t>Hobbypower StepStick DRV8825-based motor driver &lt;</t>
  </si>
  <si>
    <t>Hobbypower StepStick DRV8825-based motor driver power supply</t>
  </si>
  <si>
    <t>1D diy actuator, pulley 3:1, v1 &lt;</t>
  </si>
  <si>
    <t>1D diy actuator, acrylic sprockets 3:1, v2 &lt;</t>
  </si>
  <si>
    <t>PT3 - 1" XYZ Translation Stage with Standard Micrometers, 1/4"-20 Taps</t>
  </si>
  <si>
    <t>https://www.thorlabs.com/thorproduct.cfm?partnumber=PT3</t>
  </si>
  <si>
    <t xml:space="preserve">PT3 </t>
  </si>
  <si>
    <t>3D stages &lt;</t>
  </si>
  <si>
    <t>Motorized 462-X-M stage - diy, sprocket actuator - 1 &lt;</t>
  </si>
  <si>
    <t>Stages &lt;</t>
  </si>
  <si>
    <t>Flexible shafts and couplings &lt;</t>
  </si>
  <si>
    <t>Remote Control Flexible Shafts Without Casing (inch)</t>
  </si>
  <si>
    <t>A 7C12-12633</t>
  </si>
  <si>
    <t>http://shop.sdp-si.com/catalog/product/?id=A_7C12-12633</t>
  </si>
  <si>
    <t>SDP/SI</t>
  </si>
  <si>
    <t>0.625" bore to 0.25" bore compound adapter &lt;</t>
  </si>
  <si>
    <t>https://www.servocity.com/0-770-set-screw-d-hubs</t>
  </si>
  <si>
    <t>Set Screw D-Hubs (Tapped), 0.770" Pattern</t>
  </si>
  <si>
    <t>5mm bore to 0.25" bore compound adapter &lt;</t>
  </si>
  <si>
    <t>Flexible shaft, 5mm bore to 0.625" bore assembly, v1 &lt;</t>
  </si>
  <si>
    <t>Full stage assemblies &lt;</t>
  </si>
  <si>
    <t>Transmissions &lt;</t>
  </si>
  <si>
    <t>https://www.thorlabs.com/thorproduct.cfm?partnumber=150-811ST-H</t>
  </si>
  <si>
    <t>150-811ST-H</t>
  </si>
  <si>
    <t xml:space="preserve">150-811ST-H - 1" Travel Micrometer Head with 0.001" Graduations, 5/64" (2.0 mm) Hex; handle OD=0.72" </t>
  </si>
  <si>
    <t>Newport SM-25, Vernier Micrometer, 25 mm Travel, 23 lb Load Capacity, 50.8 TPI; handle OD=0.625"</t>
  </si>
  <si>
    <t>Thorlabs micrometer heads</t>
  </si>
  <si>
    <t>https://www.thorlabs.com/navigation.cfm?guide_id=81</t>
  </si>
  <si>
    <t>https://www.newport.com/c/micrometer-heads</t>
  </si>
  <si>
    <t>Newport micrometer heads</t>
  </si>
  <si>
    <t>BE1T</t>
  </si>
  <si>
    <t xml:space="preserve">BE2T - Tapped Mechanical Component Base, 8-32 Thread </t>
  </si>
  <si>
    <t>BE2T</t>
  </si>
  <si>
    <t>https://www.thorlabs.com/thorproduct.cfm?partnumber=BE2T</t>
  </si>
  <si>
    <t xml:space="preserve">BE1T - Tapped Mechanical Component Base, 1/4"-20 Thread </t>
  </si>
  <si>
    <t>https://www.thorlabs.com/thorproduct.cfm?partnumber=BE1T</t>
  </si>
  <si>
    <t>RS8M</t>
  </si>
  <si>
    <t xml:space="preserve">RS8M - Ø25 mm Post Spacer, Thickness = 8 mm </t>
  </si>
  <si>
    <t>https://www.thorlabs.com/thorproduct.cfm?partnumber=RS8M</t>
  </si>
  <si>
    <t>C:\data\resilio\Dropbox\rnd\microframe\pics\post-slm-mirror-asmbly_v3.png</t>
  </si>
  <si>
    <t xml:space="preserve">KMSS </t>
  </si>
  <si>
    <t>https://www.thorlabs.com/thorproduct.cfm?partnumber=KMSS</t>
  </si>
  <si>
    <t xml:space="preserve">KMSS - Compact Kinematic Mirror Mount, Hex Adjuster, 8-32 Taps for Post Mounting </t>
  </si>
  <si>
    <t>KMS - Compact Kinematic Mirror Mount, 8-32 Taps for Post Mounting</t>
  </si>
  <si>
    <t>https://www.thorlabs.com/thorproduct.cfm?partnumber=KMS</t>
  </si>
  <si>
    <t>KMS</t>
  </si>
  <si>
    <t>spacial filters &lt;</t>
  </si>
  <si>
    <t>precision pinhole &lt;</t>
  </si>
  <si>
    <t>project red filter &lt;</t>
  </si>
  <si>
    <t xml:space="preserve">FEL0550 - Ø1" Longpass Filter, Cut-On Wavelength: 550 nm </t>
  </si>
  <si>
    <t>https://www.thorlabs.com/thorproduct.cfm?partnumber=FEL0550</t>
  </si>
  <si>
    <t xml:space="preserve">FEL0550 </t>
  </si>
  <si>
    <t>parabolic scanner mount &lt;</t>
  </si>
  <si>
    <t>parabolic scanner &lt;</t>
  </si>
  <si>
    <t>https://www.semrock.com/FilterDetails.aspx?id=FF01-945/SP-25</t>
  </si>
  <si>
    <t>https://www.semrock.com/FilterDetails.aspx?id=FF01-842/SP-25</t>
  </si>
  <si>
    <t>https://www.edmundoptics.com/p/875nm-25mm-diameter-od-4-shortpass-filter/28593/</t>
  </si>
  <si>
    <t>86-106</t>
  </si>
  <si>
    <t>875nm 25mm Diameter, OD 4.0 Shortpass Filter</t>
  </si>
  <si>
    <t>842 nm blocking edge BrightLine® short-pass filter</t>
  </si>
  <si>
    <t>945 nm blocking edge BrightLine® short-pass filter</t>
  </si>
  <si>
    <t>FF01-945/SP-25</t>
  </si>
  <si>
    <t>https://www.semrock.com/FilterDetails.aspx?id=FF01-890/SP-25</t>
  </si>
  <si>
    <t>890 nm blocking edge BrightLine® multiphoton short-pass emission filter</t>
  </si>
  <si>
    <t>blocks well up to 1010nm</t>
  </si>
  <si>
    <t>can be added to block 1045nm light</t>
  </si>
  <si>
    <t>expensive, but perhaps good solution to block all multiphoton pump light (haven't tried myself)</t>
  </si>
  <si>
    <t>Update for 64-648. Haven't tried. And there is no .cvs for the spectrum.</t>
  </si>
  <si>
    <t>discontinued. Worked fine, but worse than Semrock FF01-842</t>
  </si>
  <si>
    <t>https://www.idex-hs.com/store/product-detail/ff01_842_sp_25/fl-009671</t>
  </si>
  <si>
    <t>pump filter</t>
  </si>
  <si>
    <t>NIR behavioral camera filters&lt;</t>
  </si>
  <si>
    <t>https://www.idex-hs.com/store/product-detail/fbp01_825_22_12_5/fl-431335</t>
  </si>
  <si>
    <t>FBP01-825/22-25</t>
  </si>
  <si>
    <t>825/22 nm Nanopede# single-band bandpass</t>
  </si>
  <si>
    <t>notice that this filter isn't available directly from the web site. The version available is 12.5mm in diameter, which works with a custom adapter, but isn't as good as it blocks light. To order, contact AVR optics rep directly.</t>
  </si>
  <si>
    <t>SM05-Threaded Kinematic Mount for Thin Ø1/2" Optics, 8-32 Taps</t>
  </si>
  <si>
    <t>https://www.thorlabs.com/thorproduct.cfm?partnumber=KM05T</t>
  </si>
  <si>
    <t>KM05T</t>
  </si>
  <si>
    <t>MECCANIXITY PMMA Side Glow Fiber Optic Cable 2mm 1M for LED Light Guide in Home, Hotel</t>
  </si>
  <si>
    <t>https://www.amazon.com/gp/product/B09J14WPS4</t>
  </si>
  <si>
    <t>SM1 Lens Tube, 1.00" Thread Depth, One Retaining Ring Included</t>
  </si>
  <si>
    <t>https://www.thorlabs.com/thorproduct.cfm?partnumber=SM1L10</t>
  </si>
  <si>
    <t>bahavioral IR illumination&lt;</t>
  </si>
  <si>
    <t>Modification of the Thorlabs M780L3 for fiber optics &lt;</t>
  </si>
  <si>
    <t>Actual diameter is 2.08mm. Nothing special about this fiber. For other fibers and diameter modify the corresponding parameters in the Fusion 360 files.</t>
  </si>
  <si>
    <t>It's supposed to be attached to one of the Thorlabs mounted LED's: https://www.thorlabs.com/newgrouppage9.cfm?objectgroup_id=2692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</si>
</sst>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409]m/d/yyyy"/>
    <numFmt numFmtId="166" formatCode="_(\$* #,##0.00_);_(\$* \(#,##0.00\);_(\$* \-??_);_(@_)"/>
  </numFmts>
  <fonts count="12" x14ac:knownFonts="1">
    <font>
      <sz val="11"/>
      <color rgb="FF000000"/>
      <name val="Calibri"/>
      <family val="2"/>
      <charset val="1"/>
    </font>
    <font>
      <sz val="12"/>
      <color rgb="FF9C6500"/>
      <name val="Calibri"/>
      <family val="2"/>
      <charset val="1"/>
    </font>
    <font>
      <sz val="10"/>
      <name val="Arial"/>
      <charset val="1"/>
    </font>
    <font>
      <sz val="12"/>
      <color rgb="FF000000"/>
      <name val="Calibri"/>
      <family val="2"/>
      <charset val="204"/>
    </font>
    <font>
      <b/>
      <sz val="11"/>
      <color rgb="FF000000"/>
      <name val="Calibri"/>
      <family val="2"/>
      <charset val="1"/>
    </font>
    <font>
      <u/>
      <sz val="11"/>
      <color rgb="FF0563C1"/>
      <name val="Calibri"/>
      <family val="2"/>
      <charset val="1"/>
    </font>
    <font>
      <b/>
      <u/>
      <sz val="11"/>
      <color rgb="FF0563C1"/>
      <name val="Calibri"/>
      <family val="2"/>
      <charset val="1"/>
    </font>
    <font>
      <sz val="12"/>
      <color rgb="FF000000"/>
      <name val="Calibri"/>
      <family val="2"/>
      <charset val="1"/>
    </font>
    <font>
      <sz val="11"/>
      <color rgb="FF9C6500"/>
      <name val="Calibri"/>
      <family val="2"/>
      <charset val="1"/>
    </font>
    <font>
      <sz val="11"/>
      <color rgb="FF000000"/>
      <name val="Calibri"/>
      <family val="2"/>
      <charset val="1"/>
    </font>
    <font>
      <sz val="11"/>
      <color rgb="FF000000"/>
      <name val="Calibri"/>
      <family val="2"/>
    </font>
    <font>
      <b/>
      <sz val="11"/>
      <color rgb="FF000000"/>
      <name val="Calibri"/>
      <family val="2"/>
    </font>
  </fonts>
  <fills count="3">
    <fill>
      <patternFill patternType="none"/>
    </fill>
    <fill>
      <patternFill patternType="gray125"/>
    </fill>
    <fill>
      <patternFill patternType="solid">
        <fgColor rgb="FFFFEB9C"/>
        <bgColor rgb="FFFFFFCC"/>
      </patternFill>
    </fill>
  </fills>
  <borders count="3">
    <border>
      <left/>
      <right/>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8">
    <xf numFmtId="0" fontId="0" fillId="0" borderId="0"/>
    <xf numFmtId="166" fontId="9" fillId="0" borderId="0"/>
    <xf numFmtId="0" fontId="5" fillId="0" borderId="0"/>
    <xf numFmtId="166" fontId="9" fillId="0" borderId="0"/>
    <xf numFmtId="0" fontId="1" fillId="2" borderId="0"/>
    <xf numFmtId="0" fontId="2" fillId="0" borderId="0"/>
    <xf numFmtId="0" fontId="3" fillId="0" borderId="0"/>
    <xf numFmtId="0" fontId="8" fillId="2" borderId="0"/>
  </cellStyleXfs>
  <cellXfs count="45">
    <xf numFmtId="0" fontId="0" fillId="0" borderId="0" xfId="0"/>
    <xf numFmtId="49" fontId="4" fillId="0" borderId="0" xfId="0" applyNumberFormat="1" applyFont="1"/>
    <xf numFmtId="0" fontId="0" fillId="0" borderId="0" xfId="0" applyAlignment="1">
      <alignment horizontal="center"/>
    </xf>
    <xf numFmtId="49" fontId="4" fillId="0" borderId="0" xfId="0" applyNumberFormat="1" applyFont="1" applyAlignment="1">
      <alignment horizontal="left"/>
    </xf>
    <xf numFmtId="4" fontId="4" fillId="0" borderId="0" xfId="0" applyNumberFormat="1" applyFont="1" applyAlignment="1">
      <alignment horizontal="left"/>
    </xf>
    <xf numFmtId="0" fontId="4" fillId="0" borderId="0" xfId="0" applyFont="1" applyAlignment="1">
      <alignment horizontal="right"/>
    </xf>
    <xf numFmtId="2" fontId="0" fillId="0" borderId="0" xfId="0" applyNumberFormat="1"/>
    <xf numFmtId="49" fontId="0" fillId="0" borderId="0" xfId="0" applyNumberFormat="1" applyAlignment="1">
      <alignment horizontal="left"/>
    </xf>
    <xf numFmtId="49" fontId="5" fillId="0" borderId="0" xfId="2" applyNumberFormat="1"/>
    <xf numFmtId="49" fontId="4" fillId="0" borderId="0" xfId="0" applyNumberFormat="1" applyFont="1" applyAlignment="1">
      <alignment horizontal="center"/>
    </xf>
    <xf numFmtId="4" fontId="4" fillId="0" borderId="0" xfId="0" applyNumberFormat="1" applyFont="1" applyAlignment="1">
      <alignment horizontal="center"/>
    </xf>
    <xf numFmtId="4" fontId="5" fillId="0" borderId="0" xfId="2" applyNumberFormat="1"/>
    <xf numFmtId="4" fontId="4" fillId="0" borderId="0" xfId="0" applyNumberFormat="1" applyFont="1"/>
    <xf numFmtId="0" fontId="4" fillId="0" borderId="0" xfId="0" applyFont="1" applyAlignment="1">
      <alignment horizontal="left"/>
    </xf>
    <xf numFmtId="0" fontId="0" fillId="0" borderId="0" xfId="0" applyAlignment="1">
      <alignment horizontal="left"/>
    </xf>
    <xf numFmtId="2" fontId="4" fillId="0" borderId="0" xfId="0" applyNumberFormat="1" applyFont="1" applyAlignment="1">
      <alignment horizontal="center"/>
    </xf>
    <xf numFmtId="0" fontId="4" fillId="0" borderId="0" xfId="0" applyFont="1" applyAlignment="1">
      <alignment horizontal="center"/>
    </xf>
    <xf numFmtId="0" fontId="6" fillId="0" borderId="0" xfId="2" applyFont="1"/>
    <xf numFmtId="0" fontId="7" fillId="0" borderId="0" xfId="0" applyFont="1"/>
    <xf numFmtId="0" fontId="8" fillId="2" borderId="0" xfId="7"/>
    <xf numFmtId="4" fontId="8" fillId="2" borderId="0" xfId="7" applyNumberFormat="1"/>
    <xf numFmtId="0" fontId="4" fillId="0" borderId="0" xfId="0" applyFont="1"/>
    <xf numFmtId="1" fontId="0" fillId="0" borderId="0" xfId="0" applyNumberFormat="1"/>
    <xf numFmtId="0" fontId="2" fillId="0" borderId="0" xfId="5"/>
    <xf numFmtId="1" fontId="2" fillId="0" borderId="0" xfId="5" applyNumberFormat="1"/>
    <xf numFmtId="0" fontId="10" fillId="0" borderId="0" xfId="0" applyFont="1"/>
    <xf numFmtId="0" fontId="10" fillId="0" borderId="0" xfId="0" applyFont="1" applyAlignment="1">
      <alignment horizontal="right"/>
    </xf>
    <xf numFmtId="0" fontId="10" fillId="0" borderId="0" xfId="0" applyFont="1" applyAlignment="1">
      <alignment horizontal="left"/>
    </xf>
    <xf numFmtId="3" fontId="0" fillId="0" borderId="0" xfId="0" applyNumberFormat="1"/>
    <xf numFmtId="0" fontId="5" fillId="0" borderId="0" xfId="2"/>
    <xf numFmtId="4" fontId="0" fillId="0" borderId="0" xfId="0" applyNumberFormat="1"/>
    <xf numFmtId="49" fontId="0" fillId="0" borderId="0" xfId="0" applyNumberFormat="1"/>
    <xf numFmtId="164" fontId="0" fillId="0" borderId="0" xfId="0" applyNumberFormat="1"/>
    <xf numFmtId="164" fontId="4" fillId="0" borderId="0" xfId="0" applyNumberFormat="1" applyFont="1"/>
    <xf numFmtId="165" fontId="0" fillId="0" borderId="0" xfId="0" applyNumberFormat="1"/>
    <xf numFmtId="164" fontId="7" fillId="0" borderId="0" xfId="0" applyNumberFormat="1" applyFont="1"/>
    <xf numFmtId="166" fontId="0" fillId="0" borderId="0" xfId="1" applyFont="1"/>
    <xf numFmtId="0" fontId="0" fillId="0" borderId="1" xfId="0" applyBorder="1"/>
    <xf numFmtId="0" fontId="0" fillId="0" borderId="2" xfId="0" applyBorder="1" applyAlignment="1">
      <alignment horizontal="right"/>
    </xf>
    <xf numFmtId="2" fontId="0" fillId="0" borderId="0" xfId="0" applyNumberFormat="1" applyAlignment="1">
      <alignment horizontal="left"/>
    </xf>
    <xf numFmtId="2" fontId="5" fillId="0" borderId="0" xfId="2" applyNumberFormat="1"/>
    <xf numFmtId="49" fontId="10" fillId="0" borderId="0" xfId="0" applyNumberFormat="1" applyFont="1"/>
    <xf numFmtId="0" fontId="11" fillId="0" borderId="0" xfId="0" applyFont="1"/>
    <xf numFmtId="0" fontId="0" fillId="0" borderId="0" xfId="0" applyAlignment="1">
      <alignment horizontal="left" vertical="top" wrapText="1"/>
    </xf>
    <xf numFmtId="0" fontId="0" fillId="0" borderId="0" xfId="0"/>
  </cellXfs>
  <cellStyles count="8">
    <cellStyle name="Currency" xfId="1" builtinId="4"/>
    <cellStyle name="Currency 2" xfId="3" xr:uid="{00000000-0005-0000-0000-000001000000}"/>
    <cellStyle name="Excel Built-in Neutral" xfId="7" xr:uid="{00000000-0005-0000-0000-000002000000}"/>
    <cellStyle name="Hyperlink" xfId="2" builtinId="8"/>
    <cellStyle name="Neutral 2" xfId="4" xr:uid="{00000000-0005-0000-0000-000004000000}"/>
    <cellStyle name="Normal" xfId="0" builtinId="0"/>
    <cellStyle name="Normal 2" xfId="5" xr:uid="{00000000-0005-0000-0000-000006000000}"/>
    <cellStyle name="Normal 3"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i.com/en-us/support/model.pcie-6374.html" TargetMode="External"/><Relationship Id="rId1" Type="http://schemas.openxmlformats.org/officeDocument/2006/relationships/hyperlink" Target="../../../../AppData/Roaming/microframe/pic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thorlabs.com/thorproduct.cfm?partnumber=C1515" TargetMode="External"/><Relationship Id="rId13" Type="http://schemas.openxmlformats.org/officeDocument/2006/relationships/hyperlink" Target="https://www.thorlabs.com/thorproduct.cfm?partnumber=LMR1S" TargetMode="External"/><Relationship Id="rId18" Type="http://schemas.openxmlformats.org/officeDocument/2006/relationships/hyperlink" Target="https://www.newport.com/p/462-XY-M" TargetMode="External"/><Relationship Id="rId3" Type="http://schemas.openxmlformats.org/officeDocument/2006/relationships/hyperlink" Target="https://www.thorlabs.com/thorproduct.cfm?partnumber=C1515" TargetMode="External"/><Relationship Id="rId21" Type="http://schemas.openxmlformats.org/officeDocument/2006/relationships/hyperlink" Target="https://www.newport.com/p/ESP300-J" TargetMode="External"/><Relationship Id="rId7" Type="http://schemas.openxmlformats.org/officeDocument/2006/relationships/hyperlink" Target="https://www.thorlabs.com/thorproduct.cfm?partnumber=P6" TargetMode="External"/><Relationship Id="rId12" Type="http://schemas.openxmlformats.org/officeDocument/2006/relationships/hyperlink" Target="https://www.thorlabs.com/thorproduct.cfm?partnumber=TR8" TargetMode="External"/><Relationship Id="rId17" Type="http://schemas.openxmlformats.org/officeDocument/2006/relationships/hyperlink" Target="https://www.thorlabs.com/thorproduct.cfm?partnumber=MB4U" TargetMode="External"/><Relationship Id="rId25" Type="http://schemas.openxmlformats.org/officeDocument/2006/relationships/hyperlink" Target="https://www.newport.com/p/ESP300-J" TargetMode="External"/><Relationship Id="rId2" Type="http://schemas.openxmlformats.org/officeDocument/2006/relationships/hyperlink" Target="https://www.thorlabs.com/thorproduct.cfm?partnumber=P8" TargetMode="External"/><Relationship Id="rId16" Type="http://schemas.openxmlformats.org/officeDocument/2006/relationships/hyperlink" Target="https://www.thorlabs.com/thorproduct.cfm?partnumber=KPS101" TargetMode="External"/><Relationship Id="rId20" Type="http://schemas.openxmlformats.org/officeDocument/2006/relationships/hyperlink" Target="https://www.newport.com/f/esp301-3-axis-dc-and-stepper-motion-controller" TargetMode="External"/><Relationship Id="rId1" Type="http://schemas.openxmlformats.org/officeDocument/2006/relationships/hyperlink" Target="https://www.thorlabs.com/thorproduct.cfm?partnumber=MB1218" TargetMode="External"/><Relationship Id="rId6" Type="http://schemas.openxmlformats.org/officeDocument/2006/relationships/hyperlink" Target="https://www.thorlabs.com/thorproduct.cfm?partnumber=C1515" TargetMode="External"/><Relationship Id="rId11" Type="http://schemas.openxmlformats.org/officeDocument/2006/relationships/hyperlink" Target="https://www.thorlabs.com/thorproduct.cfm?partnumber=RA180" TargetMode="External"/><Relationship Id="rId24" Type="http://schemas.openxmlformats.org/officeDocument/2006/relationships/hyperlink" Target="https://www.newport.com/f/esp301-3-axis-dc-and-stepper-motion-controller" TargetMode="External"/><Relationship Id="rId5" Type="http://schemas.openxmlformats.org/officeDocument/2006/relationships/hyperlink" Target="https://www.thorlabs.com/thorproduct.cfm?partnumber=P4" TargetMode="External"/><Relationship Id="rId15" Type="http://schemas.openxmlformats.org/officeDocument/2006/relationships/hyperlink" Target="https://www.thorlabs.com/thorproduct.cfm?partnumber=LEDD1B" TargetMode="External"/><Relationship Id="rId23" Type="http://schemas.openxmlformats.org/officeDocument/2006/relationships/hyperlink" Target="https://www.newport.com/p/TRB25CC" TargetMode="External"/><Relationship Id="rId10" Type="http://schemas.openxmlformats.org/officeDocument/2006/relationships/hyperlink" Target="https://www.thorlabs.com/thorproduct.cfm?partnumber=TR075" TargetMode="External"/><Relationship Id="rId19" Type="http://schemas.openxmlformats.org/officeDocument/2006/relationships/hyperlink" Target="https://www.newport.com/p/TRB25CC" TargetMode="External"/><Relationship Id="rId4" Type="http://schemas.openxmlformats.org/officeDocument/2006/relationships/hyperlink" Target="http://apollocaster.com/store/index.php?main_page=product_info&amp;products_id=89449&amp;zenid=f7bd192c04ba3b7ee7e569ae335b514f" TargetMode="External"/><Relationship Id="rId9" Type="http://schemas.openxmlformats.org/officeDocument/2006/relationships/hyperlink" Target="https://www.thorlabs.com/thorproduct.cfm?partnumber=PH1" TargetMode="External"/><Relationship Id="rId14" Type="http://schemas.openxmlformats.org/officeDocument/2006/relationships/hyperlink" Target="https://www.thorlabs.com/thorproduct.cfm?partnumber=M780L3" TargetMode="External"/><Relationship Id="rId22" Type="http://schemas.openxmlformats.org/officeDocument/2006/relationships/hyperlink" Target="https://www.newport.com/p/462-XY-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ptgrey.com/grasshopper3-41-mp-mono-usb3-vision-cmosis-cmv4000-3e12-camera" TargetMode="External"/><Relationship Id="rId18" Type="http://schemas.openxmlformats.org/officeDocument/2006/relationships/hyperlink" Target="https://www.thorlabs.com/thorproduct.cfm?partnumber=ER1.5" TargetMode="External"/><Relationship Id="rId26" Type="http://schemas.openxmlformats.org/officeDocument/2006/relationships/hyperlink" Target="https://www.thorlabs.com/thorproduct.cfm?partnumber=LCP01B" TargetMode="External"/><Relationship Id="rId39" Type="http://schemas.openxmlformats.org/officeDocument/2006/relationships/hyperlink" Target="https://www.edmundoptics.com/p/875nm-25mm-diameter-od-4-shortpass-filter/28593/" TargetMode="External"/><Relationship Id="rId21" Type="http://schemas.openxmlformats.org/officeDocument/2006/relationships/hyperlink" Target="https://www.thorlabs.com/thorproduct.cfm?partnumber=LA1979-B" TargetMode="External"/><Relationship Id="rId34" Type="http://schemas.openxmlformats.org/officeDocument/2006/relationships/hyperlink" Target="https://www.thorlabs.com/thorproduct.cfm?partnumber=SM2A55" TargetMode="External"/><Relationship Id="rId42" Type="http://schemas.openxmlformats.org/officeDocument/2006/relationships/hyperlink" Target="https://www.thorlabs.com/thorproduct.cfm?partnumber=KM05T" TargetMode="External"/><Relationship Id="rId7" Type="http://schemas.openxmlformats.org/officeDocument/2006/relationships/hyperlink" Target="https://www.thorlabs.com/thorproduct.cfm?partnumber=FH2" TargetMode="External"/><Relationship Id="rId2" Type="http://schemas.openxmlformats.org/officeDocument/2006/relationships/hyperlink" Target="https://computar.com/product/601/MLH-10X" TargetMode="External"/><Relationship Id="rId16" Type="http://schemas.openxmlformats.org/officeDocument/2006/relationships/hyperlink" Target="https://www.thorlabs.com/thorproduct.cfm?partnumber=CP08" TargetMode="External"/><Relationship Id="rId29" Type="http://schemas.openxmlformats.org/officeDocument/2006/relationships/hyperlink" Target="https://www.thorlabs.com/thorproduct.cfm?partnumber=TR1.5" TargetMode="External"/><Relationship Id="rId1" Type="http://schemas.openxmlformats.org/officeDocument/2006/relationships/hyperlink" Target="https://www.alliedvision.com/en/products/cameras/detail/Pike/F-032.html" TargetMode="External"/><Relationship Id="rId6" Type="http://schemas.openxmlformats.org/officeDocument/2006/relationships/hyperlink" Target="https://www.edmundoptics.com/optics/optical-mirrors/hot-cold-mirrors/101.6-x-127mm-45deg-aoi-hot-mirror/" TargetMode="External"/><Relationship Id="rId11" Type="http://schemas.openxmlformats.org/officeDocument/2006/relationships/hyperlink" Target="https://www.thorlabs.com/thorproduct.cfm?partnumber=PH2" TargetMode="External"/><Relationship Id="rId24" Type="http://schemas.openxmlformats.org/officeDocument/2006/relationships/hyperlink" Target="https://www.thorlabs.com/thorproduct.cfm?partnumber=ER6" TargetMode="External"/><Relationship Id="rId32" Type="http://schemas.openxmlformats.org/officeDocument/2006/relationships/hyperlink" Target="https://www.thorlabs.com/thorproduct.cfm?partnumber=FP02" TargetMode="External"/><Relationship Id="rId37" Type="http://schemas.openxmlformats.org/officeDocument/2006/relationships/hyperlink" Target="https://www.semrock.com/FilterDetails.aspx?id=FF01-945/SP-25" TargetMode="External"/><Relationship Id="rId40" Type="http://schemas.openxmlformats.org/officeDocument/2006/relationships/hyperlink" Target="https://www.semrock.com/FilterDetails.aspx?id=FF01-890/SP-25" TargetMode="External"/><Relationship Id="rId45" Type="http://schemas.openxmlformats.org/officeDocument/2006/relationships/hyperlink" Target="../../../../AppData/Roaming/microframe/pics/thorlabs/M780L3.jpg" TargetMode="External"/><Relationship Id="rId5" Type="http://schemas.openxmlformats.org/officeDocument/2006/relationships/hyperlink" Target="https://www.thorlabs.com/thorproduct.cfm?partnumber=TRF90" TargetMode="External"/><Relationship Id="rId15" Type="http://schemas.openxmlformats.org/officeDocument/2006/relationships/hyperlink" Target="https://www.thorlabs.com/thorproduct.cfm?partnumber=SM1A39" TargetMode="External"/><Relationship Id="rId23" Type="http://schemas.openxmlformats.org/officeDocument/2006/relationships/hyperlink" Target="https://www.thorlabs.com/thorproduct.cfm?partnumber=ER4" TargetMode="External"/><Relationship Id="rId28" Type="http://schemas.openxmlformats.org/officeDocument/2006/relationships/hyperlink" Target="https://www.thorlabs.com/thorproduct.cfm?partnumber=RA180" TargetMode="External"/><Relationship Id="rId36" Type="http://schemas.openxmlformats.org/officeDocument/2006/relationships/hyperlink" Target="https://www.thorlabs.com/thorproduct.cfm?partnumber=LA1417-B" TargetMode="External"/><Relationship Id="rId10" Type="http://schemas.openxmlformats.org/officeDocument/2006/relationships/hyperlink" Target="https://www.thorlabs.com/thorproduct.cfm?partnumber" TargetMode="External"/><Relationship Id="rId19" Type="http://schemas.openxmlformats.org/officeDocument/2006/relationships/hyperlink" Target="https://www.thorlabs.com/thorproduct.cfm?partnumber=LCP02" TargetMode="External"/><Relationship Id="rId31" Type="http://schemas.openxmlformats.org/officeDocument/2006/relationships/hyperlink" Target="https://www.edmundoptics.com/p/45deg-aoi-101-x-127mm-hot-mirror/19184/" TargetMode="External"/><Relationship Id="rId44" Type="http://schemas.openxmlformats.org/officeDocument/2006/relationships/hyperlink" Target="https://www.thorlabs.com/thorproduct.cfm?partnumber=SM1L10" TargetMode="External"/><Relationship Id="rId4" Type="http://schemas.openxmlformats.org/officeDocument/2006/relationships/hyperlink" Target="https://www.edmundoptics.com/optics/optical-filters/shortpass-edge-filters/875nm-25mm-diameter-od-2-shortpass-filter/" TargetMode="External"/><Relationship Id="rId9" Type="http://schemas.openxmlformats.org/officeDocument/2006/relationships/hyperlink" Target="https://www.thorlabs.com/thorproduct.cfm?partnumber" TargetMode="External"/><Relationship Id="rId14" Type="http://schemas.openxmlformats.org/officeDocument/2006/relationships/hyperlink" Target="https://www.flir.com/products/usb-3.1-locking-cable/" TargetMode="External"/><Relationship Id="rId22" Type="http://schemas.openxmlformats.org/officeDocument/2006/relationships/hyperlink" Target="https://www.thorlabs.com/thorproduct.cfm?partnumber=LA1145-B" TargetMode="External"/><Relationship Id="rId27" Type="http://schemas.openxmlformats.org/officeDocument/2006/relationships/hyperlink" Target="https://www.thorlabs.com/thorproduct.cfm?partnumber=TR2" TargetMode="External"/><Relationship Id="rId30" Type="http://schemas.openxmlformats.org/officeDocument/2006/relationships/hyperlink" Target="https://www.thorlabs.com/thorproduct.cfm?partnumber=AM45T" TargetMode="External"/><Relationship Id="rId35" Type="http://schemas.openxmlformats.org/officeDocument/2006/relationships/hyperlink" Target="https://www.thorlabs.com/thorproduct.cfm?partnumber=LCP08" TargetMode="External"/><Relationship Id="rId43" Type="http://schemas.openxmlformats.org/officeDocument/2006/relationships/hyperlink" Target="https://www.amazon.com/gp/product/B09J14WPS4" TargetMode="External"/><Relationship Id="rId8" Type="http://schemas.openxmlformats.org/officeDocument/2006/relationships/hyperlink" Target="https://www.thorlabs.com/thorproduct.cfm?partnumber=RA90" TargetMode="External"/><Relationship Id="rId3" Type="http://schemas.openxmlformats.org/officeDocument/2006/relationships/hyperlink" Target="http://www.hoyafilter.com/hoya/products/specialeffectsfilters/r72infrared/" TargetMode="External"/><Relationship Id="rId12" Type="http://schemas.openxmlformats.org/officeDocument/2006/relationships/hyperlink" Target="https://www.thorlabs.com/thorproduct.cfm?partnumber=BA1S" TargetMode="External"/><Relationship Id="rId17" Type="http://schemas.openxmlformats.org/officeDocument/2006/relationships/hyperlink" Target="https://www.thorlabs.com/thorproduct.cfm?partnumber=DCP1" TargetMode="External"/><Relationship Id="rId25" Type="http://schemas.openxmlformats.org/officeDocument/2006/relationships/hyperlink" Target="https://www.thorlabs.com/thorproduct.cfm?partnumber" TargetMode="External"/><Relationship Id="rId33" Type="http://schemas.openxmlformats.org/officeDocument/2006/relationships/hyperlink" Target="https://www.thorlabs.com/thorproduct.cfm?partnumber=LCP01B" TargetMode="External"/><Relationship Id="rId38" Type="http://schemas.openxmlformats.org/officeDocument/2006/relationships/hyperlink" Target="https://www.semrock.com/FilterDetails.aspx?id=FF01-842/SP-25" TargetMode="External"/><Relationship Id="rId20" Type="http://schemas.openxmlformats.org/officeDocument/2006/relationships/hyperlink" Target="https://www.thorlabs.com/thorproduct.cfm?partnumber=LCP01" TargetMode="External"/><Relationship Id="rId41" Type="http://schemas.openxmlformats.org/officeDocument/2006/relationships/hyperlink" Target="https://www.idex-hs.com/store/product-detail/fbp01_825_22_12_5/fl-431335"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horlabs.com/thorproduct.cfm?partnumber=PH2" TargetMode="External"/><Relationship Id="rId13" Type="http://schemas.openxmlformats.org/officeDocument/2006/relationships/hyperlink" Target="https://www.thorlabs.com/thorproduct.cfm?partnumber=FH2" TargetMode="External"/><Relationship Id="rId18" Type="http://schemas.openxmlformats.org/officeDocument/2006/relationships/hyperlink" Target="https://www.thorlabs.com/thorproduct.cfm?partnumber=RA90" TargetMode="External"/><Relationship Id="rId3" Type="http://schemas.openxmlformats.org/officeDocument/2006/relationships/hyperlink" Target="https://www.thorlabs.com/thorproduct.cfm?partnumber=SWC" TargetMode="External"/><Relationship Id="rId7" Type="http://schemas.openxmlformats.org/officeDocument/2006/relationships/hyperlink" Target="https://www.thorlabs.com/thorproduct.cfm?partnumber=BA1S" TargetMode="External"/><Relationship Id="rId12" Type="http://schemas.openxmlformats.org/officeDocument/2006/relationships/hyperlink" Target="https://www.edmundoptics.com/p/762-x-762mm-enhanced-aluminum-4-6lambda-mirror/26569/" TargetMode="External"/><Relationship Id="rId17" Type="http://schemas.openxmlformats.org/officeDocument/2006/relationships/hyperlink" Target="https://www.thorlabs.com/thorproduct.cfm?partnumber" TargetMode="External"/><Relationship Id="rId2" Type="http://schemas.openxmlformats.org/officeDocument/2006/relationships/hyperlink" Target="https://www.thorlabs.com/thorproduct.cfm?partnumber=NE510B" TargetMode="External"/><Relationship Id="rId16" Type="http://schemas.openxmlformats.org/officeDocument/2006/relationships/hyperlink" Target="https://www.autom8.com/shop/perfusion-pencil-zero-dead-volume-4-channel/" TargetMode="External"/><Relationship Id="rId20" Type="http://schemas.openxmlformats.org/officeDocument/2006/relationships/hyperlink" Target="https://www.thorlabs.com/thorproduct.cfm?partnumber=FEL0550" TargetMode="External"/><Relationship Id="rId1" Type="http://schemas.openxmlformats.org/officeDocument/2006/relationships/hyperlink" Target="https://www.ebay.com/itm/405nm-100mw-Blue-Violet-Focusable-Adjustable-Laser-Dot-Module-2-1-DC-plug/262764734218?hash=item3d2dffa70a:g:j04AAOSwP~tW2ZAS" TargetMode="External"/><Relationship Id="rId6" Type="http://schemas.openxmlformats.org/officeDocument/2006/relationships/hyperlink" Target="https://www.thorlabs.com/thorproduct.cfm?partnumber=PF10-03-P01" TargetMode="External"/><Relationship Id="rId11" Type="http://schemas.openxmlformats.org/officeDocument/2006/relationships/hyperlink" Target="https://www.semrock.com/FilterDetails.aspx?id=BLP01-532R-25" TargetMode="External"/><Relationship Id="rId5" Type="http://schemas.openxmlformats.org/officeDocument/2006/relationships/hyperlink" Target="https://www.thorlabs.com/thorproduct.cfm?partnumber=KM100" TargetMode="External"/><Relationship Id="rId15" Type="http://schemas.openxmlformats.org/officeDocument/2006/relationships/hyperlink" Target="https://www.thorlabs.com/thorproduct.cfm?partnumber" TargetMode="External"/><Relationship Id="rId10" Type="http://schemas.openxmlformats.org/officeDocument/2006/relationships/hyperlink" Target="https://www.amazon.com/gp/product/B005Q2EGG6/ref=ox_sc_act_title_1?ie=UTF8&amp;psc=1&amp;smid=ATVPDKIKX0DER" TargetMode="External"/><Relationship Id="rId19" Type="http://schemas.openxmlformats.org/officeDocument/2006/relationships/hyperlink" Target="https://www.thorlabs.com/thorproduct.cfm?partnumber=SWC" TargetMode="External"/><Relationship Id="rId4" Type="http://schemas.openxmlformats.org/officeDocument/2006/relationships/hyperlink" Target="https://www.thorlabs.com/thorproduct.cfm?partnumber" TargetMode="External"/><Relationship Id="rId9" Type="http://schemas.openxmlformats.org/officeDocument/2006/relationships/hyperlink" Target="https://www.thorlabs.com/thorproduct.cfm?partnumber" TargetMode="External"/><Relationship Id="rId14" Type="http://schemas.openxmlformats.org/officeDocument/2006/relationships/hyperlink" Target="https://www.thorlabs.com/thorproduct.cfm?partnumber=RA90"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thorlabs.com/thorproduct.cfm?partnumber=BE1R" TargetMode="External"/><Relationship Id="rId117" Type="http://schemas.openxmlformats.org/officeDocument/2006/relationships/hyperlink" Target="https://www.thorlabs.com/newgrouppage9.cfm?objectgroup_id=112" TargetMode="External"/><Relationship Id="rId21" Type="http://schemas.openxmlformats.org/officeDocument/2006/relationships/hyperlink" Target="https://www.thorlabs.com/thorproduct.cfm?partnumber=RM1G" TargetMode="External"/><Relationship Id="rId42" Type="http://schemas.openxmlformats.org/officeDocument/2006/relationships/hyperlink" Target="https://www.thorlabs.com/thorproduct.cfm?partnumber=ER12" TargetMode="External"/><Relationship Id="rId47" Type="http://schemas.openxmlformats.org/officeDocument/2006/relationships/hyperlink" Target="https://www.thorlabs.com/thorproduct.cfm?partnumber=SM1T2" TargetMode="External"/><Relationship Id="rId63" Type="http://schemas.openxmlformats.org/officeDocument/2006/relationships/hyperlink" Target="https://www.thorlabs.com/thorproduct.cfm?partnumber=KMCP" TargetMode="External"/><Relationship Id="rId68" Type="http://schemas.openxmlformats.org/officeDocument/2006/relationships/hyperlink" Target="https://www.thorlabs.com/thorproduct.cfm?partnumber=MC-5" TargetMode="External"/><Relationship Id="rId84" Type="http://schemas.openxmlformats.org/officeDocument/2006/relationships/hyperlink" Target="https://www.thorlabs.com/thorproduct.cfm?partnumber=DCP1" TargetMode="External"/><Relationship Id="rId89" Type="http://schemas.openxmlformats.org/officeDocument/2006/relationships/hyperlink" Target="https://www.thorlabs.com/thorproduct.cfm?partnumber=ER2-P4" TargetMode="External"/><Relationship Id="rId112" Type="http://schemas.openxmlformats.org/officeDocument/2006/relationships/hyperlink" Target="https://www.thorlabs.com/thorproduct.cfm?partnumber=KL03" TargetMode="External"/><Relationship Id="rId16" Type="http://schemas.openxmlformats.org/officeDocument/2006/relationships/hyperlink" Target="https://www.thorlabs.com/thorproduct.cfm?partnumber=VRC2D1" TargetMode="External"/><Relationship Id="rId107" Type="http://schemas.openxmlformats.org/officeDocument/2006/relationships/hyperlink" Target="https://www.thorlabs.com/thorproduct.cfm?partnumber=AC254-150-B" TargetMode="External"/><Relationship Id="rId11" Type="http://schemas.openxmlformats.org/officeDocument/2006/relationships/hyperlink" Target="https://www.thorlabs.com/thorproduct.cfm?partnumber=NE510B-B" TargetMode="External"/><Relationship Id="rId32" Type="http://schemas.openxmlformats.org/officeDocument/2006/relationships/hyperlink" Target="https://www.thorlabs.com/thorproduct.cfm?partnumber=CP20S" TargetMode="External"/><Relationship Id="rId37" Type="http://schemas.openxmlformats.org/officeDocument/2006/relationships/hyperlink" Target="https://www.thorlabs.com/thorproduct.cfm?partnumber=ER3-P4" TargetMode="External"/><Relationship Id="rId53" Type="http://schemas.openxmlformats.org/officeDocument/2006/relationships/hyperlink" Target="https://www.thorlabs.com/thorproduct.cfm?partnumber=SM1S01" TargetMode="External"/><Relationship Id="rId58" Type="http://schemas.openxmlformats.org/officeDocument/2006/relationships/hyperlink" Target="https://www.thorlabs.com/thorproduct.cfm?partnumber=PM100D" TargetMode="External"/><Relationship Id="rId74" Type="http://schemas.openxmlformats.org/officeDocument/2006/relationships/hyperlink" Target="https://www.thorlabs.com/thorproduct.cfm?partnumber=LB1" TargetMode="External"/><Relationship Id="rId79" Type="http://schemas.openxmlformats.org/officeDocument/2006/relationships/hyperlink" Target="https://www.thorlabs.com/thorproduct.cfm?partnumber=SS6N013" TargetMode="External"/><Relationship Id="rId102" Type="http://schemas.openxmlformats.org/officeDocument/2006/relationships/hyperlink" Target="https://www.thorlabs.com/thorproduct.cfm?partnumber=PH3-P5" TargetMode="External"/><Relationship Id="rId5" Type="http://schemas.openxmlformats.org/officeDocument/2006/relationships/hyperlink" Target="https://www.thorlabs.com/thorproduct.cfm?partnumber=PH2" TargetMode="External"/><Relationship Id="rId90" Type="http://schemas.openxmlformats.org/officeDocument/2006/relationships/hyperlink" Target="https://www.thorlabs.com/thorproduct.cfm?partnumber" TargetMode="External"/><Relationship Id="rId95" Type="http://schemas.openxmlformats.org/officeDocument/2006/relationships/hyperlink" Target="https://www.thorlabs.com/thorproduct.cfm?partnumber=BHM1" TargetMode="External"/><Relationship Id="rId22" Type="http://schemas.openxmlformats.org/officeDocument/2006/relationships/hyperlink" Target="https://www.thorlabs.com/thorproduct.cfm?partnumber=RM1S" TargetMode="External"/><Relationship Id="rId27" Type="http://schemas.openxmlformats.org/officeDocument/2006/relationships/hyperlink" Target="https://www.thorlabs.com/thorproduct.cfm?partnumber=CF125" TargetMode="External"/><Relationship Id="rId43" Type="http://schemas.openxmlformats.org/officeDocument/2006/relationships/hyperlink" Target="https://www.thorlabs.com/thorproduct.cfm?partnumber=ER18" TargetMode="External"/><Relationship Id="rId48" Type="http://schemas.openxmlformats.org/officeDocument/2006/relationships/hyperlink" Target="https://www.thorlabs.com/thorproduct.cfm?partnumber=SM1L03" TargetMode="External"/><Relationship Id="rId64" Type="http://schemas.openxmlformats.org/officeDocument/2006/relationships/hyperlink" Target="https://www.thorlabs.com/thorproduct.cfm?partnumber=KCP2" TargetMode="External"/><Relationship Id="rId69" Type="http://schemas.openxmlformats.org/officeDocument/2006/relationships/hyperlink" Target="https://www.thorlabs.com/thorproduct.cfm?partnumber=RC3" TargetMode="External"/><Relationship Id="rId113" Type="http://schemas.openxmlformats.org/officeDocument/2006/relationships/hyperlink" Target="https://www.thorlabs.com/thorproduct.cfm?partnumber=LG9" TargetMode="External"/><Relationship Id="rId118" Type="http://schemas.openxmlformats.org/officeDocument/2006/relationships/hyperlink" Target="https://www.thorlabs.com/thorproduct.cfm?partnumber=ER1.5-P4" TargetMode="External"/><Relationship Id="rId80" Type="http://schemas.openxmlformats.org/officeDocument/2006/relationships/hyperlink" Target="https://www.thorlabs.com/thorproduct.cfm?partnumber=SS3MN3" TargetMode="External"/><Relationship Id="rId85" Type="http://schemas.openxmlformats.org/officeDocument/2006/relationships/hyperlink" Target="https://www.thorlabs.com/thorproduct.cfm?partnumber=QRC1A" TargetMode="External"/><Relationship Id="rId12" Type="http://schemas.openxmlformats.org/officeDocument/2006/relationships/hyperlink" Target="https://www.thorlabs.com/thorproduct.cfm?partnumber=NE520B-B" TargetMode="External"/><Relationship Id="rId17" Type="http://schemas.openxmlformats.org/officeDocument/2006/relationships/hyperlink" Target="https://www.thorlabs.com/thorproduct.cfm?partnumber=BTC30" TargetMode="External"/><Relationship Id="rId33" Type="http://schemas.openxmlformats.org/officeDocument/2006/relationships/hyperlink" Target="https://www.thorlabs.com/thorproduct.cfm?partnumber=ER05-P4" TargetMode="External"/><Relationship Id="rId38" Type="http://schemas.openxmlformats.org/officeDocument/2006/relationships/hyperlink" Target="https://www.thorlabs.com/thorproduct.cfm?partnumber=ER4-P4" TargetMode="External"/><Relationship Id="rId59" Type="http://schemas.openxmlformats.org/officeDocument/2006/relationships/hyperlink" Target="https://www.thorlabs.com/thorproduct.cfm?partnumber=S130C" TargetMode="External"/><Relationship Id="rId103" Type="http://schemas.openxmlformats.org/officeDocument/2006/relationships/hyperlink" Target="https://www.thorlabs.com/thorproduct.cfm?partnumber=ER12" TargetMode="External"/><Relationship Id="rId108" Type="http://schemas.openxmlformats.org/officeDocument/2006/relationships/hyperlink" Target="https://www.thorlabs.com/thorproduct.cfm?partnumber=AC254-040-B" TargetMode="External"/><Relationship Id="rId54" Type="http://schemas.openxmlformats.org/officeDocument/2006/relationships/hyperlink" Target="https://www.thorlabs.com/thorproduct.cfm?partnumber=SM1S1M" TargetMode="External"/><Relationship Id="rId70" Type="http://schemas.openxmlformats.org/officeDocument/2006/relationships/hyperlink" Target="https://www.thorlabs.com/thorproduct.cfm?partnumber=CP02B" TargetMode="External"/><Relationship Id="rId75" Type="http://schemas.openxmlformats.org/officeDocument/2006/relationships/hyperlink" Target="https://www.thorlabs.com/thorproduct.cfm?partnumber=BT610" TargetMode="External"/><Relationship Id="rId91" Type="http://schemas.openxmlformats.org/officeDocument/2006/relationships/hyperlink" Target="https://www.thorlabs.com/thorproduct.cfm?partnumber=ER4-P4" TargetMode="External"/><Relationship Id="rId96" Type="http://schemas.openxmlformats.org/officeDocument/2006/relationships/hyperlink" Target="https://www.edmundoptics.com/p/1000-1500nm-paraline-collimation-tester/13376/" TargetMode="External"/><Relationship Id="rId1" Type="http://schemas.openxmlformats.org/officeDocument/2006/relationships/hyperlink" Target="https://www.thorlabs.com/thorproduct.cfm?partnumber" TargetMode="External"/><Relationship Id="rId6" Type="http://schemas.openxmlformats.org/officeDocument/2006/relationships/hyperlink" Target="https://www.thorlabs.com/thorproduct.cfm?partnumber" TargetMode="External"/><Relationship Id="rId23" Type="http://schemas.openxmlformats.org/officeDocument/2006/relationships/hyperlink" Target="https://www.thorlabs.com/newgrouppage9.cfm?objectgroup_id=2952&amp;pn=DT12" TargetMode="External"/><Relationship Id="rId28" Type="http://schemas.openxmlformats.org/officeDocument/2006/relationships/hyperlink" Target="https://www.thorlabs.com/thorproduct.cfm?partnumber=CF175-P5" TargetMode="External"/><Relationship Id="rId49" Type="http://schemas.openxmlformats.org/officeDocument/2006/relationships/hyperlink" Target="https://www.thorlabs.com/thorproduct.cfm?partnumber=SM1L05" TargetMode="External"/><Relationship Id="rId114" Type="http://schemas.openxmlformats.org/officeDocument/2006/relationships/hyperlink" Target="https://www.thorlabs.com/thorproduct.cfm?partnumber=AC254-030-B" TargetMode="External"/><Relationship Id="rId119" Type="http://schemas.openxmlformats.org/officeDocument/2006/relationships/hyperlink" Target="https://www.thorlabs.com/thorproduct.cfm?partnumber=P50D" TargetMode="External"/><Relationship Id="rId44" Type="http://schemas.openxmlformats.org/officeDocument/2006/relationships/hyperlink" Target="https://www.thorlabs.com/thorproduct.cfm?partnumber=SPW801" TargetMode="External"/><Relationship Id="rId60" Type="http://schemas.openxmlformats.org/officeDocument/2006/relationships/hyperlink" Target="https://www.thorlabs.com/thorproduct.cfm?partnumber=S405C" TargetMode="External"/><Relationship Id="rId65" Type="http://schemas.openxmlformats.org/officeDocument/2006/relationships/hyperlink" Target="https://www.thorlabs.com/thorproduct.cfm?partnumber=KCP1" TargetMode="External"/><Relationship Id="rId81" Type="http://schemas.openxmlformats.org/officeDocument/2006/relationships/hyperlink" Target="https://www.thorlabs.com/thorproduct.cfm?partnumber=BKF12" TargetMode="External"/><Relationship Id="rId86" Type="http://schemas.openxmlformats.org/officeDocument/2006/relationships/hyperlink" Target="https://www.thorlabs.com/thorproduct.cfm?partnumber=LCPA1" TargetMode="External"/><Relationship Id="rId4" Type="http://schemas.openxmlformats.org/officeDocument/2006/relationships/hyperlink" Target="https://www.thorlabs.com/thorproduct.cfm?partnumber=TR1.5" TargetMode="External"/><Relationship Id="rId9" Type="http://schemas.openxmlformats.org/officeDocument/2006/relationships/hyperlink" Target="https://www.thorlabs.com/thorproduct.cfm?partnumber=CP11" TargetMode="External"/><Relationship Id="rId13" Type="http://schemas.openxmlformats.org/officeDocument/2006/relationships/hyperlink" Target="https://www.thorlabs.com/thorproduct.cfm?partnumber=97355" TargetMode="External"/><Relationship Id="rId18" Type="http://schemas.openxmlformats.org/officeDocument/2006/relationships/hyperlink" Target="https://www.thorlabs.com/thorproduct.cfm?partnumber=MB4U" TargetMode="External"/><Relationship Id="rId39" Type="http://schemas.openxmlformats.org/officeDocument/2006/relationships/hyperlink" Target="https://www.thorlabs.com/thorproduct.cfm?partnumber=ER6-P4" TargetMode="External"/><Relationship Id="rId109" Type="http://schemas.openxmlformats.org/officeDocument/2006/relationships/hyperlink" Target="https://www.thorlabs.com/thorproduct.cfm?partnumber=AC508-250-B" TargetMode="External"/><Relationship Id="rId34" Type="http://schemas.openxmlformats.org/officeDocument/2006/relationships/hyperlink" Target="https://www.thorlabs.com/thorproduct.cfm?partnumber=ER1-P4" TargetMode="External"/><Relationship Id="rId50" Type="http://schemas.openxmlformats.org/officeDocument/2006/relationships/hyperlink" Target="https://www.thorlabs.com/thorproduct.cfm?partnumber=SM1L10" TargetMode="External"/><Relationship Id="rId55" Type="http://schemas.openxmlformats.org/officeDocument/2006/relationships/hyperlink" Target="https://www.thorlabs.com/thorproduct.cfm?partnumber=SM1RR" TargetMode="External"/><Relationship Id="rId76" Type="http://schemas.openxmlformats.org/officeDocument/2006/relationships/hyperlink" Target="https://www.thorlabs.com/thorproduct.cfm?partnumber=er025" TargetMode="External"/><Relationship Id="rId97" Type="http://schemas.openxmlformats.org/officeDocument/2006/relationships/hyperlink" Target="https://www.thorlabs.com/thorproduct.cfm?partnumber=RC1" TargetMode="External"/><Relationship Id="rId104" Type="http://schemas.openxmlformats.org/officeDocument/2006/relationships/hyperlink" Target="https://www.thorlabs.com/thorproduct.cfm?partnumber=UM10-AG" TargetMode="External"/><Relationship Id="rId120" Type="http://schemas.openxmlformats.org/officeDocument/2006/relationships/hyperlink" Target="https://www.thorlabs.com/newgrouppage9.cfm?objectgroup_id=184&amp;pn=SPT1" TargetMode="External"/><Relationship Id="rId7" Type="http://schemas.openxmlformats.org/officeDocument/2006/relationships/hyperlink" Target="https://www.thorlabs.com/thorproduct.cfm?partnumber=PH3" TargetMode="External"/><Relationship Id="rId71" Type="http://schemas.openxmlformats.org/officeDocument/2006/relationships/hyperlink" Target="https://www.thorlabs.com/thorproduct.cfm?partnumber=PF10-03-P01" TargetMode="External"/><Relationship Id="rId92" Type="http://schemas.openxmlformats.org/officeDocument/2006/relationships/hyperlink" Target="https://www.thorlabs.com/thorproduct.cfm?partnumber=SM2A6" TargetMode="External"/><Relationship Id="rId2" Type="http://schemas.openxmlformats.org/officeDocument/2006/relationships/hyperlink" Target="https://www.thorlabs.com/thorproduct.cfm?partnumber=TR1" TargetMode="External"/><Relationship Id="rId29" Type="http://schemas.openxmlformats.org/officeDocument/2006/relationships/hyperlink" Target="https://www.thorlabs.com/thorproduct.cfm?partnumber=CP08" TargetMode="External"/><Relationship Id="rId24" Type="http://schemas.openxmlformats.org/officeDocument/2006/relationships/hyperlink" Target="https://www.thorlabs.com/thorproduct.cfm?partnumber=BA1S" TargetMode="External"/><Relationship Id="rId40" Type="http://schemas.openxmlformats.org/officeDocument/2006/relationships/hyperlink" Target="https://www.thorlabs.com/thorproduct.cfm?partnumber=ER8-P4" TargetMode="External"/><Relationship Id="rId45" Type="http://schemas.openxmlformats.org/officeDocument/2006/relationships/hyperlink" Target="https://www.thorlabs.com/thorproduct.cfm?partnumber=SPW602" TargetMode="External"/><Relationship Id="rId66" Type="http://schemas.openxmlformats.org/officeDocument/2006/relationships/hyperlink" Target="https://www.thorlabs.com/thorproduct.cfm?partnumber=T205-2.0" TargetMode="External"/><Relationship Id="rId87" Type="http://schemas.openxmlformats.org/officeDocument/2006/relationships/hyperlink" Target="https://www.thorlabs.com/thorproduct.cfm?partnumber=QRC2A" TargetMode="External"/><Relationship Id="rId110" Type="http://schemas.openxmlformats.org/officeDocument/2006/relationships/hyperlink" Target="https://www.thorlabs.com/thorproduct.cfm?partnumber=KL01" TargetMode="External"/><Relationship Id="rId115" Type="http://schemas.openxmlformats.org/officeDocument/2006/relationships/hyperlink" Target="https://www.thorlabs.com/thorproduct.cfm?partnumber=VRC4" TargetMode="External"/><Relationship Id="rId61" Type="http://schemas.openxmlformats.org/officeDocument/2006/relationships/hyperlink" Target="https://www.thorlabs.com/thorproduct.cfm?partnumber=R2" TargetMode="External"/><Relationship Id="rId82" Type="http://schemas.openxmlformats.org/officeDocument/2006/relationships/hyperlink" Target="https://www.thorlabs.com/thorproduct.cfm?partnumber=T205-2.0" TargetMode="External"/><Relationship Id="rId19" Type="http://schemas.openxmlformats.org/officeDocument/2006/relationships/hyperlink" Target="https://www.thorlabs.com/thorproduct.cfm?partnumber=MB6U" TargetMode="External"/><Relationship Id="rId14" Type="http://schemas.openxmlformats.org/officeDocument/2006/relationships/hyperlink" Target="https://www.thorlabs.com/thorproduct.cfm?partnumber=VRC2" TargetMode="External"/><Relationship Id="rId30" Type="http://schemas.openxmlformats.org/officeDocument/2006/relationships/hyperlink" Target="https://www.thorlabs.com/thorproduct.cfm?partnumber=CPG3" TargetMode="External"/><Relationship Id="rId35" Type="http://schemas.openxmlformats.org/officeDocument/2006/relationships/hyperlink" Target="https://www.thorlabs.com/thorproduct.cfm?partnumber=ER1.5-P4" TargetMode="External"/><Relationship Id="rId56" Type="http://schemas.openxmlformats.org/officeDocument/2006/relationships/hyperlink" Target="https://www.thorlabs.com/thorproduct.cfm?partnumber=SM2RR" TargetMode="External"/><Relationship Id="rId77" Type="http://schemas.openxmlformats.org/officeDocument/2006/relationships/hyperlink" Target="https://www.thorlabs.com/thorproduct.cfm?partnumber=TC4" TargetMode="External"/><Relationship Id="rId100" Type="http://schemas.openxmlformats.org/officeDocument/2006/relationships/hyperlink" Target="https://www.thorlabs.com/thorproduct.cfm?partnumber=TR6-P5" TargetMode="External"/><Relationship Id="rId105" Type="http://schemas.openxmlformats.org/officeDocument/2006/relationships/hyperlink" Target="https://www.thorlabs.com/thorproduct.cfm?partnumber=LCP08" TargetMode="External"/><Relationship Id="rId8" Type="http://schemas.openxmlformats.org/officeDocument/2006/relationships/hyperlink" Target="https://www.thorlabs.com/thorproduct.cfm?partnumber=TR3" TargetMode="External"/><Relationship Id="rId51" Type="http://schemas.openxmlformats.org/officeDocument/2006/relationships/hyperlink" Target="https://www.thorlabs.com/thorproduct.cfm?partnumber=SM1M05" TargetMode="External"/><Relationship Id="rId72" Type="http://schemas.openxmlformats.org/officeDocument/2006/relationships/hyperlink" Target="https://www.thorlabs.com/thorproduct.cfm?partnumber=cp03" TargetMode="External"/><Relationship Id="rId93" Type="http://schemas.openxmlformats.org/officeDocument/2006/relationships/hyperlink" Target="https://www.thorlabs.com/thorproduct.cfm?partnumber=KCB1" TargetMode="External"/><Relationship Id="rId98" Type="http://schemas.openxmlformats.org/officeDocument/2006/relationships/hyperlink" Target="https://www.thorlabs.com/thorproduct.cfm?partnumber=TR3-P5" TargetMode="External"/><Relationship Id="rId121" Type="http://schemas.openxmlformats.org/officeDocument/2006/relationships/printerSettings" Target="../printerSettings/printerSettings3.bin"/><Relationship Id="rId3" Type="http://schemas.openxmlformats.org/officeDocument/2006/relationships/hyperlink" Target="https://www.thorlabs.com/thorproduct.cfm?partnumber=PH1.5" TargetMode="External"/><Relationship Id="rId25" Type="http://schemas.openxmlformats.org/officeDocument/2006/relationships/hyperlink" Target="https://www.thorlabs.com/thorproduct.cfm?partnumber=BE1-P5" TargetMode="External"/><Relationship Id="rId46" Type="http://schemas.openxmlformats.org/officeDocument/2006/relationships/hyperlink" Target="https://www.thorlabs.com/thorproduct.cfm?partnumber=SM1CP2" TargetMode="External"/><Relationship Id="rId67" Type="http://schemas.openxmlformats.org/officeDocument/2006/relationships/hyperlink" Target="https://www.thorlabs.com/thorproduct.cfm?partnumber=TR3" TargetMode="External"/><Relationship Id="rId116" Type="http://schemas.openxmlformats.org/officeDocument/2006/relationships/hyperlink" Target="https://www.thorlabs.com/thorproduct.cfm?partnumber=SPT1" TargetMode="External"/><Relationship Id="rId20" Type="http://schemas.openxmlformats.org/officeDocument/2006/relationships/hyperlink" Target="https://www.thorlabs.com/thorproduct.cfm?partnumber=MB4" TargetMode="External"/><Relationship Id="rId41" Type="http://schemas.openxmlformats.org/officeDocument/2006/relationships/hyperlink" Target="https://www.thorlabs.com/thorproduct.cfm?partnumber=ER10" TargetMode="External"/><Relationship Id="rId62" Type="http://schemas.openxmlformats.org/officeDocument/2006/relationships/hyperlink" Target="https://www.thorlabs.com/thorproduct.cfm?partnumber=RMC" TargetMode="External"/><Relationship Id="rId83" Type="http://schemas.openxmlformats.org/officeDocument/2006/relationships/hyperlink" Target="https://www.thorlabs.com/thorproduct.cfm?partnumber=SM1D12SS" TargetMode="External"/><Relationship Id="rId88" Type="http://schemas.openxmlformats.org/officeDocument/2006/relationships/hyperlink" Target="https://www.thorlabs.com/thorproduct.cfm?partnumber=ER1.5-P4" TargetMode="External"/><Relationship Id="rId111" Type="http://schemas.openxmlformats.org/officeDocument/2006/relationships/hyperlink" Target="https://www.thorlabs.com/thorproduct.cfm?partnumber=KL02" TargetMode="External"/><Relationship Id="rId15" Type="http://schemas.openxmlformats.org/officeDocument/2006/relationships/hyperlink" Target="https://www.thorlabs.com/thorproduct.cfm?partnumber=VRC4CPT" TargetMode="External"/><Relationship Id="rId36" Type="http://schemas.openxmlformats.org/officeDocument/2006/relationships/hyperlink" Target="https://www.thorlabs.com/thorproduct.cfm?partnumber=ER2-P4" TargetMode="External"/><Relationship Id="rId57" Type="http://schemas.openxmlformats.org/officeDocument/2006/relationships/hyperlink" Target="https://www.thorlabs.com/thorproduct.cfm?partnumber=SM30RR" TargetMode="External"/><Relationship Id="rId106" Type="http://schemas.openxmlformats.org/officeDocument/2006/relationships/hyperlink" Target="https://www.thorlabs.com/thorproduct.cfm?partnumber=SPT1" TargetMode="External"/><Relationship Id="rId10" Type="http://schemas.openxmlformats.org/officeDocument/2006/relationships/hyperlink" Target="https://www.thorlabs.com/thorproduct.cfm?partnumber=SM05L03" TargetMode="External"/><Relationship Id="rId31" Type="http://schemas.openxmlformats.org/officeDocument/2006/relationships/hyperlink" Target="https://www.thorlabs.com/thorproduct.cfm?partnumber=ERCPS" TargetMode="External"/><Relationship Id="rId52" Type="http://schemas.openxmlformats.org/officeDocument/2006/relationships/hyperlink" Target="https://www.thorlabs.com/thorproduct.cfm?partnumber=SM1M10" TargetMode="External"/><Relationship Id="rId73" Type="http://schemas.openxmlformats.org/officeDocument/2006/relationships/hyperlink" Target="https://www.thorlabs.com/thorproduct.cfm?partnumber=BA2" TargetMode="External"/><Relationship Id="rId78" Type="http://schemas.openxmlformats.org/officeDocument/2006/relationships/hyperlink" Target="https://www.thorlabs.com/thorproduct.cfm?partnumber=SS8N013" TargetMode="External"/><Relationship Id="rId94" Type="http://schemas.openxmlformats.org/officeDocument/2006/relationships/hyperlink" Target="https://www.thorlabs.com/thorproduct.cfm?partnumber=KC45D" TargetMode="External"/><Relationship Id="rId99" Type="http://schemas.openxmlformats.org/officeDocument/2006/relationships/hyperlink" Target="https://www.thorlabs.com/thorproduct.cfm?partnumber=TR4-P5" TargetMode="External"/><Relationship Id="rId101" Type="http://schemas.openxmlformats.org/officeDocument/2006/relationships/hyperlink" Target="https://www.thorlabs.com/thorproduct.cfm?partnumber=TR8"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thorlabs.com/newgrouppage9.cfm?objectgroup_id" TargetMode="External"/><Relationship Id="rId13" Type="http://schemas.openxmlformats.org/officeDocument/2006/relationships/hyperlink" Target="https://www.thorlabs.com/newgrouppage9.cfm?objectgroup_id=194" TargetMode="External"/><Relationship Id="rId18" Type="http://schemas.openxmlformats.org/officeDocument/2006/relationships/hyperlink" Target="https://www.mcmaster.com/47065T807" TargetMode="External"/><Relationship Id="rId26" Type="http://schemas.openxmlformats.org/officeDocument/2006/relationships/hyperlink" Target="https://www.mcmaster.com/47065t317" TargetMode="External"/><Relationship Id="rId3" Type="http://schemas.openxmlformats.org/officeDocument/2006/relationships/hyperlink" Target="https://www.thorlabs.com/newgrouppage9.cfm?objectgroup_id" TargetMode="External"/><Relationship Id="rId21" Type="http://schemas.openxmlformats.org/officeDocument/2006/relationships/hyperlink" Target="https://www.mcmaster.com/47065T807" TargetMode="External"/><Relationship Id="rId7" Type="http://schemas.openxmlformats.org/officeDocument/2006/relationships/hyperlink" Target="https://www.thorlabs.com/thorproduct.cfm?partnumber=TB4" TargetMode="External"/><Relationship Id="rId12" Type="http://schemas.openxmlformats.org/officeDocument/2006/relationships/hyperlink" Target="https://www.edmundoptics.com/p/65-20quot-x-26quot-2-sheets-non-adhesive-flock-paper/11270/" TargetMode="External"/><Relationship Id="rId17" Type="http://schemas.openxmlformats.org/officeDocument/2006/relationships/hyperlink" Target="https://www.thorlabs.com/thorproduct.cfm?partnumber=XE25L09" TargetMode="External"/><Relationship Id="rId25" Type="http://schemas.openxmlformats.org/officeDocument/2006/relationships/hyperlink" Target="https://www.thorlabs.com/newgrouppage9.cfm?objectgroup_id=195" TargetMode="External"/><Relationship Id="rId2" Type="http://schemas.openxmlformats.org/officeDocument/2006/relationships/hyperlink" Target="https://www.thorlabs.com/newgrouppage9.cfm?objectgroup_id" TargetMode="External"/><Relationship Id="rId16" Type="http://schemas.openxmlformats.org/officeDocument/2006/relationships/hyperlink" Target="https://www.thorlabs.com/thorproduct.cfm?partnumber=XE25L24" TargetMode="External"/><Relationship Id="rId20" Type="http://schemas.openxmlformats.org/officeDocument/2006/relationships/hyperlink" Target="https://www.mcmaster.com/47065T807" TargetMode="External"/><Relationship Id="rId29" Type="http://schemas.openxmlformats.org/officeDocument/2006/relationships/hyperlink" Target="https://www.thorlabs.com/thorproduct.cfm?partnumber=TB4" TargetMode="External"/><Relationship Id="rId1" Type="http://schemas.openxmlformats.org/officeDocument/2006/relationships/hyperlink" Target="https://www.thorlabs.com/newgrouppage9.cfm?objectgroup_id" TargetMode="External"/><Relationship Id="rId6" Type="http://schemas.openxmlformats.org/officeDocument/2006/relationships/hyperlink" Target="https://www.thorlabs.com/newgrouppage9.cfm?objectgroup_id" TargetMode="External"/><Relationship Id="rId11" Type="http://schemas.openxmlformats.org/officeDocument/2006/relationships/hyperlink" Target="https://www.mcmaster.com/9273K41" TargetMode="External"/><Relationship Id="rId24" Type="http://schemas.openxmlformats.org/officeDocument/2006/relationships/hyperlink" Target="https://www.mcmaster.com/47065t503-47065T435" TargetMode="External"/><Relationship Id="rId5" Type="http://schemas.openxmlformats.org/officeDocument/2006/relationships/hyperlink" Target="https://www.thorlabs.com/newgrouppage9.cfm?objectgroup_id" TargetMode="External"/><Relationship Id="rId15" Type="http://schemas.openxmlformats.org/officeDocument/2006/relationships/hyperlink" Target="https://www.thorlabs.com/thorproduct.cfm?partnumber=XE25L18" TargetMode="External"/><Relationship Id="rId23" Type="http://schemas.openxmlformats.org/officeDocument/2006/relationships/hyperlink" Target="https://www.mcmaster.com/47065t503-47065T246" TargetMode="External"/><Relationship Id="rId28" Type="http://schemas.openxmlformats.org/officeDocument/2006/relationships/hyperlink" Target="https://www.mcmaster.com/47065T311" TargetMode="External"/><Relationship Id="rId10" Type="http://schemas.openxmlformats.org/officeDocument/2006/relationships/hyperlink" Target="https://www.thorlabs.com/newgrouppage9.cfm?objectgroup_id" TargetMode="External"/><Relationship Id="rId19" Type="http://schemas.openxmlformats.org/officeDocument/2006/relationships/hyperlink" Target="https://www.mcmaster.com/47065T807" TargetMode="External"/><Relationship Id="rId4" Type="http://schemas.openxmlformats.org/officeDocument/2006/relationships/hyperlink" Target="https://www.thorlabs.com/newgrouppage9.cfm?objectgroup_id" TargetMode="External"/><Relationship Id="rId9" Type="http://schemas.openxmlformats.org/officeDocument/2006/relationships/hyperlink" Target="https://www.thorlabs.com/newgrouppage9.cfm?objectgroup_id" TargetMode="External"/><Relationship Id="rId14" Type="http://schemas.openxmlformats.org/officeDocument/2006/relationships/hyperlink" Target="https://www.thorlabs.com/newgrouppage9.cfm?objectgroup_id" TargetMode="External"/><Relationship Id="rId22" Type="http://schemas.openxmlformats.org/officeDocument/2006/relationships/hyperlink" Target="https://www.mcmaster.com/47065T807" TargetMode="External"/><Relationship Id="rId27" Type="http://schemas.openxmlformats.org/officeDocument/2006/relationships/hyperlink" Target="https://www.mcmaster.com/47065T315"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amazon.com/Pyle-Rackmount-Distribution-Conditioner-PCO865/dp/B072RC5NZQ/ref=sr_1_11?crid=1DFA5YUJ5P0XQ&amp;keywords=rackmount+power+strip&amp;qid=1573570029&amp;s=electronics&amp;sprefix=rackmount+%2Celectronics%2C143&amp;sr=1-11" TargetMode="External"/><Relationship Id="rId3" Type="http://schemas.openxmlformats.org/officeDocument/2006/relationships/hyperlink" Target="https://www.amazon.com/dp/B072K15WVT/ref=sspa_dk_detail_7?psc=1&amp;pd_rd_i=B072K15WVT&amp;pd_rd_w=8hBHQ&amp;pf_rd_p=45a72588-80f7-4414-9851-786f6c16d42b&amp;pd_rd_wg=1xY2s&amp;pf_rd_r=M59N66RDCSCYNYTQHQVX&amp;pd_rd_r=5ac254f2-0cdc-48ab-8acf-aa7a6afcbe12&amp;spLa=ZW5jcnlwdGVkUXVhbGl" TargetMode="External"/><Relationship Id="rId7" Type="http://schemas.openxmlformats.org/officeDocument/2006/relationships/hyperlink" Target="https://www.amazon.com/gp/cart/view.html/ref=lh_cart" TargetMode="External"/><Relationship Id="rId2" Type="http://schemas.openxmlformats.org/officeDocument/2006/relationships/hyperlink" Target="https://www.amazon.com/gp/product/B072MKP6M4/ref=ppx_od_dt_b_asin_title_s00?ie=UTF8&amp;psc=1" TargetMode="External"/><Relationship Id="rId1" Type="http://schemas.openxmlformats.org/officeDocument/2006/relationships/hyperlink" Target="https://www.newport.com/p/M-RS2000-48-8" TargetMode="External"/><Relationship Id="rId6" Type="http://schemas.openxmlformats.org/officeDocument/2006/relationships/hyperlink" Target="https://www.amazon.com/gp/product/B019JJIE0K/ref=ppx_yo_dt_b_search_asin_title?ie=UTF8&amp;psc=1" TargetMode="External"/><Relationship Id="rId5" Type="http://schemas.openxmlformats.org/officeDocument/2006/relationships/hyperlink" Target="https://www.amazon.com/StarTech-com-Vented-Server-Mount-Shelf/dp/B008X3JIVS?ref=dp_atch_dss_sdp_ce_2" TargetMode="External"/><Relationship Id="rId10" Type="http://schemas.openxmlformats.org/officeDocument/2006/relationships/hyperlink" Target="https://www.amazon.com/gp/product/B0774WZ7X2/ref=ppx_yo_dt_b_search_asin_title?ie=UTF8&amp;psc=1" TargetMode="External"/><Relationship Id="rId4" Type="http://schemas.openxmlformats.org/officeDocument/2006/relationships/hyperlink" Target="https://www.amazon.com/dp/B0013KCLQC/ref=sspa_dk_detail_3?pd_rd_i=B0013KCLQC&amp;pd_rd_w=SxUlg&amp;pf_rd_p=45a72588-80f7-4414-9851-786f6c16d42b&amp;pd_rd_wg=MIcwi&amp;pf_rd_r=M0BHNMMZS1J864RNJ9Q7&amp;pd_rd_r=af48eb2b-0d16-4931-b092-0aefe5be8054&amp;spLa=ZW5jcnlwdGVkUXVhbGlmaWVyP" TargetMode="External"/><Relationship Id="rId9" Type="http://schemas.openxmlformats.org/officeDocument/2006/relationships/hyperlink" Target="https://www.amazon.com/CyberPower-OR500LCDRM1U-System-Outlets-Rackmount/dp/B000XJJN60?ref=dp_atch_dss_sdp_ce_6"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digikey.com/product-detail/en/amphenol-rf-division/112443/ACX1058-ND/1011735" TargetMode="External"/><Relationship Id="rId3" Type="http://schemas.openxmlformats.org/officeDocument/2006/relationships/hyperlink" Target="https://www.digikey.com/product-detail/en/cal-test-electronics/CT2417-200-0/CT2417-200-0-ND/5028508" TargetMode="External"/><Relationship Id="rId7" Type="http://schemas.openxmlformats.org/officeDocument/2006/relationships/hyperlink" Target="https://www.digikey.com/product-detail/en/amphenol-rf-division/31-315-RFX/ARFX1049-ND/100584" TargetMode="External"/><Relationship Id="rId2" Type="http://schemas.openxmlformats.org/officeDocument/2006/relationships/hyperlink" Target="https://www.digikey.com/product-detail/en/cinch-connectivity-solutions-johnson/415-0057-060/J10474-ND/457323" TargetMode="External"/><Relationship Id="rId1" Type="http://schemas.openxmlformats.org/officeDocument/2006/relationships/hyperlink" Target="https://www.digikey.com/products/en/cable-assemblies/coaxial-cables-rf/456?k" TargetMode="External"/><Relationship Id="rId6" Type="http://schemas.openxmlformats.org/officeDocument/2006/relationships/hyperlink" Target="https://www.digikey.com/products/en/connectors-interconnects/coaxial-connectors-rf/437?FV" TargetMode="External"/><Relationship Id="rId11" Type="http://schemas.openxmlformats.org/officeDocument/2006/relationships/hyperlink" Target="https://www.ni.com/en-us/support/model.pcie-6374.html" TargetMode="External"/><Relationship Id="rId5" Type="http://schemas.openxmlformats.org/officeDocument/2006/relationships/hyperlink" Target="https://www.amazon.com/gp/product/B07F8PFX4C/ref=ppx_od_dt_b_asin_title_o00_s00?ie=UTF8&amp;psc=1" TargetMode="External"/><Relationship Id="rId10" Type="http://schemas.openxmlformats.org/officeDocument/2006/relationships/hyperlink" Target="https://www.ni.com/en-us/shop/select/multifunction-io-device" TargetMode="External"/><Relationship Id="rId4" Type="http://schemas.openxmlformats.org/officeDocument/2006/relationships/hyperlink" Target="https://www.amazon.com/gp/product/B00004Z5KG/ref=ppx_od_dt_b_asin_title_o00_s00?ie=UTF8&amp;psc=1" TargetMode="External"/><Relationship Id="rId9" Type="http://schemas.openxmlformats.org/officeDocument/2006/relationships/hyperlink" Target="https://www.digikey.com/products/en?keywords=arf1073-n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AppData/Roaming/microframe/pics/thorlabs/CP08.jpg" TargetMode="External"/><Relationship Id="rId299" Type="http://schemas.openxmlformats.org/officeDocument/2006/relationships/hyperlink" Target="https://www.newport.com/p/462-XY-M" TargetMode="External"/><Relationship Id="rId21" Type="http://schemas.openxmlformats.org/officeDocument/2006/relationships/hyperlink" Target="https://www.thorlabs.com/thorproduct.cfm?partnumber=CF125C" TargetMode="External"/><Relationship Id="rId63" Type="http://schemas.openxmlformats.org/officeDocument/2006/relationships/hyperlink" Target="https://www.thorlabs.com/thorproduct.cfm?partnumber=PM4" TargetMode="External"/><Relationship Id="rId159" Type="http://schemas.openxmlformats.org/officeDocument/2006/relationships/hyperlink" Target="https://www.thorlabs.com/thorproduct.cfm?partnumber=ER6-P4" TargetMode="External"/><Relationship Id="rId324" Type="http://schemas.openxmlformats.org/officeDocument/2006/relationships/hyperlink" Target="https://www.amazon.com/gp/product/B07F8RLMPB/ref=ox_sc_act_title_1?smid=A3M2HBGA41EX9M&amp;psc=1" TargetMode="External"/><Relationship Id="rId170" Type="http://schemas.openxmlformats.org/officeDocument/2006/relationships/hyperlink" Target="../../../../AppData/Roaming/microframe/pics/thorlabs/ER18.jpg" TargetMode="External"/><Relationship Id="rId226" Type="http://schemas.openxmlformats.org/officeDocument/2006/relationships/hyperlink" Target="https://www.thorlabs.com/thorproduct.cfm?partnumber=AC508-300-B" TargetMode="External"/><Relationship Id="rId268" Type="http://schemas.openxmlformats.org/officeDocument/2006/relationships/hyperlink" Target="../../../../AppData/Roaming/microframe/pics/thorlabs/S130C.jpg" TargetMode="External"/><Relationship Id="rId32" Type="http://schemas.openxmlformats.org/officeDocument/2006/relationships/hyperlink" Target="../../../../AppData/Roaming/microframe/pics/thorlabs/PH3.jpg" TargetMode="External"/><Relationship Id="rId74" Type="http://schemas.openxmlformats.org/officeDocument/2006/relationships/hyperlink" Target="https://www.thorlabs.com/thorproduct.cfm?partnumber=FFM1" TargetMode="External"/><Relationship Id="rId128" Type="http://schemas.openxmlformats.org/officeDocument/2006/relationships/hyperlink" Target="https://www.thorlabs.com/thorproduct.cfm?partnumber=SM2A30" TargetMode="External"/><Relationship Id="rId335" Type="http://schemas.openxmlformats.org/officeDocument/2006/relationships/hyperlink" Target="../../../../../../data/Dropbox/rnd/microframe/pics/electronics/Molex%200002081201.jpg" TargetMode="External"/><Relationship Id="rId5" Type="http://schemas.openxmlformats.org/officeDocument/2006/relationships/hyperlink" Target="https://www.thorlabs.com/thorproduct.cfm?partnumber=XT95P11" TargetMode="External"/><Relationship Id="rId181" Type="http://schemas.openxmlformats.org/officeDocument/2006/relationships/hyperlink" Target="../../../../AppData/Roaming/microframe/pics/thorlabs/SM2AD30.jpg" TargetMode="External"/><Relationship Id="rId237" Type="http://schemas.openxmlformats.org/officeDocument/2006/relationships/hyperlink" Target="../../../../AppData/Roaming/microframe/pics/thorlabs/AC254-125-B.jpg" TargetMode="External"/><Relationship Id="rId279" Type="http://schemas.openxmlformats.org/officeDocument/2006/relationships/hyperlink" Target="https://www.thorlabs.com/thorproduct.cfm?partnumber=KPS101" TargetMode="External"/><Relationship Id="rId43" Type="http://schemas.openxmlformats.org/officeDocument/2006/relationships/hyperlink" Target="https://www.thorlabs.com/thorproduct.cfm?partnumber=TR3" TargetMode="External"/><Relationship Id="rId139" Type="http://schemas.openxmlformats.org/officeDocument/2006/relationships/hyperlink" Target="https://www.thorlabs.com/thorproduct.cfm?partnumber=ER1-P4" TargetMode="External"/><Relationship Id="rId290" Type="http://schemas.openxmlformats.org/officeDocument/2006/relationships/hyperlink" Target="https://www.semrock.com/FilterDetails.aspx?id=FF01-514/30-25" TargetMode="External"/><Relationship Id="rId304" Type="http://schemas.openxmlformats.org/officeDocument/2006/relationships/hyperlink" Target="https://www.newport.com/p/SMC-PS80" TargetMode="External"/><Relationship Id="rId346" Type="http://schemas.openxmlformats.org/officeDocument/2006/relationships/hyperlink" Target="https://www.servocity.com/0-125-1-8-o-ring-belts" TargetMode="External"/><Relationship Id="rId85" Type="http://schemas.openxmlformats.org/officeDocument/2006/relationships/hyperlink" Target="../../../../AppData/Roaming/microframe/pics/thorlabs/CP02B.jpg" TargetMode="External"/><Relationship Id="rId150" Type="http://schemas.openxmlformats.org/officeDocument/2006/relationships/hyperlink" Target="../../../../AppData/Roaming/microframe/pics/thorlabs/ER3.jpg" TargetMode="External"/><Relationship Id="rId192" Type="http://schemas.openxmlformats.org/officeDocument/2006/relationships/hyperlink" Target="https://www.thorlabs.com/thorproduct.cfm?partnumber=KCB1C" TargetMode="External"/><Relationship Id="rId206" Type="http://schemas.openxmlformats.org/officeDocument/2006/relationships/hyperlink" Target="https://www.thorlabs.com/thorproduct.cfm?partnumber=PF10-03-P01" TargetMode="External"/><Relationship Id="rId248" Type="http://schemas.openxmlformats.org/officeDocument/2006/relationships/hyperlink" Target="https://www.thorlabs.com/thorproduct.cfm?partnumber=BS017" TargetMode="External"/><Relationship Id="rId12" Type="http://schemas.openxmlformats.org/officeDocument/2006/relationships/hyperlink" Target="https://www.thorlabs.com/thorproduct.cfm?partnumber=BA1" TargetMode="External"/><Relationship Id="rId108" Type="http://schemas.openxmlformats.org/officeDocument/2006/relationships/hyperlink" Target="https://www.thorlabs.com/thorproduct.cfm?partnumber=CXY1" TargetMode="External"/><Relationship Id="rId315" Type="http://schemas.openxmlformats.org/officeDocument/2006/relationships/hyperlink" Target="http://apollocaster.com/store/index.php?main_page=product_info&amp;products_id=89449&amp;zenid=f7bd192c04ba3b7ee7e569ae335b514f" TargetMode="External"/><Relationship Id="rId357" Type="http://schemas.openxmlformats.org/officeDocument/2006/relationships/hyperlink" Target="https://www.thorlabs.com/thorproduct.cfm?partnumber=KMSS" TargetMode="External"/><Relationship Id="rId54" Type="http://schemas.openxmlformats.org/officeDocument/2006/relationships/hyperlink" Target="../../../../AppData/Roaming/microframe/pics/thorlabs/RA90.jpg" TargetMode="External"/><Relationship Id="rId96" Type="http://schemas.openxmlformats.org/officeDocument/2006/relationships/hyperlink" Target="https://www.thorlabs.com/thorproduct.cfm?partnumber=SM1RR" TargetMode="External"/><Relationship Id="rId161" Type="http://schemas.openxmlformats.org/officeDocument/2006/relationships/hyperlink" Target="https://www.thorlabs.com/thorproduct.cfm?partnumber=ER8" TargetMode="External"/><Relationship Id="rId217" Type="http://schemas.openxmlformats.org/officeDocument/2006/relationships/hyperlink" Target="https://www.thorlabs.com/thorproduct.cfm?partnumber=SM2AD30" TargetMode="External"/><Relationship Id="rId259" Type="http://schemas.openxmlformats.org/officeDocument/2006/relationships/hyperlink" Target="https://www.thorlabs.com/thorproduct.cfm?partnumber=PM100D" TargetMode="External"/><Relationship Id="rId23" Type="http://schemas.openxmlformats.org/officeDocument/2006/relationships/hyperlink" Target="https://www.thorlabs.com/thorproduct.cfm?partnumber=DT12" TargetMode="External"/><Relationship Id="rId119" Type="http://schemas.openxmlformats.org/officeDocument/2006/relationships/hyperlink" Target="https://www.thorlabs.com/thorproduct.cfm?partnumber=LCP01" TargetMode="External"/><Relationship Id="rId270" Type="http://schemas.openxmlformats.org/officeDocument/2006/relationships/hyperlink" Target="../../../../AppData/Roaming/microframe/pics/thorlabs/PM16-130.jpg" TargetMode="External"/><Relationship Id="rId326" Type="http://schemas.openxmlformats.org/officeDocument/2006/relationships/hyperlink" Target="..\..\..\..\..\..\data\Dropbox\rnd\microframe\pics\electronics\Glarks%20540pcs%2022-10AWG%20terminals.jpg" TargetMode="External"/><Relationship Id="rId65" Type="http://schemas.openxmlformats.org/officeDocument/2006/relationships/hyperlink" Target="https://www.thorlabs.com/thorproduct.cfm?partnumber=PM3" TargetMode="External"/><Relationship Id="rId130" Type="http://schemas.openxmlformats.org/officeDocument/2006/relationships/hyperlink" Target="https://www.thorlabs.com/thorproduct.cfm?partnumber=SM1A9" TargetMode="External"/><Relationship Id="rId172" Type="http://schemas.openxmlformats.org/officeDocument/2006/relationships/hyperlink" Target="https://www.thorlabs.com/thorproduct.cfm?partnumber=KM100" TargetMode="External"/><Relationship Id="rId228" Type="http://schemas.openxmlformats.org/officeDocument/2006/relationships/hyperlink" Target="https://www.thorlabs.com/thorproduct.cfm?partnumber=LA1708-A" TargetMode="External"/><Relationship Id="rId281" Type="http://schemas.openxmlformats.org/officeDocument/2006/relationships/hyperlink" Target="https://www.thorlabs.com/thorproduct.cfm?partnumber=PRM1Z8" TargetMode="External"/><Relationship Id="rId337" Type="http://schemas.openxmlformats.org/officeDocument/2006/relationships/hyperlink" Target="https://www.pjrc.com/store/teensy32_pins.html" TargetMode="External"/><Relationship Id="rId34" Type="http://schemas.openxmlformats.org/officeDocument/2006/relationships/hyperlink" Target="https://www.thorlabs.com/newgrouppage9.cfm?objectgroup_id=1266" TargetMode="External"/><Relationship Id="rId76" Type="http://schemas.openxmlformats.org/officeDocument/2006/relationships/hyperlink" Target="https://www.thorlabs.com/thorproduct.cfm?partnumber=SM1CP2" TargetMode="External"/><Relationship Id="rId141" Type="http://schemas.openxmlformats.org/officeDocument/2006/relationships/hyperlink" Target="https://www.thorlabs.com/thorproduct.cfm?partnumber=ER1.5" TargetMode="External"/><Relationship Id="rId7" Type="http://schemas.openxmlformats.org/officeDocument/2006/relationships/hyperlink" Target="../../../../AppData/Roaming/microframe/pics/thorlabs/XT95P12.jpg" TargetMode="External"/><Relationship Id="rId183" Type="http://schemas.openxmlformats.org/officeDocument/2006/relationships/hyperlink" Target="../../../../AppData/Roaming/microframe/pics/thorlabs/KM100PM.jpg" TargetMode="External"/><Relationship Id="rId239" Type="http://schemas.openxmlformats.org/officeDocument/2006/relationships/hyperlink" Target="../../../../AppData/Roaming/microframe/pics/thorlabs/AC254-100-B.jpg" TargetMode="External"/><Relationship Id="rId250" Type="http://schemas.openxmlformats.org/officeDocument/2006/relationships/hyperlink" Target="https://www.thorlabs.com/thorproduct.cfm?partnumber=AHWP10M-980" TargetMode="External"/><Relationship Id="rId292" Type="http://schemas.openxmlformats.org/officeDocument/2006/relationships/hyperlink" Target="https://www.uniblitz.com/product/vs25-shutter-system/" TargetMode="External"/><Relationship Id="rId306" Type="http://schemas.openxmlformats.org/officeDocument/2006/relationships/hyperlink" Target="https://www.edmundoptics.com/optomechanics/translation-stages-slides/manual-stages-slides/6quot-travel-9quotl-x-2quotw-ball-bearing-slide/" TargetMode="External"/><Relationship Id="rId45" Type="http://schemas.openxmlformats.org/officeDocument/2006/relationships/hyperlink" Target="https://www.thorlabs.com/thorproduct.cfm?partnumber=TR4" TargetMode="External"/><Relationship Id="rId87" Type="http://schemas.openxmlformats.org/officeDocument/2006/relationships/hyperlink" Target="../../../../AppData/Roaming/microframe/pics/thorlabs/SM1T2.jpg" TargetMode="External"/><Relationship Id="rId110" Type="http://schemas.openxmlformats.org/officeDocument/2006/relationships/hyperlink" Target="https://www.thorlabs.com/thorproduct.cfm?partnumber=CP360R" TargetMode="External"/><Relationship Id="rId348" Type="http://schemas.openxmlformats.org/officeDocument/2006/relationships/hyperlink" Target="https://www.thorlabs.com/thorproduct.cfm?partnumber=SM1A12" TargetMode="External"/><Relationship Id="rId152" Type="http://schemas.openxmlformats.org/officeDocument/2006/relationships/hyperlink" Target="../../../../AppData/Roaming/microframe/pics/thorlabs/ER3-P4.jpg" TargetMode="External"/><Relationship Id="rId194" Type="http://schemas.openxmlformats.org/officeDocument/2006/relationships/hyperlink" Target="https://www.thorlabs.com/thorproduct.cfm?partnumber=MB1218" TargetMode="External"/><Relationship Id="rId208" Type="http://schemas.openxmlformats.org/officeDocument/2006/relationships/hyperlink" Target="https://www.thorlabs.com/thorproduct.cfm?partnumber=UM10-AG" TargetMode="External"/><Relationship Id="rId261" Type="http://schemas.openxmlformats.org/officeDocument/2006/relationships/hyperlink" Target="https://www.thorlabs.com/thorproduct.cfm?partnumber=PM102" TargetMode="External"/><Relationship Id="rId14" Type="http://schemas.openxmlformats.org/officeDocument/2006/relationships/hyperlink" Target="https://www.thorlabs.com/thorproduct.cfm?partnumber=BA2" TargetMode="External"/><Relationship Id="rId56" Type="http://schemas.openxmlformats.org/officeDocument/2006/relationships/hyperlink" Target="../../../../AppData/Roaming/microframe/pics/thorlabs/SWC.jpg" TargetMode="External"/><Relationship Id="rId317" Type="http://schemas.openxmlformats.org/officeDocument/2006/relationships/hyperlink" Target="http://www.mcmaster.com/" TargetMode="External"/><Relationship Id="rId359" Type="http://schemas.openxmlformats.org/officeDocument/2006/relationships/printerSettings" Target="../printerSettings/printerSettings2.bin"/><Relationship Id="rId98" Type="http://schemas.openxmlformats.org/officeDocument/2006/relationships/hyperlink" Target="https://www.thorlabs.com/thorproduct.cfm?partnumber=SM1A9" TargetMode="External"/><Relationship Id="rId121" Type="http://schemas.openxmlformats.org/officeDocument/2006/relationships/hyperlink" Target="https://www.thorlabs.com/thorproduct.cfm?partnumber=LCP01B" TargetMode="External"/><Relationship Id="rId163" Type="http://schemas.openxmlformats.org/officeDocument/2006/relationships/hyperlink" Target="https://www.thorlabs.com/thorproduct.cfm?partnumber=ER8-P4" TargetMode="External"/><Relationship Id="rId219" Type="http://schemas.openxmlformats.org/officeDocument/2006/relationships/hyperlink" Target="https://www.thorlabs.com/thorproduct.cfm?partnumber=AC300-050-B" TargetMode="External"/><Relationship Id="rId230" Type="http://schemas.openxmlformats.org/officeDocument/2006/relationships/hyperlink" Target="https://www.thorlabs.com/thorproduct.cfm?partnumber=LA1027-A" TargetMode="External"/><Relationship Id="rId25" Type="http://schemas.openxmlformats.org/officeDocument/2006/relationships/hyperlink" Target="https://www.thorlabs.com/thorproduct.cfm?partnumber=PH1" TargetMode="External"/><Relationship Id="rId46" Type="http://schemas.openxmlformats.org/officeDocument/2006/relationships/hyperlink" Target="../../../../AppData/Roaming/microframe/pics/thorlabs/TR4.jpg" TargetMode="External"/><Relationship Id="rId67" Type="http://schemas.openxmlformats.org/officeDocument/2006/relationships/hyperlink" Target="https://www.thorlabs.com/thorproduct.cfm?partnumber=C6W" TargetMode="External"/><Relationship Id="rId272" Type="http://schemas.openxmlformats.org/officeDocument/2006/relationships/hyperlink" Target="../../../../AppData/Roaming/microframe/pics/thorlabs/S310C.jpg" TargetMode="External"/><Relationship Id="rId293" Type="http://schemas.openxmlformats.org/officeDocument/2006/relationships/hyperlink" Target="https://www.uniblitz.com/products/d880c-shutter-driver/" TargetMode="External"/><Relationship Id="rId307" Type="http://schemas.openxmlformats.org/officeDocument/2006/relationships/hyperlink" Target="https://www.edmundoptics.com/lasers/laser-mechanics/Thermal-Grease-for-Galvanometer-Scanner-Optional/" TargetMode="External"/><Relationship Id="rId328" Type="http://schemas.openxmlformats.org/officeDocument/2006/relationships/hyperlink" Target="https://www.digikey.com/product-detail/en/molex-llc/0050579404/WM2902-ND/115057" TargetMode="External"/><Relationship Id="rId349" Type="http://schemas.openxmlformats.org/officeDocument/2006/relationships/hyperlink" Target="https://www.digikey.com/products/en/development-boards-kits-programmers/evaluation-boards-embedded-mcu-dsp/786?k=teensy" TargetMode="External"/><Relationship Id="rId88" Type="http://schemas.openxmlformats.org/officeDocument/2006/relationships/hyperlink" Target="https://www.thorlabs.com/thorproduct.cfm?partnumber=SM1L03" TargetMode="External"/><Relationship Id="rId111" Type="http://schemas.openxmlformats.org/officeDocument/2006/relationships/hyperlink" Target="../../../../AppData/Roaming/microframe/pics/thorlabs/CP360R.jpg" TargetMode="External"/><Relationship Id="rId132" Type="http://schemas.openxmlformats.org/officeDocument/2006/relationships/hyperlink" Target="../../../../AppData/Roaming/microframe/pics/thorlabs/er025.jpg" TargetMode="External"/><Relationship Id="rId153" Type="http://schemas.openxmlformats.org/officeDocument/2006/relationships/hyperlink" Target="https://www.thorlabs.com/thorproduct.cfm?partnumber=ER4" TargetMode="External"/><Relationship Id="rId174" Type="http://schemas.openxmlformats.org/officeDocument/2006/relationships/hyperlink" Target="https://www.thorlabs.com/thorproduct.cfm?partnumber=H45" TargetMode="External"/><Relationship Id="rId195" Type="http://schemas.openxmlformats.org/officeDocument/2006/relationships/hyperlink" Target="../../../../AppData/Roaming/microframe/pics/thorlabs/MB1218.jpg" TargetMode="External"/><Relationship Id="rId209" Type="http://schemas.openxmlformats.org/officeDocument/2006/relationships/hyperlink" Target="../../../../AppData/Roaming/microframe/pics/thorlabs/UM10-AG.jpg" TargetMode="External"/><Relationship Id="rId220" Type="http://schemas.openxmlformats.org/officeDocument/2006/relationships/hyperlink" Target="../../../../AppData/Roaming/microframe/pics/thorlabs/AC300-050-B.jpg" TargetMode="External"/><Relationship Id="rId241" Type="http://schemas.openxmlformats.org/officeDocument/2006/relationships/hyperlink" Target="../../../../AppData/Roaming/microframe/pics/thorlabs/P50D.jpg" TargetMode="External"/><Relationship Id="rId15" Type="http://schemas.openxmlformats.org/officeDocument/2006/relationships/hyperlink" Target="../../../../AppData/Roaming/microframe/pics/thorlabs/BA2.jpg" TargetMode="External"/><Relationship Id="rId36" Type="http://schemas.openxmlformats.org/officeDocument/2006/relationships/hyperlink" Target="../../../../AppData/Roaming/microframe/pics/thorlabs/TR075.jpg" TargetMode="External"/><Relationship Id="rId57" Type="http://schemas.openxmlformats.org/officeDocument/2006/relationships/hyperlink" Target="https://www.thorlabs.com/thorproduct.cfm?partnumber=C1515" TargetMode="External"/><Relationship Id="rId262" Type="http://schemas.openxmlformats.org/officeDocument/2006/relationships/hyperlink" Target="../../../../AppData/Roaming/microframe/pics/thorlabs/PM102.jpg" TargetMode="External"/><Relationship Id="rId283" Type="http://schemas.openxmlformats.org/officeDocument/2006/relationships/hyperlink" Target="https://www.thorlabs.com/thorproduct.cfm?partnumber=LEDD1B" TargetMode="External"/><Relationship Id="rId318" Type="http://schemas.openxmlformats.org/officeDocument/2006/relationships/hyperlink" Target="../../../../../../data/Dropbox/rnd/manuals/galvos/CambridgeTech/Galvos/CambridgeTech_6210H_3mm-mirror.png" TargetMode="External"/><Relationship Id="rId339" Type="http://schemas.openxmlformats.org/officeDocument/2006/relationships/hyperlink" Target="https://www.pjrc.com/store/teensy40_pins.html" TargetMode="External"/><Relationship Id="rId78" Type="http://schemas.openxmlformats.org/officeDocument/2006/relationships/hyperlink" Target="https://www.thorlabs.com/thorproduct.cfm?partnumber=B1C" TargetMode="External"/><Relationship Id="rId99" Type="http://schemas.openxmlformats.org/officeDocument/2006/relationships/hyperlink" Target="../../../../AppData/Roaming/microframe/pics/thorlabs/SM1A9.jpg" TargetMode="External"/><Relationship Id="rId101" Type="http://schemas.openxmlformats.org/officeDocument/2006/relationships/hyperlink" Target="../../../../AppData/Roaming/microframe/pics/thorlabs/CP35.jpg" TargetMode="External"/><Relationship Id="rId122" Type="http://schemas.openxmlformats.org/officeDocument/2006/relationships/hyperlink" Target="https://www.thorlabs.com/thorproduct.cfm?partnumber=LCP08" TargetMode="External"/><Relationship Id="rId143" Type="http://schemas.openxmlformats.org/officeDocument/2006/relationships/hyperlink" Target="https://www.thorlabs.com/thorproduct.cfm?partnumber=ER1.5-P4" TargetMode="External"/><Relationship Id="rId164" Type="http://schemas.openxmlformats.org/officeDocument/2006/relationships/hyperlink" Target="../../../../AppData/Roaming/microframe/pics/thorlabs/ER8-P4.jpg" TargetMode="External"/><Relationship Id="rId185" Type="http://schemas.openxmlformats.org/officeDocument/2006/relationships/hyperlink" Target="../../../../AppData/Roaming/microframe/pics/thorlabs/SM1PM10.jpg" TargetMode="External"/><Relationship Id="rId350" Type="http://schemas.openxmlformats.org/officeDocument/2006/relationships/hyperlink" Target="https://www.newport.com/p/462-X-M" TargetMode="External"/><Relationship Id="rId9" Type="http://schemas.openxmlformats.org/officeDocument/2006/relationships/hyperlink" Target="../../../../AppData/Roaming/microframe/pics/thorlabs/XT66-500.jpg" TargetMode="External"/><Relationship Id="rId210" Type="http://schemas.openxmlformats.org/officeDocument/2006/relationships/hyperlink" Target="https://www.thorlabs.com/thorproduct.cfm?partnumber=BB1-E02" TargetMode="External"/><Relationship Id="rId26" Type="http://schemas.openxmlformats.org/officeDocument/2006/relationships/hyperlink" Target="../../../../AppData/Roaming/microframe/pics/thorlabs/PH1.jpg" TargetMode="External"/><Relationship Id="rId231" Type="http://schemas.openxmlformats.org/officeDocument/2006/relationships/hyperlink" Target="../../../../AppData/Roaming/microframe/pics/thorlabs/LA1027-A.jpg" TargetMode="External"/><Relationship Id="rId252" Type="http://schemas.openxmlformats.org/officeDocument/2006/relationships/hyperlink" Target="https://www.thorlabs.com/thorproduct.cfm?partnumber=GL10-B" TargetMode="External"/><Relationship Id="rId273" Type="http://schemas.openxmlformats.org/officeDocument/2006/relationships/hyperlink" Target="https://www.thorlabs.com/thorproduct.cfm?partnumber=SM1A29" TargetMode="External"/><Relationship Id="rId294" Type="http://schemas.openxmlformats.org/officeDocument/2006/relationships/hyperlink" Target="https://www.hamamatsu.com/us/en/R3896.html" TargetMode="External"/><Relationship Id="rId308" Type="http://schemas.openxmlformats.org/officeDocument/2006/relationships/hyperlink" Target="https://www.edmundoptics.com/lasers/laser-mechanics/tuningsignal-monitoring-breakout-board-for-6210h/" TargetMode="External"/><Relationship Id="rId329" Type="http://schemas.openxmlformats.org/officeDocument/2006/relationships/hyperlink" Target="../../../../../../data/Dropbox/rnd/microframe/pics/electronics/Molex%2050-57-9404.jpg" TargetMode="External"/><Relationship Id="rId47" Type="http://schemas.openxmlformats.org/officeDocument/2006/relationships/hyperlink" Target="https://www.thorlabs.com/thorproduct.cfm?partnumber=TR6" TargetMode="External"/><Relationship Id="rId68" Type="http://schemas.openxmlformats.org/officeDocument/2006/relationships/hyperlink" Target="../../../../AppData/Roaming/microframe/pics/thorlabs/C6W.jpg" TargetMode="External"/><Relationship Id="rId89" Type="http://schemas.openxmlformats.org/officeDocument/2006/relationships/hyperlink" Target="../../../../AppData/Roaming/microframe/pics/thorlabs/SM1L03.jpg" TargetMode="External"/><Relationship Id="rId112" Type="http://schemas.openxmlformats.org/officeDocument/2006/relationships/hyperlink" Target="https://www.thorlabs.com/thorproduct.cfm?partnumber=CRM1" TargetMode="External"/><Relationship Id="rId133" Type="http://schemas.openxmlformats.org/officeDocument/2006/relationships/hyperlink" Target="https://www.thorlabs.com/thorproduct.cfm?partnumber=ER05" TargetMode="External"/><Relationship Id="rId154" Type="http://schemas.openxmlformats.org/officeDocument/2006/relationships/hyperlink" Target="../../../../AppData/Roaming/microframe/pics/thorlabs/ER4.jpg" TargetMode="External"/><Relationship Id="rId175" Type="http://schemas.openxmlformats.org/officeDocument/2006/relationships/hyperlink" Target="../../../../AppData/Roaming/microframe/pics/thorlabs/H45.jpg" TargetMode="External"/><Relationship Id="rId340" Type="http://schemas.openxmlformats.org/officeDocument/2006/relationships/hyperlink" Target="https://www.servocity.com/hs-422-servo" TargetMode="External"/><Relationship Id="rId196" Type="http://schemas.openxmlformats.org/officeDocument/2006/relationships/hyperlink" Target="https://www.thorlabs.com/thorproduct.cfm?partnumber=MB4U" TargetMode="External"/><Relationship Id="rId200" Type="http://schemas.openxmlformats.org/officeDocument/2006/relationships/hyperlink" Target="../../../../AppData/Roaming/microframe/pics/thorlabs/UBP2.jpg" TargetMode="External"/><Relationship Id="rId16" Type="http://schemas.openxmlformats.org/officeDocument/2006/relationships/hyperlink" Target="https://www.thorlabs.com/thorproduct.cfm?partnumber=BA1S" TargetMode="External"/><Relationship Id="rId221" Type="http://schemas.openxmlformats.org/officeDocument/2006/relationships/hyperlink" Target="https://www.thorlabs.com/thorproduct.cfm?partnumber=MA45-2" TargetMode="External"/><Relationship Id="rId242" Type="http://schemas.openxmlformats.org/officeDocument/2006/relationships/hyperlink" Target="https://www.thorlabs.com/thorproduct.cfm?partnumber=UFBS5050" TargetMode="External"/><Relationship Id="rId263" Type="http://schemas.openxmlformats.org/officeDocument/2006/relationships/hyperlink" Target="https://www.thorlabs.com/thorproduct.cfm?partnumber=S405C" TargetMode="External"/><Relationship Id="rId284" Type="http://schemas.openxmlformats.org/officeDocument/2006/relationships/hyperlink" Target="../../../../AppData/Roaming/microframe/pics/thorlabs/LEDD1B.jpg" TargetMode="External"/><Relationship Id="rId319" Type="http://schemas.openxmlformats.org/officeDocument/2006/relationships/hyperlink" Target="https://www.digikey.com/product-detail/en/xp-power/SMP350PS28/1470-4449-ND/7897369" TargetMode="External"/><Relationship Id="rId37" Type="http://schemas.openxmlformats.org/officeDocument/2006/relationships/hyperlink" Target="https://www.thorlabs.com/thorproduct.cfm?partnumber=TR1" TargetMode="External"/><Relationship Id="rId58" Type="http://schemas.openxmlformats.org/officeDocument/2006/relationships/hyperlink" Target="../../../../AppData/Roaming/microframe/pics/thorlabs/C1515.jpg" TargetMode="External"/><Relationship Id="rId79" Type="http://schemas.openxmlformats.org/officeDocument/2006/relationships/hyperlink" Target="../../../../AppData/Roaming/microframe/pics/thorlabs/B1C.jpg" TargetMode="External"/><Relationship Id="rId102" Type="http://schemas.openxmlformats.org/officeDocument/2006/relationships/hyperlink" Target="https://www.thorlabs.com/thorproduct.cfm?partnumber=CP20S" TargetMode="External"/><Relationship Id="rId123" Type="http://schemas.openxmlformats.org/officeDocument/2006/relationships/hyperlink" Target="https://www.thorlabs.com/thorproduct.cfm?partnumber=LCP09" TargetMode="External"/><Relationship Id="rId144" Type="http://schemas.openxmlformats.org/officeDocument/2006/relationships/hyperlink" Target="../../../../AppData/Roaming/microframe/pics/thorlabs/ER1.5-P4.jpg" TargetMode="External"/><Relationship Id="rId330" Type="http://schemas.openxmlformats.org/officeDocument/2006/relationships/hyperlink" Target="https://www.digikey.com/product-detail/en/molex/0016020103/WM2512-ND/115063" TargetMode="External"/><Relationship Id="rId90" Type="http://schemas.openxmlformats.org/officeDocument/2006/relationships/hyperlink" Target="https://www.thorlabs.com/thorproduct.cfm?partnumber=SM1L05" TargetMode="External"/><Relationship Id="rId165" Type="http://schemas.openxmlformats.org/officeDocument/2006/relationships/hyperlink" Target="https://www.thorlabs.com/thorproduct.cfm?partnumber=ER10" TargetMode="External"/><Relationship Id="rId186" Type="http://schemas.openxmlformats.org/officeDocument/2006/relationships/hyperlink" Target="https://www.thorlabs.com/thorproduct.cfm?partnumber=SMR1" TargetMode="External"/><Relationship Id="rId351" Type="http://schemas.openxmlformats.org/officeDocument/2006/relationships/hyperlink" Target="https://www.newport.com/p/M-VP-25XA" TargetMode="External"/><Relationship Id="rId211" Type="http://schemas.openxmlformats.org/officeDocument/2006/relationships/hyperlink" Target="../../../../AppData/Roaming/microframe/pics/thorlabs/BB1-E02.jpg" TargetMode="External"/><Relationship Id="rId232" Type="http://schemas.openxmlformats.org/officeDocument/2006/relationships/hyperlink" Target="https://www.thorlabs.com/thorproduct.cfm?partnumber=LA1951-A" TargetMode="External"/><Relationship Id="rId253" Type="http://schemas.openxmlformats.org/officeDocument/2006/relationships/hyperlink" Target="../../../../AppData/Roaming/microframe/pics/thorlabs/GL10-B.jpg" TargetMode="External"/><Relationship Id="rId274" Type="http://schemas.openxmlformats.org/officeDocument/2006/relationships/hyperlink" Target="../../../../AppData/Roaming/microframe/pics/thorlabs/SM1A29.jpg" TargetMode="External"/><Relationship Id="rId295" Type="http://schemas.openxmlformats.org/officeDocument/2006/relationships/hyperlink" Target="https://www.newport.com/p/M-RS2000-48-8" TargetMode="External"/><Relationship Id="rId309" Type="http://schemas.openxmlformats.org/officeDocument/2006/relationships/hyperlink" Target="http://www.thinksrs.com/products/SR570.htm" TargetMode="External"/><Relationship Id="rId27" Type="http://schemas.openxmlformats.org/officeDocument/2006/relationships/hyperlink" Target="https://www.thorlabs.com/thorproduct.cfm?partnumber=PH1.5" TargetMode="External"/><Relationship Id="rId48" Type="http://schemas.openxmlformats.org/officeDocument/2006/relationships/hyperlink" Target="../../../../AppData/Roaming/microframe/pics/thorlabs/TR6.jpg" TargetMode="External"/><Relationship Id="rId69" Type="http://schemas.openxmlformats.org/officeDocument/2006/relationships/hyperlink" Target="https://www.thorlabs.com/thorproduct.cfm?partnumber=C4W" TargetMode="External"/><Relationship Id="rId113" Type="http://schemas.openxmlformats.org/officeDocument/2006/relationships/hyperlink" Target="../../../../AppData/Roaming/microframe/pics/thorlabs/CRM1.jpg" TargetMode="External"/><Relationship Id="rId134" Type="http://schemas.openxmlformats.org/officeDocument/2006/relationships/hyperlink" Target="../../../../AppData/Roaming/microframe/pics/thorlabs/ER05.jpg" TargetMode="External"/><Relationship Id="rId320" Type="http://schemas.openxmlformats.org/officeDocument/2006/relationships/hyperlink" Target="../../../../../../data/Dropbox/rnd/microframe/pics/electronics/Industria%20AC-DC%20MFG_SMP350.jpg" TargetMode="External"/><Relationship Id="rId80" Type="http://schemas.openxmlformats.org/officeDocument/2006/relationships/hyperlink" Target="https://www.thorlabs.com/thorproduct.cfm?partnumber=ER6" TargetMode="External"/><Relationship Id="rId155" Type="http://schemas.openxmlformats.org/officeDocument/2006/relationships/hyperlink" Target="https://www.thorlabs.com/thorproduct.cfm?partnumber=ER4-P4" TargetMode="External"/><Relationship Id="rId176" Type="http://schemas.openxmlformats.org/officeDocument/2006/relationships/hyperlink" Target="https://www.thorlabs.com/thorproduct.cfm?partnumber=MA45-2" TargetMode="External"/><Relationship Id="rId197" Type="http://schemas.openxmlformats.org/officeDocument/2006/relationships/hyperlink" Target="../../../../AppData/Roaming/microframe/pics/thorlabs/MB4U.jpg" TargetMode="External"/><Relationship Id="rId341" Type="http://schemas.openxmlformats.org/officeDocument/2006/relationships/hyperlink" Target="https://hitecrcd.com/products/servos/sport-servos/analog-sport-servos/hs-422/product" TargetMode="External"/><Relationship Id="rId201" Type="http://schemas.openxmlformats.org/officeDocument/2006/relationships/hyperlink" Target="https://www.thorlabs.com/thorproduct.cfm?partnumber=PXT1" TargetMode="External"/><Relationship Id="rId222" Type="http://schemas.openxmlformats.org/officeDocument/2006/relationships/hyperlink" Target="../../../../AppData/Roaming/microframe/pics/thorlabs/MA45-2.jpg" TargetMode="External"/><Relationship Id="rId243" Type="http://schemas.openxmlformats.org/officeDocument/2006/relationships/hyperlink" Target="../../../../AppData/Roaming/microframe/pics/thorlabs/UFBS5050.jpg" TargetMode="External"/><Relationship Id="rId264" Type="http://schemas.openxmlformats.org/officeDocument/2006/relationships/hyperlink" Target="../../../../AppData/Roaming/microframe/pics/thorlabs/S405C.jpg" TargetMode="External"/><Relationship Id="rId285" Type="http://schemas.openxmlformats.org/officeDocument/2006/relationships/hyperlink" Target="https://www.thorlabs.com/thorproduct.cfm?partnumber=M780L3" TargetMode="External"/><Relationship Id="rId17" Type="http://schemas.openxmlformats.org/officeDocument/2006/relationships/hyperlink" Target="../../../../AppData/Roaming/microframe/pics/thorlabs/BA1S.jpg" TargetMode="External"/><Relationship Id="rId38" Type="http://schemas.openxmlformats.org/officeDocument/2006/relationships/hyperlink" Target="../../../../AppData/Roaming/microframe/pics/thorlabs/TR1.jpg" TargetMode="External"/><Relationship Id="rId59" Type="http://schemas.openxmlformats.org/officeDocument/2006/relationships/hyperlink" Target="https://www.thorlabs.com/thorproduct.cfm?partnumber=P8" TargetMode="External"/><Relationship Id="rId103" Type="http://schemas.openxmlformats.org/officeDocument/2006/relationships/hyperlink" Target="../../../../AppData/Roaming/microframe/pics/thorlabs/CP20S.jpg" TargetMode="External"/><Relationship Id="rId124" Type="http://schemas.openxmlformats.org/officeDocument/2006/relationships/hyperlink" Target="https://www.thorlabs.com/thorproduct.cfm?partnumber=CXY2" TargetMode="External"/><Relationship Id="rId310" Type="http://schemas.openxmlformats.org/officeDocument/2006/relationships/hyperlink" Target="https://www.olympus-lifescience.com/en/objectives/xlumplfln-w/" TargetMode="External"/><Relationship Id="rId70" Type="http://schemas.openxmlformats.org/officeDocument/2006/relationships/hyperlink" Target="../../../../AppData/Roaming/microframe/pics/thorlabs/C4W.jpg" TargetMode="External"/><Relationship Id="rId91" Type="http://schemas.openxmlformats.org/officeDocument/2006/relationships/hyperlink" Target="../../../../AppData/Roaming/microframe/pics/thorlabs/SM1L05.jpg" TargetMode="External"/><Relationship Id="rId145" Type="http://schemas.openxmlformats.org/officeDocument/2006/relationships/hyperlink" Target="https://www.thorlabs.com/thorproduct.cfm?partnumber=ER2" TargetMode="External"/><Relationship Id="rId166" Type="http://schemas.openxmlformats.org/officeDocument/2006/relationships/hyperlink" Target="../../../../AppData/Roaming/microframe/pics/thorlabs/ER10.jpg" TargetMode="External"/><Relationship Id="rId187" Type="http://schemas.openxmlformats.org/officeDocument/2006/relationships/hyperlink" Target="../../../../AppData/Roaming/microframe/pics/thorlabs/SMR1.jpg" TargetMode="External"/><Relationship Id="rId331" Type="http://schemas.openxmlformats.org/officeDocument/2006/relationships/hyperlink" Target="../../../../../../data/Dropbox/rnd/microframe/pics/electronics/Molex%200016020103.JPG" TargetMode="External"/><Relationship Id="rId352" Type="http://schemas.openxmlformats.org/officeDocument/2006/relationships/hyperlink" Target="https://www.thorlabs.com/thorproduct.cfm?partnumber=MB4" TargetMode="External"/><Relationship Id="rId1" Type="http://schemas.openxmlformats.org/officeDocument/2006/relationships/hyperlink" Target="https://www.thorlabs.com/thorproduct.cfm?partnumber=XT95-1500" TargetMode="External"/><Relationship Id="rId212" Type="http://schemas.openxmlformats.org/officeDocument/2006/relationships/hyperlink" Target="https://www.thorlabs.com/thorproduct.cfm?partnumber=BB1-E03" TargetMode="External"/><Relationship Id="rId233" Type="http://schemas.openxmlformats.org/officeDocument/2006/relationships/hyperlink" Target="../../../../AppData/Roaming/microframe/pics/thorlabs/LA1951-A.jpg" TargetMode="External"/><Relationship Id="rId254" Type="http://schemas.openxmlformats.org/officeDocument/2006/relationships/hyperlink" Target="https://www.thorlabs.com/thorproduct.cfm?partnumber=FGB39" TargetMode="External"/><Relationship Id="rId28" Type="http://schemas.openxmlformats.org/officeDocument/2006/relationships/hyperlink" Target="../../../../AppData/Roaming/microframe/pics/thorlabs/PH1.5.jpg" TargetMode="External"/><Relationship Id="rId49" Type="http://schemas.openxmlformats.org/officeDocument/2006/relationships/hyperlink" Target="https://www.thorlabs.com/thorproduct.cfm?partnumber=TR8" TargetMode="External"/><Relationship Id="rId114" Type="http://schemas.openxmlformats.org/officeDocument/2006/relationships/hyperlink" Target="https://www.thorlabs.com/thorproduct.cfm?partnumber=CP30" TargetMode="External"/><Relationship Id="rId275" Type="http://schemas.openxmlformats.org/officeDocument/2006/relationships/hyperlink" Target="https://www.thorlabs.com/thorproduct.cfm?partnumber=ELL14K" TargetMode="External"/><Relationship Id="rId296" Type="http://schemas.openxmlformats.org/officeDocument/2006/relationships/hyperlink" Target="https://www.newport.com/f/esp301-3-axis-dc-and-stepper-motion-controller" TargetMode="External"/><Relationship Id="rId300" Type="http://schemas.openxmlformats.org/officeDocument/2006/relationships/hyperlink" Target="https://www.newport.com/p/10RP52-2B" TargetMode="External"/><Relationship Id="rId60" Type="http://schemas.openxmlformats.org/officeDocument/2006/relationships/hyperlink" Target="../../../../AppData/Roaming/microframe/pics/thorlabs/P8.jpg" TargetMode="External"/><Relationship Id="rId81" Type="http://schemas.openxmlformats.org/officeDocument/2006/relationships/hyperlink" Target="../../../../AppData/Roaming/microframe/pics/thorlabs/ER6.jpg" TargetMode="External"/><Relationship Id="rId135" Type="http://schemas.openxmlformats.org/officeDocument/2006/relationships/hyperlink" Target="https://www.thorlabs.com/thorproduct.cfm?partnumber=ER05-P4" TargetMode="External"/><Relationship Id="rId156" Type="http://schemas.openxmlformats.org/officeDocument/2006/relationships/hyperlink" Target="../../../../AppData/Roaming/microframe/pics/thorlabs/ER4-P4.jpg" TargetMode="External"/><Relationship Id="rId177" Type="http://schemas.openxmlformats.org/officeDocument/2006/relationships/hyperlink" Target="../../../../AppData/Roaming/microframe/pics/thorlabs/MA45-2.jpg" TargetMode="External"/><Relationship Id="rId198" Type="http://schemas.openxmlformats.org/officeDocument/2006/relationships/hyperlink" Target="https://www.thorlabs.com/thorproduct.cfm?partnumber=MB8" TargetMode="External"/><Relationship Id="rId321" Type="http://schemas.openxmlformats.org/officeDocument/2006/relationships/hyperlink" Target="https://www.digikey.com/product-detail/en/bel-power-solutions/HCC24-2.4-AG/179-2329-ND/1634184" TargetMode="External"/><Relationship Id="rId342" Type="http://schemas.openxmlformats.org/officeDocument/2006/relationships/hyperlink" Target="https://www.servocity.com/smooth-hub-pulleys" TargetMode="External"/><Relationship Id="rId202" Type="http://schemas.openxmlformats.org/officeDocument/2006/relationships/hyperlink" Target="..\..\..\..\AppData\Roaming\microframe\pics\thorlabs\PXT1.jpg" TargetMode="External"/><Relationship Id="rId223" Type="http://schemas.openxmlformats.org/officeDocument/2006/relationships/hyperlink" Target="https://www.thorlabs.com/thorproduct.cfm?partnumber=AC300-050-B" TargetMode="External"/><Relationship Id="rId244" Type="http://schemas.openxmlformats.org/officeDocument/2006/relationships/hyperlink" Target="https://www.thorlabs.com/thorproduct.cfm?partnumber=AHWP05M-980" TargetMode="External"/><Relationship Id="rId18" Type="http://schemas.openxmlformats.org/officeDocument/2006/relationships/hyperlink" Target="https://www.thorlabs.com/thorproduct.cfm?partnumber=BE1-P5" TargetMode="External"/><Relationship Id="rId39" Type="http://schemas.openxmlformats.org/officeDocument/2006/relationships/hyperlink" Target="https://www.thorlabs.com/thorproduct.cfm?partnumber=TR1.5" TargetMode="External"/><Relationship Id="rId265" Type="http://schemas.openxmlformats.org/officeDocument/2006/relationships/hyperlink" Target="https://www.thorlabs.com/thorproduct.cfm?partnumber=PM16-405" TargetMode="External"/><Relationship Id="rId286" Type="http://schemas.openxmlformats.org/officeDocument/2006/relationships/hyperlink" Target="../../../../AppData/Roaming/microframe/pics/thorlabs/M780L3.jpg" TargetMode="External"/><Relationship Id="rId50" Type="http://schemas.openxmlformats.org/officeDocument/2006/relationships/hyperlink" Target="../../../../AppData/Roaming/microframe/pics/thorlabs/TR8.jpg" TargetMode="External"/><Relationship Id="rId104" Type="http://schemas.openxmlformats.org/officeDocument/2006/relationships/hyperlink" Target="https://www.thorlabs.com/thorproduct.cfm?partnumber=LCP02" TargetMode="External"/><Relationship Id="rId125" Type="http://schemas.openxmlformats.org/officeDocument/2006/relationships/hyperlink" Target="https://www.thorlabs.com/thorproduct.cfm?partnumber=SM1A16" TargetMode="External"/><Relationship Id="rId146" Type="http://schemas.openxmlformats.org/officeDocument/2006/relationships/hyperlink" Target="../../../../AppData/Roaming/microframe/pics/thorlabs/ER2.jpg" TargetMode="External"/><Relationship Id="rId167" Type="http://schemas.openxmlformats.org/officeDocument/2006/relationships/hyperlink" Target="https://www.thorlabs.com/thorproduct.cfm?partnumber=ER12" TargetMode="External"/><Relationship Id="rId188" Type="http://schemas.openxmlformats.org/officeDocument/2006/relationships/hyperlink" Target="https://www.thorlabs.com/thorproduct.cfm?partnumber=LMR1S" TargetMode="External"/><Relationship Id="rId311" Type="http://schemas.openxmlformats.org/officeDocument/2006/relationships/hyperlink" Target="https://www.thorlabs.com/thorproduct.cfm?partnumber=N20X-PFH" TargetMode="External"/><Relationship Id="rId332" Type="http://schemas.openxmlformats.org/officeDocument/2006/relationships/hyperlink" Target="https://www.digikey.com/products/en?keywords=Molex%20%23%2015-24-4048" TargetMode="External"/><Relationship Id="rId353" Type="http://schemas.openxmlformats.org/officeDocument/2006/relationships/hyperlink" Target="https://www.thorlabs.com/thorproduct.cfm?partnumber=CF038-P5" TargetMode="External"/><Relationship Id="rId71" Type="http://schemas.openxmlformats.org/officeDocument/2006/relationships/hyperlink" Target="https://www.thorlabs.com/thorproduct.cfm?partnumber=C4W-CC" TargetMode="External"/><Relationship Id="rId92" Type="http://schemas.openxmlformats.org/officeDocument/2006/relationships/hyperlink" Target="https://www.thorlabs.com/thorproduct.cfm?partnumber=SM1L10" TargetMode="External"/><Relationship Id="rId213" Type="http://schemas.openxmlformats.org/officeDocument/2006/relationships/hyperlink" Target="../../../../AppData/Roaming/microframe/pics/thorlabs/BB1-E03.jpg" TargetMode="External"/><Relationship Id="rId234" Type="http://schemas.openxmlformats.org/officeDocument/2006/relationships/hyperlink" Target="https://www.thorlabs.com/thorproduct.cfm?partnumber=AC254-045-B" TargetMode="External"/><Relationship Id="rId2" Type="http://schemas.openxmlformats.org/officeDocument/2006/relationships/hyperlink" Target="..\..\..\..\AppData\Roaming\microframe\pics\thorlabs\XT95-1500.jpg" TargetMode="External"/><Relationship Id="rId29" Type="http://schemas.openxmlformats.org/officeDocument/2006/relationships/hyperlink" Target="https://www.thorlabs.com/thorproduct.cfm?partnumber=PH2" TargetMode="External"/><Relationship Id="rId255" Type="http://schemas.openxmlformats.org/officeDocument/2006/relationships/hyperlink" Target="../../../../AppData/Roaming/microframe/pics/thorlabs/FGB39.jpg" TargetMode="External"/><Relationship Id="rId276" Type="http://schemas.openxmlformats.org/officeDocument/2006/relationships/hyperlink" Target="../../../../AppData/Roaming/microframe/pics/thorlabs/ELL14K.jpg" TargetMode="External"/><Relationship Id="rId297" Type="http://schemas.openxmlformats.org/officeDocument/2006/relationships/hyperlink" Target="https://www.newport.com/p/TRB25CC" TargetMode="External"/><Relationship Id="rId40" Type="http://schemas.openxmlformats.org/officeDocument/2006/relationships/hyperlink" Target="../../../../AppData/Roaming/microframe/pics/thorlabs/TR1.5.jpg" TargetMode="External"/><Relationship Id="rId115" Type="http://schemas.openxmlformats.org/officeDocument/2006/relationships/hyperlink" Target="../../../../AppData/Roaming/microframe/pics/thorlabs/CP30.jpg" TargetMode="External"/><Relationship Id="rId136" Type="http://schemas.openxmlformats.org/officeDocument/2006/relationships/hyperlink" Target="../../../../AppData/Roaming/microframe/pics/thorlabs/ER05-P4.jpg" TargetMode="External"/><Relationship Id="rId157" Type="http://schemas.openxmlformats.org/officeDocument/2006/relationships/hyperlink" Target="https://www.thorlabs.com/thorproduct.cfm?partnumber=ER6" TargetMode="External"/><Relationship Id="rId178" Type="http://schemas.openxmlformats.org/officeDocument/2006/relationships/hyperlink" Target="https://www.thorlabs.com/thorproduct.cfm?partnumber=LM2XY" TargetMode="External"/><Relationship Id="rId301" Type="http://schemas.openxmlformats.org/officeDocument/2006/relationships/hyperlink" Target="https://www.newport.com/p/PR50CC" TargetMode="External"/><Relationship Id="rId322" Type="http://schemas.openxmlformats.org/officeDocument/2006/relationships/hyperlink" Target="https://www.digikey.com/products/en/cables-wires/multiple-conductor-cables/473?k=WIRES&amp;k=&amp;pkeyword=WIRES&amp;sv=0&amp;pv77=235729&amp;pv77=67709&amp;pv77=156633&amp;sf=1&amp;FV=78%7C112786%2C316%7C121326%2C1041%7C322831%2C1041%7C340258%2C1041%7C348780%2C1041%7C348787%2C1041%7C348789%2C1041%7C406183%2C1989%7C0%2C-8%7C473&amp;quantity=&amp;ColumnSort=1000011&amp;page=1&amp;stock=1&amp;pageSize=25" TargetMode="External"/><Relationship Id="rId343" Type="http://schemas.openxmlformats.org/officeDocument/2006/relationships/hyperlink" Target="https://www.servocity.com/smooth-hub-pulleys" TargetMode="External"/><Relationship Id="rId61" Type="http://schemas.openxmlformats.org/officeDocument/2006/relationships/hyperlink" Target="https://www.thorlabs.com/thorproduct.cfm?partnumber=VC1" TargetMode="External"/><Relationship Id="rId82" Type="http://schemas.openxmlformats.org/officeDocument/2006/relationships/hyperlink" Target="https://www.thorlabs.com/thorproduct.cfm?partnumber=ER8" TargetMode="External"/><Relationship Id="rId199" Type="http://schemas.openxmlformats.org/officeDocument/2006/relationships/hyperlink" Target="https://www.thorlabs.com/thorproduct.cfm?partnumber=UBP2" TargetMode="External"/><Relationship Id="rId203" Type="http://schemas.openxmlformats.org/officeDocument/2006/relationships/hyperlink" Target="https://www.thorlabs.com/thorproduct.cfm?partnumber=VB01B" TargetMode="External"/><Relationship Id="rId19" Type="http://schemas.openxmlformats.org/officeDocument/2006/relationships/hyperlink" Target="https://www.thorlabs.com/thorproduct.cfm?partnumber=BE1R" TargetMode="External"/><Relationship Id="rId224" Type="http://schemas.openxmlformats.org/officeDocument/2006/relationships/hyperlink" Target="../../../../AppData/Roaming/microframe/pics/thorlabs/AC300-050-B.jpg" TargetMode="External"/><Relationship Id="rId245" Type="http://schemas.openxmlformats.org/officeDocument/2006/relationships/hyperlink" Target="../../../../AppData/Roaming/microframe/pics/thorlabs/AHWP05M-980.jpg" TargetMode="External"/><Relationship Id="rId266" Type="http://schemas.openxmlformats.org/officeDocument/2006/relationships/hyperlink" Target="../../../../AppData/Roaming/microframe/pics/thorlabs/PM16-405.jpg" TargetMode="External"/><Relationship Id="rId287" Type="http://schemas.openxmlformats.org/officeDocument/2006/relationships/hyperlink" Target="https://www.semrock.com/FilterDetails.aspx?id=FF735-Di01-25x36" TargetMode="External"/><Relationship Id="rId30" Type="http://schemas.openxmlformats.org/officeDocument/2006/relationships/hyperlink" Target="../../../../AppData/Roaming/microframe/pics/thorlabs/PH2.jpg" TargetMode="External"/><Relationship Id="rId105" Type="http://schemas.openxmlformats.org/officeDocument/2006/relationships/hyperlink" Target="../../../../AppData/Roaming/microframe/pics/thorlabs/LCP02.jpg" TargetMode="External"/><Relationship Id="rId126" Type="http://schemas.openxmlformats.org/officeDocument/2006/relationships/hyperlink" Target="https://www.thorlabs.com/thorproduct.cfm?partnumber=SM1A39" TargetMode="External"/><Relationship Id="rId147" Type="http://schemas.openxmlformats.org/officeDocument/2006/relationships/hyperlink" Target="https://www.thorlabs.com/thorproduct.cfm?partnumber=ER2-P4" TargetMode="External"/><Relationship Id="rId168" Type="http://schemas.openxmlformats.org/officeDocument/2006/relationships/hyperlink" Target="../../../../AppData/Roaming/microframe/pics/thorlabs/ER12.jpg" TargetMode="External"/><Relationship Id="rId312" Type="http://schemas.openxmlformats.org/officeDocument/2006/relationships/hyperlink" Target="http://hitecrcd.com/products/servos/sport-servos/analog-sport-servos/hs-422-deluxe-standard-servo/product" TargetMode="External"/><Relationship Id="rId333" Type="http://schemas.openxmlformats.org/officeDocument/2006/relationships/hyperlink" Target="../../../../../../data/Dropbox/rnd/microframe/pics/electronics/Molex%2015-24-4048.jpg" TargetMode="External"/><Relationship Id="rId354" Type="http://schemas.openxmlformats.org/officeDocument/2006/relationships/hyperlink" Target="https://www.thorlabs.com/thorproduct.cfm?partnumber=BE2T" TargetMode="External"/><Relationship Id="rId51" Type="http://schemas.openxmlformats.org/officeDocument/2006/relationships/hyperlink" Target="https://www.thorlabs.com/thorproduct.cfm?partnumber=RA180" TargetMode="External"/><Relationship Id="rId72" Type="http://schemas.openxmlformats.org/officeDocument/2006/relationships/hyperlink" Target="https://www.thorlabs.com/thorproduct.cfm?partnumber=B4C" TargetMode="External"/><Relationship Id="rId93" Type="http://schemas.openxmlformats.org/officeDocument/2006/relationships/hyperlink" Target="../../../../AppData/Roaming/microframe/pics/thorlabs/SM1L10.jpg" TargetMode="External"/><Relationship Id="rId189" Type="http://schemas.openxmlformats.org/officeDocument/2006/relationships/hyperlink" Target="../../../../AppData/Roaming/microframe/pics/thorlabs/LMR1S.jpg" TargetMode="External"/><Relationship Id="rId3" Type="http://schemas.openxmlformats.org/officeDocument/2006/relationships/hyperlink" Target="https://www.thorlabs.com/thorproduct.cfm?partnumber=XT95P3" TargetMode="External"/><Relationship Id="rId214" Type="http://schemas.openxmlformats.org/officeDocument/2006/relationships/hyperlink" Target="https://www.thorlabs.com/thorproduct.cfm?partnumber=MPD229-M01" TargetMode="External"/><Relationship Id="rId235" Type="http://schemas.openxmlformats.org/officeDocument/2006/relationships/hyperlink" Target="../../../../AppData/Roaming/microframe/pics/thorlabs/AC254-045-B.jpg" TargetMode="External"/><Relationship Id="rId256" Type="http://schemas.openxmlformats.org/officeDocument/2006/relationships/hyperlink" Target="https://www.thorlabs.com/thorproduct.cfm?partnumber=LB1" TargetMode="External"/><Relationship Id="rId277" Type="http://schemas.openxmlformats.org/officeDocument/2006/relationships/hyperlink" Target="https://www.thorlabs.com/thorproduct.cfm?partnumber=KDC101" TargetMode="External"/><Relationship Id="rId298" Type="http://schemas.openxmlformats.org/officeDocument/2006/relationships/hyperlink" Target="https://www.newport.com/p/ESP300-J" TargetMode="External"/><Relationship Id="rId116" Type="http://schemas.openxmlformats.org/officeDocument/2006/relationships/hyperlink" Target="https://www.thorlabs.com/thorproduct.cfm?partnumber=CP08" TargetMode="External"/><Relationship Id="rId137" Type="http://schemas.openxmlformats.org/officeDocument/2006/relationships/hyperlink" Target="https://www.thorlabs.com/thorproduct.cfm?partnumber=ER1" TargetMode="External"/><Relationship Id="rId158" Type="http://schemas.openxmlformats.org/officeDocument/2006/relationships/hyperlink" Target="../../../../AppData/Roaming/microframe/pics/thorlabs/ER6.jpg" TargetMode="External"/><Relationship Id="rId302" Type="http://schemas.openxmlformats.org/officeDocument/2006/relationships/hyperlink" Target="https://www.newport.com/p/SMC100CC" TargetMode="External"/><Relationship Id="rId323" Type="http://schemas.openxmlformats.org/officeDocument/2006/relationships/hyperlink" Target="https://www.digikey.com/product-detail/en/belden-inc/5300FE-008500/BEL1268-100-ND/7042005" TargetMode="External"/><Relationship Id="rId344" Type="http://schemas.openxmlformats.org/officeDocument/2006/relationships/hyperlink" Target="https://www.servocity.com/smooth-hub-pulleys" TargetMode="External"/><Relationship Id="rId20" Type="http://schemas.openxmlformats.org/officeDocument/2006/relationships/hyperlink" Target="https://www.thorlabs.com/thorproduct.cfm?partnumber=CF125" TargetMode="External"/><Relationship Id="rId41" Type="http://schemas.openxmlformats.org/officeDocument/2006/relationships/hyperlink" Target="https://www.thorlabs.com/thorproduct.cfm?partnumber=TR2" TargetMode="External"/><Relationship Id="rId62" Type="http://schemas.openxmlformats.org/officeDocument/2006/relationships/hyperlink" Target="../../../../AppData/Roaming/microframe/pics/thorlabs/VC1.jpg" TargetMode="External"/><Relationship Id="rId83" Type="http://schemas.openxmlformats.org/officeDocument/2006/relationships/hyperlink" Target="../../../../AppData/Roaming/microframe/pics/thorlabs/ER8.jpg" TargetMode="External"/><Relationship Id="rId179" Type="http://schemas.openxmlformats.org/officeDocument/2006/relationships/hyperlink" Target="../../../../AppData/Roaming/microframe/pics/thorlabs/LM2XY.jpg" TargetMode="External"/><Relationship Id="rId190" Type="http://schemas.openxmlformats.org/officeDocument/2006/relationships/hyperlink" Target="https://www.thorlabs.com/thorproduct.cfm?partnumber=KCB1" TargetMode="External"/><Relationship Id="rId204" Type="http://schemas.openxmlformats.org/officeDocument/2006/relationships/hyperlink" Target="../../../../AppData/Roaming/microframe/pics/thorlabs/VB01B.jpg" TargetMode="External"/><Relationship Id="rId225" Type="http://schemas.openxmlformats.org/officeDocument/2006/relationships/hyperlink" Target="https://www.thorlabs.com/thorproduct.cfm?partnumber=AC300-080-B" TargetMode="External"/><Relationship Id="rId246" Type="http://schemas.openxmlformats.org/officeDocument/2006/relationships/hyperlink" Target="https://www.thorlabs.com/thorproduct.cfm?partnumber=AHWP10M-980" TargetMode="External"/><Relationship Id="rId267" Type="http://schemas.openxmlformats.org/officeDocument/2006/relationships/hyperlink" Target="https://www.thorlabs.com/thorproduct.cfm?partnumber=S130C" TargetMode="External"/><Relationship Id="rId288" Type="http://schemas.openxmlformats.org/officeDocument/2006/relationships/hyperlink" Target="https://www.semrock.com/FilterDetails.aspx?id=FF660-Di02-25x36" TargetMode="External"/><Relationship Id="rId106" Type="http://schemas.openxmlformats.org/officeDocument/2006/relationships/hyperlink" Target="https://www.thorlabs.com/thorproduct.cfm?partnumber=SPT1" TargetMode="External"/><Relationship Id="rId127" Type="http://schemas.openxmlformats.org/officeDocument/2006/relationships/hyperlink" Target="https://www.thorlabs.com/thorproduct.cfm?partnumber=SM2A27" TargetMode="External"/><Relationship Id="rId313" Type="http://schemas.openxmlformats.org/officeDocument/2006/relationships/hyperlink" Target="https://www.phidgets.com/?tier=3&amp;catid=21&amp;pcid=18&amp;prodid=1044" TargetMode="External"/><Relationship Id="rId10" Type="http://schemas.openxmlformats.org/officeDocument/2006/relationships/hyperlink" Target="https://www.thorlabs.com/thorproduct.cfm?partnumber=XT66C4" TargetMode="External"/><Relationship Id="rId31" Type="http://schemas.openxmlformats.org/officeDocument/2006/relationships/hyperlink" Target="https://www.thorlabs.com/thorproduct.cfm?partnumber=PH3" TargetMode="External"/><Relationship Id="rId52" Type="http://schemas.openxmlformats.org/officeDocument/2006/relationships/hyperlink" Target="../../../../AppData/Roaming/microframe/pics/thorlabs/RA180.jpg" TargetMode="External"/><Relationship Id="rId73" Type="http://schemas.openxmlformats.org/officeDocument/2006/relationships/hyperlink" Target="../../../../AppData/Roaming/microframe/pics/thorlabs/B4C.jpg" TargetMode="External"/><Relationship Id="rId94" Type="http://schemas.openxmlformats.org/officeDocument/2006/relationships/hyperlink" Target="https://www.thorlabs.com/thorproduct.cfm?partnumber=SM30L05" TargetMode="External"/><Relationship Id="rId148" Type="http://schemas.openxmlformats.org/officeDocument/2006/relationships/hyperlink" Target="../../../../AppData/Roaming/microframe/pics/thorlabs/ER2-P4.jpg" TargetMode="External"/><Relationship Id="rId169" Type="http://schemas.openxmlformats.org/officeDocument/2006/relationships/hyperlink" Target="https://www.thorlabs.com/thorproduct.cfm?partnumber=ER18" TargetMode="External"/><Relationship Id="rId334" Type="http://schemas.openxmlformats.org/officeDocument/2006/relationships/hyperlink" Target="https://www.digikey.com/product-detail/en/molex/0002081201/WM2293CT-ND/2405710" TargetMode="External"/><Relationship Id="rId355" Type="http://schemas.openxmlformats.org/officeDocument/2006/relationships/hyperlink" Target="https://www.thorlabs.com/thorproduct.cfm?partnumber=BE1T" TargetMode="External"/><Relationship Id="rId4" Type="http://schemas.openxmlformats.org/officeDocument/2006/relationships/hyperlink" Target="../../../../AppData/Roaming/microframe/pics/thorlabs/XT95P3.jpg" TargetMode="External"/><Relationship Id="rId180" Type="http://schemas.openxmlformats.org/officeDocument/2006/relationships/hyperlink" Target="https://www.thorlabs.com/thorproduct.cfm?partnumber=SM2AD30" TargetMode="External"/><Relationship Id="rId215" Type="http://schemas.openxmlformats.org/officeDocument/2006/relationships/hyperlink" Target="https://www.thorlabs.com/thorproduct.cfm?partnumber=AC508-300-B" TargetMode="External"/><Relationship Id="rId236" Type="http://schemas.openxmlformats.org/officeDocument/2006/relationships/hyperlink" Target="https://www.thorlabs.com/thorproduct.cfm?partnumber=AC254-125-B" TargetMode="External"/><Relationship Id="rId257" Type="http://schemas.openxmlformats.org/officeDocument/2006/relationships/hyperlink" Target="../../../../AppData/Roaming/microframe/pics/thorlabs/LB1.jpg" TargetMode="External"/><Relationship Id="rId278" Type="http://schemas.openxmlformats.org/officeDocument/2006/relationships/hyperlink" Target="../../../../AppData/Roaming/microframe/pics/thorlabs/KDC101.jpg" TargetMode="External"/><Relationship Id="rId303" Type="http://schemas.openxmlformats.org/officeDocument/2006/relationships/hyperlink" Target="https://www.newport.com/p/XPS-DRV11" TargetMode="External"/><Relationship Id="rId42" Type="http://schemas.openxmlformats.org/officeDocument/2006/relationships/hyperlink" Target="../../../../AppData/Roaming/microframe/pics/thorlabs/TR2.jpg" TargetMode="External"/><Relationship Id="rId84" Type="http://schemas.openxmlformats.org/officeDocument/2006/relationships/hyperlink" Target="https://www.thorlabs.com/thorproduct.cfm?partnumber=CP02B" TargetMode="External"/><Relationship Id="rId138" Type="http://schemas.openxmlformats.org/officeDocument/2006/relationships/hyperlink" Target="../../../../AppData/Roaming/microframe/pics/thorlabs/ER1.jpg" TargetMode="External"/><Relationship Id="rId345" Type="http://schemas.openxmlformats.org/officeDocument/2006/relationships/hyperlink" Target="https://www.servocity.com/0-125-1-8-o-ring-belts" TargetMode="External"/><Relationship Id="rId191" Type="http://schemas.openxmlformats.org/officeDocument/2006/relationships/hyperlink" Target="../../../../AppData/Roaming/microframe/pics/thorlabs/KCB1.jpg" TargetMode="External"/><Relationship Id="rId205" Type="http://schemas.openxmlformats.org/officeDocument/2006/relationships/hyperlink" Target="https://www.thorlabs.com/thorproduct.cfm?partnumber=PXT1" TargetMode="External"/><Relationship Id="rId247" Type="http://schemas.openxmlformats.org/officeDocument/2006/relationships/hyperlink" Target="../../../../AppData/Roaming/microframe/pics/thorlabs/AHWP10M-980.jpg" TargetMode="External"/><Relationship Id="rId107" Type="http://schemas.openxmlformats.org/officeDocument/2006/relationships/hyperlink" Target="../../../../AppData/Roaming/microframe/pics/thorlabs/SPT1.jpg" TargetMode="External"/><Relationship Id="rId289" Type="http://schemas.openxmlformats.org/officeDocument/2006/relationships/hyperlink" Target="https://www.semrock.com/FilterDetails.aspx?id=FF562-Di03-25x36" TargetMode="External"/><Relationship Id="rId11" Type="http://schemas.openxmlformats.org/officeDocument/2006/relationships/hyperlink" Target="../../../../AppData/Roaming/microframe/pics/thorlabs/XT66C4.jpg" TargetMode="External"/><Relationship Id="rId53" Type="http://schemas.openxmlformats.org/officeDocument/2006/relationships/hyperlink" Target="https://www.thorlabs.com/thorproduct.cfm?partnumber=RA90" TargetMode="External"/><Relationship Id="rId149" Type="http://schemas.openxmlformats.org/officeDocument/2006/relationships/hyperlink" Target="https://www.thorlabs.com/thorproduct.cfm?partnumber=ER3" TargetMode="External"/><Relationship Id="rId314" Type="http://schemas.openxmlformats.org/officeDocument/2006/relationships/hyperlink" Target="https://www.baslerweb.com/en/products/cameras/area-scan-cameras/scout/sca1390-17fm/" TargetMode="External"/><Relationship Id="rId356" Type="http://schemas.openxmlformats.org/officeDocument/2006/relationships/hyperlink" Target="https://www.thorlabs.com/thorproduct.cfm?partnumber=RS8M" TargetMode="External"/><Relationship Id="rId95" Type="http://schemas.openxmlformats.org/officeDocument/2006/relationships/hyperlink" Target="https://www.thorlabs.com/thorproduct.cfm?partnumber=SM30L10" TargetMode="External"/><Relationship Id="rId160" Type="http://schemas.openxmlformats.org/officeDocument/2006/relationships/hyperlink" Target="../../../../AppData/Roaming/microframe/pics/thorlabs/ER6-P4.jpg" TargetMode="External"/><Relationship Id="rId216" Type="http://schemas.openxmlformats.org/officeDocument/2006/relationships/hyperlink" Target="../../../../AppData/Roaming/microframe/pics/thorlabs/AC508-300-B.jpg" TargetMode="External"/><Relationship Id="rId258" Type="http://schemas.openxmlformats.org/officeDocument/2006/relationships/hyperlink" Target="https://www.thorlabs.com/thorproduct.cfm?partnumber=BTC30" TargetMode="External"/><Relationship Id="rId22" Type="http://schemas.openxmlformats.org/officeDocument/2006/relationships/hyperlink" Target="https://www.thorlabs.com/thorproduct.cfm?partnumber=CF175-P5" TargetMode="External"/><Relationship Id="rId64" Type="http://schemas.openxmlformats.org/officeDocument/2006/relationships/hyperlink" Target="../../../../AppData/Roaming/microframe/pics/thorlabs/PM4.jpg" TargetMode="External"/><Relationship Id="rId118" Type="http://schemas.openxmlformats.org/officeDocument/2006/relationships/hyperlink" Target="https://www.thorlabs.com/thorproduct.cfm?partnumber=CP03" TargetMode="External"/><Relationship Id="rId325" Type="http://schemas.openxmlformats.org/officeDocument/2006/relationships/hyperlink" Target="https://www.amazon.com/gp/product/B01E4RAVI0/ref=ppx_yo_dt_b_search_asin_title?ie=UTF8&amp;psc=1" TargetMode="External"/><Relationship Id="rId171" Type="http://schemas.openxmlformats.org/officeDocument/2006/relationships/hyperlink" Target="https://www.thorlabs.com/newgrouppage9.cfm?objectgroup_id=903" TargetMode="External"/><Relationship Id="rId227" Type="http://schemas.openxmlformats.org/officeDocument/2006/relationships/hyperlink" Target="../../../../AppData/Roaming/microframe/pics/thorlabs/AC508-300-B.jpg" TargetMode="External"/><Relationship Id="rId269" Type="http://schemas.openxmlformats.org/officeDocument/2006/relationships/hyperlink" Target="https://www.thorlabs.com/thorproduct.cfm?partnumber=PM16-130" TargetMode="External"/><Relationship Id="rId33" Type="http://schemas.openxmlformats.org/officeDocument/2006/relationships/hyperlink" Target="https://www.thorlabs.com/thorproduct.cfm?partnumber=PH4" TargetMode="External"/><Relationship Id="rId129" Type="http://schemas.openxmlformats.org/officeDocument/2006/relationships/hyperlink" Target="https://www.thorlabs.com/thorproduct.cfm?partnumber=SM1A16" TargetMode="External"/><Relationship Id="rId280" Type="http://schemas.openxmlformats.org/officeDocument/2006/relationships/hyperlink" Target="../../../../AppData/Roaming/microframe/pics/thorlabs/KPS101.jpg" TargetMode="External"/><Relationship Id="rId336" Type="http://schemas.openxmlformats.org/officeDocument/2006/relationships/hyperlink" Target="https://www.pjrc.com/store/teensy32.html" TargetMode="External"/><Relationship Id="rId75" Type="http://schemas.openxmlformats.org/officeDocument/2006/relationships/hyperlink" Target="../../../../AppData/Roaming/microframe/pics/thorlabs/FFM1.jpg" TargetMode="External"/><Relationship Id="rId140" Type="http://schemas.openxmlformats.org/officeDocument/2006/relationships/hyperlink" Target="../../../../AppData/Roaming/microframe/pics/thorlabs/ER1-P4.jpg" TargetMode="External"/><Relationship Id="rId182" Type="http://schemas.openxmlformats.org/officeDocument/2006/relationships/hyperlink" Target="https://www.thorlabs.com/thorproduct.cfm?partnumber=KM100PM" TargetMode="External"/><Relationship Id="rId6" Type="http://schemas.openxmlformats.org/officeDocument/2006/relationships/hyperlink" Target="https://www.thorlabs.com/thorproduct.cfm?partnumber=XT95P12" TargetMode="External"/><Relationship Id="rId238" Type="http://schemas.openxmlformats.org/officeDocument/2006/relationships/hyperlink" Target="https://www.thorlabs.com/thorproduct.cfm?partnumber=AC254-100-B" TargetMode="External"/><Relationship Id="rId291" Type="http://schemas.openxmlformats.org/officeDocument/2006/relationships/hyperlink" Target="https://www.chroma.com/products/single-bandpass-and-single-edge-filters/filter-type/shortpass-filters/type/parts_display" TargetMode="External"/><Relationship Id="rId305" Type="http://schemas.openxmlformats.org/officeDocument/2006/relationships/hyperlink" Target="https://www.newport.com/p/SMC-232" TargetMode="External"/><Relationship Id="rId347" Type="http://schemas.openxmlformats.org/officeDocument/2006/relationships/hyperlink" Target="https://www.mcmaster.com/91290A015" TargetMode="External"/><Relationship Id="rId44" Type="http://schemas.openxmlformats.org/officeDocument/2006/relationships/hyperlink" Target="../../../../AppData/Roaming/microframe/pics/thorlabs/TR3.jpg" TargetMode="External"/><Relationship Id="rId86" Type="http://schemas.openxmlformats.org/officeDocument/2006/relationships/hyperlink" Target="https://www.thorlabs.com/thorproduct.cfm?partnumber=SM1T2" TargetMode="External"/><Relationship Id="rId151" Type="http://schemas.openxmlformats.org/officeDocument/2006/relationships/hyperlink" Target="https://www.thorlabs.com/thorproduct.cfm?partnumber=ER3-P4" TargetMode="External"/><Relationship Id="rId193" Type="http://schemas.openxmlformats.org/officeDocument/2006/relationships/hyperlink" Target="../../../../AppData/Roaming/microframe/pics/thorlabs/KCB1C.jpg" TargetMode="External"/><Relationship Id="rId207" Type="http://schemas.openxmlformats.org/officeDocument/2006/relationships/hyperlink" Target="../../../../AppData/Roaming/microframe/pics/thorlabs/PF10-03-P01.jpg" TargetMode="External"/><Relationship Id="rId249" Type="http://schemas.openxmlformats.org/officeDocument/2006/relationships/hyperlink" Target="../../../../AppData/Roaming/microframe/pics/thorlabs/BS017.jpg" TargetMode="External"/><Relationship Id="rId13" Type="http://schemas.openxmlformats.org/officeDocument/2006/relationships/hyperlink" Target="../../../../AppData/Roaming/microframe/pics/thorlabs/BA1.jpg" TargetMode="External"/><Relationship Id="rId109" Type="http://schemas.openxmlformats.org/officeDocument/2006/relationships/hyperlink" Target="../../../../AppData/Roaming/microframe/pics/thorlabs/CXY1.jpg" TargetMode="External"/><Relationship Id="rId260" Type="http://schemas.openxmlformats.org/officeDocument/2006/relationships/hyperlink" Target="../../../../AppData/Roaming/microframe/pics/thorlabs/PM100D.jpg" TargetMode="External"/><Relationship Id="rId316" Type="http://schemas.openxmlformats.org/officeDocument/2006/relationships/hyperlink" Target="http://www.newark.com/keysight-technologies/e3620a/power-supply-dc-bench-25v-50w/dp/91F3056" TargetMode="External"/><Relationship Id="rId55" Type="http://schemas.openxmlformats.org/officeDocument/2006/relationships/hyperlink" Target="https://www.thorlabs.com/thorproduct.cfm?partnumber=SWC" TargetMode="External"/><Relationship Id="rId97" Type="http://schemas.openxmlformats.org/officeDocument/2006/relationships/hyperlink" Target="../../../../AppData/Roaming/microframe/pics/thorlabs/SM1RR.jpg" TargetMode="External"/><Relationship Id="rId120" Type="http://schemas.openxmlformats.org/officeDocument/2006/relationships/hyperlink" Target="https://www.thorlabs.com/thorproduct.cfm?partnumber=LCP02" TargetMode="External"/><Relationship Id="rId358" Type="http://schemas.openxmlformats.org/officeDocument/2006/relationships/hyperlink" Target="https://www.thorlabs.com/thorproduct.cfm?partnumber=KMS" TargetMode="External"/><Relationship Id="rId162" Type="http://schemas.openxmlformats.org/officeDocument/2006/relationships/hyperlink" Target="../../../../AppData/Roaming/microframe/pics/thorlabs/ER8.jpg" TargetMode="External"/><Relationship Id="rId218" Type="http://schemas.openxmlformats.org/officeDocument/2006/relationships/hyperlink" Target="../../../../AppData/Roaming/microframe/pics/thorlabs/SM2AD30.jpg" TargetMode="External"/><Relationship Id="rId271" Type="http://schemas.openxmlformats.org/officeDocument/2006/relationships/hyperlink" Target="https://www.thorlabs.com/thorproduct.cfm?partnumber=S310C" TargetMode="External"/><Relationship Id="rId24" Type="http://schemas.openxmlformats.org/officeDocument/2006/relationships/hyperlink" Target="https://www.thorlabs.com/newgrouppage9.cfm?objectgroup_id=1268" TargetMode="External"/><Relationship Id="rId66" Type="http://schemas.openxmlformats.org/officeDocument/2006/relationships/hyperlink" Target="../../../../AppData/Roaming/microframe/pics/thorlabs/PM3.jpg" TargetMode="External"/><Relationship Id="rId131" Type="http://schemas.openxmlformats.org/officeDocument/2006/relationships/hyperlink" Target="https://www.thorlabs.com/thorproduct.cfm?partnumber=er025" TargetMode="External"/><Relationship Id="rId327" Type="http://schemas.openxmlformats.org/officeDocument/2006/relationships/hyperlink" Target="https://www.amazon.com/s?k=120+mm+fan+grill+guard&amp;ref=nb_sb_noss_2" TargetMode="External"/><Relationship Id="rId173" Type="http://schemas.openxmlformats.org/officeDocument/2006/relationships/hyperlink" Target="../../../../AppData/Roaming/microframe/pics/thorlabs/KM100.jpg" TargetMode="External"/><Relationship Id="rId229" Type="http://schemas.openxmlformats.org/officeDocument/2006/relationships/hyperlink" Target="../../../../AppData/Roaming/microframe/pics/thorlabs/LA1708-A.jpg" TargetMode="External"/><Relationship Id="rId240" Type="http://schemas.openxmlformats.org/officeDocument/2006/relationships/hyperlink" Target="https://www.thorlabs.com/thorproduct.cfm?partnumber=P50D" TargetMode="External"/><Relationship Id="rId35" Type="http://schemas.openxmlformats.org/officeDocument/2006/relationships/hyperlink" Target="https://www.thorlabs.com/thorproduct.cfm?partnumber=TR075" TargetMode="External"/><Relationship Id="rId77" Type="http://schemas.openxmlformats.org/officeDocument/2006/relationships/hyperlink" Target="../../../../AppData/Roaming/microframe/pics/thorlabs/SM1CP2.jpg" TargetMode="External"/><Relationship Id="rId100" Type="http://schemas.openxmlformats.org/officeDocument/2006/relationships/hyperlink" Target="https://www.thorlabs.com/thorproduct.cfm?partnumber=CP35" TargetMode="External"/><Relationship Id="rId282" Type="http://schemas.openxmlformats.org/officeDocument/2006/relationships/hyperlink" Target="../../../../AppData/Roaming/microframe/pics/thorlabs/PRM1Z8.jpg" TargetMode="External"/><Relationship Id="rId338" Type="http://schemas.openxmlformats.org/officeDocument/2006/relationships/hyperlink" Target="https://www.pjrc.com/store/teensy40.html" TargetMode="External"/><Relationship Id="rId8" Type="http://schemas.openxmlformats.org/officeDocument/2006/relationships/hyperlink" Target="https://www.thorlabs.com/thorproduct.cfm?partnumber=XT66-500" TargetMode="External"/><Relationship Id="rId142" Type="http://schemas.openxmlformats.org/officeDocument/2006/relationships/hyperlink" Target="../../../../AppData/Roaming/microframe/pics/thorlabs/ER1.5.jpg" TargetMode="External"/><Relationship Id="rId184" Type="http://schemas.openxmlformats.org/officeDocument/2006/relationships/hyperlink" Target="https://www.thorlabs.com/thorproduct.cfm?partnumber=SM1PM10" TargetMode="External"/><Relationship Id="rId251" Type="http://schemas.openxmlformats.org/officeDocument/2006/relationships/hyperlink" Target="../../../../AppData/Roaming/microframe/pics/thorlabs/AHWP10M-980.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thorlabs.com/thorproduct.cfm?partnumber=PF20-03-P01" TargetMode="External"/><Relationship Id="rId18" Type="http://schemas.openxmlformats.org/officeDocument/2006/relationships/hyperlink" Target="https://www.thorlabs.com/thorproduct.cfm?partnumber=PH2" TargetMode="External"/><Relationship Id="rId26" Type="http://schemas.openxmlformats.org/officeDocument/2006/relationships/hyperlink" Target="../../../../AppData/Roaming/microframe/pics/dichroic_30mm%20cube_housing%20common.png" TargetMode="External"/><Relationship Id="rId39" Type="http://schemas.openxmlformats.org/officeDocument/2006/relationships/hyperlink" Target="../../../../AppData/Roaming/microframe/pics/thorlabs/ER4.jpg" TargetMode="External"/><Relationship Id="rId21" Type="http://schemas.openxmlformats.org/officeDocument/2006/relationships/hyperlink" Target="..\..\..\..\AppData\Roaming\microframe\pics\thorlabs\TR2.jpg" TargetMode="External"/><Relationship Id="rId34" Type="http://schemas.openxmlformats.org/officeDocument/2006/relationships/hyperlink" Target="https://www.thorlabs.com/thorproduct.cfm?partnumber=C4W" TargetMode="External"/><Relationship Id="rId42" Type="http://schemas.openxmlformats.org/officeDocument/2006/relationships/hyperlink" Target="../../../../AppData/Roaming/microframe/pics/thorlabs/CP08.jpg" TargetMode="External"/><Relationship Id="rId7" Type="http://schemas.openxmlformats.org/officeDocument/2006/relationships/hyperlink" Target="https://www.thorlabs.com/thorproduct.cfm?partnumber=PF10-03-P01" TargetMode="External"/><Relationship Id="rId2" Type="http://schemas.openxmlformats.org/officeDocument/2006/relationships/hyperlink" Target="https://www.thorlabs.com/thorproduct.cfm?partnumber=UM05-AG" TargetMode="External"/><Relationship Id="rId16" Type="http://schemas.openxmlformats.org/officeDocument/2006/relationships/hyperlink" Target="https://www.thorlabs.com/thorproduct.cfm?partnumber=TR1.5" TargetMode="External"/><Relationship Id="rId20" Type="http://schemas.openxmlformats.org/officeDocument/2006/relationships/hyperlink" Target="https://www.thorlabs.com/thorproduct.cfm?partnumber=TR2" TargetMode="External"/><Relationship Id="rId29" Type="http://schemas.openxmlformats.org/officeDocument/2006/relationships/hyperlink" Target="https://www.thorlabs.com/thorproduct.cfm?partnumber=B1C" TargetMode="External"/><Relationship Id="rId41" Type="http://schemas.openxmlformats.org/officeDocument/2006/relationships/hyperlink" Target="https://www.thorlabs.com/thorproduct.cfm?partnumber=CP08" TargetMode="External"/><Relationship Id="rId1" Type="http://schemas.openxmlformats.org/officeDocument/2006/relationships/hyperlink" Target="https://www.thorlabs.com/thorproduct.cfm?partnumber=AD1" TargetMode="External"/><Relationship Id="rId6" Type="http://schemas.openxmlformats.org/officeDocument/2006/relationships/hyperlink" Target="https://www.thorlabs.com/thorproduct.cfm?partnumber=KCB1" TargetMode="External"/><Relationship Id="rId11" Type="http://schemas.openxmlformats.org/officeDocument/2006/relationships/hyperlink" Target="https://www.thorlabs.com/thorproduct.cfm?partnumber=PF10-03-P01" TargetMode="External"/><Relationship Id="rId24" Type="http://schemas.openxmlformats.org/officeDocument/2006/relationships/hyperlink" Target="https://www.thorlabs.com/thorproduct.cfm?partnumber=BA1S" TargetMode="External"/><Relationship Id="rId32" Type="http://schemas.openxmlformats.org/officeDocument/2006/relationships/hyperlink" Target="https://www.thorlabs.com/thorproduct.cfm?partnumber=C6W" TargetMode="External"/><Relationship Id="rId37" Type="http://schemas.openxmlformats.org/officeDocument/2006/relationships/hyperlink" Target="../../../../AppData/Roaming/microframe/pics/thorlabs/CP08.jpg" TargetMode="External"/><Relationship Id="rId40" Type="http://schemas.openxmlformats.org/officeDocument/2006/relationships/hyperlink" Target="../../../../AppData/Roaming/microframe/pics/common/ER-rod%20connector_2-3.5in_v1.png" TargetMode="External"/><Relationship Id="rId5" Type="http://schemas.openxmlformats.org/officeDocument/2006/relationships/hyperlink" Target="../../../../AppData/Roaming/microframe/pics/common/KCB1+UM10-AG%20-%20right%20angle_30mm%20cage_ultrafast%20mirror.png" TargetMode="External"/><Relationship Id="rId15" Type="http://schemas.openxmlformats.org/officeDocument/2006/relationships/hyperlink" Target="../../../../AppData/Roaming/microframe/pics/thorlabs/PH1.5.jpg" TargetMode="External"/><Relationship Id="rId23" Type="http://schemas.openxmlformats.org/officeDocument/2006/relationships/hyperlink" Target="https://www.thorlabs.com/thorproduct.cfm?partnumber=TR3" TargetMode="External"/><Relationship Id="rId28" Type="http://schemas.openxmlformats.org/officeDocument/2006/relationships/hyperlink" Target="https://www.thorlabs.com/thorproduct.cfm?partnumber=FFM1" TargetMode="External"/><Relationship Id="rId36" Type="http://schemas.openxmlformats.org/officeDocument/2006/relationships/hyperlink" Target="https://www.thorlabs.com/thorproduct.cfm?partnumber=CP08" TargetMode="External"/><Relationship Id="rId10" Type="http://schemas.openxmlformats.org/officeDocument/2006/relationships/hyperlink" Target="../../../../AppData/Roaming/microframe/pics/thorlabs/KCB1C.jpg" TargetMode="External"/><Relationship Id="rId19" Type="http://schemas.openxmlformats.org/officeDocument/2006/relationships/hyperlink" Target="../../../../AppData/Roaming/microframe/pics/thorlabs/PH2.jpg" TargetMode="External"/><Relationship Id="rId31" Type="http://schemas.openxmlformats.org/officeDocument/2006/relationships/hyperlink" Target="../../../../AppData/Roaming/microframe/pics/30mm%20cage%20dichroic%20housing_rods%20through.png" TargetMode="External"/><Relationship Id="rId44" Type="http://schemas.openxmlformats.org/officeDocument/2006/relationships/hyperlink" Target="../../../../AppData/Roaming/microframe/pics/thorlabs/ER2.jpg" TargetMode="External"/><Relationship Id="rId4" Type="http://schemas.openxmlformats.org/officeDocument/2006/relationships/hyperlink" Target="https://www.thorlabs.com/thorproduct.cfm?partnumber=PF10-03-P01" TargetMode="External"/><Relationship Id="rId9" Type="http://schemas.openxmlformats.org/officeDocument/2006/relationships/hyperlink" Target="https://www.thorlabs.com/thorproduct.cfm?partnumber=KCB1" TargetMode="External"/><Relationship Id="rId14" Type="http://schemas.openxmlformats.org/officeDocument/2006/relationships/hyperlink" Target="https://www.thorlabs.com/thorproduct.cfm?partnumber=PH1.5" TargetMode="External"/><Relationship Id="rId22" Type="http://schemas.openxmlformats.org/officeDocument/2006/relationships/hyperlink" Target="https://www.thorlabs.com/thorproduct.cfm?partnumber=PH3" TargetMode="External"/><Relationship Id="rId27" Type="http://schemas.openxmlformats.org/officeDocument/2006/relationships/hyperlink" Target="https://www.thorlabs.com/thorproduct.cfm?partnumber=B4C" TargetMode="External"/><Relationship Id="rId30" Type="http://schemas.openxmlformats.org/officeDocument/2006/relationships/hyperlink" Target="https://www.thorlabs.com/thorproduct.cfm?partnumber=SM1PL" TargetMode="External"/><Relationship Id="rId35" Type="http://schemas.openxmlformats.org/officeDocument/2006/relationships/hyperlink" Target="../../../../AppData/Roaming/microframe/pics/common/ER-rod%20connector_4-7in_v1.png" TargetMode="External"/><Relationship Id="rId43" Type="http://schemas.openxmlformats.org/officeDocument/2006/relationships/hyperlink" Target="https://www.thorlabs.com/thorproduct.cfm?partnumber=ER2" TargetMode="External"/><Relationship Id="rId8" Type="http://schemas.openxmlformats.org/officeDocument/2006/relationships/hyperlink" Target="../../../../AppData/Roaming/microframe/pics/common/KCB1C+UM10-AG%20-%20right%20angle_rod%20bores_30mm%20cage_ultrafast%20mirror.png" TargetMode="External"/><Relationship Id="rId3" Type="http://schemas.openxmlformats.org/officeDocument/2006/relationships/hyperlink" Target="https://www.thorlabs.com/thorproduct.cfm?partnumber=KCB1" TargetMode="External"/><Relationship Id="rId12" Type="http://schemas.openxmlformats.org/officeDocument/2006/relationships/hyperlink" Target="https://www.thorlabs.com/thorproduct.cfm?partnumber=KCB2C" TargetMode="External"/><Relationship Id="rId17" Type="http://schemas.openxmlformats.org/officeDocument/2006/relationships/hyperlink" Target="../../../../AppData/Roaming/microframe/pics/thorlabs/TR1.5.jpg" TargetMode="External"/><Relationship Id="rId25" Type="http://schemas.openxmlformats.org/officeDocument/2006/relationships/hyperlink" Target="https://www.thorlabs.com/thorproduct.cfm?partnumber=BA1S" TargetMode="External"/><Relationship Id="rId33" Type="http://schemas.openxmlformats.org/officeDocument/2006/relationships/hyperlink" Target="../../../../AppData/Roaming/microframe/pics/30mm%20cage%20dichroic%20housing_rods%20end.png" TargetMode="External"/><Relationship Id="rId38" Type="http://schemas.openxmlformats.org/officeDocument/2006/relationships/hyperlink" Target="https://www.thorlabs.com/thorproduct.cfm?partnumber=ER4"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ervocity.com/hs-422-servo" TargetMode="External"/><Relationship Id="rId21" Type="http://schemas.openxmlformats.org/officeDocument/2006/relationships/hyperlink" Target="../../../../AppData/Roaming/microframe/pics/thorlabs/SM1L03.jpg" TargetMode="External"/><Relationship Id="rId42" Type="http://schemas.openxmlformats.org/officeDocument/2006/relationships/hyperlink" Target="../../../../AppData/Roaming/microframe/pics/thorlabs/CP360R.jpg" TargetMode="External"/><Relationship Id="rId63" Type="http://schemas.openxmlformats.org/officeDocument/2006/relationships/hyperlink" Target="https://www.thorlabs.com/thorproduct.cfm?partnumber=SPT2" TargetMode="External"/><Relationship Id="rId84" Type="http://schemas.openxmlformats.org/officeDocument/2006/relationships/hyperlink" Target="https://www.pjrc.com/store/teensy40_pins.html" TargetMode="External"/><Relationship Id="rId138" Type="http://schemas.openxmlformats.org/officeDocument/2006/relationships/hyperlink" Target="https://www.thorlabs.com/newgrouppage9.cfm?objectgroup_id=3394" TargetMode="External"/><Relationship Id="rId16" Type="http://schemas.openxmlformats.org/officeDocument/2006/relationships/hyperlink" Target="../../../../AppData/Roaming/microframe/pics/thorlabs/AC254-045-B.jpg" TargetMode="External"/><Relationship Id="rId107" Type="http://schemas.openxmlformats.org/officeDocument/2006/relationships/hyperlink" Target="../../../../../../data/Dropbox/rnd/microframe/pics/power%20controller/attenuator-based-on-Glan-polarizer-only.png" TargetMode="External"/><Relationship Id="rId11" Type="http://schemas.openxmlformats.org/officeDocument/2006/relationships/hyperlink" Target="../../../../AppData/Roaming/microframe/pics/thorlabs/LCP02.jpg" TargetMode="External"/><Relationship Id="rId32" Type="http://schemas.openxmlformats.org/officeDocument/2006/relationships/hyperlink" Target="../../../../AppData/Roaming/microframe/pics/thorlabs/CXY1.jpg" TargetMode="External"/><Relationship Id="rId37" Type="http://schemas.openxmlformats.org/officeDocument/2006/relationships/hyperlink" Target="https://www.thorlabs.com/thorproduct.cfm?partnumber=BS017" TargetMode="External"/><Relationship Id="rId53" Type="http://schemas.openxmlformats.org/officeDocument/2006/relationships/hyperlink" Target="https://www.thorlabs.com/thorproduct.cfm?partnumber=S405C" TargetMode="External"/><Relationship Id="rId58" Type="http://schemas.openxmlformats.org/officeDocument/2006/relationships/hyperlink" Target="https://www.thorlabs.com/thorproduct.cfm?partnumber=CP30" TargetMode="External"/><Relationship Id="rId74" Type="http://schemas.openxmlformats.org/officeDocument/2006/relationships/hyperlink" Target="https://www.thorlabs.com/thorproduct.cfm?partnumber=AHWP05M-980" TargetMode="External"/><Relationship Id="rId79" Type="http://schemas.openxmlformats.org/officeDocument/2006/relationships/hyperlink" Target="https://www.servocity.com/0-125-1-8-o-ring-belts" TargetMode="External"/><Relationship Id="rId102" Type="http://schemas.openxmlformats.org/officeDocument/2006/relationships/hyperlink" Target="https://www.newport.com/p/SMC-232" TargetMode="External"/><Relationship Id="rId123" Type="http://schemas.openxmlformats.org/officeDocument/2006/relationships/hyperlink" Target="https://www.thorlabs.com/thorproduct.cfm?partnumber=LB1" TargetMode="External"/><Relationship Id="rId128" Type="http://schemas.openxmlformats.org/officeDocument/2006/relationships/hyperlink" Target="https://www.thorlabs.com/thorproduct.cfm?partnumber=PF10-03-P01" TargetMode="External"/><Relationship Id="rId5" Type="http://schemas.openxmlformats.org/officeDocument/2006/relationships/hyperlink" Target="https://www.thorlabs.com/thorproduct.cfm?partnumber=AC254-125-B" TargetMode="External"/><Relationship Id="rId90" Type="http://schemas.openxmlformats.org/officeDocument/2006/relationships/hyperlink" Target="https://www.thorlabs.com/thorproduct.cfm?partnumber=ELL14K" TargetMode="External"/><Relationship Id="rId95" Type="http://schemas.openxmlformats.org/officeDocument/2006/relationships/hyperlink" Target="../../../../AppData/Roaming/microframe/pics/thorlabs/KDC101.jpg" TargetMode="External"/><Relationship Id="rId22" Type="http://schemas.openxmlformats.org/officeDocument/2006/relationships/hyperlink" Target="https://www.thorlabs.com/thorproduct.cfm?partnumber=SM1L05" TargetMode="External"/><Relationship Id="rId27" Type="http://schemas.openxmlformats.org/officeDocument/2006/relationships/hyperlink" Target="https://www.thorlabs.com/thorproduct.cfm?partnumber=ER8" TargetMode="External"/><Relationship Id="rId43" Type="http://schemas.openxmlformats.org/officeDocument/2006/relationships/hyperlink" Target="https://www.thorlabs.com/thorproduct.cfm?partnumber=UFBS5050" TargetMode="External"/><Relationship Id="rId48" Type="http://schemas.openxmlformats.org/officeDocument/2006/relationships/hyperlink" Target="../../../../AppData/Roaming/microframe/pics/thorlabs/PM16-405.jpg" TargetMode="External"/><Relationship Id="rId64" Type="http://schemas.openxmlformats.org/officeDocument/2006/relationships/hyperlink" Target="https://www.thorlabs.com/thorproduct.cfm?partnumber=GL10-B" TargetMode="External"/><Relationship Id="rId69" Type="http://schemas.openxmlformats.org/officeDocument/2006/relationships/hyperlink" Target="https://www.thorlabs.com/thorproduct.cfm?partnumber=SM1A6" TargetMode="External"/><Relationship Id="rId113" Type="http://schemas.openxmlformats.org/officeDocument/2006/relationships/hyperlink" Target="https://www.thorlabs.com/thorproduct.cfm?partnumber=CP30" TargetMode="External"/><Relationship Id="rId118" Type="http://schemas.openxmlformats.org/officeDocument/2006/relationships/hyperlink" Target="https://www.thorlabs.com/thorproduct.cfm?partnumber=PF10-03-P01" TargetMode="External"/><Relationship Id="rId134" Type="http://schemas.openxmlformats.org/officeDocument/2006/relationships/hyperlink" Target="https://www.thorlabs.com/thorproduct.cfm?partnumber=KBT1X1" TargetMode="External"/><Relationship Id="rId80" Type="http://schemas.openxmlformats.org/officeDocument/2006/relationships/hyperlink" Target="..\..\..\..\..\..\data\Dropbox\rnd\microframe\pics\power%20controller\CRM1-pulley%20adapter_v1.png" TargetMode="External"/><Relationship Id="rId85" Type="http://schemas.openxmlformats.org/officeDocument/2006/relationships/hyperlink" Target="https://www.thorlabs.com/thorproduct.cfm?partnumber=ER1" TargetMode="External"/><Relationship Id="rId12" Type="http://schemas.openxmlformats.org/officeDocument/2006/relationships/hyperlink" Target="https://www.thorlabs.com/thorproduct.cfm?partnumber=ER2-P4" TargetMode="External"/><Relationship Id="rId17" Type="http://schemas.openxmlformats.org/officeDocument/2006/relationships/hyperlink" Target="https://www.thorlabs.com/thorproduct.cfm?partnumber=AC254-100-B" TargetMode="External"/><Relationship Id="rId33" Type="http://schemas.openxmlformats.org/officeDocument/2006/relationships/hyperlink" Target="https://www.thorlabs.com/thorproduct.cfm?partnumber=SM1L05" TargetMode="External"/><Relationship Id="rId38" Type="http://schemas.openxmlformats.org/officeDocument/2006/relationships/hyperlink" Target="https://www.thorlabs.com/thorproduct.cfm?partnumber=KM100PM" TargetMode="External"/><Relationship Id="rId59" Type="http://schemas.openxmlformats.org/officeDocument/2006/relationships/hyperlink" Target="../../../../AppData/Roaming/microframe/pics/thorlabs/CP30.jpg" TargetMode="External"/><Relationship Id="rId103" Type="http://schemas.openxmlformats.org/officeDocument/2006/relationships/hyperlink" Target="https://www.amazon.com/s?k=rs232+to+usb&amp;crid=TXHQ6RWZR2WY&amp;sprefix=rs232+%2Caps%2C236&amp;ref=nb_sb_ss_i_1_6" TargetMode="External"/><Relationship Id="rId108" Type="http://schemas.openxmlformats.org/officeDocument/2006/relationships/hyperlink" Target="https://www.thorlabs.com/thorproduct.cfm?partnumber=GL10-B" TargetMode="External"/><Relationship Id="rId124" Type="http://schemas.openxmlformats.org/officeDocument/2006/relationships/hyperlink" Target="https://www.servocity.com/hs-422-servo" TargetMode="External"/><Relationship Id="rId129" Type="http://schemas.openxmlformats.org/officeDocument/2006/relationships/hyperlink" Target="https://www.thorlabs.com/thorproduct.cfm?partnumber=ER3" TargetMode="External"/><Relationship Id="rId54" Type="http://schemas.openxmlformats.org/officeDocument/2006/relationships/hyperlink" Target="../../../../AppData/Roaming/microframe/pics/thorlabs/S405C.jpg" TargetMode="External"/><Relationship Id="rId70" Type="http://schemas.openxmlformats.org/officeDocument/2006/relationships/hyperlink" Target="https://www.edmundoptics.com/p/glan-laser-polarizer-350-2200nm-8mm/32020/" TargetMode="External"/><Relationship Id="rId75" Type="http://schemas.openxmlformats.org/officeDocument/2006/relationships/hyperlink" Target="https://www.thorlabs.com/thorproduct.cfm?partnumber=AHWP10M-980" TargetMode="External"/><Relationship Id="rId91" Type="http://schemas.openxmlformats.org/officeDocument/2006/relationships/hyperlink" Target="../../../../AppData/Roaming/microframe/pics/thorlabs/ELL14K.jpg" TargetMode="External"/><Relationship Id="rId96" Type="http://schemas.openxmlformats.org/officeDocument/2006/relationships/hyperlink" Target="https://www.thorlabs.com/thorproduct.cfm?partnumber=KPS101" TargetMode="External"/><Relationship Id="rId1" Type="http://schemas.openxmlformats.org/officeDocument/2006/relationships/hyperlink" Target="https://www.thorlabs.com/thorproduct.cfm?partnumber=CP06" TargetMode="External"/><Relationship Id="rId6" Type="http://schemas.openxmlformats.org/officeDocument/2006/relationships/hyperlink" Target="../../../../AppData/Roaming/microframe/pics/thorlabs/AC254-125-B.jpg" TargetMode="External"/><Relationship Id="rId23" Type="http://schemas.openxmlformats.org/officeDocument/2006/relationships/hyperlink" Target="../../../../AppData/Roaming/microframe/pics/thorlabs/SM1L05.jpg" TargetMode="External"/><Relationship Id="rId28" Type="http://schemas.openxmlformats.org/officeDocument/2006/relationships/hyperlink" Target="https://www.thorlabs.com/thorproduct.cfm?partnumber=CP35" TargetMode="External"/><Relationship Id="rId49" Type="http://schemas.openxmlformats.org/officeDocument/2006/relationships/hyperlink" Target="https://www.thorlabs.com/thorproduct.cfm?partnumber=S405C" TargetMode="External"/><Relationship Id="rId114" Type="http://schemas.openxmlformats.org/officeDocument/2006/relationships/hyperlink" Target="https://www.thorlabs.com/thorproduct.cfm?partnumber=GL10-B" TargetMode="External"/><Relationship Id="rId119" Type="http://schemas.openxmlformats.org/officeDocument/2006/relationships/hyperlink" Target="https://www.thorlabs.com/thorproduct.cfm?partnumber=LB1" TargetMode="External"/><Relationship Id="rId44" Type="http://schemas.openxmlformats.org/officeDocument/2006/relationships/hyperlink" Target="../../../../AppData/Roaming/microframe/pics/thorlabs/UFBS5050.jpg" TargetMode="External"/><Relationship Id="rId60" Type="http://schemas.openxmlformats.org/officeDocument/2006/relationships/hyperlink" Target="https://www.thorlabs.com/thorproduct.cfm?partnumber=ER1" TargetMode="External"/><Relationship Id="rId65" Type="http://schemas.openxmlformats.org/officeDocument/2006/relationships/hyperlink" Target="https://www.thorlabs.com/thorproduct.cfm?partnumber=SM1PM10" TargetMode="External"/><Relationship Id="rId81" Type="http://schemas.openxmlformats.org/officeDocument/2006/relationships/hyperlink" Target="..\..\..\..\..\..\data\Dropbox\rnd\microframe\pics\power%20controller\table%20mounted%20servo%20hs-422_v3.png" TargetMode="External"/><Relationship Id="rId86" Type="http://schemas.openxmlformats.org/officeDocument/2006/relationships/hyperlink" Target="../../../../AppData/Roaming/microframe/pics/thorlabs/ER1.jpg" TargetMode="External"/><Relationship Id="rId130" Type="http://schemas.openxmlformats.org/officeDocument/2006/relationships/hyperlink" Target="https://www.thorlabs.com/thorproduct.cfm?partnumber=CP4S" TargetMode="External"/><Relationship Id="rId135" Type="http://schemas.openxmlformats.org/officeDocument/2006/relationships/hyperlink" Target="https://www.thorlabs.com/thorproduct.cfm?partnumber=RLA0600" TargetMode="External"/><Relationship Id="rId13" Type="http://schemas.openxmlformats.org/officeDocument/2006/relationships/hyperlink" Target="../../../../AppData/Roaming/microframe/pics/thorlabs/ER2-P4.jpg" TargetMode="External"/><Relationship Id="rId18" Type="http://schemas.openxmlformats.org/officeDocument/2006/relationships/hyperlink" Target="https://www.thorlabs.com/thorproduct.cfm?partnumber=SPT1" TargetMode="External"/><Relationship Id="rId39" Type="http://schemas.openxmlformats.org/officeDocument/2006/relationships/hyperlink" Target="https://www.thorlabs.com/thorproduct.cfm?partnumber=PM3" TargetMode="External"/><Relationship Id="rId109" Type="http://schemas.openxmlformats.org/officeDocument/2006/relationships/hyperlink" Target="https://www.servocity.com/hs-422-servo" TargetMode="External"/><Relationship Id="rId34" Type="http://schemas.openxmlformats.org/officeDocument/2006/relationships/hyperlink" Target="../../../../AppData/Roaming/microframe/pics/thorlabs/SM1L05.jpg" TargetMode="External"/><Relationship Id="rId50" Type="http://schemas.openxmlformats.org/officeDocument/2006/relationships/hyperlink" Target="../../../../AppData/Roaming/microframe/pics/thorlabs/S405C.jpg" TargetMode="External"/><Relationship Id="rId55" Type="http://schemas.openxmlformats.org/officeDocument/2006/relationships/hyperlink" Target="https://www.thorlabs.com/thorproduct.cfm?partnumber=PM100D" TargetMode="External"/><Relationship Id="rId76" Type="http://schemas.openxmlformats.org/officeDocument/2006/relationships/hyperlink" Target="https://www.newport.com/p/10RP52-2B" TargetMode="External"/><Relationship Id="rId97" Type="http://schemas.openxmlformats.org/officeDocument/2006/relationships/hyperlink" Target="../../../../AppData/Roaming/microframe/pics/thorlabs/KPS101.jpg" TargetMode="External"/><Relationship Id="rId104" Type="http://schemas.openxmlformats.org/officeDocument/2006/relationships/hyperlink" Target="../../../../../../data/Dropbox/rnd/microframe/pics/power%20controller/power-controller-4_v4-b.png" TargetMode="External"/><Relationship Id="rId120" Type="http://schemas.openxmlformats.org/officeDocument/2006/relationships/hyperlink" Target="https://www.phidgets.com/?tier=3&amp;catid=21&amp;pcid=18&amp;prodid=1044" TargetMode="External"/><Relationship Id="rId125" Type="http://schemas.openxmlformats.org/officeDocument/2006/relationships/hyperlink" Target="https://www.thorlabs.com/thorproduct.cfm?partnumber=PF10-03-P01" TargetMode="External"/><Relationship Id="rId7" Type="http://schemas.openxmlformats.org/officeDocument/2006/relationships/hyperlink" Target="https://www.thorlabs.com/thorproduct.cfm?partnumber=CP20S" TargetMode="External"/><Relationship Id="rId71" Type="http://schemas.openxmlformats.org/officeDocument/2006/relationships/hyperlink" Target="../../../../AppData/Roaming/microframe/pics/power%20controller/Glan-polarizer%20asmbly%205mm.png" TargetMode="External"/><Relationship Id="rId92" Type="http://schemas.openxmlformats.org/officeDocument/2006/relationships/hyperlink" Target="https://www.thorlabs.com/thorproduct.cfm?partnumber=PRM1Z8" TargetMode="External"/><Relationship Id="rId2" Type="http://schemas.openxmlformats.org/officeDocument/2006/relationships/hyperlink" Target="../../../../AppData/Roaming/microframe/pics/thorlabs/CP35.jpg" TargetMode="External"/><Relationship Id="rId29" Type="http://schemas.openxmlformats.org/officeDocument/2006/relationships/hyperlink" Target="../../../../AppData/Roaming/microframe/pics/thorlabs/CP35.jpg" TargetMode="External"/><Relationship Id="rId24" Type="http://schemas.openxmlformats.org/officeDocument/2006/relationships/hyperlink" Target="https://www.thorlabs.com/thorproduct.cfm?partnumber=CP20S" TargetMode="External"/><Relationship Id="rId40" Type="http://schemas.openxmlformats.org/officeDocument/2006/relationships/hyperlink" Target="https://www.thorlabs.com/thorproduct.cfm?partnumber=CP35" TargetMode="External"/><Relationship Id="rId45" Type="http://schemas.openxmlformats.org/officeDocument/2006/relationships/hyperlink" Target="https://www.thorlabs.com/thorproduct.cfm?partnumber=ER2" TargetMode="External"/><Relationship Id="rId66" Type="http://schemas.openxmlformats.org/officeDocument/2006/relationships/hyperlink" Target="../../../../AppData/Roaming/microframe/pics/thorlabs/SM1PM10.jpg" TargetMode="External"/><Relationship Id="rId87" Type="http://schemas.openxmlformats.org/officeDocument/2006/relationships/hyperlink" Target="..\..\..\..\..\..\data\Dropbox\rnd\microframe\pics\power%20controller\1in%20optics%20rotator_diy1.png" TargetMode="External"/><Relationship Id="rId110" Type="http://schemas.openxmlformats.org/officeDocument/2006/relationships/hyperlink" Target="https://www.amazon.com/gp/product/B002BBGD48/ref=ppx_od_dt_b_detailpages00?ie=UTF8&amp;psc=1" TargetMode="External"/><Relationship Id="rId115" Type="http://schemas.openxmlformats.org/officeDocument/2006/relationships/hyperlink" Target="../../../../AppData/Roaming/microframe/pics/power%20controller/power-controller-4_v4-b.png" TargetMode="External"/><Relationship Id="rId131" Type="http://schemas.openxmlformats.org/officeDocument/2006/relationships/hyperlink" Target="https://www.thorlabs.com/thorproduct.cfm?partnumber=RC1" TargetMode="External"/><Relationship Id="rId136" Type="http://schemas.openxmlformats.org/officeDocument/2006/relationships/hyperlink" Target="https://www.thorlabs.com/thorproduct.cfm?partnumber=CL6" TargetMode="External"/><Relationship Id="rId61" Type="http://schemas.openxmlformats.org/officeDocument/2006/relationships/hyperlink" Target="../../../../AppData/Roaming/microframe/pics/thorlabs/ER1.jpg" TargetMode="External"/><Relationship Id="rId82" Type="http://schemas.openxmlformats.org/officeDocument/2006/relationships/hyperlink" Target="https://www.servocity.com/hs-422-servo" TargetMode="External"/><Relationship Id="rId19" Type="http://schemas.openxmlformats.org/officeDocument/2006/relationships/hyperlink" Target="../../../../AppData/Roaming/microframe/pics/thorlabs/SPT1.jpg" TargetMode="External"/><Relationship Id="rId14" Type="http://schemas.openxmlformats.org/officeDocument/2006/relationships/hyperlink" Target="../../../../AppData/Roaming/microframe/pics/telescope_asmbly1.png" TargetMode="External"/><Relationship Id="rId30" Type="http://schemas.openxmlformats.org/officeDocument/2006/relationships/hyperlink" Target="../../../../AppData/Roaming/microframe/pics/mounted_precision-pinhole_50um_xy-mount.png" TargetMode="External"/><Relationship Id="rId35" Type="http://schemas.openxmlformats.org/officeDocument/2006/relationships/hyperlink" Target="https://www.thorlabs.com/thorproduct.cfm?partnumber=P50D" TargetMode="External"/><Relationship Id="rId56" Type="http://schemas.openxmlformats.org/officeDocument/2006/relationships/hyperlink" Target="../../../../AppData/Roaming/microframe/pics/thorlabs/PM100D.jpg" TargetMode="External"/><Relationship Id="rId77" Type="http://schemas.openxmlformats.org/officeDocument/2006/relationships/hyperlink" Target="https://www.servocity.com/smooth-hub-pulleys" TargetMode="External"/><Relationship Id="rId100" Type="http://schemas.openxmlformats.org/officeDocument/2006/relationships/hyperlink" Target="https://www.newport.com/p/SMC-PS80" TargetMode="External"/><Relationship Id="rId105" Type="http://schemas.openxmlformats.org/officeDocument/2006/relationships/hyperlink" Target="https://www.thorlabs.com/thorproduct.cfm?partnumber=AHWP10M-980" TargetMode="External"/><Relationship Id="rId126" Type="http://schemas.openxmlformats.org/officeDocument/2006/relationships/hyperlink" Target="https://www.thorlabs.com/thorproduct.cfm?partnumber=LB1" TargetMode="External"/><Relationship Id="rId8" Type="http://schemas.openxmlformats.org/officeDocument/2006/relationships/hyperlink" Target="../../../../AppData/Roaming/microframe/pics/thorlabs/CP20S.jpg" TargetMode="External"/><Relationship Id="rId51" Type="http://schemas.openxmlformats.org/officeDocument/2006/relationships/hyperlink" Target="https://www.thorlabs.com/thorproduct.cfm?partnumber=PM102" TargetMode="External"/><Relationship Id="rId72" Type="http://schemas.openxmlformats.org/officeDocument/2006/relationships/hyperlink" Target="../../../../AppData/Roaming/microframe/pics/thorlabs/CRM1.jpg" TargetMode="External"/><Relationship Id="rId93" Type="http://schemas.openxmlformats.org/officeDocument/2006/relationships/hyperlink" Target="../../../../AppData/Roaming/microframe/pics/thorlabs/PRM1Z8.jpg" TargetMode="External"/><Relationship Id="rId98" Type="http://schemas.openxmlformats.org/officeDocument/2006/relationships/hyperlink" Target="https://www.newport.com/p/PR50CC" TargetMode="External"/><Relationship Id="rId121" Type="http://schemas.openxmlformats.org/officeDocument/2006/relationships/hyperlink" Target="https://www.servocity.com/hs-422-servo" TargetMode="External"/><Relationship Id="rId3" Type="http://schemas.openxmlformats.org/officeDocument/2006/relationships/hyperlink" Target="https://www.thorlabs.com/thorproduct.cfm?partnumber=AC254-045-B" TargetMode="External"/><Relationship Id="rId25" Type="http://schemas.openxmlformats.org/officeDocument/2006/relationships/hyperlink" Target="../../../../AppData/Roaming/microframe/pics/thorlabs/CP20S.jpg" TargetMode="External"/><Relationship Id="rId46" Type="http://schemas.openxmlformats.org/officeDocument/2006/relationships/hyperlink" Target="../../../../AppData/Roaming/microframe/pics/thorlabs/ER2.jpg" TargetMode="External"/><Relationship Id="rId67" Type="http://schemas.openxmlformats.org/officeDocument/2006/relationships/hyperlink" Target="https://www.thorlabs.com/thorproduct.cfm?partnumber=GL5-B" TargetMode="External"/><Relationship Id="rId116" Type="http://schemas.openxmlformats.org/officeDocument/2006/relationships/hyperlink" Target="https://www.thorlabs.com/thorproduct.cfm?partnumber=ER3" TargetMode="External"/><Relationship Id="rId137" Type="http://schemas.openxmlformats.org/officeDocument/2006/relationships/hyperlink" Target="https://www.thorlabs.com/newgrouppage9.cfm?objectgroup_id=11225" TargetMode="External"/><Relationship Id="rId20" Type="http://schemas.openxmlformats.org/officeDocument/2006/relationships/hyperlink" Target="https://www.thorlabs.com/thorproduct.cfm?partnumber=SM1L03" TargetMode="External"/><Relationship Id="rId41" Type="http://schemas.openxmlformats.org/officeDocument/2006/relationships/hyperlink" Target="https://www.thorlabs.com/thorproduct.cfm?partnumber=CP360R" TargetMode="External"/><Relationship Id="rId62" Type="http://schemas.openxmlformats.org/officeDocument/2006/relationships/hyperlink" Target="https://www.thorlabs.com/thorproduct.cfm?partnumber=LCP02" TargetMode="External"/><Relationship Id="rId83" Type="http://schemas.openxmlformats.org/officeDocument/2006/relationships/hyperlink" Target="../../../../../../data/Dropbox/rnd/microframe/pics/power%20controller/servo%20table%20mount_v3.png" TargetMode="External"/><Relationship Id="rId88" Type="http://schemas.openxmlformats.org/officeDocument/2006/relationships/hyperlink" Target="https://www.thorlabs.com/thorproduct.cfm?partnumber=CRM1" TargetMode="External"/><Relationship Id="rId111" Type="http://schemas.openxmlformats.org/officeDocument/2006/relationships/hyperlink" Target="https://www.thorlabs.com/thorproduct.cfm?partnumber=PRM1GL10" TargetMode="External"/><Relationship Id="rId132" Type="http://schemas.openxmlformats.org/officeDocument/2006/relationships/hyperlink" Target="https://www.thorlabs.com/thorproduct.cfm?partnumber=DT12" TargetMode="External"/><Relationship Id="rId15" Type="http://schemas.openxmlformats.org/officeDocument/2006/relationships/hyperlink" Target="https://www.thorlabs.com/thorproduct.cfm?partnumber=AC254-045-B" TargetMode="External"/><Relationship Id="rId36" Type="http://schemas.openxmlformats.org/officeDocument/2006/relationships/hyperlink" Target="../../../../AppData/Roaming/microframe/pics/thorlabs/P50D.jpg" TargetMode="External"/><Relationship Id="rId57" Type="http://schemas.openxmlformats.org/officeDocument/2006/relationships/hyperlink" Target="..\..\..\..\..\..\data\Dropbox\rnd\microframe\pics\power%20controller\power%20meter-attenuator%20asmbly.png" TargetMode="External"/><Relationship Id="rId106" Type="http://schemas.openxmlformats.org/officeDocument/2006/relationships/hyperlink" Target="https://www.thorlabs.com/thorproduct.cfm?partnumber=SMR1" TargetMode="External"/><Relationship Id="rId127" Type="http://schemas.openxmlformats.org/officeDocument/2006/relationships/hyperlink" Target="https://www.thorlabs.com/thorproduct.cfm?partnumber=KM100" TargetMode="External"/><Relationship Id="rId10" Type="http://schemas.openxmlformats.org/officeDocument/2006/relationships/hyperlink" Target="https://www.thorlabs.com/thorproduct.cfm?partnumber=LCP02" TargetMode="External"/><Relationship Id="rId31" Type="http://schemas.openxmlformats.org/officeDocument/2006/relationships/hyperlink" Target="https://www.thorlabs.com/thorproduct.cfm?partnumber=CXY1" TargetMode="External"/><Relationship Id="rId52" Type="http://schemas.openxmlformats.org/officeDocument/2006/relationships/hyperlink" Target="../../../../AppData/Roaming/microframe/pics/thorlabs/PM102.jpg" TargetMode="External"/><Relationship Id="rId73" Type="http://schemas.openxmlformats.org/officeDocument/2006/relationships/hyperlink" Target="../../../../AppData/Roaming/microframe/pics/power%20controller/Glan-polarizer%20asmbly%2010mm.png" TargetMode="External"/><Relationship Id="rId78" Type="http://schemas.openxmlformats.org/officeDocument/2006/relationships/hyperlink" Target="https://www.servocity.com/smooth-hub-pulleys" TargetMode="External"/><Relationship Id="rId94" Type="http://schemas.openxmlformats.org/officeDocument/2006/relationships/hyperlink" Target="https://www.thorlabs.com/thorproduct.cfm?partnumber=KDC101" TargetMode="External"/><Relationship Id="rId99" Type="http://schemas.openxmlformats.org/officeDocument/2006/relationships/hyperlink" Target="https://www.newport.com/p/SMC100CC" TargetMode="External"/><Relationship Id="rId101" Type="http://schemas.openxmlformats.org/officeDocument/2006/relationships/hyperlink" Target="https://www.newport.com/p/SMC-232" TargetMode="External"/><Relationship Id="rId122" Type="http://schemas.openxmlformats.org/officeDocument/2006/relationships/hyperlink" Target="https://www.thorlabs.com/thorproduct.cfm?partnumber=PF10-03-P01" TargetMode="External"/><Relationship Id="rId4" Type="http://schemas.openxmlformats.org/officeDocument/2006/relationships/hyperlink" Target="../../../../AppData/Roaming/microframe/pics/thorlabs/AC254-045-B.jpg" TargetMode="External"/><Relationship Id="rId9" Type="http://schemas.openxmlformats.org/officeDocument/2006/relationships/hyperlink" Target="https://www.thorlabs.com/thorproduct.cfm?partnumber=ER10" TargetMode="External"/><Relationship Id="rId26" Type="http://schemas.openxmlformats.org/officeDocument/2006/relationships/hyperlink" Target="https://www.thorlabs.com/thorproduct.cfm?partnumber=ER10" TargetMode="External"/><Relationship Id="rId47" Type="http://schemas.openxmlformats.org/officeDocument/2006/relationships/hyperlink" Target="https://www.thorlabs.com/thorproduct.cfm?partnumber=PM16-405" TargetMode="External"/><Relationship Id="rId68" Type="http://schemas.openxmlformats.org/officeDocument/2006/relationships/hyperlink" Target="https://www.thorlabs.com/thorproduct.cfm?partnumber=SM05PM5" TargetMode="External"/><Relationship Id="rId89" Type="http://schemas.openxmlformats.org/officeDocument/2006/relationships/hyperlink" Target="../../../../AppData/Roaming/microframe/pics/thorlabs/CRM1.jpg" TargetMode="External"/><Relationship Id="rId112" Type="http://schemas.openxmlformats.org/officeDocument/2006/relationships/hyperlink" Target="https://www.thorlabs.com/thorproduct.cfm?partnumber=CPR1&amp;pn=CPR1" TargetMode="External"/><Relationship Id="rId133" Type="http://schemas.openxmlformats.org/officeDocument/2006/relationships/hyperlink" Target="https://www.thorlabs.com/thorproduct.cfm?partnumber=KBB1X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thorlabs.com/thorproduct.cfm?partnumber=PH1" TargetMode="External"/><Relationship Id="rId18" Type="http://schemas.openxmlformats.org/officeDocument/2006/relationships/hyperlink" Target="https://www.thorlabs.com/thorproduct.cfm?partnumber=XT66C4" TargetMode="External"/><Relationship Id="rId26" Type="http://schemas.openxmlformats.org/officeDocument/2006/relationships/hyperlink" Target="../../../../AppData/Roaming/microframe/pics/thorlabs/VB01B.jpg" TargetMode="External"/><Relationship Id="rId39" Type="http://schemas.openxmlformats.org/officeDocument/2006/relationships/hyperlink" Target="https://www.thorlabs.com/thorproduct.cfm?partnumber=ER1" TargetMode="External"/><Relationship Id="rId21" Type="http://schemas.openxmlformats.org/officeDocument/2006/relationships/hyperlink" Target="https://www.thorlabs.com/thorproduct.cfm?partnumber=KM100" TargetMode="External"/><Relationship Id="rId34" Type="http://schemas.openxmlformats.org/officeDocument/2006/relationships/hyperlink" Target="../../../../AppData/Roaming/microframe/pics/common/ER-rod%20connector_2-3.5in_v1.png" TargetMode="External"/><Relationship Id="rId42" Type="http://schemas.openxmlformats.org/officeDocument/2006/relationships/hyperlink" Target="../../../../AppData/Roaming/microframe/pics/common/ER-rod%20connector_4-7in_v1.png" TargetMode="External"/><Relationship Id="rId47" Type="http://schemas.openxmlformats.org/officeDocument/2006/relationships/hyperlink" Target="../../../../AppData/Roaming/microframe/pics/thorlabs/CP02B.jpg" TargetMode="External"/><Relationship Id="rId7" Type="http://schemas.openxmlformats.org/officeDocument/2006/relationships/hyperlink" Target="https://www.thorlabs.com/thorproduct.cfm?partnumber=BA2" TargetMode="External"/><Relationship Id="rId2" Type="http://schemas.openxmlformats.org/officeDocument/2006/relationships/hyperlink" Target="https://www.thorlabs.com/thorproduct.cfm?partnumber=XT95P3" TargetMode="External"/><Relationship Id="rId16" Type="http://schemas.openxmlformats.org/officeDocument/2006/relationships/hyperlink" Target="https://www.thorlabs.com/thorproduct.cfm?partnumber=KM100" TargetMode="External"/><Relationship Id="rId29" Type="http://schemas.openxmlformats.org/officeDocument/2006/relationships/hyperlink" Target="../../../../AppData/Roaming/microframe/pics/thorlabs/MB1218.jpg" TargetMode="External"/><Relationship Id="rId11" Type="http://schemas.openxmlformats.org/officeDocument/2006/relationships/hyperlink" Target="https://www.thorlabs.com/thorproduct.cfm?partnumber=TR2" TargetMode="External"/><Relationship Id="rId24" Type="http://schemas.openxmlformats.org/officeDocument/2006/relationships/hyperlink" Target="https://www.thorlabs.com/thorproduct.cfm?partnumber=MB12" TargetMode="External"/><Relationship Id="rId32" Type="http://schemas.openxmlformats.org/officeDocument/2006/relationships/hyperlink" Target="../../../../AppData/Roaming/microframe/pics/periscope_2arms-1_v5.png" TargetMode="External"/><Relationship Id="rId37" Type="http://schemas.openxmlformats.org/officeDocument/2006/relationships/hyperlink" Target="https://www.thorlabs.com/thorproduct.cfm?partnumber=CP02B" TargetMode="External"/><Relationship Id="rId40" Type="http://schemas.openxmlformats.org/officeDocument/2006/relationships/hyperlink" Target="../../../../AppData/Roaming/microframe/pics/thorlabs/ER1.jpg" TargetMode="External"/><Relationship Id="rId45" Type="http://schemas.openxmlformats.org/officeDocument/2006/relationships/hyperlink" Target="..\..\..\..\AppData\Roaming\microframe\pics\common\KCB1C+UM10-AG%20-%20right%20angle_rod%20bores_30mm%20cage_ultrafast%20mirror.png" TargetMode="External"/><Relationship Id="rId5" Type="http://schemas.openxmlformats.org/officeDocument/2006/relationships/hyperlink" Target="https://www.thorlabs.com/thorproduct.cfm?partnumber=XT66-500" TargetMode="External"/><Relationship Id="rId15" Type="http://schemas.openxmlformats.org/officeDocument/2006/relationships/hyperlink" Target="https://www.thorlabs.com/thorproduct.cfm?partnumber=MA45-2" TargetMode="External"/><Relationship Id="rId23" Type="http://schemas.openxmlformats.org/officeDocument/2006/relationships/hyperlink" Target="../../../../AppData/Roaming/microframe/pics/12inx12in%20vertical%20board.png" TargetMode="External"/><Relationship Id="rId28" Type="http://schemas.openxmlformats.org/officeDocument/2006/relationships/hyperlink" Target="https://www.thorlabs.com/thorproduct.cfm?partnumber=MB1218" TargetMode="External"/><Relationship Id="rId36" Type="http://schemas.openxmlformats.org/officeDocument/2006/relationships/hyperlink" Target="../../../../AppData/Roaming/microframe/pics/common/KCB1C+UM10-AG%20-%20right%20angle_rod%20bores_30mm%20cage_ultrafast%20mirror.png" TargetMode="External"/><Relationship Id="rId49" Type="http://schemas.openxmlformats.org/officeDocument/2006/relationships/hyperlink" Target="../../../../AppData/Roaming/microframe/pics/thorlabs/ER1.jpg" TargetMode="External"/><Relationship Id="rId10" Type="http://schemas.openxmlformats.org/officeDocument/2006/relationships/hyperlink" Target="https://www.thorlabs.com/thorproduct.cfm?partnumber=PF10-03-P01" TargetMode="External"/><Relationship Id="rId19" Type="http://schemas.openxmlformats.org/officeDocument/2006/relationships/hyperlink" Target="https://www.thorlabs.com/thorproduct.cfm?partnumber=PH1" TargetMode="External"/><Relationship Id="rId31" Type="http://schemas.openxmlformats.org/officeDocument/2006/relationships/hyperlink" Target="../../../../AppData/Roaming/microframe/pics/thorlabs/VB01B.jpg" TargetMode="External"/><Relationship Id="rId44" Type="http://schemas.openxmlformats.org/officeDocument/2006/relationships/hyperlink" Target="..\..\..\..\AppData\Roaming\microframe\pics\common\KCB1+UM10-AG%20-%20right%20angle_30mm%20cage_ultrafast%20mirror.png" TargetMode="External"/><Relationship Id="rId4" Type="http://schemas.openxmlformats.org/officeDocument/2006/relationships/hyperlink" Target="https://www.thorlabs.com/thorproduct.cfm?partnumber=XT95P12" TargetMode="External"/><Relationship Id="rId9" Type="http://schemas.openxmlformats.org/officeDocument/2006/relationships/hyperlink" Target="https://www.thorlabs.com/thorproduct.cfm?partnumber=H45" TargetMode="External"/><Relationship Id="rId14" Type="http://schemas.openxmlformats.org/officeDocument/2006/relationships/hyperlink" Target="https://www.thorlabs.com/thorproduct.cfm?partnumber=TR1" TargetMode="External"/><Relationship Id="rId22" Type="http://schemas.openxmlformats.org/officeDocument/2006/relationships/hyperlink" Target="https://www.thorlabs.com/thorproduct.cfm?partnumber=PF10-03-P01" TargetMode="External"/><Relationship Id="rId27" Type="http://schemas.openxmlformats.org/officeDocument/2006/relationships/hyperlink" Target="../../../../AppData/Roaming/microframe/pics/12inx18in%20vertical%20board.png" TargetMode="External"/><Relationship Id="rId30" Type="http://schemas.openxmlformats.org/officeDocument/2006/relationships/hyperlink" Target="https://www.thorlabs.com/thorproduct.cfm?partnumber=VB01B" TargetMode="External"/><Relationship Id="rId35" Type="http://schemas.openxmlformats.org/officeDocument/2006/relationships/hyperlink" Target="../../../../AppData/Roaming/microframe/pics/common/KCB1+UM10-AG%20-%20right%20angle_30mm%20cage_ultrafast%20mirror.png" TargetMode="External"/><Relationship Id="rId43" Type="http://schemas.openxmlformats.org/officeDocument/2006/relationships/hyperlink" Target="..\..\..\..\AppData\Roaming\microframe\pics\common\ER-rod%20connector_2-3.5in_v1.png" TargetMode="External"/><Relationship Id="rId48" Type="http://schemas.openxmlformats.org/officeDocument/2006/relationships/hyperlink" Target="https://www.thorlabs.com/thorproduct.cfm?partnumber=ER1" TargetMode="External"/><Relationship Id="rId8" Type="http://schemas.openxmlformats.org/officeDocument/2006/relationships/hyperlink" Target="https://www.thorlabs.com/thorproduct.cfm?partnumber=PH2" TargetMode="External"/><Relationship Id="rId3" Type="http://schemas.openxmlformats.org/officeDocument/2006/relationships/hyperlink" Target="https://www.thorlabs.com/thorproduct.cfm?partnumber=XT95P11" TargetMode="External"/><Relationship Id="rId12" Type="http://schemas.openxmlformats.org/officeDocument/2006/relationships/hyperlink" Target="https://www.thorlabs.com/thorproduct.cfm?partnumber=XT66C4" TargetMode="External"/><Relationship Id="rId17" Type="http://schemas.openxmlformats.org/officeDocument/2006/relationships/hyperlink" Target="https://www.thorlabs.com/thorproduct.cfm?partnumber=PF10-03-P01" TargetMode="External"/><Relationship Id="rId25" Type="http://schemas.openxmlformats.org/officeDocument/2006/relationships/hyperlink" Target="https://www.thorlabs.com/thorproduct.cfm?partnumber=VB01B" TargetMode="External"/><Relationship Id="rId33" Type="http://schemas.openxmlformats.org/officeDocument/2006/relationships/hyperlink" Target="../../../../AppData/Roaming/microframe/pics/common/ER-rod%20connector_4-7in_v1.png" TargetMode="External"/><Relationship Id="rId38" Type="http://schemas.openxmlformats.org/officeDocument/2006/relationships/hyperlink" Target="../../../../AppData/Roaming/microframe/pics/thorlabs/CP02B.jpg" TargetMode="External"/><Relationship Id="rId46" Type="http://schemas.openxmlformats.org/officeDocument/2006/relationships/hyperlink" Target="https://www.thorlabs.com/thorproduct.cfm?partnumber=CP02B" TargetMode="External"/><Relationship Id="rId20" Type="http://schemas.openxmlformats.org/officeDocument/2006/relationships/hyperlink" Target="https://www.thorlabs.com/thorproduct.cfm?partnumber=TR2" TargetMode="External"/><Relationship Id="rId41" Type="http://schemas.openxmlformats.org/officeDocument/2006/relationships/hyperlink" Target="../../../../AppData/Roaming/microframe/pics/periscope_3arms-1_v12.png" TargetMode="External"/><Relationship Id="rId1" Type="http://schemas.openxmlformats.org/officeDocument/2006/relationships/hyperlink" Target="https://www.thorlabs.com/thorproduct.cfm?partnumber=XT95-1500" TargetMode="External"/><Relationship Id="rId6" Type="http://schemas.openxmlformats.org/officeDocument/2006/relationships/hyperlink" Target="https://www.thorlabs.com/thorproduct.cfm?partnumber=XT66C4"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thorlabs.com/thorproduct.cfm?partnumber=ER10" TargetMode="External"/><Relationship Id="rId21" Type="http://schemas.openxmlformats.org/officeDocument/2006/relationships/hyperlink" Target="https://www.thorlabs.com/thorproduct.cfm?partnumber=FMP2" TargetMode="External"/><Relationship Id="rId34" Type="http://schemas.openxmlformats.org/officeDocument/2006/relationships/hyperlink" Target="https://www.thorlabs.com/thorproduct.cfm?partnumber=SM30L05" TargetMode="External"/><Relationship Id="rId42" Type="http://schemas.openxmlformats.org/officeDocument/2006/relationships/hyperlink" Target="https://www.thorlabs.com/thorproduct.cfm?partnumber=SM30L10" TargetMode="External"/><Relationship Id="rId47" Type="http://schemas.openxmlformats.org/officeDocument/2006/relationships/hyperlink" Target="https://www.thorlabs.com/newgrouppage9.cfm?objectgroup_id=2910&amp;pn=LSM54-1050" TargetMode="External"/><Relationship Id="rId50" Type="http://schemas.openxmlformats.org/officeDocument/2006/relationships/hyperlink" Target="https://www.thorlabs.com/thorproduct.cfm?partnumber=AC508-250-B" TargetMode="External"/><Relationship Id="rId55" Type="http://schemas.openxmlformats.org/officeDocument/2006/relationships/hyperlink" Target="https://www.thorlabs.com/thorproduct.cfm?partnumber=ER4" TargetMode="External"/><Relationship Id="rId63" Type="http://schemas.openxmlformats.org/officeDocument/2006/relationships/hyperlink" Target="https://www.thorlabs.com/thorproduct.cfm?partnumber=BA1L" TargetMode="External"/><Relationship Id="rId68" Type="http://schemas.openxmlformats.org/officeDocument/2006/relationships/hyperlink" Target="https://www.thorlabs.com/thorproduct.cfm?partnumber=SM1A12" TargetMode="External"/><Relationship Id="rId7" Type="http://schemas.openxmlformats.org/officeDocument/2006/relationships/hyperlink" Target="https://www.thorlabs.com/thorproduct.cfm?partnumber=TR1" TargetMode="External"/><Relationship Id="rId2" Type="http://schemas.openxmlformats.org/officeDocument/2006/relationships/hyperlink" Target="https://www.edmundoptics.com/p/-15-to-35-diopters-nir-optotune-industrial-focus-tunable-lens/32184/" TargetMode="External"/><Relationship Id="rId16" Type="http://schemas.openxmlformats.org/officeDocument/2006/relationships/hyperlink" Target="https://www.thorlabs.com/thorproduct.cfm?partnumber=C6W" TargetMode="External"/><Relationship Id="rId29" Type="http://schemas.openxmlformats.org/officeDocument/2006/relationships/hyperlink" Target="https://www.thorlabs.com/thorproduct.cfm?partnumber=RC3" TargetMode="External"/><Relationship Id="rId11" Type="http://schemas.openxmlformats.org/officeDocument/2006/relationships/hyperlink" Target="../../../../AppData/Roaming/microframe/pics/thorlabs/SPT1.jpg" TargetMode="External"/><Relationship Id="rId24" Type="http://schemas.openxmlformats.org/officeDocument/2006/relationships/hyperlink" Target="https://www.mcmaster.com/89155K153" TargetMode="External"/><Relationship Id="rId32" Type="http://schemas.openxmlformats.org/officeDocument/2006/relationships/hyperlink" Target="../../../../AppData/Roaming/microframe/pics/galvo-parabolic-conjugate-asmbly2.png" TargetMode="External"/><Relationship Id="rId37" Type="http://schemas.openxmlformats.org/officeDocument/2006/relationships/hyperlink" Target="https://www.thorlabs.com/thorproduct.cfm?partnumber=CXY2" TargetMode="External"/><Relationship Id="rId40" Type="http://schemas.openxmlformats.org/officeDocument/2006/relationships/hyperlink" Target="https://www.thorlabs.com/thorproduct.cfm?partnumber=SM30L10" TargetMode="External"/><Relationship Id="rId45" Type="http://schemas.openxmlformats.org/officeDocument/2006/relationships/hyperlink" Target="https://www.thorlabs.com/thorproduct.cfm?partnumber=AC300-100-B" TargetMode="External"/><Relationship Id="rId53" Type="http://schemas.openxmlformats.org/officeDocument/2006/relationships/hyperlink" Target="https://www.thorlabs.com/thorproduct.cfm?partnumber=CXY2" TargetMode="External"/><Relationship Id="rId58" Type="http://schemas.openxmlformats.org/officeDocument/2006/relationships/hyperlink" Target="https://www.thorlabs.com/thorproduct.cfm?partnumber=AC508-200-B" TargetMode="External"/><Relationship Id="rId66" Type="http://schemas.openxmlformats.org/officeDocument/2006/relationships/hyperlink" Target="https://www.thorlabs.com/thorproduct.cfm?partnumber=MPD249-M01" TargetMode="External"/><Relationship Id="rId5" Type="http://schemas.openxmlformats.org/officeDocument/2006/relationships/hyperlink" Target="https://www.thorlabs.com/thorproduct.cfm?partnumber=VC1" TargetMode="External"/><Relationship Id="rId61" Type="http://schemas.openxmlformats.org/officeDocument/2006/relationships/hyperlink" Target="https://www.thorlabs.com/thorproduct.cfm?partnumber=KL02" TargetMode="External"/><Relationship Id="rId19" Type="http://schemas.openxmlformats.org/officeDocument/2006/relationships/hyperlink" Target="https://www.thorlabs.com/thorproduct.cfm?partnumber=ER05" TargetMode="External"/><Relationship Id="rId14" Type="http://schemas.openxmlformats.org/officeDocument/2006/relationships/hyperlink" Target="https://www.thorlabs.com/thorproduct.cfm?partnumber=ER90B" TargetMode="External"/><Relationship Id="rId22" Type="http://schemas.openxmlformats.org/officeDocument/2006/relationships/hyperlink" Target="https://www.thorlabs.com/thorproduct.cfm?partnumber=LCP02" TargetMode="External"/><Relationship Id="rId27" Type="http://schemas.openxmlformats.org/officeDocument/2006/relationships/hyperlink" Target="https://www.thorlabs.com/thorproduct.cfm?partnumber=ER2" TargetMode="External"/><Relationship Id="rId30" Type="http://schemas.openxmlformats.org/officeDocument/2006/relationships/hyperlink" Target="https://www.thorlabs.com/thorproduct.cfm?partnumber=RLA1200" TargetMode="External"/><Relationship Id="rId35" Type="http://schemas.openxmlformats.org/officeDocument/2006/relationships/hyperlink" Target="https://www.thorlabs.com/thorproduct.cfm?partnumber=AC300-050-B" TargetMode="External"/><Relationship Id="rId43" Type="http://schemas.openxmlformats.org/officeDocument/2006/relationships/hyperlink" Target="https://www.thorlabs.com/thorproduct.cfm?partnumber=SM30RR" TargetMode="External"/><Relationship Id="rId48" Type="http://schemas.openxmlformats.org/officeDocument/2006/relationships/hyperlink" Target="https://www.thorlabs.com/thorproduct.cfm?partnumber=AC508-200-B" TargetMode="External"/><Relationship Id="rId56" Type="http://schemas.openxmlformats.org/officeDocument/2006/relationships/hyperlink" Target="https://www.thorlabs.com/thorproduct.cfm?partnumber=ER3" TargetMode="External"/><Relationship Id="rId64" Type="http://schemas.openxmlformats.org/officeDocument/2006/relationships/hyperlink" Target="https://www.newport.com/p/50329AU" TargetMode="External"/><Relationship Id="rId8" Type="http://schemas.openxmlformats.org/officeDocument/2006/relationships/hyperlink" Target="https://www.thorlabs.com/thorproduct.cfm?partnumber=RA180" TargetMode="External"/><Relationship Id="rId51" Type="http://schemas.openxmlformats.org/officeDocument/2006/relationships/hyperlink" Target="https://www.thorlabs.com/thorproduct.cfm?partnumber=KCB2C" TargetMode="External"/><Relationship Id="rId3" Type="http://schemas.openxmlformats.org/officeDocument/2006/relationships/hyperlink" Target="https://www.edmundoptics.com/p/optotune-industrial-electrical-lens-driver/31422/" TargetMode="External"/><Relationship Id="rId12" Type="http://schemas.openxmlformats.org/officeDocument/2006/relationships/hyperlink" Target="https://www.thorlabs.com/thorproduct.cfm?partnumber=CP360R" TargetMode="External"/><Relationship Id="rId17" Type="http://schemas.openxmlformats.org/officeDocument/2006/relationships/hyperlink" Target="https://www.thorlabs.com/thorproduct.cfm?partnumber=ER90B" TargetMode="External"/><Relationship Id="rId25" Type="http://schemas.openxmlformats.org/officeDocument/2006/relationships/hyperlink" Target="https://www.mcmaster.com/8995K56" TargetMode="External"/><Relationship Id="rId33" Type="http://schemas.openxmlformats.org/officeDocument/2006/relationships/hyperlink" Target="https://www.thorlabs.com/thorproduct.cfm?partnumber=CP03" TargetMode="External"/><Relationship Id="rId38" Type="http://schemas.openxmlformats.org/officeDocument/2006/relationships/hyperlink" Target="https://www.thorlabs.com/thorproduct.cfm?partnumber=SM2AD30" TargetMode="External"/><Relationship Id="rId46" Type="http://schemas.openxmlformats.org/officeDocument/2006/relationships/hyperlink" Target="https://www.thorlabs.com/thorproduct.cfm?partnumber=SL50-CLS2" TargetMode="External"/><Relationship Id="rId59" Type="http://schemas.openxmlformats.org/officeDocument/2006/relationships/hyperlink" Target="https://www.thorlabs.com/thorproduct.cfm?partnumber=UPH1" TargetMode="External"/><Relationship Id="rId67" Type="http://schemas.openxmlformats.org/officeDocument/2006/relationships/hyperlink" Target="https://www.thorlabs.com/thorproduct.cfm?partnumber=UM10-AG" TargetMode="External"/><Relationship Id="rId20" Type="http://schemas.openxmlformats.org/officeDocument/2006/relationships/hyperlink" Target="https://www.thorlabs.com/thorproduct.cfm?partnumber=MPD229-M01" TargetMode="External"/><Relationship Id="rId41" Type="http://schemas.openxmlformats.org/officeDocument/2006/relationships/hyperlink" Target="https://www.thorlabs.com/thorproduct.cfm?partnumber=SM30RR" TargetMode="External"/><Relationship Id="rId54" Type="http://schemas.openxmlformats.org/officeDocument/2006/relationships/hyperlink" Target="https://www.thorlabs.com/thorproduct.cfm?partnumber=LCP02" TargetMode="External"/><Relationship Id="rId62" Type="http://schemas.openxmlformats.org/officeDocument/2006/relationships/hyperlink" Target="https://www.thorlabs.com/thorproduct.cfm?partnumber=CL2" TargetMode="External"/><Relationship Id="rId1" Type="http://schemas.openxmlformats.org/officeDocument/2006/relationships/hyperlink" Target="https://www.optotune.com/products/focus-tunable-lenses" TargetMode="External"/><Relationship Id="rId6" Type="http://schemas.openxmlformats.org/officeDocument/2006/relationships/hyperlink" Target="https://www.thorlabs.com/thorproduct.cfm?partnumber=PM4" TargetMode="External"/><Relationship Id="rId15" Type="http://schemas.openxmlformats.org/officeDocument/2006/relationships/hyperlink" Target="https://www.thorlabs.com/thorproduct.cfm?partnumber=ER2" TargetMode="External"/><Relationship Id="rId23" Type="http://schemas.openxmlformats.org/officeDocument/2006/relationships/hyperlink" Target="https://www.thorlabs.com/thorproduct.cfm?partnumber=CP06" TargetMode="External"/><Relationship Id="rId28" Type="http://schemas.openxmlformats.org/officeDocument/2006/relationships/hyperlink" Target="https://www.thorlabs.com/thorproduct.cfm?partnumber=RC1" TargetMode="External"/><Relationship Id="rId36" Type="http://schemas.openxmlformats.org/officeDocument/2006/relationships/hyperlink" Target="https://www.thorlabs.com/thorproduct.cfm?partnumber=AC300-050-B" TargetMode="External"/><Relationship Id="rId49" Type="http://schemas.openxmlformats.org/officeDocument/2006/relationships/hyperlink" Target="https://www.thorlabs.com/thorproduct.cfm?partnumber=AC508-300-B" TargetMode="External"/><Relationship Id="rId57" Type="http://schemas.openxmlformats.org/officeDocument/2006/relationships/hyperlink" Target="https://www.thorlabs.com/thorproduct.cfm?partnumber=ER05" TargetMode="External"/><Relationship Id="rId10" Type="http://schemas.openxmlformats.org/officeDocument/2006/relationships/hyperlink" Target="https://www.thorlabs.com/thorproduct.cfm?partnumber=SPT1" TargetMode="External"/><Relationship Id="rId31" Type="http://schemas.openxmlformats.org/officeDocument/2006/relationships/hyperlink" Target="https://www.thorlabs.com/thorproduct.cfm?partnumber=RLA0600" TargetMode="External"/><Relationship Id="rId44" Type="http://schemas.openxmlformats.org/officeDocument/2006/relationships/hyperlink" Target="https://www.thorlabs.com/thorproduct.cfm?partnumber=AC300-080-B" TargetMode="External"/><Relationship Id="rId52" Type="http://schemas.openxmlformats.org/officeDocument/2006/relationships/hyperlink" Target="https://www.thorlabs.com/thorproduct.cfm?partnumber=PF20-03-P01" TargetMode="External"/><Relationship Id="rId60" Type="http://schemas.openxmlformats.org/officeDocument/2006/relationships/hyperlink" Target="https://www.thorlabs.com/thorproduct.cfm?partnumber=KL03" TargetMode="External"/><Relationship Id="rId65" Type="http://schemas.openxmlformats.org/officeDocument/2006/relationships/hyperlink" Target="https://www.thorlabs.com/thorproduct.cfm?partnumber=C15TC" TargetMode="External"/><Relationship Id="rId4" Type="http://schemas.openxmlformats.org/officeDocument/2006/relationships/hyperlink" Target="https://www.edmundoptics.com/p/6-way-malefemale-hirose-cable-3m-length/3163/" TargetMode="External"/><Relationship Id="rId9" Type="http://schemas.openxmlformats.org/officeDocument/2006/relationships/hyperlink" Target="https://www.thorlabs.com/thorproduct.cfm?partnumber=TR2" TargetMode="External"/><Relationship Id="rId13" Type="http://schemas.openxmlformats.org/officeDocument/2006/relationships/hyperlink" Target="https://www.thorlabs.com/thorproduct.cfm?partnumber=PF10-03-P01" TargetMode="External"/><Relationship Id="rId18" Type="http://schemas.openxmlformats.org/officeDocument/2006/relationships/hyperlink" Target="https://www.thorlabs.com/thorproduct.cfm?partnumber=ER1" TargetMode="External"/><Relationship Id="rId39" Type="http://schemas.openxmlformats.org/officeDocument/2006/relationships/hyperlink" Target="https://www.thorlabs.com/thorproduct.cfm?partnumber=CP03"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flir.com/products/usb-3.1-locking-cable/" TargetMode="External"/><Relationship Id="rId18" Type="http://schemas.openxmlformats.org/officeDocument/2006/relationships/hyperlink" Target="https://www.digikey.com/product-detail/en/vishay-semiconductor-opto-division/VSMY98545/VSMY98545CT-ND/4580839" TargetMode="External"/><Relationship Id="rId26" Type="http://schemas.openxmlformats.org/officeDocument/2006/relationships/hyperlink" Target="../../../../AppData/Roaming/microframe/pics/uniblitz-vs25-optical-shutter-b.jpg" TargetMode="External"/><Relationship Id="rId39" Type="http://schemas.openxmlformats.org/officeDocument/2006/relationships/hyperlink" Target="https://www.semrock.com/FilterDetails.aspx?id=FF01-600/52-25" TargetMode="External"/><Relationship Id="rId21" Type="http://schemas.openxmlformats.org/officeDocument/2006/relationships/hyperlink" Target="../../../../AppData/Roaming/microframe/pics/VSMY98545TR-ND.jpg" TargetMode="External"/><Relationship Id="rId34" Type="http://schemas.openxmlformats.org/officeDocument/2006/relationships/hyperlink" Target="https://www.thorlabs.com/thorproduct.cfm?partnumber=LA1274-A" TargetMode="External"/><Relationship Id="rId42" Type="http://schemas.openxmlformats.org/officeDocument/2006/relationships/hyperlink" Target="https://www.semrock.com/FilterDetails.aspx?id=FF640-FDi01-25x36" TargetMode="External"/><Relationship Id="rId47" Type="http://schemas.openxmlformats.org/officeDocument/2006/relationships/hyperlink" Target="https://www.thorlabs.com/thorproduct.cfm?partnumber=CP03" TargetMode="External"/><Relationship Id="rId50" Type="http://schemas.openxmlformats.org/officeDocument/2006/relationships/hyperlink" Target="https://www.thorlabs.com/thorproduct.cfm?partnumber=LA1805-A" TargetMode="External"/><Relationship Id="rId55" Type="http://schemas.openxmlformats.org/officeDocument/2006/relationships/hyperlink" Target="https://www.hamamatsu.com/resources/pdf/etd/C12597-01_TACC1063E.pdf" TargetMode="External"/><Relationship Id="rId7" Type="http://schemas.openxmlformats.org/officeDocument/2006/relationships/hyperlink" Target="../../../../AppData/Roaming/microframe/pics/DHPCA-100_R2_web.jpg" TargetMode="External"/><Relationship Id="rId2" Type="http://schemas.openxmlformats.org/officeDocument/2006/relationships/hyperlink" Target="https://www.hamamatsu.com/us/en/product/type/A9865/index.html" TargetMode="External"/><Relationship Id="rId16" Type="http://schemas.openxmlformats.org/officeDocument/2006/relationships/hyperlink" Target="../../../../AppData/Roaming/microframe/pics/basler_scout_GigE_IEEE_f_l_670x500px__x250.jpg" TargetMode="External"/><Relationship Id="rId29" Type="http://schemas.openxmlformats.org/officeDocument/2006/relationships/hyperlink" Target="https://www.semrock.com/FilterDetails.aspx?id=FF562-Di03-25x36" TargetMode="External"/><Relationship Id="rId11" Type="http://schemas.openxmlformats.org/officeDocument/2006/relationships/hyperlink" Target="https://www.ptgrey.com/grasshopper3-41-mp-mono-usb3-vision-cmosis-cmv4000-3e12-camera" TargetMode="External"/><Relationship Id="rId24" Type="http://schemas.openxmlformats.org/officeDocument/2006/relationships/hyperlink" Target="../../../../AppData/Roaming/microframe/pics/BuckPuck-DC-LED-Driver_0302x-d-x-xxxx.jpg" TargetMode="External"/><Relationship Id="rId32" Type="http://schemas.openxmlformats.org/officeDocument/2006/relationships/hyperlink" Target="https://www.thorlabs.com/thorproduct.cfm?partnumber=LA1708-A" TargetMode="External"/><Relationship Id="rId37" Type="http://schemas.openxmlformats.org/officeDocument/2006/relationships/hyperlink" Target="https://www.semrock.com/FilterDetails.aspx?id=FF01-890/SP-25" TargetMode="External"/><Relationship Id="rId40" Type="http://schemas.openxmlformats.org/officeDocument/2006/relationships/hyperlink" Target="https://www.chroma.com/products/single-bandpass-and-single-edge-filters/filter-type/shortpass-filters/type/parts_display" TargetMode="External"/><Relationship Id="rId45" Type="http://schemas.openxmlformats.org/officeDocument/2006/relationships/hyperlink" Target="https://www.thorlabs.com/thorproduct.cfm?partnumber=SM1L03" TargetMode="External"/><Relationship Id="rId53" Type="http://schemas.openxmlformats.org/officeDocument/2006/relationships/hyperlink" Target="https://www.thorlabs.com/thorproduct.cfm?partnumber=SM1L10" TargetMode="External"/><Relationship Id="rId58" Type="http://schemas.openxmlformats.org/officeDocument/2006/relationships/hyperlink" Target="https://www.semrock.com/FilterDetails.aspx?id=FF01-514/30-25" TargetMode="External"/><Relationship Id="rId5" Type="http://schemas.openxmlformats.org/officeDocument/2006/relationships/hyperlink" Target="../../../../AppData/Roaming/microframe/pics/SR570_FPlg.jpg" TargetMode="External"/><Relationship Id="rId61" Type="http://schemas.openxmlformats.org/officeDocument/2006/relationships/hyperlink" Target="../../../../AppData/Roaming/microframe/pics/M25_0.75_to_C4W_adapter.png" TargetMode="External"/><Relationship Id="rId19" Type="http://schemas.openxmlformats.org/officeDocument/2006/relationships/hyperlink" Target="../../../../AppData/Roaming/microframe/pics/VSMY98545TR-ND.jpg" TargetMode="External"/><Relationship Id="rId14" Type="http://schemas.openxmlformats.org/officeDocument/2006/relationships/hyperlink" Target="https://www.thorlabs.com/thorproduct.cfm?partnumber=SM1A39" TargetMode="External"/><Relationship Id="rId22" Type="http://schemas.openxmlformats.org/officeDocument/2006/relationships/hyperlink" Target="https://www.thorlabs.com/thorproduct.cfm?partnumber=LA1116" TargetMode="External"/><Relationship Id="rId27" Type="http://schemas.openxmlformats.org/officeDocument/2006/relationships/hyperlink" Target="https://www.uniblitz.com/products/d880c-shutter-driver/" TargetMode="External"/><Relationship Id="rId30" Type="http://schemas.openxmlformats.org/officeDocument/2006/relationships/hyperlink" Target="https://www.thorlabs.com/thorproduct.cfm?partnumber=FGB39" TargetMode="External"/><Relationship Id="rId35" Type="http://schemas.openxmlformats.org/officeDocument/2006/relationships/hyperlink" Target="../../../../AppData/Roaming/microframe/pics/side-on-PMT_mount_lens-tube_no-optics.png" TargetMode="External"/><Relationship Id="rId43" Type="http://schemas.openxmlformats.org/officeDocument/2006/relationships/hyperlink" Target="https://www.semrock.com/FilterDetails.aspx?id=FF660-Di02-25x36" TargetMode="External"/><Relationship Id="rId48" Type="http://schemas.openxmlformats.org/officeDocument/2006/relationships/hyperlink" Target="https://www.thorlabs.com/thorproduct.cfm?partnumber=SM30L05" TargetMode="External"/><Relationship Id="rId56" Type="http://schemas.openxmlformats.org/officeDocument/2006/relationships/hyperlink" Target="https://www.semrock.com/FilterDetails.aspx?id=FF562-Di03-25x36" TargetMode="External"/><Relationship Id="rId8" Type="http://schemas.openxmlformats.org/officeDocument/2006/relationships/hyperlink" Target="http://www.newark.com/keysight-technologies/e3620a/power-supply-dc-bench-25v-50w/dp/91F3056" TargetMode="External"/><Relationship Id="rId51" Type="http://schemas.openxmlformats.org/officeDocument/2006/relationships/hyperlink" Target="../../../../AppData/Roaming/microframe/pics/detection-primary-channel_C-mount-PMT-interface_no-optics_v2.png" TargetMode="External"/><Relationship Id="rId3" Type="http://schemas.openxmlformats.org/officeDocument/2006/relationships/hyperlink" Target="https://www.thorlabs.com/thorproduct.cfm?partnumber=SM1A53" TargetMode="External"/><Relationship Id="rId12" Type="http://schemas.openxmlformats.org/officeDocument/2006/relationships/hyperlink" Target="../../../../AppData/Roaming/microframe/pics/grasshopper3_frontback_usb.png" TargetMode="External"/><Relationship Id="rId17" Type="http://schemas.openxmlformats.org/officeDocument/2006/relationships/hyperlink" Target="https://www.thorlabs.com/thorproduct.cfm?partnumber=SM1A39" TargetMode="External"/><Relationship Id="rId25" Type="http://schemas.openxmlformats.org/officeDocument/2006/relationships/hyperlink" Target="https://www.uniblitz.com/product/vs25-shutter-system/" TargetMode="External"/><Relationship Id="rId33" Type="http://schemas.openxmlformats.org/officeDocument/2006/relationships/hyperlink" Target="https://www.thorlabs.com/thorproduct.cfm?partnumber=LA1951-A" TargetMode="External"/><Relationship Id="rId38" Type="http://schemas.openxmlformats.org/officeDocument/2006/relationships/hyperlink" Target="https://www.semrock.com/FilterDetails.aspx?id=FF01-609/54-25" TargetMode="External"/><Relationship Id="rId46" Type="http://schemas.openxmlformats.org/officeDocument/2006/relationships/hyperlink" Target="https://www.thorlabs.com/thorproduct.cfm?partnumber=CP03" TargetMode="External"/><Relationship Id="rId59" Type="http://schemas.openxmlformats.org/officeDocument/2006/relationships/hyperlink" Target="https://www.flintbox.com/public/project/26527" TargetMode="External"/><Relationship Id="rId20" Type="http://schemas.openxmlformats.org/officeDocument/2006/relationships/hyperlink" Target="https://www.newark.com/vishay/vsmy98545/infrared-emitter-high-power-1/dp/55X3786" TargetMode="External"/><Relationship Id="rId41" Type="http://schemas.openxmlformats.org/officeDocument/2006/relationships/hyperlink" Target="https://www.semrock.com/FilterDetails.aspx?id=FF640-FDi02-t3-25x36" TargetMode="External"/><Relationship Id="rId54" Type="http://schemas.openxmlformats.org/officeDocument/2006/relationships/hyperlink" Target="https://www.thorlabs.com/thorproduct.cfm?partnumber=SM1L10" TargetMode="External"/><Relationship Id="rId62" Type="http://schemas.openxmlformats.org/officeDocument/2006/relationships/hyperlink" Target="https://www.idex-hs.com/store/product-detail/ff01_842_sp_25/fl-009671" TargetMode="External"/><Relationship Id="rId1" Type="http://schemas.openxmlformats.org/officeDocument/2006/relationships/hyperlink" Target="https://www.hamamatsu.com/us/en/R3896.html" TargetMode="External"/><Relationship Id="rId6" Type="http://schemas.openxmlformats.org/officeDocument/2006/relationships/hyperlink" Target="https://www.femto.de/en/products/current-amplifiers/variable-gain-up-to-200-mhz-dhpca.html" TargetMode="External"/><Relationship Id="rId15" Type="http://schemas.openxmlformats.org/officeDocument/2006/relationships/hyperlink" Target="https://www.baslerweb.com/en/products/cameras/area-scan-cameras/scout/sca1400-17gm/" TargetMode="External"/><Relationship Id="rId23" Type="http://schemas.openxmlformats.org/officeDocument/2006/relationships/hyperlink" Target="http://www.ledsupply.com/led-drivers/buckpuck-dc-led-drivers" TargetMode="External"/><Relationship Id="rId28" Type="http://schemas.openxmlformats.org/officeDocument/2006/relationships/hyperlink" Target="../../../../AppData/Roaming/microframe/pics/uniblitz-d880c-shutter-driver-a.jpg" TargetMode="External"/><Relationship Id="rId36" Type="http://schemas.openxmlformats.org/officeDocument/2006/relationships/hyperlink" Target="https://www.thorlabs.com/thorproduct.cfm?partnumber=C4W-CC" TargetMode="External"/><Relationship Id="rId49" Type="http://schemas.openxmlformats.org/officeDocument/2006/relationships/hyperlink" Target="https://www.thorlabs.com/thorproduct.cfm?partnumber=SM1A16" TargetMode="External"/><Relationship Id="rId57" Type="http://schemas.openxmlformats.org/officeDocument/2006/relationships/hyperlink" Target="https://www.thorlabs.com/thorproduct.cfm?partnumber=FGB39" TargetMode="External"/><Relationship Id="rId10" Type="http://schemas.openxmlformats.org/officeDocument/2006/relationships/hyperlink" Target="../../../../AppData/Roaming/microframe/pics/tissue-camera_FLIR-Grasshopper3NIR.png" TargetMode="External"/><Relationship Id="rId31" Type="http://schemas.openxmlformats.org/officeDocument/2006/relationships/hyperlink" Target="https://www.semrock.com/FilterDetails.aspx?id=FF01-514/30-25" TargetMode="External"/><Relationship Id="rId44" Type="http://schemas.openxmlformats.org/officeDocument/2006/relationships/hyperlink" Target="..\..\..\..\AppData\Roaming\microframe\pics\Hamamatsu-GaAsp-PMT-with-SM1-mount.png" TargetMode="External"/><Relationship Id="rId52" Type="http://schemas.openxmlformats.org/officeDocument/2006/relationships/hyperlink" Target="https://www.amazon.com/gp/product/B0085QLNFM/ref=ppx_yo_dt_b_search_asin_title?ie=UTF8&amp;psc=1" TargetMode="External"/><Relationship Id="rId60" Type="http://schemas.openxmlformats.org/officeDocument/2006/relationships/hyperlink" Target="https://www.flintbox.com/public/project/30900/" TargetMode="External"/><Relationship Id="rId4" Type="http://schemas.openxmlformats.org/officeDocument/2006/relationships/hyperlink" Target="http://www.thinksrs.com/products/SR570.htm" TargetMode="External"/><Relationship Id="rId9" Type="http://schemas.openxmlformats.org/officeDocument/2006/relationships/hyperlink" Target="../../../../AppData/Roaming/microframe/pics/newark-E3620A_5291144.jpg"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thorlabs.com/thorproduct.cfm?partnumber=SM2RR" TargetMode="External"/><Relationship Id="rId21" Type="http://schemas.openxmlformats.org/officeDocument/2006/relationships/hyperlink" Target="https://www.thorlabs.com/thorproduct.cfm?partnumber=UM10-AG" TargetMode="External"/><Relationship Id="rId42" Type="http://schemas.openxmlformats.org/officeDocument/2006/relationships/hyperlink" Target="https://www.thorlabs.com/thorproduct.cfm?partnumber=LCP01" TargetMode="External"/><Relationship Id="rId47" Type="http://schemas.openxmlformats.org/officeDocument/2006/relationships/hyperlink" Target="https://www.thorlabs.com/thorproduct.cfm?partnumber=AC508-300-B" TargetMode="External"/><Relationship Id="rId63" Type="http://schemas.openxmlformats.org/officeDocument/2006/relationships/hyperlink" Target="https://www.thorlabs.com/thorproduct.cfm?partnumber=RLA0300" TargetMode="External"/><Relationship Id="rId68" Type="http://schemas.openxmlformats.org/officeDocument/2006/relationships/hyperlink" Target="https://www.thorlabs.com/thorproduct.cfm?partnumber=MB8" TargetMode="External"/><Relationship Id="rId84" Type="http://schemas.openxmlformats.org/officeDocument/2006/relationships/hyperlink" Target="https://www.thorlabs.com/thorproduct.cfm?partnumber=SPT2" TargetMode="External"/><Relationship Id="rId89" Type="http://schemas.openxmlformats.org/officeDocument/2006/relationships/hyperlink" Target="https://www.thorlabs.com/thorproduct.cfm?partnumber=CRM1" TargetMode="External"/><Relationship Id="rId16" Type="http://schemas.openxmlformats.org/officeDocument/2006/relationships/hyperlink" Target="https://www.thorlabs.com/thorproduct.cfm?partnumber=LCP02" TargetMode="External"/><Relationship Id="rId11" Type="http://schemas.openxmlformats.org/officeDocument/2006/relationships/hyperlink" Target="https://www.mcmaster.com/91290A015" TargetMode="External"/><Relationship Id="rId32" Type="http://schemas.openxmlformats.org/officeDocument/2006/relationships/hyperlink" Target="https://www.thorlabs.com/thorproduct.cfm?partnumber=SM2CP2" TargetMode="External"/><Relationship Id="rId37" Type="http://schemas.openxmlformats.org/officeDocument/2006/relationships/hyperlink" Target="https://www.thorlabs.com/thorproduct.cfm?partnumber=PF20-03-P01" TargetMode="External"/><Relationship Id="rId53" Type="http://schemas.openxmlformats.org/officeDocument/2006/relationships/hyperlink" Target="https://www.thorlabs.com/thorproduct.cfm?partnumber=KMSR" TargetMode="External"/><Relationship Id="rId58" Type="http://schemas.openxmlformats.org/officeDocument/2006/relationships/hyperlink" Target="https://www.thorlabs.com/thorproduct.cfm?partnumber=RC1" TargetMode="External"/><Relationship Id="rId74" Type="http://schemas.openxmlformats.org/officeDocument/2006/relationships/hyperlink" Target="https://www.thorlabs.com/thorproduct.cfm?partnumber=DT12" TargetMode="External"/><Relationship Id="rId79" Type="http://schemas.openxmlformats.org/officeDocument/2006/relationships/hyperlink" Target="https://www.thorlabs.com/thorproduct.cfm?partnumber=AC254-060-B" TargetMode="External"/><Relationship Id="rId102" Type="http://schemas.openxmlformats.org/officeDocument/2006/relationships/hyperlink" Target="https://www.thorlabs.com/thorproduct.cfm?partnumber=DT12" TargetMode="External"/><Relationship Id="rId5" Type="http://schemas.openxmlformats.org/officeDocument/2006/relationships/hyperlink" Target="https://www.thorlabs.com/thorproduct.cfm?partnumber=PH2" TargetMode="External"/><Relationship Id="rId90" Type="http://schemas.openxmlformats.org/officeDocument/2006/relationships/hyperlink" Target="https://www.thorlabs.com/thorproduct.cfm?partnumber=ER2" TargetMode="External"/><Relationship Id="rId95" Type="http://schemas.openxmlformats.org/officeDocument/2006/relationships/hyperlink" Target="https://www.thorlabs.com/thorproduct.cfm?partnumber=KB1X1" TargetMode="External"/><Relationship Id="rId22" Type="http://schemas.openxmlformats.org/officeDocument/2006/relationships/hyperlink" Target="https://www.thorlabs.com/thorproduct.cfm?partnumber=C4W-CC" TargetMode="External"/><Relationship Id="rId27" Type="http://schemas.openxmlformats.org/officeDocument/2006/relationships/hyperlink" Target="https://www.thorlabs.com/thorproduct.cfm?partnumber=CXY2" TargetMode="External"/><Relationship Id="rId43" Type="http://schemas.openxmlformats.org/officeDocument/2006/relationships/hyperlink" Target="https://www.thorlabs.com/thorproduct.cfm?partnumber=ER1-P4" TargetMode="External"/><Relationship Id="rId48" Type="http://schemas.openxmlformats.org/officeDocument/2006/relationships/hyperlink" Target="https://www.thorlabs.com/thorproduct.cfm?partnumber=PH2" TargetMode="External"/><Relationship Id="rId64" Type="http://schemas.openxmlformats.org/officeDocument/2006/relationships/hyperlink" Target="https://www.thorlabs.com/thorproduct.cfm?partnumber=RC1" TargetMode="External"/><Relationship Id="rId69" Type="http://schemas.openxmlformats.org/officeDocument/2006/relationships/hyperlink" Target="https://www.thorlabs.com/thorproduct.cfm?partnumber=VB01B" TargetMode="External"/><Relationship Id="rId80" Type="http://schemas.openxmlformats.org/officeDocument/2006/relationships/hyperlink" Target="https://www.thorlabs.com/thorproduct.cfm?partnumber=P50D" TargetMode="External"/><Relationship Id="rId85" Type="http://schemas.openxmlformats.org/officeDocument/2006/relationships/hyperlink" Target="https://www.thorlabs.com/thorproduct.cfm?partnumber=LB1" TargetMode="External"/><Relationship Id="rId12" Type="http://schemas.openxmlformats.org/officeDocument/2006/relationships/hyperlink" Target="https://www.thorlabs.com/thorproduct.cfm?partnumber=LCP02" TargetMode="External"/><Relationship Id="rId17" Type="http://schemas.openxmlformats.org/officeDocument/2006/relationships/hyperlink" Target="https://www.thorlabs.com/thorproduct.cfm?partnumber=CXY2" TargetMode="External"/><Relationship Id="rId25" Type="http://schemas.openxmlformats.org/officeDocument/2006/relationships/hyperlink" Target="https://www.thorlabs.com/thorproduct.cfm?partnumber=AC508-180-AB" TargetMode="External"/><Relationship Id="rId33" Type="http://schemas.openxmlformats.org/officeDocument/2006/relationships/hyperlink" Target="https://www.thorlabs.com/thorproduct.cfm?partnumber=SM2A27" TargetMode="External"/><Relationship Id="rId38" Type="http://schemas.openxmlformats.org/officeDocument/2006/relationships/hyperlink" Target="https://www.thorlabs.com/thorproduct.cfm?partnumber=ER10" TargetMode="External"/><Relationship Id="rId46" Type="http://schemas.openxmlformats.org/officeDocument/2006/relationships/hyperlink" Target="https://www.thorlabs.com/thorproduct.cfm?partnumber=CXY2" TargetMode="External"/><Relationship Id="rId59" Type="http://schemas.openxmlformats.org/officeDocument/2006/relationships/hyperlink" Target="https://www.thorlabs.com/thorproduct.cfm?partnumber=KM200S" TargetMode="External"/><Relationship Id="rId67" Type="http://schemas.openxmlformats.org/officeDocument/2006/relationships/hyperlink" Target="https://www.thorlabs.com/thorproduct.cfm?partnumber=CL6" TargetMode="External"/><Relationship Id="rId20" Type="http://schemas.openxmlformats.org/officeDocument/2006/relationships/hyperlink" Target="https://www.thorlabs.com/thorproduct.cfm?partnumber=KCB1" TargetMode="External"/><Relationship Id="rId41" Type="http://schemas.openxmlformats.org/officeDocument/2006/relationships/hyperlink" Target="https://www.thorlabs.com/thorproduct.cfm?partnumber=AC508-250-B" TargetMode="External"/><Relationship Id="rId54" Type="http://schemas.openxmlformats.org/officeDocument/2006/relationships/hyperlink" Target="https://www.thorlabs.com/thorproduct.cfm?partnumber=KM100CL" TargetMode="External"/><Relationship Id="rId62" Type="http://schemas.openxmlformats.org/officeDocument/2006/relationships/hyperlink" Target="https://www.thorlabs.com/thorproduct.cfm?partnumber=RLA1200" TargetMode="External"/><Relationship Id="rId70" Type="http://schemas.openxmlformats.org/officeDocument/2006/relationships/hyperlink" Target="https://www.thorlabs.com/thorproduct.cfm?partnumber=XR25P" TargetMode="External"/><Relationship Id="rId75" Type="http://schemas.openxmlformats.org/officeDocument/2006/relationships/hyperlink" Target="https://www.thorlabs.com/thorproduct.cfm?partnumber=CL6" TargetMode="External"/><Relationship Id="rId83" Type="http://schemas.openxmlformats.org/officeDocument/2006/relationships/hyperlink" Target="https://www.thorlabs.com/thorproduct.cfm?partnumber=LCP02" TargetMode="External"/><Relationship Id="rId88" Type="http://schemas.openxmlformats.org/officeDocument/2006/relationships/hyperlink" Target="https://www.thorlabs.com/thorproduct.cfm?partnumber=SM1L03" TargetMode="External"/><Relationship Id="rId91" Type="http://schemas.openxmlformats.org/officeDocument/2006/relationships/hyperlink" Target="https://www.thorlabs.com/thorproduct.cfm?partnumber=GBE05-B" TargetMode="External"/><Relationship Id="rId96" Type="http://schemas.openxmlformats.org/officeDocument/2006/relationships/hyperlink" Target="https://www.thorlabs.com/thorproduct.cfm?partnumber=AE8E25E" TargetMode="External"/><Relationship Id="rId1" Type="http://schemas.openxmlformats.org/officeDocument/2006/relationships/hyperlink" Target="https://www.thorlabs.com/thorproduct.cfm?partnumber=PH2" TargetMode="External"/><Relationship Id="rId6" Type="http://schemas.openxmlformats.org/officeDocument/2006/relationships/hyperlink" Target="https://www.thorlabs.com/thorproduct.cfm?partnumber=TR2" TargetMode="External"/><Relationship Id="rId15" Type="http://schemas.openxmlformats.org/officeDocument/2006/relationships/hyperlink" Target="https://www.thorlabs.com/thorproduct.cfm?partnumber=ER6-P4" TargetMode="External"/><Relationship Id="rId23" Type="http://schemas.openxmlformats.org/officeDocument/2006/relationships/hyperlink" Target="https://www.thorlabs.com/thorproduct.cfm?partnumber=ER05-P4" TargetMode="External"/><Relationship Id="rId28" Type="http://schemas.openxmlformats.org/officeDocument/2006/relationships/hyperlink" Target="https://www.thorlabs.com/thorproduct.cfm?partnumber=ER4-P4" TargetMode="External"/><Relationship Id="rId36" Type="http://schemas.openxmlformats.org/officeDocument/2006/relationships/hyperlink" Target="https://www.thorlabs.com/thorproduct.cfm?partnumber=KCB2" TargetMode="External"/><Relationship Id="rId49" Type="http://schemas.openxmlformats.org/officeDocument/2006/relationships/hyperlink" Target="https://www.thorlabs.com/thorproduct.cfm?partnumber=TR2" TargetMode="External"/><Relationship Id="rId57" Type="http://schemas.openxmlformats.org/officeDocument/2006/relationships/hyperlink" Target="https://www.thorlabs.com/thorproduct.cfm?partnumber=CL6" TargetMode="External"/><Relationship Id="rId10" Type="http://schemas.openxmlformats.org/officeDocument/2006/relationships/hyperlink" Target="https://www.thorlabs.com/thorproduct.cfm?partnumber=BA1S" TargetMode="External"/><Relationship Id="rId31" Type="http://schemas.openxmlformats.org/officeDocument/2006/relationships/hyperlink" Target="https://www.thorlabs.com/thorproduct.cfm?partnumber=B4C" TargetMode="External"/><Relationship Id="rId44" Type="http://schemas.openxmlformats.org/officeDocument/2006/relationships/hyperlink" Target="https://www.thorlabs.com/thorproduct.cfm?partnumber=LCP01" TargetMode="External"/><Relationship Id="rId52" Type="http://schemas.openxmlformats.org/officeDocument/2006/relationships/hyperlink" Target="https://www.thorlabs.com/thorproduct.cfm?partnumber=PFR10-P01" TargetMode="External"/><Relationship Id="rId60" Type="http://schemas.openxmlformats.org/officeDocument/2006/relationships/hyperlink" Target="https://www.thorlabs.com/thorproduct.cfm?partnumber=PFSQ20-03-P01" TargetMode="External"/><Relationship Id="rId65" Type="http://schemas.openxmlformats.org/officeDocument/2006/relationships/hyperlink" Target="https://www.thorlabs.com/thorproduct.cfm?partnumber=APM07" TargetMode="External"/><Relationship Id="rId73" Type="http://schemas.openxmlformats.org/officeDocument/2006/relationships/hyperlink" Target="https://www.thorlabs.com/thorproduct.cfm?partnumber=UM10-AG" TargetMode="External"/><Relationship Id="rId78" Type="http://schemas.openxmlformats.org/officeDocument/2006/relationships/hyperlink" Target="https://www.thorlabs.com/thorproduct.cfm?partnumber=AC254-045-B" TargetMode="External"/><Relationship Id="rId81" Type="http://schemas.openxmlformats.org/officeDocument/2006/relationships/hyperlink" Target="https://www.thorlabs.com/thorproduct.cfm?partnumber=CXY1" TargetMode="External"/><Relationship Id="rId86" Type="http://schemas.openxmlformats.org/officeDocument/2006/relationships/hyperlink" Target="https://www.thorlabs.com/thorproduct.cfm?partnumber=AHWP10M-980" TargetMode="External"/><Relationship Id="rId94" Type="http://schemas.openxmlformats.org/officeDocument/2006/relationships/hyperlink" Target="https://www.thorlabs.com/thorproduct.cfm?partnumber=SM2A30" TargetMode="External"/><Relationship Id="rId99" Type="http://schemas.openxmlformats.org/officeDocument/2006/relationships/hyperlink" Target="https://www.thorlabs.com/thorproduct.cfm?partnumber=DT12XY" TargetMode="External"/><Relationship Id="rId101" Type="http://schemas.openxmlformats.org/officeDocument/2006/relationships/hyperlink" Target="https://www.thorlabs.com/thorproduct.cfm?partnumber=KMSR" TargetMode="External"/><Relationship Id="rId4" Type="http://schemas.openxmlformats.org/officeDocument/2006/relationships/hyperlink" Target="https://www.thorlabs.com/thorproduct.cfm?partnumber=TR3" TargetMode="External"/><Relationship Id="rId9" Type="http://schemas.openxmlformats.org/officeDocument/2006/relationships/hyperlink" Target="https://www.thorlabs.com/thorproduct.cfm?partnumber=TR3" TargetMode="External"/><Relationship Id="rId13" Type="http://schemas.openxmlformats.org/officeDocument/2006/relationships/hyperlink" Target="https://www.thorlabs.com/thorproduct.cfm?partnumber=C6W" TargetMode="External"/><Relationship Id="rId18" Type="http://schemas.openxmlformats.org/officeDocument/2006/relationships/hyperlink" Target="https://www.thorlabs.com/thorproduct.cfm?partnumber=AC508-100-B" TargetMode="External"/><Relationship Id="rId39" Type="http://schemas.openxmlformats.org/officeDocument/2006/relationships/hyperlink" Target="https://www.thorlabs.com/thorproduct.cfm?partnumber=ER4-P4" TargetMode="External"/><Relationship Id="rId34" Type="http://schemas.openxmlformats.org/officeDocument/2006/relationships/hyperlink" Target="https://www.thorlabs.com/thorproduct.cfm?partnumber=SM2A30" TargetMode="External"/><Relationship Id="rId50" Type="http://schemas.openxmlformats.org/officeDocument/2006/relationships/hyperlink" Target="https://www.thorlabs.com/thorproduct.cfm?partnumber=DT12" TargetMode="External"/><Relationship Id="rId55" Type="http://schemas.openxmlformats.org/officeDocument/2006/relationships/hyperlink" Target="https://www.thorlabs.com/thorproduct.cfm?partnumber=PFR10-P01" TargetMode="External"/><Relationship Id="rId76" Type="http://schemas.openxmlformats.org/officeDocument/2006/relationships/hyperlink" Target="https://www.thorlabs.com/thorproduct.cfm?partnumber=SPT1" TargetMode="External"/><Relationship Id="rId97" Type="http://schemas.openxmlformats.org/officeDocument/2006/relationships/hyperlink" Target="https://www.thorlabs.com/thorproduct.cfm?partnumber=DT12" TargetMode="External"/><Relationship Id="rId7" Type="http://schemas.openxmlformats.org/officeDocument/2006/relationships/hyperlink" Target="https://www.thorlabs.com/thorproduct.cfm?partnumber=BA1S" TargetMode="External"/><Relationship Id="rId71" Type="http://schemas.openxmlformats.org/officeDocument/2006/relationships/hyperlink" Target="https://www.thorlabs.com/thorproduct.cfm?partnumber=MB412" TargetMode="External"/><Relationship Id="rId92" Type="http://schemas.openxmlformats.org/officeDocument/2006/relationships/hyperlink" Target="https://www.thorlabs.com/thorproduct.cfm?partnumber=SPT1" TargetMode="External"/><Relationship Id="rId2" Type="http://schemas.openxmlformats.org/officeDocument/2006/relationships/hyperlink" Target="https://www.thorlabs.com/thorproduct.cfm?partnumber=TR2" TargetMode="External"/><Relationship Id="rId29" Type="http://schemas.openxmlformats.org/officeDocument/2006/relationships/hyperlink" Target="https://www.thorlabs.com/thorproduct.cfm?partnumber=LCP01" TargetMode="External"/><Relationship Id="rId24" Type="http://schemas.openxmlformats.org/officeDocument/2006/relationships/hyperlink" Target="https://www.thorlabs.com/thorproduct.cfm?partnumber=SM2L15" TargetMode="External"/><Relationship Id="rId40" Type="http://schemas.openxmlformats.org/officeDocument/2006/relationships/hyperlink" Target="https://www.thorlabs.com/thorproduct.cfm?partnumber=CXY2" TargetMode="External"/><Relationship Id="rId45" Type="http://schemas.openxmlformats.org/officeDocument/2006/relationships/hyperlink" Target="https://www.thorlabs.com/thorproduct.cfm?partnumber=ER4-P4" TargetMode="External"/><Relationship Id="rId66" Type="http://schemas.openxmlformats.org/officeDocument/2006/relationships/hyperlink" Target="https://www.thorlabs.com/thorproduct.cfm?partnumber=KL03" TargetMode="External"/><Relationship Id="rId87" Type="http://schemas.openxmlformats.org/officeDocument/2006/relationships/hyperlink" Target="https://www.thorlabs.com/thorproduct.cfm?partnumber=AHWP05M-980" TargetMode="External"/><Relationship Id="rId61" Type="http://schemas.openxmlformats.org/officeDocument/2006/relationships/hyperlink" Target="https://www.thorlabs.com/thorproduct.cfm?partnumber=DT12" TargetMode="External"/><Relationship Id="rId82" Type="http://schemas.openxmlformats.org/officeDocument/2006/relationships/hyperlink" Target="https://www.thorlabs.com/thorproduct.cfm?partnumber=ER8" TargetMode="External"/><Relationship Id="rId19" Type="http://schemas.openxmlformats.org/officeDocument/2006/relationships/hyperlink" Target="https://www.thorlabs.com/thorproduct.cfm?partnumber=ER10" TargetMode="External"/><Relationship Id="rId14" Type="http://schemas.openxmlformats.org/officeDocument/2006/relationships/hyperlink" Target="https://www.thorlabs.com/thorproduct.cfm?partnumber=ER05-P4" TargetMode="External"/><Relationship Id="rId30" Type="http://schemas.openxmlformats.org/officeDocument/2006/relationships/hyperlink" Target="https://www.thorlabs.com/thorproduct.cfm?partnumber=LCP60" TargetMode="External"/><Relationship Id="rId35" Type="http://schemas.openxmlformats.org/officeDocument/2006/relationships/hyperlink" Target="https://www.thorlabs.com/thorproduct.cfm?partnumber=PBS513" TargetMode="External"/><Relationship Id="rId56" Type="http://schemas.openxmlformats.org/officeDocument/2006/relationships/hyperlink" Target="https://www.thorlabs.com/thorproduct.cfm?partnumber=RLA0300" TargetMode="External"/><Relationship Id="rId77" Type="http://schemas.openxmlformats.org/officeDocument/2006/relationships/hyperlink" Target="https://www.thorlabs.com/thorproduct.cfm?partnumber=SM1L03" TargetMode="External"/><Relationship Id="rId100" Type="http://schemas.openxmlformats.org/officeDocument/2006/relationships/hyperlink" Target="https://www.thorlabs.com/thorproduct.cfm?partnumber=PFR10-P01" TargetMode="External"/><Relationship Id="rId8" Type="http://schemas.openxmlformats.org/officeDocument/2006/relationships/hyperlink" Target="https://www.thorlabs.com/thorproduct.cfm?partnumber=PH3" TargetMode="External"/><Relationship Id="rId51" Type="http://schemas.openxmlformats.org/officeDocument/2006/relationships/hyperlink" Target="https://www.thorlabs.com/thorproduct.cfm?partnumber=CL6" TargetMode="External"/><Relationship Id="rId72" Type="http://schemas.openxmlformats.org/officeDocument/2006/relationships/hyperlink" Target="https://www.thorlabs.com/thorproduct.cfm?partnumber=KCB1" TargetMode="External"/><Relationship Id="rId93" Type="http://schemas.openxmlformats.org/officeDocument/2006/relationships/hyperlink" Target="https://www.thorlabs.com/thorproduct.cfm?partnumber=SPT2" TargetMode="External"/><Relationship Id="rId98" Type="http://schemas.openxmlformats.org/officeDocument/2006/relationships/hyperlink" Target="https://www.thorlabs.com/thorproduct.cfm?partnumber=DT12B" TargetMode="External"/><Relationship Id="rId3" Type="http://schemas.openxmlformats.org/officeDocument/2006/relationships/hyperlink" Target="https://www.thorlabs.com/thorproduct.cfm?partnumber=PH3"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servocity.com/0-125-1-8-o-ring-belts" TargetMode="External"/><Relationship Id="rId18" Type="http://schemas.openxmlformats.org/officeDocument/2006/relationships/hyperlink" Target="https://www.servocity.com/770-clamping-hubs" TargetMode="External"/><Relationship Id="rId26" Type="http://schemas.openxmlformats.org/officeDocument/2006/relationships/hyperlink" Target="https://www.amazon.com/gp/product/B071NWWB7Z/ref=oh_aui_detailpage_o01_s01?ie=UTF8&amp;psc=1" TargetMode="External"/><Relationship Id="rId39" Type="http://schemas.openxmlformats.org/officeDocument/2006/relationships/hyperlink" Target="https://www.newport.com/p/SM-25" TargetMode="External"/><Relationship Id="rId21" Type="http://schemas.openxmlformats.org/officeDocument/2006/relationships/hyperlink" Target="https://www.servocity.com/6-32-18-8-stainless-steel-hex-drive-rounded-head-screws" TargetMode="External"/><Relationship Id="rId34" Type="http://schemas.openxmlformats.org/officeDocument/2006/relationships/hyperlink" Target="https://www.amazon.com/Choseal-Ethernet-ethernet-Computer-Shielded/dp/B07MJP6R9Y/ref=sr_1_7?keywords=23+awg+ethernet+shielded+cable&amp;qid=1557420463&amp;s=gateway&amp;sr=8-7" TargetMode="External"/><Relationship Id="rId42" Type="http://schemas.openxmlformats.org/officeDocument/2006/relationships/hyperlink" Target="http://shop.sdp-si.com/catalog/product/?id=A_7C12-12633" TargetMode="External"/><Relationship Id="rId47" Type="http://schemas.openxmlformats.org/officeDocument/2006/relationships/hyperlink" Target="https://www.thorlabs.com/thorproduct.cfm?partnumber=150-811ST-H" TargetMode="External"/><Relationship Id="rId7" Type="http://schemas.openxmlformats.org/officeDocument/2006/relationships/hyperlink" Target="https://www.pjrc.com/store/teensy32.html" TargetMode="External"/><Relationship Id="rId2" Type="http://schemas.openxmlformats.org/officeDocument/2006/relationships/hyperlink" Target="https://www.newport.com/f/esp301-3-axis-dc-and-stepper-motion-controller" TargetMode="External"/><Relationship Id="rId16" Type="http://schemas.openxmlformats.org/officeDocument/2006/relationships/hyperlink" Target="https://www.servocity.com/0-770-pattern-dual-bolt-clamping-hubs" TargetMode="External"/><Relationship Id="rId29" Type="http://schemas.openxmlformats.org/officeDocument/2006/relationships/hyperlink" Target="https://www.thorlabs.com/thorproduct.cfm?partnumber=TBB0606" TargetMode="External"/><Relationship Id="rId11" Type="http://schemas.openxmlformats.org/officeDocument/2006/relationships/hyperlink" Target="https://www.thorlabs.com/thorproduct.cfm?partnumber=MJC001" TargetMode="External"/><Relationship Id="rId24" Type="http://schemas.openxmlformats.org/officeDocument/2006/relationships/hyperlink" Target="https://www.sparkfun.com/products/10846" TargetMode="External"/><Relationship Id="rId32" Type="http://schemas.openxmlformats.org/officeDocument/2006/relationships/hyperlink" Target="https://www.google.com/search?q=ethernet+23+awg&amp;source=lnms&amp;tbm=shop&amp;sa=X&amp;ved=0ahUKEwjwvMvW8I7iAhXpp1kKHTatB-EQ_AUIDigB&amp;biw=1278&amp;bih=952" TargetMode="External"/><Relationship Id="rId37" Type="http://schemas.openxmlformats.org/officeDocument/2006/relationships/hyperlink" Target="https://www.digikey.com/product-detail/en/sparkfun-electronics/ROB-10846/1568-1106-ND/5318748" TargetMode="External"/><Relationship Id="rId40" Type="http://schemas.openxmlformats.org/officeDocument/2006/relationships/hyperlink" Target="https://www.thorlabs.com/thorproduct.cfm?partnumber=PT3" TargetMode="External"/><Relationship Id="rId45" Type="http://schemas.openxmlformats.org/officeDocument/2006/relationships/hyperlink" Target="https://www.servocity.com/0-770-set-screw-d-hubs" TargetMode="External"/><Relationship Id="rId5" Type="http://schemas.openxmlformats.org/officeDocument/2006/relationships/hyperlink" Target="https://www.thorlabs.com/newgrouppage9.cfm?objectgroup_id=2419&amp;pn=KDC101" TargetMode="External"/><Relationship Id="rId15" Type="http://schemas.openxmlformats.org/officeDocument/2006/relationships/hyperlink" Target="https://www.servocity.com/smooth-hub-pulleys" TargetMode="External"/><Relationship Id="rId23" Type="http://schemas.openxmlformats.org/officeDocument/2006/relationships/hyperlink" Target="https://www.newport.com/p/SM-25" TargetMode="External"/><Relationship Id="rId28" Type="http://schemas.openxmlformats.org/officeDocument/2006/relationships/hyperlink" Target="https://www.thorlabs.com/newgrouppage9.cfm?objectgroup_id=3989" TargetMode="External"/><Relationship Id="rId36" Type="http://schemas.openxmlformats.org/officeDocument/2006/relationships/hyperlink" Target="https://www.digikey.com/products/en/motors-solenoids-driver-boards-modules/stepper-motors/179?k=nema+17&amp;k=&amp;pkeyword=nema+17&amp;sv=0&amp;pv675=319797&amp;sf=0&amp;FV=1989%7C0%2Cgf200%7C2224%2Cgf400%7C2224%2C-8%7C179%2Cmu1.4A%7C2088%2Cmu1.7A%7C2088%2Cmu2A%7C2088&amp;quantity=&amp;ColumnSort=0&amp;page=1&amp;stock=1&amp;pageSize=25" TargetMode="External"/><Relationship Id="rId49" Type="http://schemas.openxmlformats.org/officeDocument/2006/relationships/hyperlink" Target="https://www.newport.com/c/micrometer-heads" TargetMode="External"/><Relationship Id="rId10" Type="http://schemas.openxmlformats.org/officeDocument/2006/relationships/hyperlink" Target="https://www.newport.com/p/ESP300-J" TargetMode="External"/><Relationship Id="rId19" Type="http://schemas.openxmlformats.org/officeDocument/2006/relationships/hyperlink" Target="https://www.servocity.com/0-770-pattern-dual-bolt-clamping-hubs" TargetMode="External"/><Relationship Id="rId31" Type="http://schemas.openxmlformats.org/officeDocument/2006/relationships/hyperlink" Target="https://www.digikey.com/products/en/cables-wires/multiple-conductor-cables/473?k" TargetMode="External"/><Relationship Id="rId44" Type="http://schemas.openxmlformats.org/officeDocument/2006/relationships/hyperlink" Target="https://www.servocity.com/0-770-set-screw-d-hubs" TargetMode="External"/><Relationship Id="rId4" Type="http://schemas.openxmlformats.org/officeDocument/2006/relationships/hyperlink" Target="https://www.newport.com/p/SMC-PS80" TargetMode="External"/><Relationship Id="rId9" Type="http://schemas.openxmlformats.org/officeDocument/2006/relationships/hyperlink" Target="https://www.amazon.com/Hobbypower-StepStick-4-layer-DRV8825-Stepper/dp/B00NCSK6T2" TargetMode="External"/><Relationship Id="rId14" Type="http://schemas.openxmlformats.org/officeDocument/2006/relationships/hyperlink" Target="https://www.servocity.com/smooth-hub-pulleys" TargetMode="External"/><Relationship Id="rId22" Type="http://schemas.openxmlformats.org/officeDocument/2006/relationships/hyperlink" Target="https://www.servocity.com/6-32-18-8-stainless-steel-hex-drive-rounded-head-screws" TargetMode="External"/><Relationship Id="rId27" Type="http://schemas.openxmlformats.org/officeDocument/2006/relationships/hyperlink" Target="https://www.digikey.com/product-detail/en/adafruit-industries-llc/1297/1528-1178-ND/5353638" TargetMode="External"/><Relationship Id="rId30" Type="http://schemas.openxmlformats.org/officeDocument/2006/relationships/hyperlink" Target="https://www.newport.com/p/462-XY-M" TargetMode="External"/><Relationship Id="rId35" Type="http://schemas.openxmlformats.org/officeDocument/2006/relationships/hyperlink" Target="https://www.amazon.com/Wisamic-Extension-Creality-CR-10S-Printer-1/dp/B0784PQQFX/ref=sr_1_28?keywords=stepper+motor+cable&amp;qid=1559051183&amp;s=gateway&amp;sr=8-28" TargetMode="External"/><Relationship Id="rId43" Type="http://schemas.openxmlformats.org/officeDocument/2006/relationships/hyperlink" Target="https://www.servocity.com/0-770-pattern-dual-bolt-clamping-hubs" TargetMode="External"/><Relationship Id="rId48" Type="http://schemas.openxmlformats.org/officeDocument/2006/relationships/hyperlink" Target="https://www.thorlabs.com/navigation.cfm?guide_id=81" TargetMode="External"/><Relationship Id="rId8" Type="http://schemas.openxmlformats.org/officeDocument/2006/relationships/hyperlink" Target="https://www.amazon.com/Gikfun-EasyDriver-Shield-Stepper-Arduino/dp/B00RCTW5SM/ref=sr_1_1?s=office-products&amp;ie=UTF8&amp;qid=1544723120&amp;sr=8-1&amp;keywords=Gikfun+EasyDriver+Shield+Stepper+Motor+Driver+V44+A3967+For+Arduino+EK1204" TargetMode="External"/><Relationship Id="rId3" Type="http://schemas.openxmlformats.org/officeDocument/2006/relationships/hyperlink" Target="https://www.newport.com/p/SMC100CC" TargetMode="External"/><Relationship Id="rId12" Type="http://schemas.openxmlformats.org/officeDocument/2006/relationships/hyperlink" Target="https://www.thorlabs.com/thorproduct.cfm?partnumber=Z825B" TargetMode="External"/><Relationship Id="rId17" Type="http://schemas.openxmlformats.org/officeDocument/2006/relationships/hyperlink" Target="https://www.servocity.com/hub-adaptor-d" TargetMode="External"/><Relationship Id="rId25" Type="http://schemas.openxmlformats.org/officeDocument/2006/relationships/hyperlink" Target="https://www.omc-stepperonline.com/nema-17-bipolar-09deg-44ncm-623ozin-168a-28v-42x42x47mm-4-wires-17hm19-1684s.html" TargetMode="External"/><Relationship Id="rId33" Type="http://schemas.openxmlformats.org/officeDocument/2006/relationships/hyperlink" Target="https://www.digikey.com/product-detail/en/general-cable-carol-brand/E2008S.41.10/CE2008G-25-ND/7798289" TargetMode="External"/><Relationship Id="rId38" Type="http://schemas.openxmlformats.org/officeDocument/2006/relationships/hyperlink" Target="https://www.newport.com/p/TRB25CC" TargetMode="External"/><Relationship Id="rId46" Type="http://schemas.openxmlformats.org/officeDocument/2006/relationships/hyperlink" Target="https://www.servocity.com/770-clamping-hubs" TargetMode="External"/><Relationship Id="rId20" Type="http://schemas.openxmlformats.org/officeDocument/2006/relationships/hyperlink" Target="https://www.servocity.com/6-32-18-8-stainless-steel-hex-drive-rounded-head-screws" TargetMode="External"/><Relationship Id="rId41" Type="http://schemas.openxmlformats.org/officeDocument/2006/relationships/hyperlink" Target="http://shop.sdp-si.com/catalog/?cid=p484" TargetMode="External"/><Relationship Id="rId1" Type="http://schemas.openxmlformats.org/officeDocument/2006/relationships/hyperlink" Target="https://www.edmundoptics.com/optomechanics/translation-stages-slides/manual-stages-slides/6quot-travel-9quotl-x-2quotw-ball-bearing-slide/" TargetMode="External"/><Relationship Id="rId6" Type="http://schemas.openxmlformats.org/officeDocument/2006/relationships/hyperlink" Target="https://www.thorlabs.com/thorproduct.cfm?partnumber=KPS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3"/>
  <sheetViews>
    <sheetView showZeros="0" zoomScaleNormal="100" workbookViewId="0">
      <pane ySplit="1" topLeftCell="A42" activePane="bottomLeft" state="frozen"/>
      <selection pane="bottomLeft" activeCell="F73" sqref="F73"/>
    </sheetView>
  </sheetViews>
  <sheetFormatPr defaultColWidth="8.26953125" defaultRowHeight="14.5" x14ac:dyDescent="0.35"/>
  <cols>
    <col min="1" max="2" width="5" customWidth="1"/>
    <col min="3" max="3" width="17.81640625" customWidth="1"/>
    <col min="4" max="4" width="15.7265625" customWidth="1"/>
    <col min="5" max="5" width="9.1796875" customWidth="1"/>
    <col min="6" max="6" width="43.54296875" customWidth="1"/>
    <col min="7" max="7" width="5" customWidth="1"/>
    <col min="8" max="11" width="9.1796875" customWidth="1"/>
    <col min="12" max="12" width="3.26953125" customWidth="1"/>
    <col min="13" max="14" width="9.1796875" customWidth="1"/>
    <col min="15" max="15" width="52" customWidth="1"/>
    <col min="16" max="16" width="8.1796875" customWidth="1"/>
  </cols>
  <sheetData>
    <row r="1" spans="1:20" s="1" customFormat="1" x14ac:dyDescent="0.35">
      <c r="A1" s="1" t="s">
        <v>0</v>
      </c>
      <c r="B1" s="1" t="s">
        <v>1</v>
      </c>
      <c r="C1" s="1" t="s">
        <v>2</v>
      </c>
      <c r="D1" s="1" t="s">
        <v>3</v>
      </c>
      <c r="E1" s="1" t="s">
        <v>5</v>
      </c>
      <c r="F1" s="1" t="s">
        <v>4</v>
      </c>
      <c r="G1" s="9" t="s">
        <v>54</v>
      </c>
      <c r="H1" s="10" t="s">
        <v>55</v>
      </c>
      <c r="I1" s="9" t="s">
        <v>56</v>
      </c>
      <c r="J1" s="9" t="s">
        <v>57</v>
      </c>
      <c r="K1" s="9" t="s">
        <v>58</v>
      </c>
      <c r="L1" s="1" t="s">
        <v>6</v>
      </c>
      <c r="M1" s="3" t="s">
        <v>932</v>
      </c>
      <c r="N1" s="3" t="s">
        <v>60</v>
      </c>
      <c r="O1" s="1" t="s">
        <v>7</v>
      </c>
    </row>
    <row r="2" spans="1:20" s="1" customFormat="1" x14ac:dyDescent="0.35">
      <c r="B2" s="1" t="s">
        <v>2461</v>
      </c>
      <c r="E2" s="41"/>
      <c r="G2" s="41"/>
      <c r="H2" s="41"/>
      <c r="I2" s="41"/>
      <c r="J2" s="41"/>
      <c r="K2" s="41"/>
      <c r="L2" s="41"/>
      <c r="M2" s="41"/>
      <c r="N2" s="41"/>
      <c r="O2" s="41"/>
    </row>
    <row r="3" spans="1:20" s="1" customFormat="1" x14ac:dyDescent="0.35">
      <c r="C3" s="41" t="s">
        <v>2517</v>
      </c>
      <c r="E3" s="41"/>
      <c r="F3" s="29" t="s">
        <v>2516</v>
      </c>
      <c r="G3" s="41"/>
      <c r="H3" s="41"/>
      <c r="I3" s="41"/>
      <c r="J3" s="41"/>
      <c r="K3" s="41"/>
      <c r="L3" s="41"/>
      <c r="M3" s="41"/>
      <c r="N3" s="41"/>
      <c r="O3" s="41"/>
    </row>
    <row r="4" spans="1:20" s="1" customFormat="1" x14ac:dyDescent="0.35">
      <c r="C4" s="41" t="s">
        <v>2459</v>
      </c>
      <c r="E4" s="41"/>
      <c r="F4" s="41" t="s">
        <v>2515</v>
      </c>
      <c r="G4" s="41"/>
      <c r="H4" s="41"/>
      <c r="I4" s="41"/>
      <c r="J4" s="41"/>
      <c r="K4" s="41"/>
      <c r="L4" s="41"/>
      <c r="M4" s="41"/>
      <c r="N4" s="41"/>
      <c r="O4" s="41" t="s">
        <v>2464</v>
      </c>
    </row>
    <row r="5" spans="1:20" s="1" customFormat="1" x14ac:dyDescent="0.35">
      <c r="C5" s="41" t="s">
        <v>2460</v>
      </c>
      <c r="E5" s="41"/>
      <c r="F5" s="29" t="str">
        <f>HYPERLINK(rigs!$F$3&amp;"thorlabs\N20X-PFH.jpg", "N20X-PFH.jpg")</f>
        <v>N20X-PFH.jpg</v>
      </c>
      <c r="G5" s="41"/>
      <c r="H5" s="41"/>
      <c r="I5" s="41"/>
      <c r="J5" s="41"/>
      <c r="K5" s="41"/>
      <c r="L5" s="41"/>
      <c r="M5" s="41"/>
      <c r="N5" s="41"/>
      <c r="O5" s="41"/>
    </row>
    <row r="6" spans="1:20" x14ac:dyDescent="0.35">
      <c r="A6" s="42"/>
      <c r="B6" s="42" t="s">
        <v>2462</v>
      </c>
      <c r="F6" t="s">
        <v>2463</v>
      </c>
    </row>
    <row r="8" spans="1:20" x14ac:dyDescent="0.35">
      <c r="D8" t="s">
        <v>8</v>
      </c>
      <c r="E8" s="30"/>
      <c r="H8" s="30">
        <f>SUM(H9:H16)</f>
        <v>0</v>
      </c>
      <c r="I8" s="30"/>
      <c r="J8" s="30"/>
      <c r="K8" s="30"/>
      <c r="L8" s="30"/>
      <c r="M8" s="30"/>
      <c r="N8" s="30"/>
      <c r="S8" s="31"/>
    </row>
    <row r="9" spans="1:20" x14ac:dyDescent="0.35">
      <c r="F9" t="s">
        <v>10</v>
      </c>
      <c r="O9" s="31"/>
      <c r="P9" s="29"/>
      <c r="S9" s="31"/>
      <c r="T9" t="s">
        <v>9</v>
      </c>
    </row>
    <row r="10" spans="1:20" x14ac:dyDescent="0.35">
      <c r="F10" t="s">
        <v>11</v>
      </c>
      <c r="O10" s="31"/>
      <c r="P10" s="29"/>
      <c r="S10" s="31"/>
    </row>
    <row r="11" spans="1:20" x14ac:dyDescent="0.35">
      <c r="F11" t="s">
        <v>12</v>
      </c>
      <c r="O11" s="2"/>
    </row>
    <row r="12" spans="1:20" x14ac:dyDescent="0.35">
      <c r="F12" t="s">
        <v>13</v>
      </c>
      <c r="O12" s="2"/>
    </row>
    <row r="13" spans="1:20" x14ac:dyDescent="0.35">
      <c r="F13" t="s">
        <v>14</v>
      </c>
      <c r="O13" s="2"/>
    </row>
    <row r="14" spans="1:20" x14ac:dyDescent="0.35">
      <c r="F14" t="s">
        <v>15</v>
      </c>
      <c r="O14" s="2"/>
    </row>
    <row r="15" spans="1:20" ht="14.65" customHeight="1" x14ac:dyDescent="0.35">
      <c r="F15" t="s">
        <v>16</v>
      </c>
      <c r="O15" s="2"/>
    </row>
    <row r="16" spans="1:20" x14ac:dyDescent="0.35">
      <c r="D16" t="s">
        <v>17</v>
      </c>
      <c r="F16" t="s">
        <v>18</v>
      </c>
    </row>
    <row r="17" spans="3:15" x14ac:dyDescent="0.35">
      <c r="C17" s="21"/>
      <c r="D17" s="42" t="s">
        <v>2551</v>
      </c>
      <c r="E17" s="30"/>
      <c r="G17" s="21"/>
      <c r="H17" s="30" t="e">
        <f>SUM(H18:H34)</f>
        <v>#REF!</v>
      </c>
      <c r="I17" s="30"/>
      <c r="J17" s="30"/>
      <c r="K17" s="30"/>
      <c r="L17" s="30"/>
      <c r="M17" s="30"/>
      <c r="N17" s="30"/>
      <c r="O17" s="2" t="s">
        <v>9</v>
      </c>
    </row>
    <row r="18" spans="3:15" x14ac:dyDescent="0.35">
      <c r="C18" t="s">
        <v>19</v>
      </c>
      <c r="E18" s="30"/>
      <c r="F18" s="29" t="str">
        <f>'pre-scanner'!$F$218</f>
        <v>pre-rig assembly 1 &lt;</v>
      </c>
      <c r="G18">
        <v>1</v>
      </c>
      <c r="H18" s="30">
        <f>'pre-scanner'!$I$218</f>
        <v>2008.48</v>
      </c>
      <c r="I18" s="30"/>
      <c r="J18" s="30"/>
      <c r="K18" s="30"/>
      <c r="L18" s="30"/>
      <c r="M18" s="30"/>
      <c r="N18" s="30"/>
      <c r="O18" s="2"/>
    </row>
    <row r="19" spans="3:15" x14ac:dyDescent="0.35">
      <c r="C19" t="s">
        <v>20</v>
      </c>
      <c r="E19" s="30"/>
      <c r="F19" s="29" t="str">
        <f>'upper-kinematic'!$B$28</f>
        <v>vertical kinematics 1 &lt;</v>
      </c>
      <c r="G19">
        <v>1</v>
      </c>
      <c r="H19" s="30">
        <f>'upper-kinematic'!$E$28</f>
        <v>1208.3</v>
      </c>
      <c r="I19" s="30"/>
      <c r="J19" s="30"/>
      <c r="K19" s="30"/>
      <c r="L19" s="30"/>
      <c r="M19" s="30"/>
      <c r="N19" s="30"/>
      <c r="O19" s="2" t="s">
        <v>21</v>
      </c>
    </row>
    <row r="20" spans="3:15" x14ac:dyDescent="0.35">
      <c r="C20" t="s">
        <v>12</v>
      </c>
      <c r="E20" s="30"/>
      <c r="F20" s="29" t="str">
        <f>scanner!$C$173</f>
        <v>scanner 1 &lt;</v>
      </c>
      <c r="G20">
        <v>1</v>
      </c>
      <c r="H20" s="30">
        <f>scanner!$F$173</f>
        <v>8664.130000000001</v>
      </c>
      <c r="I20" s="30"/>
      <c r="J20" s="30"/>
      <c r="K20" s="30"/>
      <c r="L20" s="30"/>
      <c r="M20" s="30"/>
      <c r="N20" s="30"/>
      <c r="O20" s="2"/>
    </row>
    <row r="21" spans="3:15" x14ac:dyDescent="0.35">
      <c r="C21" t="s">
        <v>22</v>
      </c>
      <c r="E21" s="6"/>
      <c r="F21" s="29">
        <f>detection!$D$129</f>
        <v>0</v>
      </c>
      <c r="G21">
        <v>1</v>
      </c>
      <c r="H21" s="6">
        <f>detection!$G$129</f>
        <v>0</v>
      </c>
      <c r="I21" s="6"/>
      <c r="J21" s="6"/>
      <c r="K21" s="6"/>
      <c r="L21" s="6"/>
      <c r="M21" s="6"/>
      <c r="N21" s="6"/>
      <c r="O21" s="2" t="s">
        <v>23</v>
      </c>
    </row>
    <row r="22" spans="3:15" x14ac:dyDescent="0.35">
      <c r="C22" t="s">
        <v>24</v>
      </c>
      <c r="E22" s="6"/>
      <c r="F22" s="29" t="str">
        <f>detection!$D$149</f>
        <v>Single 2ry channel asmbly &lt;</v>
      </c>
      <c r="G22">
        <v>1</v>
      </c>
      <c r="H22" s="6">
        <f>detection!$G$149</f>
        <v>5420.2199999999993</v>
      </c>
      <c r="I22" s="6"/>
      <c r="J22" s="6"/>
      <c r="K22" s="6"/>
      <c r="L22" s="6"/>
      <c r="M22" s="6"/>
      <c r="N22" s="6"/>
      <c r="O22" s="2" t="s">
        <v>23</v>
      </c>
    </row>
    <row r="23" spans="3:15" x14ac:dyDescent="0.35">
      <c r="C23" t="s">
        <v>25</v>
      </c>
      <c r="E23" s="6"/>
      <c r="F23" s="29" t="str">
        <f>detection!$D$209</f>
        <v>objective shutter, Uniblitz VS25-based, v1 &lt;</v>
      </c>
      <c r="G23">
        <v>1</v>
      </c>
      <c r="H23" s="6">
        <f>detection!$G$209</f>
        <v>985</v>
      </c>
      <c r="I23" s="6"/>
      <c r="J23" s="6"/>
      <c r="K23" s="6"/>
      <c r="L23" s="6"/>
      <c r="M23" s="6"/>
      <c r="N23" s="6"/>
      <c r="O23" s="2"/>
    </row>
    <row r="24" spans="3:15" x14ac:dyDescent="0.35">
      <c r="C24" t="s">
        <v>14</v>
      </c>
      <c r="E24" s="30"/>
      <c r="F24" s="29" t="str">
        <f>'exp stage'!$C$37</f>
        <v>DIY, acrylic &lt;</v>
      </c>
      <c r="G24">
        <v>1</v>
      </c>
      <c r="H24" s="30">
        <f>'exp stage'!$F$37</f>
        <v>1552.16</v>
      </c>
      <c r="I24" s="30"/>
      <c r="J24" s="30"/>
      <c r="K24" s="30"/>
      <c r="L24" s="30"/>
      <c r="M24" s="30"/>
      <c r="N24" s="30"/>
      <c r="O24" s="2" t="s">
        <v>26</v>
      </c>
    </row>
    <row r="25" spans="3:15" x14ac:dyDescent="0.35">
      <c r="C25" t="s">
        <v>27</v>
      </c>
      <c r="E25" s="30"/>
      <c r="F25" s="29" t="str">
        <f>stage!$E$149</f>
        <v>3 1-axis DIY, micrometer based stages &lt;</v>
      </c>
      <c r="G25">
        <v>1</v>
      </c>
      <c r="H25" s="30">
        <f>stage!$H$149</f>
        <v>2494.5402000000004</v>
      </c>
      <c r="I25" s="30"/>
      <c r="J25" s="30"/>
      <c r="K25" s="30"/>
      <c r="L25" s="30"/>
      <c r="M25" s="30"/>
      <c r="N25" s="30"/>
      <c r="O25" s="2"/>
    </row>
    <row r="26" spans="3:15" x14ac:dyDescent="0.35">
      <c r="C26" t="s">
        <v>28</v>
      </c>
      <c r="F26" s="29" t="str">
        <f>'beh im'!$C$73</f>
        <v>Grasshopper3NIR, singlet lens focusing 1 &lt;</v>
      </c>
      <c r="G26">
        <v>1</v>
      </c>
      <c r="H26">
        <f>'beh im'!$F$73</f>
        <v>2091.6400000000003</v>
      </c>
      <c r="O26" s="2" t="s">
        <v>29</v>
      </c>
    </row>
    <row r="27" spans="3:15" ht="14.65" customHeight="1" x14ac:dyDescent="0.35">
      <c r="C27" t="s">
        <v>30</v>
      </c>
      <c r="G27">
        <v>1</v>
      </c>
      <c r="O27" s="2"/>
    </row>
    <row r="28" spans="3:15" x14ac:dyDescent="0.35">
      <c r="C28" t="s">
        <v>18</v>
      </c>
      <c r="G28">
        <v>1</v>
      </c>
    </row>
    <row r="29" spans="3:15" x14ac:dyDescent="0.35">
      <c r="C29" t="s">
        <v>31</v>
      </c>
      <c r="E29" s="30"/>
      <c r="F29" s="29" t="str">
        <f>extra!$A$19</f>
        <v>Extra stuff &lt;</v>
      </c>
      <c r="G29">
        <v>1</v>
      </c>
      <c r="H29" s="30">
        <f>extra!$F$19</f>
        <v>0</v>
      </c>
      <c r="I29" s="30"/>
      <c r="J29" s="30"/>
      <c r="K29" s="30"/>
      <c r="L29" s="30"/>
      <c r="M29" s="30"/>
      <c r="N29" s="30"/>
      <c r="O29" t="s">
        <v>32</v>
      </c>
    </row>
    <row r="30" spans="3:15" x14ac:dyDescent="0.35">
      <c r="E30" s="30"/>
      <c r="F30" s="29" t="e">
        <f>detection!#REF!</f>
        <v>#REF!</v>
      </c>
      <c r="G30">
        <v>1</v>
      </c>
      <c r="H30" s="30" t="e">
        <f>detection!#REF!</f>
        <v>#REF!</v>
      </c>
      <c r="I30" s="30"/>
      <c r="J30" s="30"/>
      <c r="K30" s="30"/>
      <c r="L30" s="30"/>
      <c r="M30" s="30"/>
      <c r="N30" s="30"/>
    </row>
    <row r="31" spans="3:15" x14ac:dyDescent="0.35">
      <c r="E31" s="30"/>
      <c r="F31" s="29" t="e">
        <f>detection!#REF!</f>
        <v>#REF!</v>
      </c>
      <c r="G31">
        <v>1</v>
      </c>
      <c r="H31" s="30" t="e">
        <f>detection!#REF!</f>
        <v>#REF!</v>
      </c>
      <c r="I31" s="30"/>
      <c r="J31" s="30"/>
      <c r="K31" s="30"/>
      <c r="L31" s="30"/>
      <c r="M31" s="30"/>
      <c r="N31" s="30"/>
    </row>
    <row r="32" spans="3:15" x14ac:dyDescent="0.35">
      <c r="E32" s="30"/>
      <c r="F32" s="29" t="str">
        <f>scanner!$C$129</f>
        <v>Plössl-type 50mm scan lens &lt;</v>
      </c>
      <c r="G32">
        <v>1</v>
      </c>
      <c r="H32" s="30">
        <f>scanner!$F$129</f>
        <v>235.51999999999998</v>
      </c>
      <c r="I32" s="30"/>
      <c r="J32" s="30"/>
      <c r="K32" s="30"/>
      <c r="L32" s="30"/>
      <c r="M32" s="30"/>
      <c r="N32" s="30"/>
    </row>
    <row r="33" spans="4:17" x14ac:dyDescent="0.35">
      <c r="E33" s="30"/>
      <c r="F33" s="29" t="str">
        <f>scanner!$C$110</f>
        <v>50mm FL, Ø30 Achromat Doublet, w/o XY adjustment &lt;</v>
      </c>
      <c r="G33">
        <v>1</v>
      </c>
      <c r="H33" s="30">
        <f>scanner!$F$110</f>
        <v>140.15</v>
      </c>
      <c r="I33" s="30"/>
      <c r="J33" s="30"/>
      <c r="K33" s="30"/>
      <c r="L33" s="30"/>
      <c r="M33" s="30"/>
      <c r="N33" s="30"/>
    </row>
    <row r="34" spans="4:17" x14ac:dyDescent="0.35">
      <c r="D34" s="42" t="s">
        <v>17</v>
      </c>
      <c r="E34" s="30"/>
      <c r="F34" s="29" t="str">
        <f>scanner!$D$144</f>
        <v>AC508-300-B - f=300.0 mm, Ø2" Achromatic Doublet, ARC: 650-1050 nm</v>
      </c>
      <c r="G34">
        <v>1</v>
      </c>
      <c r="H34" s="30">
        <f>scanner!$F$144</f>
        <v>134.63999999999999</v>
      </c>
      <c r="I34" s="30"/>
      <c r="J34" s="30"/>
      <c r="K34" s="30"/>
      <c r="L34" s="30"/>
      <c r="M34" s="30"/>
      <c r="N34" s="30"/>
    </row>
    <row r="35" spans="4:17" x14ac:dyDescent="0.35">
      <c r="E35" s="30"/>
      <c r="H35" s="30"/>
      <c r="I35" s="30"/>
      <c r="J35" s="30"/>
      <c r="K35" s="30"/>
      <c r="L35" s="30"/>
      <c r="M35" s="30"/>
      <c r="N35" s="30"/>
    </row>
    <row r="36" spans="4:17" x14ac:dyDescent="0.35">
      <c r="E36" s="30"/>
      <c r="H36" s="30"/>
      <c r="I36" s="30"/>
      <c r="J36" s="30"/>
      <c r="K36" s="30"/>
      <c r="L36" s="30"/>
      <c r="M36" s="30"/>
      <c r="N36" s="30"/>
    </row>
    <row r="37" spans="4:17" x14ac:dyDescent="0.35">
      <c r="E37" s="30"/>
      <c r="F37" s="29"/>
      <c r="H37" s="30"/>
      <c r="I37" s="30"/>
      <c r="J37" s="30"/>
      <c r="K37" s="30"/>
      <c r="L37" s="30"/>
      <c r="M37" s="30"/>
      <c r="N37" s="30"/>
    </row>
    <row r="38" spans="4:17" x14ac:dyDescent="0.35">
      <c r="D38" t="s">
        <v>33</v>
      </c>
      <c r="O38" t="str">
        <f>scanner!$D$197</f>
        <v>UM10-AG - Ø1" Ultrafast-Enhanced Silver Mirror, 750 - 1000 nm</v>
      </c>
    </row>
    <row r="39" spans="4:17" x14ac:dyDescent="0.35">
      <c r="D39" t="s">
        <v>34</v>
      </c>
    </row>
    <row r="41" spans="4:17" x14ac:dyDescent="0.35">
      <c r="D41" t="s">
        <v>35</v>
      </c>
    </row>
    <row r="42" spans="4:17" x14ac:dyDescent="0.35">
      <c r="F42" s="29" t="str">
        <f>extra!$A$91</f>
        <v>extra2 &lt;</v>
      </c>
      <c r="G42">
        <v>1</v>
      </c>
      <c r="H42">
        <v>0</v>
      </c>
    </row>
    <row r="43" spans="4:17" x14ac:dyDescent="0.35">
      <c r="D43" t="s">
        <v>17</v>
      </c>
      <c r="F43" s="29" t="str">
        <f>extra!$A$99</f>
        <v>extra3 &lt;</v>
      </c>
      <c r="G43">
        <v>1</v>
      </c>
      <c r="H43">
        <v>0</v>
      </c>
    </row>
    <row r="45" spans="4:17" x14ac:dyDescent="0.35">
      <c r="E45" s="30"/>
      <c r="H45" s="30"/>
      <c r="I45" s="30"/>
      <c r="J45" s="30"/>
      <c r="K45" s="30"/>
      <c r="L45" s="30"/>
      <c r="M45" s="30"/>
      <c r="N45" s="30"/>
      <c r="O45" s="29"/>
      <c r="Q45" s="31"/>
    </row>
    <row r="46" spans="4:17" x14ac:dyDescent="0.35">
      <c r="D46" t="s">
        <v>36</v>
      </c>
    </row>
    <row r="47" spans="4:17" x14ac:dyDescent="0.35">
      <c r="D47" t="s">
        <v>17</v>
      </c>
      <c r="E47" s="30"/>
      <c r="F47" t="str">
        <f>extra!$A$121</f>
        <v>extra4 &lt;</v>
      </c>
      <c r="G47">
        <v>1</v>
      </c>
      <c r="H47" s="30">
        <v>0</v>
      </c>
      <c r="I47" s="30"/>
      <c r="J47" s="30"/>
      <c r="K47" s="30"/>
      <c r="L47" s="30"/>
      <c r="M47" s="30"/>
      <c r="N47" s="30"/>
    </row>
    <row r="49" spans="1:14" x14ac:dyDescent="0.35">
      <c r="D49" s="42" t="s">
        <v>2550</v>
      </c>
      <c r="E49" s="6">
        <f>SUMPRODUCT(G51:G80,H51:H80)</f>
        <v>44784.990200000007</v>
      </c>
    </row>
    <row r="50" spans="1:14" x14ac:dyDescent="0.35">
      <c r="A50" t="s">
        <v>37</v>
      </c>
      <c r="E50">
        <f>SUMPRODUCT(G51:G55,H51:H55)</f>
        <v>4880.49</v>
      </c>
    </row>
    <row r="51" spans="1:14" x14ac:dyDescent="0.35">
      <c r="E51" s="30"/>
      <c r="F51" t="str">
        <f>'pre-scanner'!$F$12</f>
        <v>laser telescope 2 &lt;</v>
      </c>
      <c r="G51">
        <v>1</v>
      </c>
      <c r="H51" s="30">
        <f>'pre-scanner'!$I$12</f>
        <v>530.68000000000006</v>
      </c>
      <c r="I51" s="30"/>
      <c r="J51" s="30"/>
      <c r="K51" s="30"/>
      <c r="L51" s="30" t="str">
        <f>'pre-scanner'!$M$12</f>
        <v>telescope_asmbly1.png</v>
      </c>
      <c r="M51" s="30"/>
      <c r="N51" s="30"/>
    </row>
    <row r="52" spans="1:14" x14ac:dyDescent="0.35">
      <c r="E52" s="30"/>
      <c r="F52" t="str">
        <f>'pre-scanner'!$F$25</f>
        <v>precision pinhole &lt;</v>
      </c>
      <c r="G52">
        <v>1</v>
      </c>
      <c r="H52" s="30">
        <f>'pre-scanner'!$I$25</f>
        <v>269.32</v>
      </c>
      <c r="I52" s="30"/>
      <c r="J52" s="30"/>
      <c r="K52" s="30"/>
      <c r="L52" s="30" t="str">
        <f>'pre-scanner'!$M$25</f>
        <v>mounted_precision-pinhole_50um_xy-mount.png</v>
      </c>
      <c r="M52" s="30"/>
      <c r="N52" s="30"/>
    </row>
    <row r="53" spans="1:14" x14ac:dyDescent="0.35">
      <c r="E53" s="30"/>
      <c r="F53" t="str">
        <f>'pre-scanner'!$F$55</f>
        <v>power meter with display 1-asmbly for attenuator &lt;</v>
      </c>
      <c r="G53">
        <v>1</v>
      </c>
      <c r="H53" s="30">
        <f>'pre-scanner'!$I$55</f>
        <v>1883.4699999999998</v>
      </c>
      <c r="I53" s="30"/>
      <c r="J53" s="30"/>
      <c r="K53" s="30"/>
      <c r="L53" s="30" t="str">
        <f>'pre-scanner'!$M$55</f>
        <v>power meter-attenuator asmbly.png</v>
      </c>
      <c r="M53" s="30"/>
      <c r="N53" s="30"/>
    </row>
    <row r="54" spans="1:14" x14ac:dyDescent="0.35">
      <c r="E54" s="30"/>
      <c r="F54" t="str">
        <f>'pre-scanner'!$F$151</f>
        <v>half-waveplate + Glan-polarizer diy 1 &lt;</v>
      </c>
      <c r="G54">
        <v>1</v>
      </c>
      <c r="H54" s="30">
        <f>'pre-scanner'!$I$151</f>
        <v>1894.95</v>
      </c>
      <c r="I54" s="30"/>
      <c r="J54" s="30"/>
      <c r="K54" s="30"/>
      <c r="L54" s="30" t="str">
        <f>'pre-scanner'!$M$151</f>
        <v>power-controller-4_v4-b.png</v>
      </c>
      <c r="M54" s="30"/>
      <c r="N54" s="30"/>
    </row>
    <row r="55" spans="1:14" x14ac:dyDescent="0.35">
      <c r="A55" t="s">
        <v>17</v>
      </c>
      <c r="E55" s="30"/>
      <c r="F55" t="str">
        <f>'pre-scanner'!$F$176</f>
        <v>rig shutter, 5W beam block, diy3 &lt;</v>
      </c>
      <c r="G55">
        <v>1</v>
      </c>
      <c r="H55" s="30">
        <f>'pre-scanner'!$I$176</f>
        <v>302.07</v>
      </c>
      <c r="I55" s="30"/>
      <c r="J55" s="30"/>
      <c r="K55" s="30"/>
      <c r="L55">
        <f>'pre-scanner'!$M$176</f>
        <v>0</v>
      </c>
      <c r="M55" s="30"/>
      <c r="N55" s="30"/>
    </row>
    <row r="56" spans="1:14" x14ac:dyDescent="0.35">
      <c r="A56" t="s">
        <v>38</v>
      </c>
      <c r="E56">
        <f>SUMPRODUCT(G57:G58,H57:H58)</f>
        <v>949.1400000000001</v>
      </c>
    </row>
    <row r="57" spans="1:14" x14ac:dyDescent="0.35">
      <c r="E57" s="30"/>
      <c r="F57" t="str">
        <f>'upper-kinematic'!$B$7</f>
        <v>12"x18" vertical board &lt;</v>
      </c>
      <c r="G57">
        <v>1</v>
      </c>
      <c r="H57" s="30">
        <f>'upper-kinematic'!$E$7</f>
        <v>313.45999999999998</v>
      </c>
      <c r="I57" s="30"/>
      <c r="J57" s="30"/>
      <c r="K57" s="30"/>
      <c r="L57" t="str">
        <f>'upper-kinematic'!$I$7</f>
        <v>12inx18in vertical board.png</v>
      </c>
      <c r="M57" s="30"/>
      <c r="N57" s="30"/>
    </row>
    <row r="58" spans="1:14" x14ac:dyDescent="0.35">
      <c r="A58" t="s">
        <v>17</v>
      </c>
      <c r="E58" s="30"/>
      <c r="F58" t="str">
        <f>'upper-kinematic'!$B$11</f>
        <v>periscope 2 arms -1 &lt;</v>
      </c>
      <c r="G58">
        <v>1</v>
      </c>
      <c r="H58" s="30">
        <f>'upper-kinematic'!$E$11</f>
        <v>635.68000000000006</v>
      </c>
      <c r="I58" s="30"/>
      <c r="J58" s="30"/>
      <c r="K58" s="30"/>
      <c r="L58" t="str">
        <f>'upper-kinematic'!$I$11</f>
        <v>periscope_2arms-1_v5.png</v>
      </c>
      <c r="M58" s="30"/>
      <c r="N58" s="30"/>
    </row>
    <row r="59" spans="1:14" x14ac:dyDescent="0.35">
      <c r="A59" t="s">
        <v>39</v>
      </c>
      <c r="E59" s="6"/>
      <c r="H59" s="6"/>
      <c r="I59" s="6"/>
      <c r="J59" s="6"/>
      <c r="K59" s="6"/>
      <c r="M59" s="6"/>
      <c r="N59" s="6"/>
    </row>
    <row r="60" spans="1:14" x14ac:dyDescent="0.35">
      <c r="C60" t="s">
        <v>40</v>
      </c>
      <c r="E60">
        <f>SUMPRODUCT(G61:G62,H61:H62)</f>
        <v>6238.1299999999992</v>
      </c>
    </row>
    <row r="61" spans="1:14" x14ac:dyDescent="0.35">
      <c r="E61" s="30"/>
      <c r="F61" t="str">
        <f>scanner!$C$90</f>
        <v>galvo-parbolic-conjugate-system, unmounted &lt;</v>
      </c>
      <c r="G61">
        <v>1</v>
      </c>
      <c r="H61" s="30">
        <f>scanner!$F$90</f>
        <v>5922.2699999999995</v>
      </c>
      <c r="I61" s="30"/>
      <c r="J61" s="30"/>
      <c r="K61" s="30"/>
      <c r="M61" s="30"/>
      <c r="N61" s="30"/>
    </row>
    <row r="62" spans="1:14" x14ac:dyDescent="0.35">
      <c r="C62" t="s">
        <v>17</v>
      </c>
      <c r="E62" s="30"/>
      <c r="F62" t="str">
        <f>scanner!$C$99</f>
        <v>galvo-parbolic-conjugate-system mount &lt;</v>
      </c>
      <c r="G62">
        <v>1</v>
      </c>
      <c r="H62" s="30">
        <f>scanner!$F$99</f>
        <v>315.86</v>
      </c>
      <c r="I62" s="30"/>
      <c r="J62" s="30"/>
      <c r="K62" s="30"/>
      <c r="M62" s="30"/>
      <c r="N62" s="30"/>
    </row>
    <row r="63" spans="1:14" x14ac:dyDescent="0.35">
      <c r="C63" t="s">
        <v>41</v>
      </c>
      <c r="E63" s="6"/>
      <c r="F63" t="str">
        <f>scanner!$C$39</f>
        <v>ETL mounted z-scanner 1 &lt;</v>
      </c>
      <c r="G63">
        <v>1</v>
      </c>
      <c r="H63" s="6">
        <f>scanner!$F$39</f>
        <v>2236.4899999999998</v>
      </c>
      <c r="I63" s="6"/>
      <c r="J63" s="6"/>
      <c r="K63" s="6"/>
      <c r="M63" s="6"/>
      <c r="N63" s="6"/>
    </row>
    <row r="64" spans="1:14" x14ac:dyDescent="0.35">
      <c r="C64" t="s">
        <v>42</v>
      </c>
      <c r="E64" s="6">
        <f>SUMPRODUCT(G65:G67,H65:H67)</f>
        <v>1322.62</v>
      </c>
    </row>
    <row r="65" spans="1:14" x14ac:dyDescent="0.35">
      <c r="E65" s="30"/>
      <c r="F65" t="str">
        <f>scanner!$C$126</f>
        <v>Plössl-type 40mm scan lens &lt;</v>
      </c>
      <c r="G65">
        <v>1</v>
      </c>
      <c r="H65" s="30">
        <f>scanner!$F$126</f>
        <v>283.3</v>
      </c>
      <c r="I65" s="30"/>
      <c r="J65" s="30"/>
      <c r="K65" s="30"/>
      <c r="M65" s="30"/>
      <c r="N65" s="30"/>
    </row>
    <row r="66" spans="1:14" x14ac:dyDescent="0.35">
      <c r="E66" s="30"/>
      <c r="F66" t="str">
        <f>scanner!$C$146</f>
        <v>Mounted 250mm tube lens, AC508-250-B + CXY2 &lt;</v>
      </c>
      <c r="G66">
        <v>1</v>
      </c>
      <c r="H66" s="30">
        <f>scanner!$F$146</f>
        <v>333.09</v>
      </c>
      <c r="I66" s="30"/>
      <c r="J66" s="30"/>
      <c r="K66" s="30"/>
      <c r="M66" s="30"/>
      <c r="N66" s="30"/>
    </row>
    <row r="67" spans="1:14" x14ac:dyDescent="0.35">
      <c r="A67" t="s">
        <v>17</v>
      </c>
      <c r="C67" t="s">
        <v>17</v>
      </c>
      <c r="E67" s="30"/>
      <c r="F67" t="str">
        <f>scanner!$C$159</f>
        <v>Scanner telescope 2" 180degree steering and suport -2</v>
      </c>
      <c r="G67">
        <v>1</v>
      </c>
      <c r="H67" s="30">
        <f>scanner!$F$159</f>
        <v>706.23</v>
      </c>
      <c r="I67" s="30"/>
      <c r="J67" s="30"/>
      <c r="K67" s="30"/>
      <c r="M67" s="30"/>
      <c r="N67" s="30"/>
    </row>
    <row r="68" spans="1:14" x14ac:dyDescent="0.35">
      <c r="A68" t="s">
        <v>43</v>
      </c>
      <c r="E68">
        <f>SUMPRODUCT(G69:G75,H69:H75)</f>
        <v>20639.78</v>
      </c>
    </row>
    <row r="69" spans="1:14" x14ac:dyDescent="0.35">
      <c r="C69" t="s">
        <v>44</v>
      </c>
      <c r="E69" s="6"/>
      <c r="F69" s="31" t="str">
        <f>detection!$D$179</f>
        <v>Grasshopper3NIR (1" sensor) assembly &lt;</v>
      </c>
      <c r="G69">
        <v>1</v>
      </c>
      <c r="H69" s="6">
        <f>detection!$G$179</f>
        <v>1344.24</v>
      </c>
      <c r="I69" s="6"/>
      <c r="J69" s="6"/>
      <c r="K69" s="6"/>
      <c r="M69" s="6"/>
      <c r="N69" s="6"/>
    </row>
    <row r="70" spans="1:14" x14ac:dyDescent="0.35">
      <c r="C70" t="s">
        <v>45</v>
      </c>
      <c r="E70" s="6"/>
      <c r="F70" t="str">
        <f>detection!$D$132</f>
        <v xml:space="preserve">main channel, Hamamatsu-R3896_side-on-PMT, v1 &lt; </v>
      </c>
      <c r="G70">
        <v>1</v>
      </c>
      <c r="H70" s="6">
        <f>detection!$G$132</f>
        <v>5017.24</v>
      </c>
      <c r="I70" s="6"/>
      <c r="J70" s="6"/>
      <c r="K70" s="6"/>
      <c r="M70" s="6"/>
      <c r="N70" s="6"/>
    </row>
    <row r="71" spans="1:14" x14ac:dyDescent="0.35">
      <c r="C71" t="s">
        <v>46</v>
      </c>
      <c r="E71" s="6"/>
      <c r="F71" t="str">
        <f>detection!$D$149</f>
        <v>Single 2ry channel asmbly &lt;</v>
      </c>
      <c r="G71">
        <v>1</v>
      </c>
      <c r="H71" s="6">
        <f>detection!$G$149</f>
        <v>5420.2199999999993</v>
      </c>
      <c r="I71" s="6"/>
      <c r="J71" s="6"/>
      <c r="K71" s="6"/>
      <c r="M71" s="6"/>
      <c r="N71" s="6"/>
    </row>
    <row r="72" spans="1:14" x14ac:dyDescent="0.35">
      <c r="C72" t="s">
        <v>47</v>
      </c>
      <c r="E72" s="6"/>
      <c r="F72" s="31" t="str">
        <f>detection!D203</f>
        <v>Olympus XLUMPLFLN20XW objective, SM1 interface &lt;</v>
      </c>
      <c r="G72">
        <v>1</v>
      </c>
      <c r="H72" s="6">
        <f>detection!G203</f>
        <v>6916.86</v>
      </c>
      <c r="I72" s="6"/>
      <c r="J72" s="6"/>
      <c r="K72" s="6"/>
      <c r="M72" s="6"/>
      <c r="N72" s="6"/>
    </row>
    <row r="73" spans="1:14" x14ac:dyDescent="0.35">
      <c r="C73" t="s">
        <v>48</v>
      </c>
      <c r="F73" t="str">
        <f>detection!$D$217</f>
        <v>vertical stage servo and mounts, v1 &lt;</v>
      </c>
      <c r="G73">
        <v>1</v>
      </c>
      <c r="H73" s="6">
        <f>detection!$G$217</f>
        <v>1021.2200000000001</v>
      </c>
    </row>
    <row r="74" spans="1:14" x14ac:dyDescent="0.35">
      <c r="C74" t="s">
        <v>2549</v>
      </c>
      <c r="F74" t="str">
        <f>detection!$D$80</f>
        <v xml:space="preserve">mCherry dichroic/filter set, v1&lt; </v>
      </c>
      <c r="G74">
        <v>1</v>
      </c>
      <c r="H74" s="6">
        <f>detection!$G$80</f>
        <v>920</v>
      </c>
    </row>
    <row r="75" spans="1:14" x14ac:dyDescent="0.35">
      <c r="A75" t="s">
        <v>17</v>
      </c>
      <c r="C75" t="s">
        <v>17</v>
      </c>
      <c r="F75" t="str">
        <f>detection!E83</f>
        <v>reminder: choose dichroic/filter set for the 1st 2ry channel</v>
      </c>
      <c r="G75">
        <v>-1</v>
      </c>
    </row>
    <row r="76" spans="1:14" x14ac:dyDescent="0.35">
      <c r="A76" t="s">
        <v>2547</v>
      </c>
      <c r="F76" t="s">
        <v>2428</v>
      </c>
      <c r="G76">
        <v>1</v>
      </c>
      <c r="H76">
        <v>2380</v>
      </c>
      <c r="I76" s="29" t="s">
        <v>2429</v>
      </c>
      <c r="J76" t="s">
        <v>2430</v>
      </c>
      <c r="K76" t="s">
        <v>2431</v>
      </c>
    </row>
    <row r="77" spans="1:14" x14ac:dyDescent="0.35">
      <c r="A77" t="s">
        <v>17</v>
      </c>
      <c r="D77" s="42" t="s">
        <v>17</v>
      </c>
      <c r="F77" t="str">
        <f>detection!$E$36</f>
        <v>reminder: DAQ card: 1 input channel</v>
      </c>
      <c r="G77">
        <v>-3</v>
      </c>
      <c r="I77" s="29"/>
    </row>
    <row r="78" spans="1:14" x14ac:dyDescent="0.35">
      <c r="A78" t="s">
        <v>49</v>
      </c>
      <c r="E78" s="30"/>
      <c r="F78" t="str">
        <f>'exp stage'!$C$37</f>
        <v>DIY, acrylic &lt;</v>
      </c>
      <c r="G78">
        <v>1</v>
      </c>
      <c r="H78" s="30">
        <f>'exp stage'!$F$37</f>
        <v>1552.16</v>
      </c>
      <c r="I78" s="30"/>
      <c r="J78" s="30"/>
      <c r="K78" s="30"/>
      <c r="M78" s="30"/>
      <c r="N78" s="30"/>
    </row>
    <row r="79" spans="1:14" x14ac:dyDescent="0.35">
      <c r="A79" t="s">
        <v>50</v>
      </c>
      <c r="E79" s="30"/>
      <c r="F79" t="str">
        <f>stage!$E$149</f>
        <v>3 1-axis DIY, micrometer based stages &lt;</v>
      </c>
      <c r="G79">
        <v>1</v>
      </c>
      <c r="H79" s="30">
        <f>stage!$H$149</f>
        <v>2494.5402000000004</v>
      </c>
      <c r="I79" s="30"/>
      <c r="J79" s="30"/>
      <c r="K79" s="30"/>
      <c r="M79" s="30"/>
      <c r="N79" s="30"/>
    </row>
    <row r="80" spans="1:14" x14ac:dyDescent="0.35">
      <c r="A80" t="s">
        <v>51</v>
      </c>
      <c r="F80" t="str">
        <f>'beh im'!$C$73</f>
        <v>Grasshopper3NIR, singlet lens focusing 1 &lt;</v>
      </c>
      <c r="G80">
        <v>1</v>
      </c>
      <c r="H80">
        <f>'beh im'!$F$73</f>
        <v>2091.6400000000003</v>
      </c>
    </row>
    <row r="83" spans="9:14" x14ac:dyDescent="0.35">
      <c r="I83" s="10"/>
      <c r="J83" s="10"/>
      <c r="K83" s="10"/>
      <c r="M83" s="10"/>
      <c r="N83" s="10"/>
    </row>
  </sheetData>
  <hyperlinks>
    <hyperlink ref="F3" r:id="rId1" xr:uid="{00000000-0004-0000-0000-000000000000}"/>
    <hyperlink ref="I76" r:id="rId2" xr:uid="{00000000-0004-0000-0000-000001000000}"/>
  </hyperlinks>
  <pageMargins left="0.7" right="0.7" top="0.75" bottom="0.75" header="0.51180555555555496" footer="0.51180555555555496"/>
  <pageSetup firstPageNumber="0"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showZeros="0" zoomScaleNormal="100" workbookViewId="0">
      <pane ySplit="1" topLeftCell="A2" activePane="bottomLeft" state="frozen"/>
      <selection pane="bottomLeft" activeCell="B16" sqref="B16"/>
    </sheetView>
  </sheetViews>
  <sheetFormatPr defaultColWidth="8.26953125" defaultRowHeight="14.5" x14ac:dyDescent="0.35"/>
  <cols>
    <col min="1" max="1" width="5.1796875" customWidth="1"/>
    <col min="2" max="2" width="6.26953125" customWidth="1"/>
    <col min="3" max="3" width="8.453125" customWidth="1"/>
    <col min="4" max="4" width="57" customWidth="1"/>
    <col min="5" max="5" width="3.7265625" customWidth="1"/>
    <col min="6" max="6" width="8.81640625" style="30" customWidth="1"/>
    <col min="7" max="7" width="3.54296875" customWidth="1"/>
    <col min="8" max="8" width="7.54296875" customWidth="1"/>
    <col min="9" max="9" width="9" customWidth="1"/>
    <col min="10" max="12" width="5" customWidth="1"/>
    <col min="13" max="13" width="44.453125" customWidth="1"/>
    <col min="14" max="14" width="8.1796875" customWidth="1"/>
    <col min="16" max="16" width="24" customWidth="1"/>
  </cols>
  <sheetData>
    <row r="1" spans="1:16" s="1" customFormat="1" x14ac:dyDescent="0.35">
      <c r="A1" s="9" t="s">
        <v>1</v>
      </c>
      <c r="B1" s="9" t="s">
        <v>2</v>
      </c>
      <c r="C1" s="3" t="s">
        <v>3</v>
      </c>
      <c r="D1" s="3" t="s">
        <v>53</v>
      </c>
      <c r="E1" s="3" t="s">
        <v>54</v>
      </c>
      <c r="F1" s="4" t="s">
        <v>55</v>
      </c>
      <c r="G1" s="3" t="s">
        <v>56</v>
      </c>
      <c r="H1" s="3" t="s">
        <v>57</v>
      </c>
      <c r="I1" s="3" t="s">
        <v>58</v>
      </c>
      <c r="J1" s="3" t="s">
        <v>6</v>
      </c>
      <c r="K1" s="3" t="s">
        <v>59</v>
      </c>
      <c r="L1" s="3" t="s">
        <v>60</v>
      </c>
      <c r="M1" s="1" t="s">
        <v>7</v>
      </c>
      <c r="N1" s="1" t="s">
        <v>1311</v>
      </c>
      <c r="O1" s="1" t="s">
        <v>1312</v>
      </c>
      <c r="P1" s="1" t="s">
        <v>1313</v>
      </c>
    </row>
    <row r="2" spans="1:16" s="1" customFormat="1" x14ac:dyDescent="0.35"/>
    <row r="3" spans="1:16" x14ac:dyDescent="0.35">
      <c r="B3" t="s">
        <v>1658</v>
      </c>
      <c r="G3" s="29"/>
    </row>
    <row r="4" spans="1:16" x14ac:dyDescent="0.35">
      <c r="D4" t="s">
        <v>485</v>
      </c>
      <c r="E4">
        <v>1</v>
      </c>
      <c r="F4" s="30">
        <v>188</v>
      </c>
      <c r="G4" s="29" t="s">
        <v>1659</v>
      </c>
      <c r="H4" t="s">
        <v>67</v>
      </c>
      <c r="M4" t="s">
        <v>489</v>
      </c>
    </row>
    <row r="5" spans="1:16" x14ac:dyDescent="0.35">
      <c r="B5" t="s">
        <v>17</v>
      </c>
      <c r="D5" t="s">
        <v>1660</v>
      </c>
    </row>
    <row r="6" spans="1:16" x14ac:dyDescent="0.35">
      <c r="A6" t="s">
        <v>1661</v>
      </c>
    </row>
    <row r="7" spans="1:16" x14ac:dyDescent="0.35">
      <c r="C7" t="s">
        <v>1662</v>
      </c>
      <c r="F7" s="30">
        <f>SUMPRODUCT('exp stage'!E8:E10,'exp stage'!F8:F10)</f>
        <v>361.92</v>
      </c>
    </row>
    <row r="8" spans="1:16" x14ac:dyDescent="0.35">
      <c r="D8" t="s">
        <v>1663</v>
      </c>
      <c r="E8">
        <v>2</v>
      </c>
      <c r="F8" s="30">
        <v>56.36</v>
      </c>
      <c r="G8" s="29" t="s">
        <v>1664</v>
      </c>
      <c r="H8" t="s">
        <v>67</v>
      </c>
      <c r="I8" t="s">
        <v>201</v>
      </c>
    </row>
    <row r="9" spans="1:16" x14ac:dyDescent="0.35">
      <c r="D9" t="s">
        <v>194</v>
      </c>
      <c r="E9">
        <v>2</v>
      </c>
      <c r="F9" s="30">
        <v>100.98</v>
      </c>
      <c r="G9" s="29" t="s">
        <v>1665</v>
      </c>
      <c r="H9" t="s">
        <v>67</v>
      </c>
      <c r="I9" t="s">
        <v>196</v>
      </c>
      <c r="M9" t="s">
        <v>198</v>
      </c>
    </row>
    <row r="10" spans="1:16" x14ac:dyDescent="0.35">
      <c r="D10" t="s">
        <v>1666</v>
      </c>
      <c r="E10">
        <v>2</v>
      </c>
      <c r="F10" s="30">
        <v>23.62</v>
      </c>
      <c r="G10" s="29" t="s">
        <v>1667</v>
      </c>
      <c r="H10" t="s">
        <v>1668</v>
      </c>
      <c r="M10" t="s">
        <v>1669</v>
      </c>
    </row>
    <row r="11" spans="1:16" x14ac:dyDescent="0.35">
      <c r="C11" t="s">
        <v>17</v>
      </c>
      <c r="D11" t="s">
        <v>1670</v>
      </c>
      <c r="E11">
        <v>1</v>
      </c>
      <c r="F11" s="30">
        <v>0</v>
      </c>
      <c r="G11" s="29"/>
      <c r="H11" t="s">
        <v>1206</v>
      </c>
    </row>
    <row r="12" spans="1:16" x14ac:dyDescent="0.35">
      <c r="B12" t="s">
        <v>1671</v>
      </c>
      <c r="G12" s="29"/>
    </row>
    <row r="13" spans="1:16" x14ac:dyDescent="0.35">
      <c r="C13" t="s">
        <v>1672</v>
      </c>
      <c r="F13" s="30">
        <f>SUMPRODUCT(E14:E18,F14:F18)</f>
        <v>606.52</v>
      </c>
    </row>
    <row r="14" spans="1:16" x14ac:dyDescent="0.35">
      <c r="D14" s="29" t="str">
        <f>stage!$E$165</f>
        <v>pull out stage slider 1 &lt;</v>
      </c>
      <c r="E14">
        <v>1</v>
      </c>
      <c r="F14" s="30">
        <f>stage!$H$165</f>
        <v>325</v>
      </c>
      <c r="N14" s="29"/>
    </row>
    <row r="15" spans="1:16" x14ac:dyDescent="0.35">
      <c r="D15" t="s">
        <v>1673</v>
      </c>
      <c r="E15">
        <v>2</v>
      </c>
      <c r="F15" s="30">
        <v>39.78</v>
      </c>
      <c r="G15" s="29" t="s">
        <v>1674</v>
      </c>
      <c r="H15" t="s">
        <v>67</v>
      </c>
      <c r="I15" t="s">
        <v>1675</v>
      </c>
      <c r="N15" s="29"/>
    </row>
    <row r="16" spans="1:16" x14ac:dyDescent="0.35">
      <c r="D16" t="s">
        <v>194</v>
      </c>
      <c r="E16">
        <v>2</v>
      </c>
      <c r="F16" s="30">
        <v>100.98</v>
      </c>
      <c r="G16" s="29" t="s">
        <v>1665</v>
      </c>
      <c r="H16" t="s">
        <v>67</v>
      </c>
      <c r="I16" t="s">
        <v>196</v>
      </c>
      <c r="M16" t="s">
        <v>198</v>
      </c>
    </row>
    <row r="17" spans="1:14" x14ac:dyDescent="0.35">
      <c r="D17" t="s">
        <v>1676</v>
      </c>
      <c r="E17">
        <v>1</v>
      </c>
    </row>
    <row r="18" spans="1:14" x14ac:dyDescent="0.35">
      <c r="C18" t="s">
        <v>17</v>
      </c>
      <c r="D18" t="s">
        <v>1677</v>
      </c>
    </row>
    <row r="19" spans="1:14" x14ac:dyDescent="0.35">
      <c r="C19" t="s">
        <v>1678</v>
      </c>
      <c r="F19" s="30">
        <f>SUMPRODUCT(E20:E24,F20:F24)</f>
        <v>628.96</v>
      </c>
    </row>
    <row r="20" spans="1:14" x14ac:dyDescent="0.35">
      <c r="D20" s="29" t="str">
        <f>stage!$E$165</f>
        <v>pull out stage slider 1 &lt;</v>
      </c>
      <c r="E20">
        <v>1</v>
      </c>
      <c r="F20" s="30">
        <f>stage!$H$165</f>
        <v>325</v>
      </c>
      <c r="N20" s="29"/>
    </row>
    <row r="21" spans="1:14" x14ac:dyDescent="0.35">
      <c r="D21" t="s">
        <v>1679</v>
      </c>
      <c r="E21">
        <v>2</v>
      </c>
      <c r="F21" s="30">
        <v>51</v>
      </c>
      <c r="G21" s="29" t="s">
        <v>1680</v>
      </c>
      <c r="H21" t="s">
        <v>67</v>
      </c>
      <c r="I21" t="s">
        <v>1681</v>
      </c>
      <c r="N21" s="29"/>
    </row>
    <row r="22" spans="1:14" x14ac:dyDescent="0.35">
      <c r="D22" t="s">
        <v>194</v>
      </c>
      <c r="E22">
        <v>2</v>
      </c>
      <c r="F22" s="30">
        <v>100.98</v>
      </c>
      <c r="G22" s="29" t="s">
        <v>1665</v>
      </c>
      <c r="H22" t="s">
        <v>67</v>
      </c>
      <c r="I22" t="s">
        <v>196</v>
      </c>
      <c r="M22" t="s">
        <v>198</v>
      </c>
    </row>
    <row r="23" spans="1:14" x14ac:dyDescent="0.35">
      <c r="D23" t="s">
        <v>1676</v>
      </c>
      <c r="E23">
        <v>1</v>
      </c>
    </row>
    <row r="24" spans="1:14" x14ac:dyDescent="0.35">
      <c r="A24" t="s">
        <v>17</v>
      </c>
      <c r="B24" t="s">
        <v>17</v>
      </c>
      <c r="C24" t="s">
        <v>17</v>
      </c>
      <c r="D24" t="s">
        <v>1677</v>
      </c>
    </row>
    <row r="25" spans="1:14" x14ac:dyDescent="0.35">
      <c r="B25" t="s">
        <v>1682</v>
      </c>
    </row>
    <row r="26" spans="1:14" x14ac:dyDescent="0.35">
      <c r="C26" t="s">
        <v>1683</v>
      </c>
      <c r="F26" s="30">
        <f>SUMPRODUCT(E27:E34,F27:F34)</f>
        <v>583.72</v>
      </c>
    </row>
    <row r="27" spans="1:14" x14ac:dyDescent="0.35">
      <c r="D27" t="s">
        <v>1684</v>
      </c>
      <c r="E27">
        <v>1</v>
      </c>
      <c r="F27" s="30">
        <v>7.03</v>
      </c>
      <c r="G27" s="29" t="s">
        <v>1685</v>
      </c>
      <c r="H27" t="s">
        <v>67</v>
      </c>
      <c r="I27" t="s">
        <v>128</v>
      </c>
      <c r="M27" t="s">
        <v>9</v>
      </c>
    </row>
    <row r="28" spans="1:14" x14ac:dyDescent="0.35">
      <c r="D28" t="s">
        <v>1686</v>
      </c>
      <c r="E28">
        <v>1</v>
      </c>
      <c r="F28" s="6">
        <v>4.74</v>
      </c>
      <c r="G28" s="29" t="s">
        <v>1687</v>
      </c>
      <c r="H28" t="s">
        <v>67</v>
      </c>
      <c r="I28" t="s">
        <v>149</v>
      </c>
      <c r="M28" t="s">
        <v>9</v>
      </c>
    </row>
    <row r="29" spans="1:14" x14ac:dyDescent="0.35">
      <c r="D29" t="s">
        <v>181</v>
      </c>
      <c r="E29">
        <v>1</v>
      </c>
      <c r="F29" s="6">
        <v>10.81</v>
      </c>
      <c r="G29" s="29" t="s">
        <v>1688</v>
      </c>
      <c r="H29" t="s">
        <v>67</v>
      </c>
      <c r="I29" t="s">
        <v>183</v>
      </c>
      <c r="M29" t="s">
        <v>9</v>
      </c>
    </row>
    <row r="30" spans="1:14" x14ac:dyDescent="0.35">
      <c r="D30" t="s">
        <v>1689</v>
      </c>
      <c r="E30">
        <v>1</v>
      </c>
      <c r="F30" s="30">
        <v>8.2799999999999994</v>
      </c>
      <c r="G30" s="29" t="s">
        <v>1690</v>
      </c>
      <c r="H30" t="s">
        <v>67</v>
      </c>
      <c r="I30" t="s">
        <v>178</v>
      </c>
      <c r="M30" t="s">
        <v>9</v>
      </c>
    </row>
    <row r="31" spans="1:14" x14ac:dyDescent="0.35">
      <c r="D31" t="s">
        <v>471</v>
      </c>
      <c r="E31">
        <v>1</v>
      </c>
      <c r="F31" s="30">
        <v>27.54</v>
      </c>
      <c r="G31" s="29" t="s">
        <v>1691</v>
      </c>
      <c r="H31" t="s">
        <v>67</v>
      </c>
      <c r="I31" t="s">
        <v>473</v>
      </c>
      <c r="M31" t="s">
        <v>475</v>
      </c>
    </row>
    <row r="32" spans="1:14" x14ac:dyDescent="0.35">
      <c r="D32" t="s">
        <v>675</v>
      </c>
      <c r="E32">
        <v>1</v>
      </c>
      <c r="F32" s="30">
        <v>220.32</v>
      </c>
      <c r="G32" s="29" t="s">
        <v>1692</v>
      </c>
      <c r="H32" t="s">
        <v>67</v>
      </c>
      <c r="I32" t="s">
        <v>677</v>
      </c>
      <c r="M32" t="s">
        <v>9</v>
      </c>
    </row>
    <row r="33" spans="1:13" x14ac:dyDescent="0.35">
      <c r="D33" t="s">
        <v>1693</v>
      </c>
      <c r="I33" t="s">
        <v>1694</v>
      </c>
    </row>
    <row r="34" spans="1:13" x14ac:dyDescent="0.35">
      <c r="D34" t="s">
        <v>670</v>
      </c>
      <c r="E34">
        <v>1</v>
      </c>
      <c r="F34" s="30">
        <v>305</v>
      </c>
      <c r="G34" s="29" t="s">
        <v>1695</v>
      </c>
      <c r="H34" t="s">
        <v>67</v>
      </c>
      <c r="I34" t="s">
        <v>672</v>
      </c>
      <c r="M34" t="s">
        <v>674</v>
      </c>
    </row>
    <row r="35" spans="1:13" s="18" customFormat="1" ht="15.75" customHeight="1" x14ac:dyDescent="0.35">
      <c r="B35" s="18" t="s">
        <v>17</v>
      </c>
      <c r="C35" s="18" t="s">
        <v>17</v>
      </c>
      <c r="D35" s="18" t="s">
        <v>1696</v>
      </c>
      <c r="E35" s="18">
        <v>1</v>
      </c>
      <c r="F35" s="18">
        <v>34.33</v>
      </c>
      <c r="G35" s="29" t="s">
        <v>1697</v>
      </c>
      <c r="H35" s="18" t="s">
        <v>67</v>
      </c>
      <c r="I35" s="18" t="s">
        <v>1698</v>
      </c>
      <c r="M35" s="18" t="s">
        <v>1699</v>
      </c>
    </row>
    <row r="36" spans="1:13" x14ac:dyDescent="0.35">
      <c r="A36" t="s">
        <v>1700</v>
      </c>
    </row>
    <row r="37" spans="1:13" x14ac:dyDescent="0.35">
      <c r="C37" t="s">
        <v>1701</v>
      </c>
      <c r="F37" s="30">
        <f>SUMPRODUCT(E38:E41,F38:F41)</f>
        <v>1552.16</v>
      </c>
    </row>
    <row r="38" spans="1:13" x14ac:dyDescent="0.35">
      <c r="D38" s="29" t="str">
        <f>$D$5</f>
        <v>acrylic breadboard</v>
      </c>
      <c r="E38">
        <v>1</v>
      </c>
      <c r="F38" s="30">
        <f>$F$5</f>
        <v>0</v>
      </c>
    </row>
    <row r="39" spans="1:13" x14ac:dyDescent="0.35">
      <c r="D39" s="29" t="str">
        <f>$C$7</f>
        <v>support pillars on casters &lt;</v>
      </c>
      <c r="E39">
        <v>1</v>
      </c>
      <c r="F39" s="30">
        <f>$F$7</f>
        <v>361.92</v>
      </c>
    </row>
    <row r="40" spans="1:13" x14ac:dyDescent="0.35">
      <c r="D40" s="29" t="str">
        <f>$C$13</f>
        <v>XY, DIY actuated (separately), on slider &lt;</v>
      </c>
      <c r="E40">
        <v>1</v>
      </c>
      <c r="F40" s="30">
        <f>$F$13</f>
        <v>606.52</v>
      </c>
    </row>
    <row r="41" spans="1:13" x14ac:dyDescent="0.35">
      <c r="C41" t="s">
        <v>17</v>
      </c>
      <c r="D41" s="29" t="str">
        <f>$C$26</f>
        <v>IR illumination&lt;</v>
      </c>
      <c r="E41">
        <v>1</v>
      </c>
      <c r="F41" s="30">
        <f>$F$26</f>
        <v>583.72</v>
      </c>
    </row>
    <row r="42" spans="1:13" x14ac:dyDescent="0.35">
      <c r="D42" s="29"/>
    </row>
    <row r="43" spans="1:13" x14ac:dyDescent="0.35">
      <c r="G43" s="29"/>
    </row>
    <row r="44" spans="1:13" x14ac:dyDescent="0.35">
      <c r="G44" s="29"/>
    </row>
    <row r="45" spans="1:13" x14ac:dyDescent="0.35">
      <c r="G45" s="29"/>
    </row>
    <row r="46" spans="1:13" x14ac:dyDescent="0.35">
      <c r="D46" s="29"/>
      <c r="G46" s="29"/>
    </row>
    <row r="47" spans="1:13" x14ac:dyDescent="0.35">
      <c r="G47" s="29"/>
    </row>
    <row r="48" spans="1:13" x14ac:dyDescent="0.35">
      <c r="G48" s="29"/>
    </row>
    <row r="49" spans="3:13" x14ac:dyDescent="0.35">
      <c r="G49" s="29"/>
    </row>
    <row r="57" spans="3:13" s="19" customFormat="1" x14ac:dyDescent="0.35">
      <c r="F57" s="20"/>
    </row>
    <row r="59" spans="3:13" x14ac:dyDescent="0.35">
      <c r="C59" t="s">
        <v>1702</v>
      </c>
    </row>
    <row r="60" spans="3:13" x14ac:dyDescent="0.35">
      <c r="C60" t="s">
        <v>17</v>
      </c>
      <c r="D60" t="s">
        <v>490</v>
      </c>
      <c r="E60">
        <v>1</v>
      </c>
      <c r="F60" s="30">
        <v>41</v>
      </c>
      <c r="G60" s="29" t="s">
        <v>1703</v>
      </c>
      <c r="H60" t="s">
        <v>67</v>
      </c>
      <c r="I60" t="s">
        <v>492</v>
      </c>
      <c r="M60" t="s">
        <v>494</v>
      </c>
    </row>
    <row r="62" spans="3:13" x14ac:dyDescent="0.35">
      <c r="C62" t="s">
        <v>1704</v>
      </c>
      <c r="G62">
        <f>SUMPRODUCT('exp stage'!E63:E66,'exp stage'!F63:F66)</f>
        <v>8681</v>
      </c>
      <c r="M62" t="s">
        <v>1705</v>
      </c>
    </row>
    <row r="63" spans="3:13" x14ac:dyDescent="0.35">
      <c r="D63" t="s">
        <v>1706</v>
      </c>
      <c r="E63">
        <v>1</v>
      </c>
      <c r="F63" s="30">
        <v>1122</v>
      </c>
      <c r="G63" s="29" t="s">
        <v>732</v>
      </c>
      <c r="H63" t="s">
        <v>718</v>
      </c>
      <c r="I63" t="s">
        <v>1707</v>
      </c>
    </row>
    <row r="64" spans="3:13" x14ac:dyDescent="0.35">
      <c r="D64" t="s">
        <v>726</v>
      </c>
      <c r="E64">
        <v>2</v>
      </c>
      <c r="F64" s="30">
        <v>1107</v>
      </c>
      <c r="G64" s="29" t="s">
        <v>727</v>
      </c>
    </row>
    <row r="65" spans="3:13" x14ac:dyDescent="0.35">
      <c r="D65" t="s">
        <v>1708</v>
      </c>
      <c r="E65">
        <v>1</v>
      </c>
      <c r="F65" s="30">
        <v>4778</v>
      </c>
      <c r="G65" s="29" t="s">
        <v>723</v>
      </c>
      <c r="M65" t="s">
        <v>724</v>
      </c>
    </row>
    <row r="66" spans="3:13" x14ac:dyDescent="0.35">
      <c r="C66" t="s">
        <v>17</v>
      </c>
      <c r="D66" t="s">
        <v>728</v>
      </c>
      <c r="E66">
        <v>1</v>
      </c>
      <c r="F66" s="30">
        <v>567</v>
      </c>
      <c r="G66" s="29" t="s">
        <v>729</v>
      </c>
      <c r="M66" t="s">
        <v>730</v>
      </c>
    </row>
    <row r="68" spans="3:13" x14ac:dyDescent="0.35">
      <c r="C68" t="s">
        <v>1709</v>
      </c>
      <c r="M68" t="s">
        <v>1710</v>
      </c>
    </row>
    <row r="69" spans="3:13" x14ac:dyDescent="0.35">
      <c r="D69" t="s">
        <v>1706</v>
      </c>
      <c r="E69">
        <v>1</v>
      </c>
      <c r="F69" s="30">
        <v>1122</v>
      </c>
      <c r="G69" s="29" t="s">
        <v>732</v>
      </c>
      <c r="H69" t="s">
        <v>718</v>
      </c>
      <c r="I69" t="s">
        <v>1707</v>
      </c>
    </row>
    <row r="70" spans="3:13" x14ac:dyDescent="0.35">
      <c r="D70" t="s">
        <v>1711</v>
      </c>
      <c r="E70">
        <v>2</v>
      </c>
      <c r="F70" s="30">
        <v>1107</v>
      </c>
      <c r="G70" s="29" t="s">
        <v>727</v>
      </c>
    </row>
    <row r="71" spans="3:13" x14ac:dyDescent="0.35">
      <c r="D71" t="s">
        <v>1712</v>
      </c>
      <c r="E71">
        <v>1</v>
      </c>
      <c r="F71" s="30">
        <v>4778</v>
      </c>
      <c r="G71" s="29" t="s">
        <v>723</v>
      </c>
      <c r="M71" t="s">
        <v>724</v>
      </c>
    </row>
    <row r="72" spans="3:13" x14ac:dyDescent="0.35">
      <c r="C72" t="s">
        <v>17</v>
      </c>
      <c r="D72" t="s">
        <v>728</v>
      </c>
      <c r="E72">
        <v>1</v>
      </c>
      <c r="F72" s="30">
        <v>567</v>
      </c>
      <c r="G72" s="29" t="s">
        <v>729</v>
      </c>
      <c r="M72" t="s">
        <v>730</v>
      </c>
    </row>
    <row r="74" spans="3:13" x14ac:dyDescent="0.35">
      <c r="G74" s="29"/>
    </row>
    <row r="75" spans="3:13" x14ac:dyDescent="0.35">
      <c r="G75" s="29"/>
    </row>
    <row r="76" spans="3:13" x14ac:dyDescent="0.35">
      <c r="G76" s="29"/>
    </row>
  </sheetData>
  <hyperlinks>
    <hyperlink ref="G4" r:id="rId1" display="https://www.thorlabs.com/thorproduct.cfm?partnumber=MB1218 " xr:uid="{00000000-0004-0000-0900-000000000000}"/>
    <hyperlink ref="G8" r:id="rId2" display="https://www.thorlabs.com/thorproduct.cfm?partnumber=P8 " xr:uid="{00000000-0004-0000-0900-000001000000}"/>
    <hyperlink ref="G9" r:id="rId3" display="https://www.thorlabs.com/thorproduct.cfm?partnumber=C1515 " xr:uid="{00000000-0004-0000-0900-000002000000}"/>
    <hyperlink ref="G10" r:id="rId4" display="http://apollocaster.com/store/index.php?main_page=product_info&amp;products_id=89449&amp;zenid=f7bd192c04ba3b7ee7e569ae335b514f " xr:uid="{00000000-0004-0000-0900-000003000000}"/>
    <hyperlink ref="G15" r:id="rId5" display="https://www.thorlabs.com/thorproduct.cfm?partnumber=P4" xr:uid="{00000000-0004-0000-0900-000004000000}"/>
    <hyperlink ref="G16" r:id="rId6" display="https://www.thorlabs.com/thorproduct.cfm?partnumber=C1515 " xr:uid="{00000000-0004-0000-0900-000005000000}"/>
    <hyperlink ref="G21" r:id="rId7" display="https://www.thorlabs.com/thorproduct.cfm?partnumber=P6" xr:uid="{00000000-0004-0000-0900-000006000000}"/>
    <hyperlink ref="G22" r:id="rId8" display="https://www.thorlabs.com/thorproduct.cfm?partnumber=C1515 " xr:uid="{00000000-0004-0000-0900-000007000000}"/>
    <hyperlink ref="G27" r:id="rId9" display="https://www.thorlabs.com/thorproduct.cfm?partnumber=PH1" xr:uid="{00000000-0004-0000-0900-000008000000}"/>
    <hyperlink ref="G28" r:id="rId10" display="https://www.thorlabs.com/thorproduct.cfm?partnumber=TR075 " xr:uid="{00000000-0004-0000-0900-000009000000}"/>
    <hyperlink ref="G29" r:id="rId11" display="https://www.thorlabs.com/thorproduct.cfm?partnumber=RA180" xr:uid="{00000000-0004-0000-0900-00000A000000}"/>
    <hyperlink ref="G30" r:id="rId12" display="https://www.thorlabs.com/thorproduct.cfm?partnumber=TR8 " xr:uid="{00000000-0004-0000-0900-00000B000000}"/>
    <hyperlink ref="G31" r:id="rId13" display="https://www.thorlabs.com/thorproduct.cfm?partnumber=LMR1S " xr:uid="{00000000-0004-0000-0900-00000C000000}"/>
    <hyperlink ref="G32" r:id="rId14" display="https://www.thorlabs.com/thorproduct.cfm?partnumber=M780L3 " xr:uid="{00000000-0004-0000-0900-00000D000000}"/>
    <hyperlink ref="G34" r:id="rId15" display="https://www.thorlabs.com/thorproduct.cfm?partnumber=LEDD1B " xr:uid="{00000000-0004-0000-0900-00000E000000}"/>
    <hyperlink ref="G35" r:id="rId16" display="https://www.thorlabs.com/thorproduct.cfm?partnumber=KPS101" xr:uid="{00000000-0004-0000-0900-00000F000000}"/>
    <hyperlink ref="G60" r:id="rId17" display="https://www.thorlabs.com/thorproduct.cfm?partnumber=MB4U " xr:uid="{00000000-0004-0000-0900-000010000000}"/>
    <hyperlink ref="G63" r:id="rId18" xr:uid="{00000000-0004-0000-0900-000011000000}"/>
    <hyperlink ref="G64" r:id="rId19" xr:uid="{00000000-0004-0000-0900-000012000000}"/>
    <hyperlink ref="G65" r:id="rId20" xr:uid="{00000000-0004-0000-0900-000013000000}"/>
    <hyperlink ref="G66" r:id="rId21" xr:uid="{00000000-0004-0000-0900-000014000000}"/>
    <hyperlink ref="G69" r:id="rId22" xr:uid="{00000000-0004-0000-0900-000015000000}"/>
    <hyperlink ref="G70" r:id="rId23" xr:uid="{00000000-0004-0000-0900-000016000000}"/>
    <hyperlink ref="G71" r:id="rId24" xr:uid="{00000000-0004-0000-0900-000017000000}"/>
    <hyperlink ref="G72" r:id="rId25" xr:uid="{00000000-0004-0000-0900-000018000000}"/>
  </hyperlink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78"/>
  <sheetViews>
    <sheetView showZeros="0" tabSelected="1" zoomScaleNormal="100" workbookViewId="0">
      <pane ySplit="1" topLeftCell="A46" activePane="bottomLeft" state="frozen"/>
      <selection pane="bottomLeft" activeCell="J67" sqref="J67"/>
    </sheetView>
  </sheetViews>
  <sheetFormatPr defaultColWidth="8.26953125" defaultRowHeight="14.5" x14ac:dyDescent="0.35"/>
  <cols>
    <col min="2" max="2" width="10.453125" customWidth="1"/>
    <col min="3" max="3" width="18.453125" customWidth="1"/>
    <col min="4" max="4" width="57" customWidth="1"/>
    <col min="5" max="5" width="8.1796875" customWidth="1"/>
    <col min="6" max="6" width="11.1796875" style="32" customWidth="1"/>
    <col min="7" max="8" width="9.26953125" customWidth="1"/>
    <col min="9" max="9" width="11.1796875" customWidth="1"/>
    <col min="10" max="10" width="44.453125" customWidth="1"/>
  </cols>
  <sheetData>
    <row r="1" spans="1:10" s="1" customFormat="1" x14ac:dyDescent="0.35">
      <c r="A1" s="1" t="s">
        <v>1841</v>
      </c>
      <c r="B1" s="1" t="s">
        <v>1466</v>
      </c>
      <c r="C1" s="1" t="s">
        <v>931</v>
      </c>
      <c r="D1" s="1" t="s">
        <v>53</v>
      </c>
      <c r="E1" s="1" t="s">
        <v>1842</v>
      </c>
      <c r="F1" s="33" t="s">
        <v>1843</v>
      </c>
      <c r="G1" s="1" t="s">
        <v>56</v>
      </c>
      <c r="H1" s="1" t="s">
        <v>1844</v>
      </c>
      <c r="I1" s="1" t="s">
        <v>58</v>
      </c>
      <c r="J1" s="1" t="s">
        <v>7</v>
      </c>
    </row>
    <row r="2" spans="1:10" x14ac:dyDescent="0.35">
      <c r="C2" t="s">
        <v>1845</v>
      </c>
      <c r="F2" s="32">
        <f>SUMPRODUCT(E3:E6,F3:F6)</f>
        <v>2317</v>
      </c>
    </row>
    <row r="3" spans="1:10" x14ac:dyDescent="0.35">
      <c r="D3" t="s">
        <v>1846</v>
      </c>
      <c r="E3">
        <v>1</v>
      </c>
      <c r="F3" s="32">
        <v>1950</v>
      </c>
      <c r="G3" s="29" t="s">
        <v>1847</v>
      </c>
      <c r="H3" t="s">
        <v>1848</v>
      </c>
      <c r="I3" t="s">
        <v>1849</v>
      </c>
      <c r="J3" t="s">
        <v>9</v>
      </c>
    </row>
    <row r="4" spans="1:10" x14ac:dyDescent="0.35">
      <c r="D4" t="s">
        <v>1850</v>
      </c>
      <c r="E4">
        <v>1</v>
      </c>
      <c r="F4" s="32">
        <v>275</v>
      </c>
      <c r="G4" s="29" t="s">
        <v>1851</v>
      </c>
      <c r="H4" t="s">
        <v>1852</v>
      </c>
      <c r="I4" t="s">
        <v>1853</v>
      </c>
      <c r="J4" t="s">
        <v>9</v>
      </c>
    </row>
    <row r="5" spans="1:10" x14ac:dyDescent="0.35">
      <c r="D5" t="s">
        <v>1854</v>
      </c>
      <c r="E5">
        <v>1</v>
      </c>
      <c r="F5" s="32">
        <v>92</v>
      </c>
      <c r="G5" s="29" t="s">
        <v>1855</v>
      </c>
      <c r="H5" t="s">
        <v>1856</v>
      </c>
      <c r="I5" t="s">
        <v>1857</v>
      </c>
      <c r="J5" t="s">
        <v>9</v>
      </c>
    </row>
    <row r="6" spans="1:10" x14ac:dyDescent="0.35">
      <c r="C6" t="s">
        <v>17</v>
      </c>
      <c r="D6" t="s">
        <v>1858</v>
      </c>
      <c r="E6">
        <v>1</v>
      </c>
    </row>
    <row r="7" spans="1:10" x14ac:dyDescent="0.35">
      <c r="C7" t="s">
        <v>2639</v>
      </c>
      <c r="F7" s="32">
        <f>SUMPRODUCT(E8:E14,F8:F14)</f>
        <v>2721</v>
      </c>
    </row>
    <row r="8" spans="1:10" x14ac:dyDescent="0.35">
      <c r="D8" t="s">
        <v>1859</v>
      </c>
      <c r="E8">
        <v>1</v>
      </c>
      <c r="F8" s="32">
        <v>125</v>
      </c>
      <c r="G8" s="29" t="s">
        <v>1860</v>
      </c>
      <c r="H8" t="s">
        <v>1309</v>
      </c>
      <c r="I8" t="s">
        <v>1861</v>
      </c>
      <c r="J8" t="s">
        <v>2636</v>
      </c>
    </row>
    <row r="9" spans="1:10" x14ac:dyDescent="0.35">
      <c r="A9" t="s">
        <v>2638</v>
      </c>
      <c r="D9" t="s">
        <v>2626</v>
      </c>
      <c r="E9">
        <v>1</v>
      </c>
      <c r="F9" s="32">
        <v>260</v>
      </c>
      <c r="G9" s="29" t="s">
        <v>2624</v>
      </c>
      <c r="H9" t="s">
        <v>1309</v>
      </c>
      <c r="I9" t="s">
        <v>2625</v>
      </c>
      <c r="J9" t="s">
        <v>2635</v>
      </c>
    </row>
    <row r="10" spans="1:10" x14ac:dyDescent="0.35">
      <c r="A10" t="s">
        <v>2638</v>
      </c>
      <c r="D10" t="s">
        <v>2627</v>
      </c>
      <c r="E10">
        <v>1</v>
      </c>
      <c r="F10" s="32">
        <v>435</v>
      </c>
      <c r="G10" s="29" t="s">
        <v>2623</v>
      </c>
      <c r="H10" t="s">
        <v>682</v>
      </c>
      <c r="I10" t="s">
        <v>1438</v>
      </c>
      <c r="J10" t="s">
        <v>2632</v>
      </c>
    </row>
    <row r="11" spans="1:10" x14ac:dyDescent="0.35">
      <c r="A11" t="s">
        <v>2638</v>
      </c>
      <c r="D11" t="s">
        <v>2628</v>
      </c>
      <c r="E11">
        <v>1</v>
      </c>
      <c r="F11" s="32">
        <v>435</v>
      </c>
      <c r="G11" s="29" t="s">
        <v>2622</v>
      </c>
      <c r="H11" t="s">
        <v>682</v>
      </c>
      <c r="I11" t="s">
        <v>2629</v>
      </c>
      <c r="J11" t="s">
        <v>2633</v>
      </c>
    </row>
    <row r="12" spans="1:10" x14ac:dyDescent="0.35">
      <c r="A12" t="s">
        <v>2638</v>
      </c>
      <c r="D12" t="s">
        <v>2631</v>
      </c>
      <c r="E12">
        <v>1</v>
      </c>
      <c r="F12" s="32">
        <v>1200</v>
      </c>
      <c r="G12" s="29" t="s">
        <v>2630</v>
      </c>
      <c r="H12" t="s">
        <v>682</v>
      </c>
      <c r="I12" t="s">
        <v>1441</v>
      </c>
      <c r="J12" t="s">
        <v>2634</v>
      </c>
    </row>
    <row r="13" spans="1:10" x14ac:dyDescent="0.35">
      <c r="D13" t="s">
        <v>2642</v>
      </c>
      <c r="E13">
        <v>1</v>
      </c>
      <c r="F13" s="32">
        <v>182</v>
      </c>
      <c r="G13" s="29" t="s">
        <v>2640</v>
      </c>
      <c r="H13" t="s">
        <v>682</v>
      </c>
      <c r="I13" t="s">
        <v>2641</v>
      </c>
      <c r="J13" t="s">
        <v>2643</v>
      </c>
    </row>
    <row r="14" spans="1:10" x14ac:dyDescent="0.35">
      <c r="C14" t="s">
        <v>17</v>
      </c>
      <c r="D14" t="s">
        <v>1862</v>
      </c>
      <c r="E14">
        <v>1</v>
      </c>
      <c r="F14" s="32">
        <v>84</v>
      </c>
      <c r="G14" s="29" t="s">
        <v>1863</v>
      </c>
      <c r="H14" t="s">
        <v>67</v>
      </c>
      <c r="I14" t="s">
        <v>1864</v>
      </c>
      <c r="J14" t="s">
        <v>9</v>
      </c>
    </row>
    <row r="15" spans="1:10" x14ac:dyDescent="0.35">
      <c r="C15" t="s">
        <v>1865</v>
      </c>
      <c r="F15" s="32">
        <f>SUMPRODUCT(E16:E19,F16:F19)</f>
        <v>183.64</v>
      </c>
    </row>
    <row r="16" spans="1:10" x14ac:dyDescent="0.35">
      <c r="D16" t="s">
        <v>1866</v>
      </c>
      <c r="E16">
        <v>1</v>
      </c>
      <c r="F16" s="32">
        <v>149</v>
      </c>
      <c r="G16" s="29" t="s">
        <v>1867</v>
      </c>
      <c r="H16" t="s">
        <v>1309</v>
      </c>
      <c r="I16" t="s">
        <v>1868</v>
      </c>
      <c r="J16" t="s">
        <v>9</v>
      </c>
    </row>
    <row r="17" spans="2:12" x14ac:dyDescent="0.35">
      <c r="D17" t="s">
        <v>1869</v>
      </c>
      <c r="E17">
        <v>1</v>
      </c>
      <c r="F17" s="32">
        <v>19.690000000000001</v>
      </c>
      <c r="G17" s="29" t="s">
        <v>1870</v>
      </c>
      <c r="H17" t="s">
        <v>67</v>
      </c>
      <c r="I17" t="s">
        <v>1871</v>
      </c>
      <c r="J17" t="s">
        <v>9</v>
      </c>
    </row>
    <row r="18" spans="2:12" x14ac:dyDescent="0.35">
      <c r="D18" t="s">
        <v>185</v>
      </c>
      <c r="E18">
        <v>1</v>
      </c>
      <c r="F18" s="32">
        <v>9.76</v>
      </c>
      <c r="G18" s="29" t="s">
        <v>1872</v>
      </c>
      <c r="H18" t="s">
        <v>67</v>
      </c>
      <c r="I18" t="s">
        <v>187</v>
      </c>
      <c r="J18" t="s">
        <v>9</v>
      </c>
    </row>
    <row r="19" spans="2:12" x14ac:dyDescent="0.35">
      <c r="C19" t="s">
        <v>17</v>
      </c>
      <c r="D19" t="s">
        <v>1873</v>
      </c>
      <c r="E19">
        <v>1</v>
      </c>
      <c r="F19" s="32">
        <v>5.19</v>
      </c>
      <c r="G19" s="29" t="s">
        <v>1874</v>
      </c>
      <c r="H19" t="s">
        <v>67</v>
      </c>
      <c r="I19" t="s">
        <v>162</v>
      </c>
      <c r="J19" t="s">
        <v>9</v>
      </c>
    </row>
    <row r="20" spans="2:12" x14ac:dyDescent="0.35">
      <c r="C20" t="s">
        <v>2651</v>
      </c>
      <c r="F20" s="32">
        <f>SUMPRODUCT(E22:E23,F22:F23)</f>
        <v>0</v>
      </c>
      <c r="G20" s="29"/>
    </row>
    <row r="21" spans="2:12" x14ac:dyDescent="0.35">
      <c r="D21" t="str">
        <f>'parts-vendors'!$E$214</f>
        <v>M780L3 - 780 nm, 200 mW (Min) Mounted LED, 800 mA </v>
      </c>
      <c r="E21">
        <v>1</v>
      </c>
      <c r="F21" s="32">
        <f>'parts-vendors'!G214</f>
        <v>220.32</v>
      </c>
      <c r="G21" s="30" t="str">
        <f>'parts-vendors'!H214</f>
        <v xml:space="preserve">https://www.thorlabs.com/thorproduct.cfm?partnumber=M780L3 </v>
      </c>
      <c r="H21" s="30" t="str">
        <f>'parts-vendors'!I214</f>
        <v>thorlabs</v>
      </c>
      <c r="I21" s="29" t="s">
        <v>678</v>
      </c>
      <c r="J21" s="30"/>
      <c r="K21" s="30">
        <f>'parts-vendors'!L214</f>
        <v>0</v>
      </c>
      <c r="L21" s="30">
        <f>'parts-vendors'!M214</f>
        <v>0</v>
      </c>
    </row>
    <row r="22" spans="2:12" x14ac:dyDescent="0.35">
      <c r="D22" t="s">
        <v>1875</v>
      </c>
      <c r="E22">
        <v>1</v>
      </c>
      <c r="G22" s="29"/>
    </row>
    <row r="23" spans="2:12" x14ac:dyDescent="0.35">
      <c r="C23" t="s">
        <v>17</v>
      </c>
      <c r="D23" t="s">
        <v>1876</v>
      </c>
      <c r="E23">
        <v>1</v>
      </c>
    </row>
    <row r="24" spans="2:12" x14ac:dyDescent="0.35">
      <c r="C24" t="s">
        <v>1877</v>
      </c>
      <c r="F24" s="32">
        <f>SUMPRODUCT(E25:E27,F25:F27)</f>
        <v>18.09</v>
      </c>
    </row>
    <row r="25" spans="2:12" x14ac:dyDescent="0.35">
      <c r="D25" t="s">
        <v>1873</v>
      </c>
      <c r="E25">
        <v>1</v>
      </c>
      <c r="F25" s="32">
        <v>5.19</v>
      </c>
      <c r="G25" s="29" t="s">
        <v>1874</v>
      </c>
      <c r="H25" t="s">
        <v>67</v>
      </c>
      <c r="I25" t="s">
        <v>162</v>
      </c>
      <c r="J25" t="s">
        <v>9</v>
      </c>
    </row>
    <row r="26" spans="2:12" x14ac:dyDescent="0.35">
      <c r="D26" t="s">
        <v>1878</v>
      </c>
      <c r="E26">
        <v>1</v>
      </c>
      <c r="F26" s="32">
        <v>7.7</v>
      </c>
      <c r="G26" s="29" t="s">
        <v>1879</v>
      </c>
      <c r="H26" t="s">
        <v>67</v>
      </c>
      <c r="I26" t="s">
        <v>136</v>
      </c>
      <c r="J26" t="s">
        <v>9</v>
      </c>
    </row>
    <row r="27" spans="2:12" x14ac:dyDescent="0.35">
      <c r="C27" t="s">
        <v>17</v>
      </c>
      <c r="D27" t="s">
        <v>101</v>
      </c>
      <c r="E27">
        <v>1</v>
      </c>
      <c r="F27" s="32">
        <v>5.2</v>
      </c>
      <c r="G27" s="29" t="s">
        <v>1880</v>
      </c>
      <c r="H27" t="s">
        <v>67</v>
      </c>
      <c r="I27" t="s">
        <v>103</v>
      </c>
      <c r="J27" t="s">
        <v>9</v>
      </c>
    </row>
    <row r="28" spans="2:12" x14ac:dyDescent="0.35">
      <c r="C28" t="s">
        <v>1881</v>
      </c>
      <c r="F28" s="32">
        <f>SUMPRODUCT(E29:E36,F29:F36)</f>
        <v>1389.33</v>
      </c>
    </row>
    <row r="29" spans="2:12" x14ac:dyDescent="0.35">
      <c r="B29" s="34">
        <v>43446</v>
      </c>
      <c r="D29" t="s">
        <v>1343</v>
      </c>
      <c r="E29">
        <v>1</v>
      </c>
      <c r="F29" s="32">
        <v>1295</v>
      </c>
      <c r="G29" s="29" t="s">
        <v>1344</v>
      </c>
      <c r="H29" t="s">
        <v>1345</v>
      </c>
      <c r="I29" t="s">
        <v>1346</v>
      </c>
    </row>
    <row r="30" spans="2:12" x14ac:dyDescent="0.35">
      <c r="D30" t="s">
        <v>1349</v>
      </c>
      <c r="E30">
        <v>1</v>
      </c>
      <c r="F30" s="6">
        <v>15</v>
      </c>
      <c r="G30" s="29" t="s">
        <v>1350</v>
      </c>
      <c r="H30" t="s">
        <v>1345</v>
      </c>
      <c r="I30" s="14" t="s">
        <v>1351</v>
      </c>
      <c r="J30" t="s">
        <v>1352</v>
      </c>
      <c r="L30" s="1"/>
    </row>
    <row r="31" spans="2:12" x14ac:dyDescent="0.35">
      <c r="D31" t="s">
        <v>348</v>
      </c>
      <c r="E31">
        <v>1</v>
      </c>
      <c r="F31" s="32">
        <v>19.989999999999998</v>
      </c>
      <c r="G31" s="29" t="s">
        <v>1882</v>
      </c>
      <c r="H31" t="s">
        <v>67</v>
      </c>
      <c r="I31" t="s">
        <v>350</v>
      </c>
      <c r="J31" t="s">
        <v>9</v>
      </c>
    </row>
    <row r="32" spans="2:12" x14ac:dyDescent="0.35">
      <c r="D32" t="s">
        <v>321</v>
      </c>
      <c r="E32">
        <v>1</v>
      </c>
      <c r="F32" s="32">
        <v>19.79</v>
      </c>
      <c r="G32" s="29" t="s">
        <v>1883</v>
      </c>
      <c r="H32" t="s">
        <v>67</v>
      </c>
      <c r="I32" t="s">
        <v>323</v>
      </c>
      <c r="J32" t="s">
        <v>9</v>
      </c>
    </row>
    <row r="33" spans="3:9" x14ac:dyDescent="0.35">
      <c r="D33" t="s">
        <v>1884</v>
      </c>
      <c r="E33">
        <v>1</v>
      </c>
      <c r="F33" s="32">
        <v>22</v>
      </c>
      <c r="G33" s="29" t="s">
        <v>1885</v>
      </c>
      <c r="H33" t="s">
        <v>67</v>
      </c>
      <c r="I33" t="s">
        <v>1886</v>
      </c>
    </row>
    <row r="34" spans="3:9" x14ac:dyDescent="0.35">
      <c r="D34" t="s">
        <v>1887</v>
      </c>
      <c r="E34">
        <v>1</v>
      </c>
    </row>
    <row r="35" spans="3:9" x14ac:dyDescent="0.35">
      <c r="D35" t="s">
        <v>1888</v>
      </c>
      <c r="E35">
        <v>1</v>
      </c>
    </row>
    <row r="36" spans="3:9" x14ac:dyDescent="0.35">
      <c r="C36" t="s">
        <v>17</v>
      </c>
      <c r="D36" t="s">
        <v>1889</v>
      </c>
      <c r="E36">
        <v>3</v>
      </c>
      <c r="F36" s="30">
        <v>5.85</v>
      </c>
      <c r="G36" s="29" t="s">
        <v>1413</v>
      </c>
      <c r="H36" t="s">
        <v>67</v>
      </c>
      <c r="I36" t="s">
        <v>382</v>
      </c>
    </row>
    <row r="37" spans="3:9" x14ac:dyDescent="0.35">
      <c r="C37" t="s">
        <v>1890</v>
      </c>
      <c r="F37" s="32">
        <f>SUMPRODUCT(E38:E43,F38:F43)</f>
        <v>231.89999999999998</v>
      </c>
    </row>
    <row r="38" spans="3:9" x14ac:dyDescent="0.35">
      <c r="D38" t="s">
        <v>297</v>
      </c>
      <c r="E38">
        <v>1</v>
      </c>
      <c r="F38" s="32">
        <v>40</v>
      </c>
      <c r="G38" s="29" t="s">
        <v>1490</v>
      </c>
      <c r="H38" t="s">
        <v>67</v>
      </c>
      <c r="I38" t="s">
        <v>299</v>
      </c>
    </row>
    <row r="39" spans="3:9" x14ac:dyDescent="0.35">
      <c r="D39" t="s">
        <v>1891</v>
      </c>
      <c r="E39">
        <v>2</v>
      </c>
      <c r="F39" s="30">
        <v>38.76</v>
      </c>
      <c r="G39" s="29" t="s">
        <v>1521</v>
      </c>
      <c r="H39" t="s">
        <v>67</v>
      </c>
      <c r="I39" t="s">
        <v>331</v>
      </c>
    </row>
    <row r="40" spans="3:9" x14ac:dyDescent="0.35">
      <c r="D40" t="s">
        <v>1892</v>
      </c>
      <c r="E40">
        <v>1</v>
      </c>
      <c r="F40" s="32">
        <v>39.270000000000003</v>
      </c>
      <c r="G40" s="29" t="s">
        <v>1893</v>
      </c>
      <c r="H40" t="s">
        <v>67</v>
      </c>
      <c r="I40" t="s">
        <v>1894</v>
      </c>
    </row>
    <row r="41" spans="3:9" x14ac:dyDescent="0.35">
      <c r="D41" t="s">
        <v>1895</v>
      </c>
      <c r="E41">
        <v>1</v>
      </c>
      <c r="F41" s="32">
        <v>43.61</v>
      </c>
      <c r="G41" s="29" t="s">
        <v>1896</v>
      </c>
      <c r="H41" t="s">
        <v>67</v>
      </c>
      <c r="I41" t="s">
        <v>1897</v>
      </c>
    </row>
    <row r="42" spans="3:9" x14ac:dyDescent="0.35">
      <c r="D42" t="s">
        <v>404</v>
      </c>
      <c r="E42">
        <v>2</v>
      </c>
      <c r="F42" s="30">
        <v>7.1</v>
      </c>
      <c r="G42" s="29" t="s">
        <v>1898</v>
      </c>
      <c r="H42" t="s">
        <v>67</v>
      </c>
      <c r="I42" t="s">
        <v>406</v>
      </c>
    </row>
    <row r="43" spans="3:9" x14ac:dyDescent="0.35">
      <c r="C43" t="s">
        <v>17</v>
      </c>
      <c r="D43" t="s">
        <v>246</v>
      </c>
      <c r="E43">
        <v>2</v>
      </c>
      <c r="F43" s="30">
        <v>8.65</v>
      </c>
      <c r="G43" s="29" t="s">
        <v>1899</v>
      </c>
      <c r="H43" t="s">
        <v>67</v>
      </c>
      <c r="I43" t="s">
        <v>248</v>
      </c>
    </row>
    <row r="44" spans="3:9" x14ac:dyDescent="0.35">
      <c r="C44" t="s">
        <v>1900</v>
      </c>
      <c r="F44" s="32">
        <f>SUMPRODUCT(E45:E46,F45:F46)</f>
        <v>86.7</v>
      </c>
      <c r="G44" s="29"/>
    </row>
    <row r="45" spans="3:9" x14ac:dyDescent="0.35">
      <c r="D45" t="s">
        <v>1901</v>
      </c>
      <c r="E45">
        <v>1</v>
      </c>
      <c r="F45" s="30">
        <v>26</v>
      </c>
      <c r="G45" s="29" t="s">
        <v>1902</v>
      </c>
      <c r="H45" t="s">
        <v>67</v>
      </c>
      <c r="I45" t="s">
        <v>1903</v>
      </c>
    </row>
    <row r="46" spans="3:9" x14ac:dyDescent="0.35">
      <c r="C46" t="s">
        <v>17</v>
      </c>
      <c r="D46" t="s">
        <v>332</v>
      </c>
      <c r="E46">
        <v>2</v>
      </c>
      <c r="F46" s="32">
        <v>30.35</v>
      </c>
      <c r="G46" s="29" t="s">
        <v>333</v>
      </c>
      <c r="H46" t="s">
        <v>67</v>
      </c>
      <c r="I46" t="s">
        <v>334</v>
      </c>
    </row>
    <row r="47" spans="3:9" x14ac:dyDescent="0.35">
      <c r="C47" t="s">
        <v>1904</v>
      </c>
      <c r="F47" s="32">
        <f>SUMPRODUCT(E48:E51,F48:F51)</f>
        <v>56.44</v>
      </c>
    </row>
    <row r="48" spans="3:9" x14ac:dyDescent="0.35">
      <c r="D48" t="s">
        <v>1873</v>
      </c>
      <c r="E48">
        <v>2</v>
      </c>
      <c r="F48" s="30">
        <v>5.19</v>
      </c>
      <c r="G48" s="29" t="s">
        <v>1874</v>
      </c>
      <c r="H48" t="s">
        <v>67</v>
      </c>
      <c r="I48" t="s">
        <v>162</v>
      </c>
    </row>
    <row r="49" spans="3:10" x14ac:dyDescent="0.35">
      <c r="D49" t="s">
        <v>181</v>
      </c>
      <c r="E49">
        <v>2</v>
      </c>
      <c r="F49" s="30">
        <v>10.81</v>
      </c>
      <c r="G49" s="29" t="s">
        <v>1688</v>
      </c>
      <c r="H49" t="s">
        <v>67</v>
      </c>
      <c r="I49" t="s">
        <v>183</v>
      </c>
    </row>
    <row r="50" spans="3:10" x14ac:dyDescent="0.35">
      <c r="D50" t="s">
        <v>1905</v>
      </c>
      <c r="E50">
        <v>1</v>
      </c>
      <c r="F50" s="30">
        <v>4.97</v>
      </c>
      <c r="G50" s="29" t="s">
        <v>1906</v>
      </c>
      <c r="H50" t="s">
        <v>67</v>
      </c>
      <c r="I50" t="s">
        <v>158</v>
      </c>
    </row>
    <row r="51" spans="3:10" x14ac:dyDescent="0.35">
      <c r="C51" t="s">
        <v>17</v>
      </c>
      <c r="D51" t="s">
        <v>1907</v>
      </c>
      <c r="E51">
        <v>1</v>
      </c>
      <c r="F51" s="32">
        <v>19.47</v>
      </c>
      <c r="G51" s="29" t="s">
        <v>1908</v>
      </c>
      <c r="H51" t="s">
        <v>67</v>
      </c>
      <c r="I51" t="s">
        <v>1909</v>
      </c>
    </row>
    <row r="52" spans="3:10" x14ac:dyDescent="0.35">
      <c r="C52" t="s">
        <v>1910</v>
      </c>
      <c r="F52" s="32">
        <f>SUMPRODUCT(E53:E56,F53:F56)</f>
        <v>383.71000000000004</v>
      </c>
    </row>
    <row r="53" spans="3:10" x14ac:dyDescent="0.35">
      <c r="D53" t="s">
        <v>1911</v>
      </c>
      <c r="E53">
        <v>1</v>
      </c>
      <c r="F53" s="32">
        <v>165</v>
      </c>
      <c r="G53" s="29" t="s">
        <v>1912</v>
      </c>
      <c r="H53" t="s">
        <v>1309</v>
      </c>
      <c r="I53" t="s">
        <v>1913</v>
      </c>
    </row>
    <row r="54" spans="3:10" x14ac:dyDescent="0.35">
      <c r="D54" s="29" t="str">
        <f>$C$47</f>
        <v>45 degree filter holder arm &lt;</v>
      </c>
      <c r="E54">
        <v>2</v>
      </c>
      <c r="F54" s="32">
        <f>$F$47</f>
        <v>56.44</v>
      </c>
    </row>
    <row r="55" spans="3:10" x14ac:dyDescent="0.35">
      <c r="D55" t="s">
        <v>1914</v>
      </c>
      <c r="E55">
        <v>1</v>
      </c>
      <c r="F55" s="32">
        <v>75.48</v>
      </c>
      <c r="G55" s="29" t="s">
        <v>1915</v>
      </c>
      <c r="H55" t="s">
        <v>67</v>
      </c>
      <c r="I55" t="s">
        <v>1916</v>
      </c>
    </row>
    <row r="56" spans="3:10" x14ac:dyDescent="0.35">
      <c r="C56" t="s">
        <v>17</v>
      </c>
      <c r="D56" t="s">
        <v>332</v>
      </c>
      <c r="E56">
        <v>1</v>
      </c>
      <c r="F56" s="32">
        <v>30.35</v>
      </c>
      <c r="G56" s="29" t="s">
        <v>333</v>
      </c>
      <c r="H56" t="s">
        <v>67</v>
      </c>
      <c r="I56" t="s">
        <v>334</v>
      </c>
    </row>
    <row r="57" spans="3:10" x14ac:dyDescent="0.35">
      <c r="C57" t="s">
        <v>1682</v>
      </c>
    </row>
    <row r="58" spans="3:10" x14ac:dyDescent="0.35">
      <c r="D58" t="s">
        <v>1917</v>
      </c>
      <c r="I58" t="s">
        <v>1918</v>
      </c>
    </row>
    <row r="59" spans="3:10" x14ac:dyDescent="0.35">
      <c r="D59" t="s">
        <v>1919</v>
      </c>
      <c r="E59">
        <v>1</v>
      </c>
      <c r="F59" s="32">
        <v>27.29</v>
      </c>
      <c r="G59" s="29" t="s">
        <v>1920</v>
      </c>
      <c r="H59" t="s">
        <v>67</v>
      </c>
      <c r="I59" t="s">
        <v>1921</v>
      </c>
    </row>
    <row r="60" spans="3:10" x14ac:dyDescent="0.35">
      <c r="D60" t="s">
        <v>335</v>
      </c>
      <c r="E60">
        <v>1</v>
      </c>
      <c r="F60" s="32">
        <v>49.98</v>
      </c>
      <c r="G60" s="29" t="s">
        <v>336</v>
      </c>
      <c r="H60" t="s">
        <v>67</v>
      </c>
      <c r="I60" t="s">
        <v>337</v>
      </c>
    </row>
    <row r="61" spans="3:10" x14ac:dyDescent="0.35">
      <c r="C61" t="s">
        <v>17</v>
      </c>
      <c r="D61" t="s">
        <v>1922</v>
      </c>
      <c r="G61" s="29" t="s">
        <v>1923</v>
      </c>
      <c r="H61" t="s">
        <v>67</v>
      </c>
      <c r="I61" t="s">
        <v>1924</v>
      </c>
    </row>
    <row r="62" spans="3:10" x14ac:dyDescent="0.35">
      <c r="C62" t="s">
        <v>2652</v>
      </c>
      <c r="G62" s="29"/>
    </row>
    <row r="63" spans="3:10" x14ac:dyDescent="0.35">
      <c r="D63" t="s">
        <v>2644</v>
      </c>
      <c r="E63">
        <v>1</v>
      </c>
      <c r="F63">
        <v>65.63</v>
      </c>
      <c r="G63" s="29" t="s">
        <v>2645</v>
      </c>
      <c r="H63" t="s">
        <v>67</v>
      </c>
      <c r="I63" t="s">
        <v>2646</v>
      </c>
    </row>
    <row r="64" spans="3:10" x14ac:dyDescent="0.35">
      <c r="D64" t="s">
        <v>2647</v>
      </c>
      <c r="E64">
        <v>1</v>
      </c>
      <c r="F64">
        <v>6.99</v>
      </c>
      <c r="G64" s="29" t="s">
        <v>2648</v>
      </c>
      <c r="H64" t="s">
        <v>844</v>
      </c>
      <c r="J64" t="s">
        <v>2653</v>
      </c>
    </row>
    <row r="65" spans="1:10" x14ac:dyDescent="0.35">
      <c r="C65" t="s">
        <v>17</v>
      </c>
      <c r="D65" t="s">
        <v>2649</v>
      </c>
      <c r="E65">
        <v>1</v>
      </c>
      <c r="F65">
        <v>15.41</v>
      </c>
      <c r="G65" s="29" t="s">
        <v>2650</v>
      </c>
      <c r="H65" t="s">
        <v>67</v>
      </c>
      <c r="I65" t="s">
        <v>272</v>
      </c>
      <c r="J65" t="s">
        <v>2654</v>
      </c>
    </row>
    <row r="66" spans="1:10" x14ac:dyDescent="0.35">
      <c r="A66" t="s">
        <v>1925</v>
      </c>
    </row>
    <row r="67" spans="1:10" x14ac:dyDescent="0.35">
      <c r="C67" s="21" t="s">
        <v>1926</v>
      </c>
      <c r="F67" s="32">
        <f>SUMPRODUCT(E68:E72,F68:F72)</f>
        <v>5294</v>
      </c>
      <c r="J67" t="s">
        <v>9</v>
      </c>
    </row>
    <row r="68" spans="1:10" x14ac:dyDescent="0.35">
      <c r="D68" s="29" t="str">
        <f>$C$2</f>
        <v>Pike camera assembly &lt;</v>
      </c>
      <c r="E68">
        <v>1</v>
      </c>
      <c r="F68" s="32">
        <f>$F$2</f>
        <v>2317</v>
      </c>
      <c r="J68" t="s">
        <v>9</v>
      </c>
    </row>
    <row r="69" spans="1:10" x14ac:dyDescent="0.35">
      <c r="D69" s="29" t="str">
        <f>$C$7</f>
        <v>NIR behavioral camera filters&lt;</v>
      </c>
      <c r="E69">
        <v>1</v>
      </c>
      <c r="F69" s="32">
        <f>$F$7</f>
        <v>2721</v>
      </c>
      <c r="J69" t="s">
        <v>9</v>
      </c>
    </row>
    <row r="70" spans="1:10" x14ac:dyDescent="0.35">
      <c r="D70" s="29" t="str">
        <f>$C$15</f>
        <v>hot mirror&lt;</v>
      </c>
      <c r="E70">
        <v>1</v>
      </c>
      <c r="F70" s="32">
        <f>$F$15</f>
        <v>183.64</v>
      </c>
      <c r="J70" t="s">
        <v>9</v>
      </c>
    </row>
    <row r="71" spans="1:10" x14ac:dyDescent="0.35">
      <c r="D71" s="29" t="str">
        <f>$C$20</f>
        <v>bahavioral IR illumination&lt;</v>
      </c>
      <c r="E71">
        <v>1</v>
      </c>
      <c r="F71" s="32">
        <f>$F$20</f>
        <v>0</v>
      </c>
      <c r="J71" t="s">
        <v>9</v>
      </c>
    </row>
    <row r="72" spans="1:10" x14ac:dyDescent="0.35">
      <c r="C72" t="s">
        <v>17</v>
      </c>
      <c r="D72" s="29" t="str">
        <f>$C$24</f>
        <v>2" post with short base: TR2+PH2+BA1S &lt;</v>
      </c>
      <c r="E72">
        <v>4</v>
      </c>
      <c r="F72" s="32">
        <f>$F$24</f>
        <v>18.09</v>
      </c>
    </row>
    <row r="73" spans="1:10" x14ac:dyDescent="0.35">
      <c r="C73" s="21" t="s">
        <v>1927</v>
      </c>
      <c r="F73" s="32">
        <f>SUMPRODUCT(E74:E77,F74:F77)</f>
        <v>2091.6400000000003</v>
      </c>
      <c r="J73" t="s">
        <v>1928</v>
      </c>
    </row>
    <row r="74" spans="1:10" x14ac:dyDescent="0.35">
      <c r="D74" s="29" t="str">
        <f>$C$28</f>
        <v>Grasshopper3NIR-30 mm cage system &lt;</v>
      </c>
      <c r="E74">
        <v>1</v>
      </c>
      <c r="F74" s="32">
        <f>$F$28</f>
        <v>1389.33</v>
      </c>
      <c r="J74" t="s">
        <v>1929</v>
      </c>
    </row>
    <row r="75" spans="1:10" x14ac:dyDescent="0.35">
      <c r="D75" s="29" t="str">
        <f>$C$37</f>
        <v>200&amp;75mm lenses on 60mm cage &lt;</v>
      </c>
      <c r="E75">
        <v>1</v>
      </c>
      <c r="F75" s="32">
        <f>$F$37</f>
        <v>231.89999999999998</v>
      </c>
    </row>
    <row r="76" spans="1:10" x14ac:dyDescent="0.35">
      <c r="D76" s="29" t="str">
        <f>$C$44</f>
        <v>60 mm cage system mount &lt;</v>
      </c>
      <c r="E76">
        <v>1</v>
      </c>
      <c r="F76" s="32">
        <f>$F$44</f>
        <v>86.7</v>
      </c>
    </row>
    <row r="77" spans="1:10" x14ac:dyDescent="0.35">
      <c r="D77" s="29" t="str">
        <f>$C$52</f>
        <v>hot mirror asmbly, 100mm+ &lt;</v>
      </c>
      <c r="E77">
        <v>1</v>
      </c>
      <c r="F77" s="32">
        <f>$F$52</f>
        <v>383.71000000000004</v>
      </c>
    </row>
    <row r="78" spans="1:10" x14ac:dyDescent="0.35">
      <c r="C78" t="s">
        <v>17</v>
      </c>
      <c r="D78" s="29" t="str">
        <f>$C$20</f>
        <v>bahavioral IR illumination&lt;</v>
      </c>
      <c r="E78">
        <v>1</v>
      </c>
      <c r="F78" s="32">
        <f>$F$20</f>
        <v>0</v>
      </c>
    </row>
  </sheetData>
  <hyperlinks>
    <hyperlink ref="G3" r:id="rId1" xr:uid="{00000000-0004-0000-0A00-000000000000}"/>
    <hyperlink ref="G4" r:id="rId2" xr:uid="{00000000-0004-0000-0A00-000001000000}"/>
    <hyperlink ref="G5" r:id="rId3" xr:uid="{00000000-0004-0000-0A00-000002000000}"/>
    <hyperlink ref="G8" r:id="rId4" location="downloads%20" xr:uid="{00000000-0004-0000-0A00-000003000000}"/>
    <hyperlink ref="G14" r:id="rId5" display="https://www.thorlabs.com/thorproduct.cfm?partnumber=TRF90 " xr:uid="{00000000-0004-0000-0A00-000004000000}"/>
    <hyperlink ref="G16" r:id="rId6" xr:uid="{00000000-0004-0000-0A00-000005000000}"/>
    <hyperlink ref="G17" r:id="rId7" display="https://www.thorlabs.com/thorproduct.cfm?partnumber=FH2 " xr:uid="{00000000-0004-0000-0A00-000006000000}"/>
    <hyperlink ref="G18" r:id="rId8" display="https://www.thorlabs.com/thorproduct.cfm?partnumber=RA90 " xr:uid="{00000000-0004-0000-0A00-000007000000}"/>
    <hyperlink ref="G19" r:id="rId9" location="TR2" xr:uid="{00000000-0004-0000-0A00-000008000000}"/>
    <hyperlink ref="G25" r:id="rId10" location="TR2" xr:uid="{00000000-0004-0000-0A00-000009000000}"/>
    <hyperlink ref="G26" r:id="rId11" display="https://www.thorlabs.com/thorproduct.cfm?partnumber=PH2 " xr:uid="{00000000-0004-0000-0A00-00000A000000}"/>
    <hyperlink ref="G27" r:id="rId12" display="https://www.thorlabs.com/thorproduct.cfm?partnumber=BA1S " xr:uid="{00000000-0004-0000-0A00-00000B000000}"/>
    <hyperlink ref="G29" r:id="rId13" xr:uid="{00000000-0004-0000-0A00-00000C000000}"/>
    <hyperlink ref="G30" r:id="rId14" xr:uid="{00000000-0004-0000-0A00-00000D000000}"/>
    <hyperlink ref="G31" r:id="rId15" display="https://www.thorlabs.com/thorproduct.cfm?partnumber=SM1A39" xr:uid="{00000000-0004-0000-0A00-00000E000000}"/>
    <hyperlink ref="G32" r:id="rId16" display="https://www.thorlabs.com/thorproduct.cfm?partnumber=CP08" xr:uid="{00000000-0004-0000-0A00-00000F000000}"/>
    <hyperlink ref="G33" r:id="rId17" display="https://www.thorlabs.com/thorproduct.cfm?partnumber=DCP1" xr:uid="{00000000-0004-0000-0A00-000010000000}"/>
    <hyperlink ref="G36" r:id="rId18" display="https://www.thorlabs.com/thorproduct.cfm?partnumber=ER1.5" xr:uid="{00000000-0004-0000-0A00-000011000000}"/>
    <hyperlink ref="G38" r:id="rId19" display="https://www.thorlabs.com/thorproduct.cfm?partnumber=LCP02" xr:uid="{00000000-0004-0000-0A00-000012000000}"/>
    <hyperlink ref="G39" r:id="rId20" display="https://www.thorlabs.com/thorproduct.cfm?partnumber=LCP01" xr:uid="{00000000-0004-0000-0A00-000013000000}"/>
    <hyperlink ref="G40" r:id="rId21" display="https://www.thorlabs.com/thorproduct.cfm?partnumber=LA1979-B" xr:uid="{00000000-0004-0000-0A00-000014000000}"/>
    <hyperlink ref="G41" r:id="rId22" display="https://www.thorlabs.com/thorproduct.cfm?partnumber=LA1145-B" xr:uid="{00000000-0004-0000-0A00-000015000000}"/>
    <hyperlink ref="G42" r:id="rId23" display="https://www.thorlabs.com/thorproduct.cfm?partnumber=ER4" xr:uid="{00000000-0004-0000-0A00-000016000000}"/>
    <hyperlink ref="G43" r:id="rId24" display="https://www.thorlabs.com/thorproduct.cfm?partnumber=ER6 " xr:uid="{00000000-0004-0000-0A00-000017000000}"/>
    <hyperlink ref="G45" r:id="rId25" location="BA2L#ad-image-0" xr:uid="{00000000-0004-0000-0A00-000018000000}"/>
    <hyperlink ref="G46" r:id="rId26" display="https://www.thorlabs.com/thorproduct.cfm?partnumber=LCP01B" xr:uid="{00000000-0004-0000-0A00-000019000000}"/>
    <hyperlink ref="G48" r:id="rId27" display="https://www.thorlabs.com/thorproduct.cfm?partnumber=TR2 " xr:uid="{00000000-0004-0000-0A00-00001A000000}"/>
    <hyperlink ref="G49" r:id="rId28" display="https://www.thorlabs.com/thorproduct.cfm?partnumber=RA180" xr:uid="{00000000-0004-0000-0A00-00001B000000}"/>
    <hyperlink ref="G50" r:id="rId29" display="https://www.thorlabs.com/thorproduct.cfm?partnumber=TR1.5 " xr:uid="{00000000-0004-0000-0A00-00001C000000}"/>
    <hyperlink ref="G51" r:id="rId30" display="https://www.thorlabs.com/thorproduct.cfm?partnumber=AM45T" xr:uid="{00000000-0004-0000-0A00-00001D000000}"/>
    <hyperlink ref="G53" r:id="rId31" xr:uid="{00000000-0004-0000-0A00-00001E000000}"/>
    <hyperlink ref="G55" r:id="rId32" display="https://www.thorlabs.com/thorproduct.cfm?partnumber=FP02" xr:uid="{00000000-0004-0000-0A00-00001F000000}"/>
    <hyperlink ref="G56" r:id="rId33" display="https://www.thorlabs.com/thorproduct.cfm?partnumber=LCP01B" xr:uid="{00000000-0004-0000-0A00-000020000000}"/>
    <hyperlink ref="G59" r:id="rId34" display="https://www.thorlabs.com/thorproduct.cfm?partnumber=SM2A55" xr:uid="{00000000-0004-0000-0A00-000021000000}"/>
    <hyperlink ref="G60" r:id="rId35" display="https://www.thorlabs.com/thorproduct.cfm?partnumber=LCP08" xr:uid="{00000000-0004-0000-0A00-000022000000}"/>
    <hyperlink ref="G61" r:id="rId36" display="https://www.thorlabs.com/thorproduct.cfm?partnumber=LA1417-B" xr:uid="{00000000-0004-0000-0A00-000023000000}"/>
    <hyperlink ref="G11" r:id="rId37" xr:uid="{872747A7-4078-49EC-A1B4-92F07788914C}"/>
    <hyperlink ref="G10" r:id="rId38" xr:uid="{C6309D5E-E5FB-44D2-B76D-E21BE67D4621}"/>
    <hyperlink ref="G9" r:id="rId39" xr:uid="{2BA5C839-3C70-48AC-A614-C5D24286A9CF}"/>
    <hyperlink ref="G12" r:id="rId40" xr:uid="{1E384043-053F-4A9E-AFA7-C9D7DF37F2B2}"/>
    <hyperlink ref="G13" r:id="rId41" xr:uid="{479DE42C-B338-4736-9D65-CA212362088A}"/>
    <hyperlink ref="G63" r:id="rId42" xr:uid="{077DC605-1500-4D92-8859-6293ECD1F931}"/>
    <hyperlink ref="G64" r:id="rId43" xr:uid="{C6C1B04F-860D-4555-84D4-219DBE87B27E}"/>
    <hyperlink ref="G65" r:id="rId44" xr:uid="{55F5AA22-C590-4D99-8540-F851C282CF94}"/>
    <hyperlink ref="I21" r:id="rId45" xr:uid="{84E186AD-E009-49A6-A503-F206AFF8ABDB}"/>
  </hyperlink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3"/>
  <sheetViews>
    <sheetView showZeros="0" zoomScaleNormal="100" workbookViewId="0">
      <selection activeCell="I17" sqref="I17"/>
    </sheetView>
  </sheetViews>
  <sheetFormatPr defaultColWidth="8.26953125" defaultRowHeight="14.5" x14ac:dyDescent="0.35"/>
  <cols>
    <col min="1" max="1" width="13.90625" customWidth="1"/>
    <col min="2" max="2" width="18.453125" customWidth="1"/>
    <col min="3" max="3" width="57" customWidth="1"/>
    <col min="4" max="4" width="4.26953125" customWidth="1"/>
    <col min="5" max="5" width="11.1796875" style="30" customWidth="1"/>
    <col min="6" max="8" width="16.54296875" customWidth="1"/>
    <col min="9" max="9" width="44.453125" customWidth="1"/>
  </cols>
  <sheetData>
    <row r="1" spans="1:10" s="1" customFormat="1" x14ac:dyDescent="0.35">
      <c r="B1" s="1" t="s">
        <v>931</v>
      </c>
      <c r="C1" s="1" t="s">
        <v>53</v>
      </c>
      <c r="D1" s="1" t="s">
        <v>54</v>
      </c>
      <c r="E1" s="12" t="s">
        <v>1930</v>
      </c>
      <c r="F1" s="1" t="s">
        <v>56</v>
      </c>
      <c r="G1" s="21" t="s">
        <v>57</v>
      </c>
      <c r="H1" s="21" t="s">
        <v>58</v>
      </c>
      <c r="I1" s="1" t="s">
        <v>7</v>
      </c>
    </row>
    <row r="2" spans="1:10" x14ac:dyDescent="0.35">
      <c r="J2" s="21"/>
    </row>
    <row r="3" spans="1:10" x14ac:dyDescent="0.35">
      <c r="B3" s="21" t="s">
        <v>1931</v>
      </c>
    </row>
    <row r="4" spans="1:10" x14ac:dyDescent="0.35">
      <c r="B4" t="s">
        <v>1932</v>
      </c>
      <c r="C4" t="s">
        <v>1933</v>
      </c>
      <c r="D4">
        <v>2</v>
      </c>
      <c r="E4" s="30">
        <v>19</v>
      </c>
      <c r="F4" s="29" t="s">
        <v>1934</v>
      </c>
      <c r="I4" t="s">
        <v>1935</v>
      </c>
    </row>
    <row r="5" spans="1:10" x14ac:dyDescent="0.35">
      <c r="C5" t="s">
        <v>1936</v>
      </c>
      <c r="D5">
        <v>2</v>
      </c>
      <c r="E5" s="30">
        <v>20</v>
      </c>
      <c r="F5" s="11" t="s">
        <v>1937</v>
      </c>
      <c r="I5" t="s">
        <v>1938</v>
      </c>
    </row>
    <row r="6" spans="1:10" x14ac:dyDescent="0.35">
      <c r="C6" t="s">
        <v>1939</v>
      </c>
      <c r="D6">
        <v>2</v>
      </c>
      <c r="E6" s="30">
        <v>24</v>
      </c>
      <c r="F6" s="29" t="s">
        <v>1940</v>
      </c>
      <c r="I6" t="s">
        <v>9</v>
      </c>
    </row>
    <row r="7" spans="1:10" x14ac:dyDescent="0.35">
      <c r="C7" t="s">
        <v>1941</v>
      </c>
      <c r="D7">
        <v>2</v>
      </c>
      <c r="E7" s="30">
        <v>6.91</v>
      </c>
      <c r="F7" s="29" t="s">
        <v>1942</v>
      </c>
      <c r="I7" t="s">
        <v>9</v>
      </c>
    </row>
    <row r="8" spans="1:10" x14ac:dyDescent="0.35">
      <c r="B8" t="s">
        <v>17</v>
      </c>
      <c r="C8" t="s">
        <v>1943</v>
      </c>
    </row>
    <row r="9" spans="1:10" x14ac:dyDescent="0.35">
      <c r="B9" t="s">
        <v>1944</v>
      </c>
      <c r="C9" t="s">
        <v>437</v>
      </c>
      <c r="D9">
        <v>1</v>
      </c>
      <c r="E9" s="30">
        <v>38.700000000000003</v>
      </c>
      <c r="F9" s="29" t="s">
        <v>1945</v>
      </c>
      <c r="I9" t="s">
        <v>9</v>
      </c>
    </row>
    <row r="10" spans="1:10" x14ac:dyDescent="0.35">
      <c r="C10" t="s">
        <v>513</v>
      </c>
      <c r="D10">
        <v>1</v>
      </c>
      <c r="E10" s="30">
        <v>52.02</v>
      </c>
      <c r="F10" s="29" t="s">
        <v>1946</v>
      </c>
      <c r="I10" t="s">
        <v>944</v>
      </c>
    </row>
    <row r="11" spans="1:10" x14ac:dyDescent="0.35">
      <c r="C11" t="s">
        <v>101</v>
      </c>
      <c r="D11">
        <v>1</v>
      </c>
      <c r="E11" s="30">
        <v>5.2</v>
      </c>
      <c r="F11" s="29" t="s">
        <v>1880</v>
      </c>
      <c r="I11" t="s">
        <v>9</v>
      </c>
    </row>
    <row r="12" spans="1:10" x14ac:dyDescent="0.35">
      <c r="C12" t="s">
        <v>1878</v>
      </c>
      <c r="D12">
        <v>1</v>
      </c>
      <c r="E12" s="30">
        <v>7.7</v>
      </c>
      <c r="F12" s="29" t="s">
        <v>1879</v>
      </c>
      <c r="I12" t="s">
        <v>9</v>
      </c>
    </row>
    <row r="13" spans="1:10" x14ac:dyDescent="0.35">
      <c r="B13" t="s">
        <v>17</v>
      </c>
      <c r="C13" t="s">
        <v>1873</v>
      </c>
      <c r="D13">
        <v>1</v>
      </c>
      <c r="E13" s="30">
        <v>5.19</v>
      </c>
      <c r="F13" s="29" t="s">
        <v>1874</v>
      </c>
      <c r="I13" t="s">
        <v>9</v>
      </c>
    </row>
    <row r="14" spans="1:10" x14ac:dyDescent="0.35">
      <c r="B14" s="21" t="s">
        <v>17</v>
      </c>
    </row>
    <row r="15" spans="1:10" x14ac:dyDescent="0.35">
      <c r="A15" t="s">
        <v>2616</v>
      </c>
      <c r="B15" s="21"/>
    </row>
    <row r="16" spans="1:10" x14ac:dyDescent="0.35">
      <c r="B16" s="21"/>
      <c r="C16" t="s">
        <v>1950</v>
      </c>
      <c r="D16">
        <v>1</v>
      </c>
      <c r="E16" s="30">
        <v>375</v>
      </c>
      <c r="F16" s="29" t="s">
        <v>1951</v>
      </c>
      <c r="G16" t="s">
        <v>682</v>
      </c>
      <c r="H16" t="s">
        <v>1952</v>
      </c>
      <c r="I16" t="s">
        <v>1953</v>
      </c>
    </row>
    <row r="17" spans="1:9" x14ac:dyDescent="0.35">
      <c r="A17" t="s">
        <v>17</v>
      </c>
      <c r="B17" s="21"/>
      <c r="C17" t="s">
        <v>2617</v>
      </c>
      <c r="D17">
        <v>1</v>
      </c>
      <c r="E17" s="30">
        <v>80.62</v>
      </c>
      <c r="F17" s="29" t="s">
        <v>2618</v>
      </c>
      <c r="G17" t="s">
        <v>67</v>
      </c>
      <c r="H17" t="s">
        <v>2619</v>
      </c>
    </row>
    <row r="18" spans="1:9" x14ac:dyDescent="0.35">
      <c r="B18" t="s">
        <v>1947</v>
      </c>
      <c r="E18" s="30">
        <f>SUMPRODUCT(D19:D25,E19:E25)</f>
        <v>810.83</v>
      </c>
    </row>
    <row r="19" spans="1:9" x14ac:dyDescent="0.35">
      <c r="C19" t="s">
        <v>1948</v>
      </c>
      <c r="D19">
        <v>1</v>
      </c>
      <c r="E19" s="30">
        <v>360</v>
      </c>
      <c r="F19" s="29" t="s">
        <v>1949</v>
      </c>
      <c r="G19" t="s">
        <v>844</v>
      </c>
      <c r="I19" t="s">
        <v>9</v>
      </c>
    </row>
    <row r="20" spans="1:9" x14ac:dyDescent="0.35">
      <c r="C20" t="str">
        <f>C16</f>
        <v>532 nm EdgeBasic™ best-value long-pass edge filter</v>
      </c>
      <c r="D20">
        <v>1</v>
      </c>
      <c r="E20" s="30">
        <f>E16</f>
        <v>375</v>
      </c>
    </row>
    <row r="21" spans="1:9" x14ac:dyDescent="0.35">
      <c r="C21" t="s">
        <v>1954</v>
      </c>
      <c r="D21">
        <v>1</v>
      </c>
      <c r="I21" t="s">
        <v>1955</v>
      </c>
    </row>
    <row r="22" spans="1:9" x14ac:dyDescent="0.35">
      <c r="C22" t="s">
        <v>1956</v>
      </c>
      <c r="D22">
        <v>1</v>
      </c>
      <c r="E22" s="30">
        <v>36</v>
      </c>
      <c r="F22" s="29" t="s">
        <v>1957</v>
      </c>
      <c r="G22" t="s">
        <v>754</v>
      </c>
      <c r="H22" t="s">
        <v>1958</v>
      </c>
      <c r="I22" t="s">
        <v>1959</v>
      </c>
    </row>
    <row r="23" spans="1:9" x14ac:dyDescent="0.35">
      <c r="C23" t="s">
        <v>1869</v>
      </c>
      <c r="D23">
        <v>1</v>
      </c>
      <c r="E23" s="30">
        <v>19.690000000000001</v>
      </c>
      <c r="F23" s="29" t="s">
        <v>1870</v>
      </c>
      <c r="G23" t="s">
        <v>67</v>
      </c>
      <c r="H23" t="s">
        <v>1871</v>
      </c>
    </row>
    <row r="24" spans="1:9" x14ac:dyDescent="0.35">
      <c r="C24" t="s">
        <v>185</v>
      </c>
      <c r="D24">
        <v>1</v>
      </c>
      <c r="E24" s="30">
        <v>9.76</v>
      </c>
      <c r="F24" s="29" t="s">
        <v>1872</v>
      </c>
      <c r="G24" t="s">
        <v>67</v>
      </c>
      <c r="H24" t="s">
        <v>187</v>
      </c>
    </row>
    <row r="25" spans="1:9" x14ac:dyDescent="0.35">
      <c r="B25" t="s">
        <v>17</v>
      </c>
      <c r="C25" t="s">
        <v>1873</v>
      </c>
      <c r="D25">
        <v>2</v>
      </c>
      <c r="E25" s="30">
        <v>5.19</v>
      </c>
      <c r="F25" s="29" t="s">
        <v>1874</v>
      </c>
      <c r="G25" t="s">
        <v>67</v>
      </c>
      <c r="H25" t="s">
        <v>162</v>
      </c>
      <c r="I25" t="s">
        <v>1960</v>
      </c>
    </row>
    <row r="26" spans="1:9" x14ac:dyDescent="0.35">
      <c r="I26" t="s">
        <v>9</v>
      </c>
    </row>
    <row r="27" spans="1:9" x14ac:dyDescent="0.35">
      <c r="B27" t="s">
        <v>1961</v>
      </c>
      <c r="C27" t="s">
        <v>1962</v>
      </c>
      <c r="I27" t="s">
        <v>9</v>
      </c>
    </row>
    <row r="28" spans="1:9" x14ac:dyDescent="0.35">
      <c r="C28" t="s">
        <v>1963</v>
      </c>
      <c r="D28">
        <v>1</v>
      </c>
      <c r="E28" s="30">
        <v>220</v>
      </c>
      <c r="F28" s="29" t="s">
        <v>1964</v>
      </c>
      <c r="I28" t="s">
        <v>9</v>
      </c>
    </row>
    <row r="29" spans="1:9" x14ac:dyDescent="0.35">
      <c r="C29" t="s">
        <v>1941</v>
      </c>
      <c r="D29">
        <v>2</v>
      </c>
      <c r="E29" s="30">
        <v>6.91</v>
      </c>
      <c r="F29" s="29" t="s">
        <v>1942</v>
      </c>
    </row>
    <row r="30" spans="1:9" x14ac:dyDescent="0.35">
      <c r="C30" t="s">
        <v>1965</v>
      </c>
      <c r="D30">
        <v>1</v>
      </c>
      <c r="E30" s="30">
        <v>9.76</v>
      </c>
      <c r="F30" s="29" t="s">
        <v>1872</v>
      </c>
    </row>
    <row r="31" spans="1:9" x14ac:dyDescent="0.35">
      <c r="B31" t="s">
        <v>17</v>
      </c>
      <c r="C31" t="s">
        <v>189</v>
      </c>
      <c r="D31">
        <v>1</v>
      </c>
      <c r="E31" s="30">
        <v>23.56</v>
      </c>
      <c r="F31" s="29" t="s">
        <v>1940</v>
      </c>
    </row>
    <row r="32" spans="1:9" x14ac:dyDescent="0.35">
      <c r="B32" t="s">
        <v>1966</v>
      </c>
    </row>
    <row r="33" spans="2:2" x14ac:dyDescent="0.35">
      <c r="B33" t="s">
        <v>17</v>
      </c>
    </row>
  </sheetData>
  <hyperlinks>
    <hyperlink ref="F4" r:id="rId1" display="https://www.ebay.com/itm/405nm-100mw-Blue-Violet-Focusable-Adjustable-Laser-Dot-Module-2-1-DC-plug/262764734218?hash=item3d2dffa70a:g:j04AAOSwP~tW2ZAS " xr:uid="{00000000-0004-0000-0B00-000000000000}"/>
    <hyperlink ref="F5" r:id="rId2" display="https://www.thorlabs.com/thorproduct.cfm?partnumber=NE510B " xr:uid="{00000000-0004-0000-0B00-000001000000}"/>
    <hyperlink ref="F6" r:id="rId3" display="https://www.thorlabs.com/thorproduct.cfm?partnumber=SWC " xr:uid="{00000000-0004-0000-0B00-000002000000}"/>
    <hyperlink ref="F7" r:id="rId4" location="TR6" xr:uid="{00000000-0004-0000-0B00-000003000000}"/>
    <hyperlink ref="F9" r:id="rId5" location="ad-image-0%20" display="https://www.thorlabs.com/thorproduct.cfm?partnumber=KM100#ad-image-0 " xr:uid="{00000000-0004-0000-0B00-000004000000}"/>
    <hyperlink ref="F10" r:id="rId6" display="https://www.thorlabs.com/thorproduct.cfm?partnumber=PF10-03-P01 " xr:uid="{00000000-0004-0000-0B00-000005000000}"/>
    <hyperlink ref="F11" r:id="rId7" display="https://www.thorlabs.com/thorproduct.cfm?partnumber=BA1S " xr:uid="{00000000-0004-0000-0B00-000006000000}"/>
    <hyperlink ref="F12" r:id="rId8" display="https://www.thorlabs.com/thorproduct.cfm?partnumber=PH2 " xr:uid="{00000000-0004-0000-0B00-000007000000}"/>
    <hyperlink ref="F13" r:id="rId9" location="TR2" xr:uid="{00000000-0004-0000-0B00-000008000000}"/>
    <hyperlink ref="F19" r:id="rId10" display="https://www.amazon.com/gp/product/B005Q2EGG6/ref=ox_sc_act_title_1?ie=UTF8&amp;psc=1&amp;smid=ATVPDKIKX0DER " xr:uid="{00000000-0004-0000-0B00-000009000000}"/>
    <hyperlink ref="F16" r:id="rId11" display="https://www.semrock.com/FilterDetails.aspx?id=BLP01-532R-25" xr:uid="{00000000-0004-0000-0B00-00000A000000}"/>
    <hyperlink ref="F22" r:id="rId12" xr:uid="{00000000-0004-0000-0B00-00000B000000}"/>
    <hyperlink ref="F23" r:id="rId13" display="https://www.thorlabs.com/thorproduct.cfm?partnumber=FH2 " xr:uid="{00000000-0004-0000-0B00-00000C000000}"/>
    <hyperlink ref="F24" r:id="rId14" display="https://www.thorlabs.com/thorproduct.cfm?partnumber=RA90 " xr:uid="{00000000-0004-0000-0B00-00000D000000}"/>
    <hyperlink ref="F25" r:id="rId15" location="TR2" xr:uid="{00000000-0004-0000-0B00-00000E000000}"/>
    <hyperlink ref="F28" r:id="rId16" xr:uid="{00000000-0004-0000-0B00-00000F000000}"/>
    <hyperlink ref="F29" r:id="rId17" location="TR6" xr:uid="{00000000-0004-0000-0B00-000010000000}"/>
    <hyperlink ref="F30" r:id="rId18" display="https://www.thorlabs.com/thorproduct.cfm?partnumber=RA90 " xr:uid="{00000000-0004-0000-0B00-000011000000}"/>
    <hyperlink ref="F31" r:id="rId19" display="https://www.thorlabs.com/thorproduct.cfm?partnumber=SWC " xr:uid="{00000000-0004-0000-0B00-000012000000}"/>
    <hyperlink ref="F17" r:id="rId20" xr:uid="{F91A7CF3-B43F-46D0-B1B8-B1B915F15C2A}"/>
  </hyperlink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72"/>
  <sheetViews>
    <sheetView showZeros="0" zoomScaleNormal="100" workbookViewId="0">
      <pane ySplit="1" topLeftCell="A5" activePane="bottomLeft" state="frozen"/>
      <selection pane="bottomLeft" activeCell="D25" sqref="D25"/>
    </sheetView>
  </sheetViews>
  <sheetFormatPr defaultColWidth="8.26953125" defaultRowHeight="14.5" x14ac:dyDescent="0.35"/>
  <cols>
    <col min="1" max="1" width="14.81640625" customWidth="1"/>
    <col min="2" max="2" width="18.453125" customWidth="1"/>
    <col min="3" max="3" width="7" customWidth="1"/>
    <col min="4" max="4" width="57" customWidth="1"/>
    <col min="5" max="5" width="5.7265625" customWidth="1"/>
    <col min="6" max="6" width="11.1796875" style="30" customWidth="1"/>
    <col min="7" max="7" width="6.26953125" customWidth="1"/>
    <col min="8" max="8" width="11.1796875" style="30" customWidth="1"/>
    <col min="9" max="9" width="11.1796875" customWidth="1"/>
    <col min="10" max="10" width="44.453125" customWidth="1"/>
  </cols>
  <sheetData>
    <row r="1" spans="1:12" s="1" customFormat="1" x14ac:dyDescent="0.35">
      <c r="A1" s="1" t="s">
        <v>931</v>
      </c>
      <c r="B1" s="1" t="s">
        <v>1841</v>
      </c>
      <c r="C1" s="1" t="s">
        <v>1967</v>
      </c>
      <c r="D1" s="1" t="s">
        <v>53</v>
      </c>
      <c r="E1" s="1" t="s">
        <v>54</v>
      </c>
      <c r="F1" s="12" t="s">
        <v>1930</v>
      </c>
      <c r="G1" s="1" t="s">
        <v>56</v>
      </c>
      <c r="H1" s="12" t="s">
        <v>57</v>
      </c>
      <c r="I1" s="21" t="s">
        <v>58</v>
      </c>
      <c r="J1" s="1" t="s">
        <v>7</v>
      </c>
    </row>
    <row r="2" spans="1:12" x14ac:dyDescent="0.35">
      <c r="A2" t="s">
        <v>1968</v>
      </c>
      <c r="F2" s="30">
        <f>SUMPRODUCT(E3:E4,F3:F4)</f>
        <v>11.77</v>
      </c>
      <c r="G2" s="29"/>
      <c r="H2" s="31"/>
      <c r="I2" s="31"/>
      <c r="L2" s="1"/>
    </row>
    <row r="3" spans="1:12" x14ac:dyDescent="0.35">
      <c r="A3" s="1"/>
      <c r="D3" t="s">
        <v>1969</v>
      </c>
      <c r="E3">
        <v>1</v>
      </c>
      <c r="F3" s="30">
        <v>7.03</v>
      </c>
      <c r="G3" s="29" t="s">
        <v>1685</v>
      </c>
      <c r="H3" s="30" t="s">
        <v>67</v>
      </c>
      <c r="I3" s="31" t="s">
        <v>128</v>
      </c>
      <c r="L3" s="1"/>
    </row>
    <row r="4" spans="1:12" x14ac:dyDescent="0.35">
      <c r="A4" s="1" t="s">
        <v>17</v>
      </c>
      <c r="D4" t="s">
        <v>1970</v>
      </c>
      <c r="E4">
        <v>1</v>
      </c>
      <c r="F4" s="30">
        <v>4.74</v>
      </c>
      <c r="G4" s="29" t="s">
        <v>1971</v>
      </c>
      <c r="H4" s="30" t="s">
        <v>67</v>
      </c>
      <c r="I4" s="31" t="s">
        <v>154</v>
      </c>
      <c r="L4" s="1"/>
    </row>
    <row r="5" spans="1:12" x14ac:dyDescent="0.35">
      <c r="A5" t="s">
        <v>1972</v>
      </c>
      <c r="F5" s="30">
        <f>SUMPRODUCT(E6:E7,F6:F7)</f>
        <v>12.19</v>
      </c>
      <c r="G5" s="29"/>
      <c r="H5" s="31"/>
      <c r="I5" s="31"/>
      <c r="L5" s="1"/>
    </row>
    <row r="6" spans="1:12" x14ac:dyDescent="0.35">
      <c r="A6" s="1"/>
      <c r="D6" t="s">
        <v>1973</v>
      </c>
      <c r="E6">
        <v>1</v>
      </c>
      <c r="F6" s="30">
        <v>7.22</v>
      </c>
      <c r="G6" s="29" t="s">
        <v>1974</v>
      </c>
      <c r="H6" s="30" t="s">
        <v>67</v>
      </c>
      <c r="I6" s="31" t="s">
        <v>132</v>
      </c>
      <c r="L6" s="1"/>
    </row>
    <row r="7" spans="1:12" x14ac:dyDescent="0.35">
      <c r="A7" s="1" t="s">
        <v>17</v>
      </c>
      <c r="D7" t="s">
        <v>1975</v>
      </c>
      <c r="E7">
        <v>1</v>
      </c>
      <c r="F7" s="30">
        <v>4.97</v>
      </c>
      <c r="G7" s="29" t="s">
        <v>1976</v>
      </c>
      <c r="H7" s="30" t="s">
        <v>67</v>
      </c>
      <c r="I7" s="31" t="s">
        <v>158</v>
      </c>
      <c r="L7" s="1"/>
    </row>
    <row r="8" spans="1:12" x14ac:dyDescent="0.35">
      <c r="A8" t="s">
        <v>1977</v>
      </c>
      <c r="F8" s="30">
        <f>SUMPRODUCT(E9:E10,F9:F10)</f>
        <v>12.89</v>
      </c>
      <c r="G8" s="29"/>
      <c r="H8" s="31"/>
      <c r="I8" s="31"/>
      <c r="L8" s="1"/>
    </row>
    <row r="9" spans="1:12" x14ac:dyDescent="0.35">
      <c r="A9" s="1"/>
      <c r="D9" t="s">
        <v>1878</v>
      </c>
      <c r="E9">
        <v>1</v>
      </c>
      <c r="F9" s="30">
        <v>7.7</v>
      </c>
      <c r="G9" s="29" t="s">
        <v>1879</v>
      </c>
      <c r="H9" s="30" t="s">
        <v>67</v>
      </c>
      <c r="I9" s="31" t="s">
        <v>136</v>
      </c>
      <c r="L9" s="1"/>
    </row>
    <row r="10" spans="1:12" x14ac:dyDescent="0.35">
      <c r="A10" s="1" t="s">
        <v>17</v>
      </c>
      <c r="D10" t="s">
        <v>1873</v>
      </c>
      <c r="E10">
        <v>1</v>
      </c>
      <c r="F10" s="30">
        <v>5.19</v>
      </c>
      <c r="G10" s="29" t="s">
        <v>1874</v>
      </c>
      <c r="H10" s="30" t="s">
        <v>67</v>
      </c>
      <c r="I10" s="31" t="s">
        <v>162</v>
      </c>
      <c r="L10" s="1"/>
    </row>
    <row r="11" spans="1:12" x14ac:dyDescent="0.35">
      <c r="A11" t="s">
        <v>1978</v>
      </c>
      <c r="F11" s="30">
        <f>SUMPRODUCT(E12:E13,F12:F13)</f>
        <v>13.69</v>
      </c>
      <c r="G11" s="29"/>
      <c r="H11" s="31"/>
      <c r="I11" s="31"/>
      <c r="L11" s="1"/>
    </row>
    <row r="12" spans="1:12" x14ac:dyDescent="0.35">
      <c r="A12" s="1"/>
      <c r="D12" t="s">
        <v>1474</v>
      </c>
      <c r="E12">
        <v>1</v>
      </c>
      <c r="F12" s="30">
        <v>8.27</v>
      </c>
      <c r="G12" s="29" t="s">
        <v>1979</v>
      </c>
      <c r="H12" s="30" t="s">
        <v>67</v>
      </c>
      <c r="I12" s="31" t="s">
        <v>140</v>
      </c>
      <c r="L12" s="1"/>
    </row>
    <row r="13" spans="1:12" x14ac:dyDescent="0.35">
      <c r="A13" s="1" t="s">
        <v>17</v>
      </c>
      <c r="D13" t="s">
        <v>1980</v>
      </c>
      <c r="E13">
        <v>1</v>
      </c>
      <c r="F13" s="30">
        <v>5.42</v>
      </c>
      <c r="G13" s="29" t="s">
        <v>1981</v>
      </c>
      <c r="H13" s="30" t="s">
        <v>67</v>
      </c>
      <c r="I13" s="31" t="s">
        <v>166</v>
      </c>
      <c r="L13" s="1"/>
    </row>
    <row r="14" spans="1:12" x14ac:dyDescent="0.35">
      <c r="A14" s="31" t="s">
        <v>1982</v>
      </c>
      <c r="F14" s="30">
        <f>SUMPRODUCT(E15:E18,F15:F18)</f>
        <v>104.65</v>
      </c>
      <c r="G14" s="29"/>
      <c r="I14" s="31"/>
      <c r="J14" t="s">
        <v>1983</v>
      </c>
      <c r="L14" s="1"/>
    </row>
    <row r="15" spans="1:12" x14ac:dyDescent="0.35">
      <c r="A15" s="31"/>
      <c r="D15" t="s">
        <v>1984</v>
      </c>
      <c r="E15">
        <v>1</v>
      </c>
      <c r="F15" s="30">
        <v>16.89</v>
      </c>
      <c r="G15" s="29" t="s">
        <v>1985</v>
      </c>
      <c r="H15" s="30" t="s">
        <v>67</v>
      </c>
      <c r="I15" s="31" t="s">
        <v>1986</v>
      </c>
      <c r="L15" s="1"/>
    </row>
    <row r="16" spans="1:12" x14ac:dyDescent="0.35">
      <c r="A16" s="31"/>
      <c r="D16" t="s">
        <v>1987</v>
      </c>
      <c r="E16">
        <v>1</v>
      </c>
      <c r="F16" s="30">
        <v>13.8</v>
      </c>
      <c r="G16" s="29" t="s">
        <v>1988</v>
      </c>
      <c r="H16" s="30" t="s">
        <v>67</v>
      </c>
      <c r="I16" s="31" t="s">
        <v>1989</v>
      </c>
      <c r="L16" s="1"/>
    </row>
    <row r="17" spans="1:12" x14ac:dyDescent="0.35">
      <c r="D17" t="s">
        <v>1990</v>
      </c>
      <c r="E17">
        <v>1</v>
      </c>
      <c r="F17" s="30">
        <v>36.979999999999997</v>
      </c>
      <c r="G17" s="29" t="s">
        <v>1991</v>
      </c>
      <c r="H17" s="30" t="s">
        <v>67</v>
      </c>
      <c r="I17" t="s">
        <v>1992</v>
      </c>
      <c r="J17" t="s">
        <v>1993</v>
      </c>
      <c r="L17" s="1"/>
    </row>
    <row r="18" spans="1:12" x14ac:dyDescent="0.35">
      <c r="A18" s="31" t="s">
        <v>17</v>
      </c>
      <c r="D18" t="s">
        <v>1994</v>
      </c>
      <c r="E18">
        <v>1</v>
      </c>
      <c r="F18" s="30">
        <v>36.979999999999997</v>
      </c>
      <c r="G18" s="29" t="s">
        <v>1995</v>
      </c>
      <c r="H18" s="30" t="s">
        <v>67</v>
      </c>
      <c r="I18" s="31" t="s">
        <v>1996</v>
      </c>
      <c r="L18" s="1"/>
    </row>
    <row r="19" spans="1:12" x14ac:dyDescent="0.35">
      <c r="A19" t="s">
        <v>1997</v>
      </c>
      <c r="K19" s="21"/>
    </row>
    <row r="20" spans="1:12" x14ac:dyDescent="0.35">
      <c r="C20" t="s">
        <v>1998</v>
      </c>
      <c r="D20" t="s">
        <v>1999</v>
      </c>
      <c r="F20" s="30">
        <v>88</v>
      </c>
      <c r="G20" s="29" t="s">
        <v>2000</v>
      </c>
      <c r="H20" s="30" t="s">
        <v>67</v>
      </c>
      <c r="I20">
        <v>97355</v>
      </c>
    </row>
    <row r="21" spans="1:12" x14ac:dyDescent="0.35">
      <c r="C21" t="s">
        <v>1998</v>
      </c>
      <c r="D21" t="s">
        <v>2001</v>
      </c>
    </row>
    <row r="22" spans="1:12" x14ac:dyDescent="0.35">
      <c r="C22" t="s">
        <v>1998</v>
      </c>
      <c r="D22" t="s">
        <v>2002</v>
      </c>
    </row>
    <row r="23" spans="1:12" x14ac:dyDescent="0.35">
      <c r="C23" t="s">
        <v>1998</v>
      </c>
      <c r="D23" t="s">
        <v>2003</v>
      </c>
    </row>
    <row r="24" spans="1:12" x14ac:dyDescent="0.35">
      <c r="C24" t="s">
        <v>1998</v>
      </c>
      <c r="D24" t="s">
        <v>2004</v>
      </c>
    </row>
    <row r="25" spans="1:12" x14ac:dyDescent="0.35">
      <c r="C25" t="s">
        <v>1998</v>
      </c>
      <c r="D25" t="s">
        <v>2005</v>
      </c>
    </row>
    <row r="26" spans="1:12" x14ac:dyDescent="0.35">
      <c r="C26" t="s">
        <v>1998</v>
      </c>
      <c r="D26" t="s">
        <v>2006</v>
      </c>
    </row>
    <row r="27" spans="1:12" x14ac:dyDescent="0.35">
      <c r="B27" t="s">
        <v>2007</v>
      </c>
    </row>
    <row r="28" spans="1:12" x14ac:dyDescent="0.35">
      <c r="D28" t="s">
        <v>2008</v>
      </c>
      <c r="E28">
        <v>1</v>
      </c>
      <c r="F28" s="30">
        <v>82.37</v>
      </c>
      <c r="G28" s="29" t="s">
        <v>2009</v>
      </c>
      <c r="H28" s="30" t="s">
        <v>2010</v>
      </c>
      <c r="I28" t="s">
        <v>2011</v>
      </c>
    </row>
    <row r="29" spans="1:12" x14ac:dyDescent="0.35">
      <c r="D29" t="s">
        <v>2012</v>
      </c>
      <c r="E29">
        <v>1</v>
      </c>
      <c r="F29" s="30">
        <v>30.86</v>
      </c>
      <c r="G29" s="29" t="s">
        <v>2013</v>
      </c>
      <c r="H29" s="30" t="s">
        <v>2010</v>
      </c>
      <c r="I29" t="s">
        <v>2014</v>
      </c>
    </row>
    <row r="30" spans="1:12" x14ac:dyDescent="0.35">
      <c r="D30" t="s">
        <v>2015</v>
      </c>
      <c r="E30">
        <v>1</v>
      </c>
      <c r="F30" s="30">
        <v>34.94</v>
      </c>
      <c r="G30" s="29" t="s">
        <v>2016</v>
      </c>
      <c r="H30" s="30" t="s">
        <v>2010</v>
      </c>
      <c r="I30" t="s">
        <v>2017</v>
      </c>
    </row>
    <row r="31" spans="1:12" x14ac:dyDescent="0.35">
      <c r="B31" t="s">
        <v>17</v>
      </c>
      <c r="D31" t="s">
        <v>2018</v>
      </c>
    </row>
    <row r="32" spans="1:12" x14ac:dyDescent="0.35">
      <c r="D32" t="s">
        <v>612</v>
      </c>
      <c r="E32">
        <v>1</v>
      </c>
      <c r="F32" s="30">
        <v>207.06</v>
      </c>
      <c r="G32" s="29" t="s">
        <v>613</v>
      </c>
      <c r="H32" s="30" t="s">
        <v>67</v>
      </c>
      <c r="I32" t="s">
        <v>492</v>
      </c>
    </row>
    <row r="33" spans="2:9" x14ac:dyDescent="0.35">
      <c r="B33" t="s">
        <v>2019</v>
      </c>
      <c r="D33" t="s">
        <v>2020</v>
      </c>
      <c r="E33">
        <v>1</v>
      </c>
      <c r="F33" s="30">
        <v>40.799999999999997</v>
      </c>
      <c r="G33" s="29" t="s">
        <v>2021</v>
      </c>
      <c r="H33" s="30" t="s">
        <v>67</v>
      </c>
      <c r="I33" t="s">
        <v>2022</v>
      </c>
    </row>
    <row r="34" spans="2:9" x14ac:dyDescent="0.35">
      <c r="D34" t="s">
        <v>2023</v>
      </c>
      <c r="E34">
        <v>1</v>
      </c>
      <c r="F34" s="30">
        <v>46.92</v>
      </c>
      <c r="G34" s="29" t="s">
        <v>2024</v>
      </c>
      <c r="H34" s="30" t="s">
        <v>67</v>
      </c>
      <c r="I34" t="s">
        <v>2025</v>
      </c>
    </row>
    <row r="35" spans="2:9" x14ac:dyDescent="0.35">
      <c r="B35" t="s">
        <v>17</v>
      </c>
      <c r="D35" t="s">
        <v>2026</v>
      </c>
      <c r="E35">
        <v>1</v>
      </c>
      <c r="F35" s="30">
        <v>42.84</v>
      </c>
      <c r="G35" s="29" t="s">
        <v>1717</v>
      </c>
      <c r="H35" s="30" t="s">
        <v>67</v>
      </c>
      <c r="I35" t="s">
        <v>2025</v>
      </c>
    </row>
    <row r="36" spans="2:9" x14ac:dyDescent="0.35">
      <c r="D36" t="s">
        <v>2027</v>
      </c>
      <c r="E36">
        <v>3</v>
      </c>
      <c r="F36" s="30">
        <v>17.54</v>
      </c>
      <c r="G36" s="29" t="s">
        <v>2028</v>
      </c>
      <c r="H36" s="30" t="s">
        <v>67</v>
      </c>
      <c r="I36" t="s">
        <v>2029</v>
      </c>
    </row>
    <row r="37" spans="2:9" x14ac:dyDescent="0.35">
      <c r="D37" t="s">
        <v>2030</v>
      </c>
      <c r="E37">
        <v>1</v>
      </c>
      <c r="F37" s="30">
        <v>19.79</v>
      </c>
      <c r="G37" s="29" t="s">
        <v>2031</v>
      </c>
      <c r="H37" s="30" t="s">
        <v>67</v>
      </c>
      <c r="I37" t="s">
        <v>2032</v>
      </c>
    </row>
    <row r="38" spans="2:9" x14ac:dyDescent="0.35">
      <c r="C38" t="s">
        <v>1998</v>
      </c>
      <c r="D38" t="s">
        <v>2033</v>
      </c>
      <c r="G38" s="29" t="s">
        <v>2034</v>
      </c>
      <c r="H38" s="30" t="s">
        <v>67</v>
      </c>
    </row>
    <row r="39" spans="2:9" x14ac:dyDescent="0.35">
      <c r="B39" t="s">
        <v>2035</v>
      </c>
      <c r="D39" s="29" t="str">
        <f>$A$2</f>
        <v>1" post assembly, no base &lt;</v>
      </c>
      <c r="E39">
        <v>3</v>
      </c>
      <c r="F39" s="30">
        <f>$F$2</f>
        <v>11.77</v>
      </c>
      <c r="G39" s="29"/>
    </row>
    <row r="40" spans="2:9" x14ac:dyDescent="0.35">
      <c r="D40" s="29" t="str">
        <f>$A$5</f>
        <v>1.5" post assembly, no base &lt;</v>
      </c>
      <c r="E40">
        <v>5</v>
      </c>
      <c r="F40" s="30">
        <f>$F$5</f>
        <v>12.19</v>
      </c>
      <c r="G40" s="29"/>
    </row>
    <row r="41" spans="2:9" x14ac:dyDescent="0.35">
      <c r="D41" s="29" t="str">
        <f>$A$8</f>
        <v>2" post assembly, no base &lt;</v>
      </c>
      <c r="E41">
        <v>5</v>
      </c>
      <c r="F41" s="30">
        <f>$F$8</f>
        <v>12.89</v>
      </c>
      <c r="G41" s="29"/>
    </row>
    <row r="42" spans="2:9" x14ac:dyDescent="0.35">
      <c r="D42" s="29" t="str">
        <f>$A$11</f>
        <v>3" post assembly, no base &lt;</v>
      </c>
      <c r="E42">
        <v>5</v>
      </c>
      <c r="F42" s="30">
        <f>$F$11</f>
        <v>13.69</v>
      </c>
      <c r="G42" s="29"/>
    </row>
    <row r="43" spans="2:9" x14ac:dyDescent="0.35">
      <c r="D43" t="s">
        <v>101</v>
      </c>
      <c r="E43">
        <v>5</v>
      </c>
      <c r="F43" s="30">
        <v>5.2</v>
      </c>
      <c r="G43" s="29" t="s">
        <v>1880</v>
      </c>
      <c r="H43" s="30" t="s">
        <v>67</v>
      </c>
      <c r="I43" t="s">
        <v>103</v>
      </c>
    </row>
    <row r="44" spans="2:9" x14ac:dyDescent="0.35">
      <c r="D44" t="s">
        <v>105</v>
      </c>
      <c r="E44">
        <v>1</v>
      </c>
      <c r="F44" s="30">
        <v>9.49</v>
      </c>
      <c r="G44" s="29" t="s">
        <v>106</v>
      </c>
      <c r="H44" s="30" t="s">
        <v>67</v>
      </c>
      <c r="I44" t="s">
        <v>107</v>
      </c>
    </row>
    <row r="45" spans="2:9" x14ac:dyDescent="0.35">
      <c r="D45" t="s">
        <v>108</v>
      </c>
      <c r="E45">
        <v>1</v>
      </c>
      <c r="F45" s="30">
        <v>16.73</v>
      </c>
      <c r="G45" s="29" t="s">
        <v>109</v>
      </c>
      <c r="H45" s="30" t="s">
        <v>67</v>
      </c>
      <c r="I45" t="s">
        <v>110</v>
      </c>
    </row>
    <row r="46" spans="2:9" x14ac:dyDescent="0.35">
      <c r="D46" t="s">
        <v>111</v>
      </c>
      <c r="E46">
        <v>1</v>
      </c>
      <c r="F46" s="30">
        <v>8.9499999999999993</v>
      </c>
      <c r="G46" s="29" t="s">
        <v>112</v>
      </c>
      <c r="H46" s="30" t="s">
        <v>67</v>
      </c>
      <c r="I46" t="s">
        <v>113</v>
      </c>
    </row>
    <row r="47" spans="2:9" x14ac:dyDescent="0.35">
      <c r="B47" t="s">
        <v>17</v>
      </c>
      <c r="D47" t="s">
        <v>117</v>
      </c>
      <c r="E47">
        <v>1</v>
      </c>
      <c r="F47" s="30">
        <v>10.3</v>
      </c>
      <c r="G47" s="29" t="s">
        <v>118</v>
      </c>
      <c r="H47" s="30" t="s">
        <v>67</v>
      </c>
      <c r="I47" t="s">
        <v>119</v>
      </c>
    </row>
    <row r="48" spans="2:9" x14ac:dyDescent="0.35">
      <c r="B48" t="s">
        <v>2036</v>
      </c>
    </row>
    <row r="49" spans="2:9" x14ac:dyDescent="0.35">
      <c r="D49" t="s">
        <v>321</v>
      </c>
      <c r="E49">
        <v>1</v>
      </c>
      <c r="F49" s="32">
        <v>19.79</v>
      </c>
      <c r="G49" s="29" t="s">
        <v>1883</v>
      </c>
      <c r="H49" s="30" t="s">
        <v>67</v>
      </c>
      <c r="I49" t="s">
        <v>323</v>
      </c>
    </row>
    <row r="50" spans="2:9" x14ac:dyDescent="0.35">
      <c r="D50" t="s">
        <v>2037</v>
      </c>
      <c r="E50">
        <v>2</v>
      </c>
      <c r="F50" s="30">
        <v>6.48</v>
      </c>
      <c r="G50" s="29" t="s">
        <v>2038</v>
      </c>
      <c r="H50" s="30" t="s">
        <v>67</v>
      </c>
      <c r="I50" t="s">
        <v>2039</v>
      </c>
    </row>
    <row r="51" spans="2:9" x14ac:dyDescent="0.35">
      <c r="D51" t="s">
        <v>2040</v>
      </c>
      <c r="E51">
        <v>1</v>
      </c>
      <c r="F51" s="30">
        <v>42.08</v>
      </c>
      <c r="G51" s="29" t="s">
        <v>2041</v>
      </c>
      <c r="H51" s="30" t="s">
        <v>67</v>
      </c>
      <c r="I51" t="s">
        <v>2042</v>
      </c>
    </row>
    <row r="52" spans="2:9" x14ac:dyDescent="0.35">
      <c r="D52" t="s">
        <v>293</v>
      </c>
      <c r="E52">
        <v>3</v>
      </c>
      <c r="F52" s="6">
        <v>88</v>
      </c>
      <c r="G52" s="29" t="s">
        <v>2043</v>
      </c>
      <c r="H52" s="30" t="s">
        <v>67</v>
      </c>
      <c r="I52" t="s">
        <v>295</v>
      </c>
    </row>
    <row r="53" spans="2:9" x14ac:dyDescent="0.35">
      <c r="D53" t="s">
        <v>368</v>
      </c>
      <c r="E53">
        <v>1</v>
      </c>
      <c r="F53" s="30">
        <v>19.190000000000001</v>
      </c>
      <c r="G53" s="29" t="s">
        <v>1493</v>
      </c>
      <c r="H53" s="30" t="s">
        <v>67</v>
      </c>
      <c r="I53" t="s">
        <v>370</v>
      </c>
    </row>
    <row r="54" spans="2:9" x14ac:dyDescent="0.35">
      <c r="D54" t="s">
        <v>376</v>
      </c>
      <c r="E54">
        <v>1</v>
      </c>
      <c r="F54" s="30">
        <v>19.190000000000001</v>
      </c>
      <c r="G54" s="29" t="s">
        <v>1547</v>
      </c>
      <c r="H54" s="30" t="s">
        <v>67</v>
      </c>
      <c r="I54" t="s">
        <v>378</v>
      </c>
    </row>
    <row r="55" spans="2:9" x14ac:dyDescent="0.35">
      <c r="D55" t="s">
        <v>384</v>
      </c>
      <c r="E55">
        <v>1</v>
      </c>
      <c r="F55" s="30">
        <v>22.22</v>
      </c>
      <c r="G55" s="29" t="s">
        <v>2044</v>
      </c>
      <c r="H55" s="30" t="s">
        <v>67</v>
      </c>
      <c r="I55" t="s">
        <v>386</v>
      </c>
    </row>
    <row r="56" spans="2:9" x14ac:dyDescent="0.35">
      <c r="D56" t="s">
        <v>392</v>
      </c>
      <c r="E56">
        <v>1</v>
      </c>
      <c r="F56" s="30">
        <v>23.18</v>
      </c>
      <c r="G56" s="29" t="s">
        <v>2045</v>
      </c>
      <c r="H56" s="30" t="s">
        <v>67</v>
      </c>
      <c r="I56" t="s">
        <v>394</v>
      </c>
    </row>
    <row r="57" spans="2:9" x14ac:dyDescent="0.35">
      <c r="D57" t="s">
        <v>400</v>
      </c>
      <c r="E57">
        <v>1</v>
      </c>
      <c r="F57" s="30">
        <v>25.08</v>
      </c>
      <c r="G57" s="29" t="s">
        <v>2046</v>
      </c>
      <c r="H57" s="30" t="s">
        <v>67</v>
      </c>
      <c r="I57" t="s">
        <v>402</v>
      </c>
    </row>
    <row r="58" spans="2:9" x14ac:dyDescent="0.35">
      <c r="D58" t="s">
        <v>408</v>
      </c>
      <c r="E58">
        <v>1</v>
      </c>
      <c r="F58" s="30">
        <v>26.98</v>
      </c>
      <c r="G58" s="29" t="s">
        <v>1519</v>
      </c>
      <c r="H58" s="30" t="s">
        <v>67</v>
      </c>
      <c r="I58" t="s">
        <v>410</v>
      </c>
    </row>
    <row r="59" spans="2:9" x14ac:dyDescent="0.35">
      <c r="D59" t="s">
        <v>414</v>
      </c>
      <c r="E59">
        <v>1</v>
      </c>
      <c r="F59" s="30">
        <v>32.869999999999997</v>
      </c>
      <c r="G59" s="29" t="s">
        <v>1496</v>
      </c>
      <c r="H59" s="30" t="s">
        <v>67</v>
      </c>
      <c r="I59" t="s">
        <v>416</v>
      </c>
    </row>
    <row r="60" spans="2:9" x14ac:dyDescent="0.35">
      <c r="D60" t="s">
        <v>419</v>
      </c>
      <c r="E60">
        <v>1</v>
      </c>
      <c r="F60" s="30">
        <v>44.46</v>
      </c>
      <c r="G60" s="29" t="s">
        <v>2047</v>
      </c>
      <c r="H60" s="30" t="s">
        <v>67</v>
      </c>
      <c r="I60" t="s">
        <v>421</v>
      </c>
    </row>
    <row r="61" spans="2:9" x14ac:dyDescent="0.35">
      <c r="D61" t="s">
        <v>423</v>
      </c>
      <c r="E61">
        <v>4</v>
      </c>
      <c r="F61" s="30">
        <v>12.7</v>
      </c>
      <c r="G61" s="29" t="s">
        <v>1503</v>
      </c>
      <c r="H61" s="30" t="s">
        <v>67</v>
      </c>
      <c r="I61" t="s">
        <v>425</v>
      </c>
    </row>
    <row r="62" spans="2:9" x14ac:dyDescent="0.35">
      <c r="D62" t="s">
        <v>427</v>
      </c>
      <c r="E62">
        <v>2</v>
      </c>
      <c r="F62" s="30">
        <v>16.8</v>
      </c>
      <c r="G62" s="29" t="s">
        <v>2048</v>
      </c>
      <c r="H62" s="30" t="s">
        <v>67</v>
      </c>
      <c r="I62" t="s">
        <v>429</v>
      </c>
    </row>
    <row r="63" spans="2:9" x14ac:dyDescent="0.35">
      <c r="B63" t="s">
        <v>17</v>
      </c>
      <c r="D63" t="s">
        <v>431</v>
      </c>
      <c r="E63">
        <v>2</v>
      </c>
      <c r="F63" s="30">
        <v>25.5</v>
      </c>
      <c r="G63" s="29" t="s">
        <v>2049</v>
      </c>
      <c r="H63" s="30" t="s">
        <v>67</v>
      </c>
      <c r="I63" t="s">
        <v>433</v>
      </c>
    </row>
    <row r="64" spans="2:9" x14ac:dyDescent="0.35">
      <c r="B64" t="s">
        <v>2050</v>
      </c>
    </row>
    <row r="65" spans="2:9" x14ac:dyDescent="0.35">
      <c r="D65" t="s">
        <v>2051</v>
      </c>
      <c r="E65">
        <v>1</v>
      </c>
      <c r="F65" s="30">
        <v>98</v>
      </c>
      <c r="G65" s="29" t="s">
        <v>2052</v>
      </c>
      <c r="H65" s="30" t="s">
        <v>67</v>
      </c>
      <c r="I65" t="s">
        <v>2053</v>
      </c>
    </row>
    <row r="66" spans="2:9" x14ac:dyDescent="0.35">
      <c r="B66" t="s">
        <v>17</v>
      </c>
      <c r="D66" t="s">
        <v>2054</v>
      </c>
      <c r="E66">
        <v>1</v>
      </c>
      <c r="F66" s="30">
        <v>26.75</v>
      </c>
      <c r="G66" s="29" t="s">
        <v>2055</v>
      </c>
      <c r="H66" s="30" t="s">
        <v>67</v>
      </c>
      <c r="I66" t="s">
        <v>2056</v>
      </c>
    </row>
    <row r="67" spans="2:9" x14ac:dyDescent="0.35">
      <c r="B67" t="s">
        <v>2057</v>
      </c>
    </row>
    <row r="68" spans="2:9" x14ac:dyDescent="0.35">
      <c r="D68" t="s">
        <v>2058</v>
      </c>
      <c r="E68">
        <v>2</v>
      </c>
      <c r="F68" s="30">
        <v>17.75</v>
      </c>
      <c r="G68" s="29" t="s">
        <v>2059</v>
      </c>
      <c r="H68" s="30" t="s">
        <v>67</v>
      </c>
      <c r="I68" t="s">
        <v>240</v>
      </c>
    </row>
    <row r="69" spans="2:9" x14ac:dyDescent="0.35">
      <c r="D69" t="s">
        <v>258</v>
      </c>
      <c r="E69">
        <v>1</v>
      </c>
      <c r="F69" s="30">
        <v>20.3</v>
      </c>
      <c r="G69" s="29" t="s">
        <v>2060</v>
      </c>
      <c r="H69" s="30" t="s">
        <v>67</v>
      </c>
      <c r="I69" t="s">
        <v>260</v>
      </c>
    </row>
    <row r="70" spans="2:9" x14ac:dyDescent="0.35">
      <c r="D70" t="s">
        <v>2061</v>
      </c>
      <c r="E70">
        <v>2</v>
      </c>
      <c r="F70" s="30">
        <v>12.16</v>
      </c>
      <c r="G70" s="29" t="s">
        <v>1607</v>
      </c>
      <c r="H70" s="30" t="s">
        <v>67</v>
      </c>
      <c r="I70" t="s">
        <v>264</v>
      </c>
    </row>
    <row r="71" spans="2:9" x14ac:dyDescent="0.35">
      <c r="D71" t="s">
        <v>2062</v>
      </c>
      <c r="E71">
        <v>2</v>
      </c>
      <c r="F71" s="30">
        <v>12.59</v>
      </c>
      <c r="G71" s="29" t="s">
        <v>2063</v>
      </c>
      <c r="H71" s="30" t="s">
        <v>67</v>
      </c>
      <c r="I71" t="s">
        <v>268</v>
      </c>
    </row>
    <row r="72" spans="2:9" x14ac:dyDescent="0.35">
      <c r="D72" t="s">
        <v>1411</v>
      </c>
      <c r="E72">
        <v>2</v>
      </c>
      <c r="F72" s="30">
        <v>14.25</v>
      </c>
      <c r="G72" s="29" t="s">
        <v>1412</v>
      </c>
      <c r="H72" s="30" t="s">
        <v>67</v>
      </c>
      <c r="I72" t="s">
        <v>272</v>
      </c>
    </row>
    <row r="73" spans="2:9" x14ac:dyDescent="0.35">
      <c r="D73" t="s">
        <v>2064</v>
      </c>
      <c r="E73">
        <v>2</v>
      </c>
      <c r="F73" s="30">
        <v>12.55</v>
      </c>
      <c r="G73" s="29" t="s">
        <v>2065</v>
      </c>
      <c r="H73" s="30" t="s">
        <v>67</v>
      </c>
      <c r="I73" t="s">
        <v>2066</v>
      </c>
    </row>
    <row r="74" spans="2:9" x14ac:dyDescent="0.35">
      <c r="B74" t="s">
        <v>17</v>
      </c>
      <c r="D74" t="s">
        <v>2067</v>
      </c>
      <c r="E74">
        <v>2</v>
      </c>
      <c r="F74" s="30">
        <v>13.87</v>
      </c>
      <c r="G74" s="29" t="s">
        <v>2068</v>
      </c>
      <c r="H74" s="30" t="s">
        <v>67</v>
      </c>
      <c r="I74" t="s">
        <v>2069</v>
      </c>
    </row>
    <row r="75" spans="2:9" x14ac:dyDescent="0.35">
      <c r="B75" t="s">
        <v>2070</v>
      </c>
    </row>
    <row r="76" spans="2:9" x14ac:dyDescent="0.35">
      <c r="D76" t="s">
        <v>2071</v>
      </c>
      <c r="E76">
        <v>2</v>
      </c>
      <c r="F76" s="30">
        <v>5.51</v>
      </c>
      <c r="G76" s="29" t="s">
        <v>2072</v>
      </c>
      <c r="H76" s="30" t="s">
        <v>67</v>
      </c>
      <c r="I76" t="s">
        <v>2073</v>
      </c>
    </row>
    <row r="77" spans="2:9" x14ac:dyDescent="0.35">
      <c r="D77" t="s">
        <v>2074</v>
      </c>
      <c r="E77">
        <v>6</v>
      </c>
      <c r="F77" s="30">
        <v>8.06</v>
      </c>
      <c r="G77" s="29" t="s">
        <v>2075</v>
      </c>
      <c r="H77" s="30" t="s">
        <v>67</v>
      </c>
      <c r="I77" t="s">
        <v>2076</v>
      </c>
    </row>
    <row r="78" spans="2:9" x14ac:dyDescent="0.35">
      <c r="B78" t="s">
        <v>17</v>
      </c>
      <c r="D78" t="s">
        <v>2077</v>
      </c>
      <c r="G78" s="29"/>
    </row>
    <row r="79" spans="2:9" x14ac:dyDescent="0.35">
      <c r="B79" t="s">
        <v>2078</v>
      </c>
    </row>
    <row r="80" spans="2:9" x14ac:dyDescent="0.35">
      <c r="D80" t="s">
        <v>2079</v>
      </c>
      <c r="E80">
        <v>5</v>
      </c>
      <c r="F80" s="30">
        <v>4.5</v>
      </c>
      <c r="G80" s="29" t="s">
        <v>2080</v>
      </c>
      <c r="H80" s="30" t="s">
        <v>67</v>
      </c>
      <c r="I80" t="s">
        <v>282</v>
      </c>
    </row>
    <row r="81" spans="1:9" x14ac:dyDescent="0.35">
      <c r="D81" t="s">
        <v>1515</v>
      </c>
      <c r="E81">
        <v>5</v>
      </c>
      <c r="F81" s="30">
        <v>6.9</v>
      </c>
      <c r="G81" s="29" t="s">
        <v>1516</v>
      </c>
      <c r="H81" s="30" t="s">
        <v>67</v>
      </c>
      <c r="I81" t="s">
        <v>1517</v>
      </c>
    </row>
    <row r="82" spans="1:9" x14ac:dyDescent="0.35">
      <c r="B82" t="s">
        <v>17</v>
      </c>
      <c r="D82" t="s">
        <v>1242</v>
      </c>
      <c r="E82">
        <v>2</v>
      </c>
      <c r="F82" s="30">
        <v>11.07</v>
      </c>
      <c r="G82" s="29" t="s">
        <v>2081</v>
      </c>
      <c r="H82" s="30" t="s">
        <v>67</v>
      </c>
      <c r="I82" t="s">
        <v>1244</v>
      </c>
    </row>
    <row r="84" spans="1:9" x14ac:dyDescent="0.35">
      <c r="D84" t="s">
        <v>2082</v>
      </c>
    </row>
    <row r="85" spans="1:9" x14ac:dyDescent="0.35">
      <c r="B85" t="s">
        <v>2083</v>
      </c>
    </row>
    <row r="86" spans="1:9" x14ac:dyDescent="0.35">
      <c r="D86" t="s">
        <v>2084</v>
      </c>
      <c r="E86">
        <v>1</v>
      </c>
      <c r="F86" s="30">
        <v>1075.08</v>
      </c>
      <c r="G86" s="29" t="s">
        <v>2085</v>
      </c>
      <c r="H86" s="30" t="s">
        <v>67</v>
      </c>
      <c r="I86" t="s">
        <v>619</v>
      </c>
    </row>
    <row r="87" spans="1:9" x14ac:dyDescent="0.35">
      <c r="D87" t="s">
        <v>635</v>
      </c>
      <c r="E87">
        <v>1</v>
      </c>
      <c r="F87" s="30">
        <v>508.98</v>
      </c>
      <c r="G87" s="29" t="s">
        <v>2086</v>
      </c>
      <c r="H87" s="30" t="s">
        <v>67</v>
      </c>
      <c r="I87" t="s">
        <v>637</v>
      </c>
    </row>
    <row r="88" spans="1:9" x14ac:dyDescent="0.35">
      <c r="A88" t="s">
        <v>17</v>
      </c>
      <c r="B88" t="s">
        <v>17</v>
      </c>
      <c r="D88" t="s">
        <v>627</v>
      </c>
      <c r="E88">
        <v>1</v>
      </c>
      <c r="F88" s="30">
        <v>704</v>
      </c>
      <c r="G88" s="29" t="s">
        <v>2087</v>
      </c>
      <c r="H88" s="30" t="s">
        <v>67</v>
      </c>
      <c r="I88" t="s">
        <v>629</v>
      </c>
    </row>
    <row r="91" spans="1:9" x14ac:dyDescent="0.35">
      <c r="A91" t="s">
        <v>35</v>
      </c>
      <c r="F91" s="30">
        <f>SUMPRODUCT(E92:E97,F92:F97)</f>
        <v>193.26</v>
      </c>
    </row>
    <row r="92" spans="1:9" x14ac:dyDescent="0.35">
      <c r="D92" t="s">
        <v>2088</v>
      </c>
      <c r="E92">
        <v>4</v>
      </c>
      <c r="F92" s="30">
        <v>5</v>
      </c>
      <c r="G92" s="29" t="s">
        <v>2089</v>
      </c>
      <c r="H92" s="30" t="s">
        <v>67</v>
      </c>
      <c r="I92" t="s">
        <v>2090</v>
      </c>
    </row>
    <row r="93" spans="1:9" x14ac:dyDescent="0.35">
      <c r="D93" t="s">
        <v>2091</v>
      </c>
      <c r="E93">
        <v>1</v>
      </c>
      <c r="F93" s="30">
        <v>26.01</v>
      </c>
      <c r="G93" s="29" t="s">
        <v>2092</v>
      </c>
      <c r="H93" s="30" t="s">
        <v>67</v>
      </c>
      <c r="I93" t="s">
        <v>2093</v>
      </c>
    </row>
    <row r="94" spans="1:9" x14ac:dyDescent="0.35">
      <c r="D94" t="s">
        <v>2094</v>
      </c>
      <c r="E94">
        <v>1</v>
      </c>
      <c r="F94" s="30">
        <v>20.399999999999999</v>
      </c>
      <c r="G94" s="29" t="s">
        <v>2095</v>
      </c>
      <c r="H94" s="30" t="s">
        <v>67</v>
      </c>
      <c r="I94" t="s">
        <v>2096</v>
      </c>
    </row>
    <row r="95" spans="1:9" x14ac:dyDescent="0.35">
      <c r="D95" t="s">
        <v>2097</v>
      </c>
      <c r="E95">
        <v>2</v>
      </c>
      <c r="F95" s="30">
        <v>18.260000000000002</v>
      </c>
      <c r="G95" s="29" t="s">
        <v>2098</v>
      </c>
      <c r="H95" s="30" t="s">
        <v>67</v>
      </c>
      <c r="I95" t="s">
        <v>2099</v>
      </c>
    </row>
    <row r="96" spans="1:9" x14ac:dyDescent="0.35">
      <c r="D96" t="s">
        <v>2100</v>
      </c>
      <c r="E96">
        <v>2</v>
      </c>
      <c r="F96" s="30">
        <v>16.22</v>
      </c>
      <c r="G96" s="29" t="s">
        <v>2101</v>
      </c>
      <c r="H96" s="30" t="s">
        <v>67</v>
      </c>
      <c r="I96" t="s">
        <v>2102</v>
      </c>
    </row>
    <row r="97" spans="1:10" x14ac:dyDescent="0.35">
      <c r="A97" t="s">
        <v>17</v>
      </c>
      <c r="D97" t="s">
        <v>2103</v>
      </c>
      <c r="E97">
        <v>1</v>
      </c>
      <c r="F97" s="30">
        <v>57.89</v>
      </c>
      <c r="G97" s="29" t="s">
        <v>2104</v>
      </c>
      <c r="H97" s="30" t="s">
        <v>67</v>
      </c>
      <c r="I97" t="s">
        <v>2105</v>
      </c>
    </row>
    <row r="99" spans="1:10" x14ac:dyDescent="0.35">
      <c r="A99" t="s">
        <v>36</v>
      </c>
      <c r="F99" s="30">
        <f>SUMPRODUCT(E100:E119,F100:F119)</f>
        <v>1471.1700000000003</v>
      </c>
    </row>
    <row r="100" spans="1:10" x14ac:dyDescent="0.35">
      <c r="D100" s="29" t="str">
        <f>stage!$F$104</f>
        <v>TBB0606 - Large-Area Translation Stage, 6" x 7.66"</v>
      </c>
      <c r="E100">
        <v>1</v>
      </c>
      <c r="F100" s="30">
        <f>stage!$H$104</f>
        <v>512.04</v>
      </c>
    </row>
    <row r="101" spans="1:10" x14ac:dyDescent="0.35">
      <c r="D101" s="29" t="str">
        <f>exper!$B$18</f>
        <v>projector&lt;</v>
      </c>
      <c r="E101">
        <v>1</v>
      </c>
      <c r="F101" s="30">
        <v>0</v>
      </c>
    </row>
    <row r="102" spans="1:10" x14ac:dyDescent="0.35">
      <c r="D102" t="s">
        <v>1980</v>
      </c>
      <c r="E102">
        <v>10</v>
      </c>
      <c r="F102" s="30">
        <v>5.42</v>
      </c>
      <c r="G102" s="29" t="s">
        <v>1981</v>
      </c>
      <c r="H102" s="30" t="s">
        <v>67</v>
      </c>
      <c r="I102" s="31" t="s">
        <v>166</v>
      </c>
    </row>
    <row r="103" spans="1:10" x14ac:dyDescent="0.35">
      <c r="D103" t="s">
        <v>2106</v>
      </c>
      <c r="E103">
        <v>1</v>
      </c>
      <c r="F103" s="30">
        <v>10.51</v>
      </c>
      <c r="G103" s="29" t="s">
        <v>2107</v>
      </c>
      <c r="H103" s="30" t="s">
        <v>67</v>
      </c>
      <c r="I103" t="s">
        <v>2108</v>
      </c>
    </row>
    <row r="104" spans="1:10" x14ac:dyDescent="0.35">
      <c r="D104" t="s">
        <v>2109</v>
      </c>
      <c r="E104">
        <v>2</v>
      </c>
      <c r="F104" s="30">
        <v>31.52</v>
      </c>
      <c r="G104" s="29" t="s">
        <v>2110</v>
      </c>
      <c r="H104" s="30" t="s">
        <v>67</v>
      </c>
      <c r="I104" t="s">
        <v>1217</v>
      </c>
    </row>
    <row r="105" spans="1:10" x14ac:dyDescent="0.35">
      <c r="D105" t="s">
        <v>2111</v>
      </c>
      <c r="E105">
        <v>4</v>
      </c>
      <c r="F105" s="30">
        <v>14.5</v>
      </c>
      <c r="G105" s="29" t="s">
        <v>2112</v>
      </c>
      <c r="H105" s="30" t="s">
        <v>67</v>
      </c>
      <c r="I105" t="s">
        <v>256</v>
      </c>
    </row>
    <row r="106" spans="1:10" x14ac:dyDescent="0.35">
      <c r="D106" t="s">
        <v>513</v>
      </c>
      <c r="E106">
        <v>2</v>
      </c>
      <c r="F106" s="30">
        <v>52.02</v>
      </c>
      <c r="G106" s="29" t="s">
        <v>2113</v>
      </c>
      <c r="H106" s="30" t="s">
        <v>67</v>
      </c>
      <c r="I106" t="s">
        <v>515</v>
      </c>
    </row>
    <row r="107" spans="1:10" x14ac:dyDescent="0.35">
      <c r="D107" t="s">
        <v>325</v>
      </c>
      <c r="E107">
        <v>1</v>
      </c>
      <c r="F107" s="30">
        <v>19.329999999999998</v>
      </c>
      <c r="G107" s="29" t="s">
        <v>2114</v>
      </c>
      <c r="H107" s="30" t="s">
        <v>67</v>
      </c>
      <c r="I107" t="s">
        <v>327</v>
      </c>
    </row>
    <row r="108" spans="1:10" x14ac:dyDescent="0.35">
      <c r="D108" t="s">
        <v>97</v>
      </c>
      <c r="E108">
        <v>2</v>
      </c>
      <c r="F108" s="30">
        <v>7.3</v>
      </c>
      <c r="G108" s="29" t="s">
        <v>2115</v>
      </c>
      <c r="H108" s="30" t="s">
        <v>67</v>
      </c>
      <c r="I108" t="s">
        <v>99</v>
      </c>
    </row>
    <row r="109" spans="1:10" x14ac:dyDescent="0.35">
      <c r="D109" t="s">
        <v>607</v>
      </c>
      <c r="E109">
        <v>2</v>
      </c>
      <c r="F109" s="30">
        <v>50.49</v>
      </c>
      <c r="G109" s="29" t="s">
        <v>2116</v>
      </c>
      <c r="H109" s="31" t="s">
        <v>67</v>
      </c>
      <c r="I109" s="31" t="s">
        <v>609</v>
      </c>
      <c r="J109" s="31"/>
    </row>
    <row r="110" spans="1:10" x14ac:dyDescent="0.35">
      <c r="D110" t="s">
        <v>2117</v>
      </c>
      <c r="E110">
        <v>1</v>
      </c>
      <c r="F110" s="30">
        <v>310.98</v>
      </c>
      <c r="G110" s="29" t="s">
        <v>2118</v>
      </c>
      <c r="H110" s="31" t="s">
        <v>67</v>
      </c>
      <c r="I110" s="31" t="s">
        <v>2119</v>
      </c>
      <c r="J110" s="31"/>
    </row>
    <row r="111" spans="1:10" x14ac:dyDescent="0.35">
      <c r="D111" t="s">
        <v>360</v>
      </c>
      <c r="E111">
        <v>4</v>
      </c>
      <c r="F111" s="30">
        <v>5.05</v>
      </c>
      <c r="G111" s="29" t="s">
        <v>2120</v>
      </c>
      <c r="H111" s="30" t="s">
        <v>67</v>
      </c>
      <c r="I111" t="s">
        <v>362</v>
      </c>
    </row>
    <row r="112" spans="1:10" x14ac:dyDescent="0.35">
      <c r="D112" t="s">
        <v>2121</v>
      </c>
      <c r="E112">
        <v>1</v>
      </c>
      <c r="F112" s="30">
        <v>75.64</v>
      </c>
      <c r="G112" s="29" t="s">
        <v>2122</v>
      </c>
      <c r="H112" s="30" t="s">
        <v>67</v>
      </c>
      <c r="I112" t="s">
        <v>2123</v>
      </c>
    </row>
    <row r="113" spans="1:11" x14ac:dyDescent="0.35">
      <c r="D113" t="s">
        <v>2124</v>
      </c>
    </row>
    <row r="114" spans="1:11" x14ac:dyDescent="0.35">
      <c r="D114" t="s">
        <v>2125</v>
      </c>
      <c r="G114" s="30"/>
      <c r="I114" s="30"/>
    </row>
    <row r="115" spans="1:11" x14ac:dyDescent="0.35">
      <c r="D115" t="s">
        <v>2126</v>
      </c>
      <c r="E115">
        <v>1</v>
      </c>
      <c r="F115" s="30">
        <v>11.76</v>
      </c>
      <c r="G115" s="29" t="s">
        <v>2127</v>
      </c>
      <c r="H115" s="30" t="s">
        <v>67</v>
      </c>
      <c r="I115" t="s">
        <v>2128</v>
      </c>
    </row>
    <row r="116" spans="1:11" x14ac:dyDescent="0.35">
      <c r="D116" t="s">
        <v>2129</v>
      </c>
      <c r="E116">
        <v>1</v>
      </c>
      <c r="F116" s="30">
        <v>12.81</v>
      </c>
      <c r="G116" s="29" t="s">
        <v>2130</v>
      </c>
      <c r="H116" s="30" t="s">
        <v>67</v>
      </c>
      <c r="I116" t="s">
        <v>2131</v>
      </c>
    </row>
    <row r="117" spans="1:11" x14ac:dyDescent="0.35">
      <c r="D117" t="s">
        <v>2132</v>
      </c>
      <c r="E117">
        <v>1</v>
      </c>
      <c r="F117" s="30">
        <v>11.89</v>
      </c>
      <c r="G117" s="29" t="s">
        <v>2133</v>
      </c>
      <c r="H117" s="30" t="s">
        <v>67</v>
      </c>
      <c r="I117" t="s">
        <v>2134</v>
      </c>
    </row>
    <row r="118" spans="1:11" x14ac:dyDescent="0.35">
      <c r="D118" t="s">
        <v>2135</v>
      </c>
      <c r="E118">
        <v>1</v>
      </c>
      <c r="F118" s="30">
        <v>31.52</v>
      </c>
      <c r="G118" s="29" t="s">
        <v>2136</v>
      </c>
      <c r="H118" s="30" t="s">
        <v>67</v>
      </c>
      <c r="I118" t="s">
        <v>2137</v>
      </c>
    </row>
    <row r="119" spans="1:11" x14ac:dyDescent="0.35">
      <c r="A119" t="s">
        <v>17</v>
      </c>
      <c r="D119" t="s">
        <v>2103</v>
      </c>
      <c r="E119">
        <v>1</v>
      </c>
      <c r="F119" s="30">
        <v>59.63</v>
      </c>
      <c r="G119" s="29" t="s">
        <v>2104</v>
      </c>
      <c r="H119" s="30" t="s">
        <v>67</v>
      </c>
      <c r="I119" t="s">
        <v>2105</v>
      </c>
    </row>
    <row r="121" spans="1:11" x14ac:dyDescent="0.35">
      <c r="A121" t="s">
        <v>2138</v>
      </c>
    </row>
    <row r="122" spans="1:11" x14ac:dyDescent="0.35">
      <c r="A122" t="s">
        <v>17</v>
      </c>
      <c r="D122" s="29">
        <f>scanner!$D$238</f>
        <v>0</v>
      </c>
      <c r="E122">
        <v>5</v>
      </c>
      <c r="F122" s="30">
        <f>scanner!$F$238</f>
        <v>0</v>
      </c>
    </row>
    <row r="124" spans="1:11" x14ac:dyDescent="0.35">
      <c r="A124" t="s">
        <v>2139</v>
      </c>
    </row>
    <row r="125" spans="1:11" s="18" customFormat="1" ht="15.75" customHeight="1" x14ac:dyDescent="0.35">
      <c r="D125" s="18" t="s">
        <v>2140</v>
      </c>
      <c r="E125" s="18">
        <v>1</v>
      </c>
      <c r="F125" s="35">
        <v>74.069999999999993</v>
      </c>
      <c r="G125" s="29" t="s">
        <v>2141</v>
      </c>
      <c r="H125" s="18" t="s">
        <v>67</v>
      </c>
      <c r="I125" s="18" t="s">
        <v>2142</v>
      </c>
      <c r="K125" s="18" t="s">
        <v>2143</v>
      </c>
    </row>
    <row r="126" spans="1:11" s="18" customFormat="1" ht="15.75" customHeight="1" x14ac:dyDescent="0.35">
      <c r="D126" s="18" t="s">
        <v>1884</v>
      </c>
      <c r="E126" s="18">
        <v>1</v>
      </c>
      <c r="F126" s="35">
        <v>22.66</v>
      </c>
      <c r="G126" s="29" t="s">
        <v>1885</v>
      </c>
      <c r="H126" s="18" t="s">
        <v>67</v>
      </c>
      <c r="I126" s="18" t="s">
        <v>1886</v>
      </c>
      <c r="K126" s="18" t="s">
        <v>2144</v>
      </c>
    </row>
    <row r="127" spans="1:11" s="18" customFormat="1" ht="15.75" customHeight="1" x14ac:dyDescent="0.35">
      <c r="D127" s="18" t="s">
        <v>2145</v>
      </c>
      <c r="E127" s="18">
        <v>1</v>
      </c>
      <c r="F127" s="35">
        <v>66.459999999999994</v>
      </c>
      <c r="G127" s="29" t="s">
        <v>2146</v>
      </c>
      <c r="H127" s="18" t="s">
        <v>67</v>
      </c>
      <c r="I127" s="18" t="s">
        <v>2147</v>
      </c>
      <c r="K127" s="18" t="s">
        <v>2148</v>
      </c>
    </row>
    <row r="128" spans="1:11" s="18" customFormat="1" ht="15.75" customHeight="1" x14ac:dyDescent="0.35">
      <c r="D128" s="18" t="s">
        <v>2149</v>
      </c>
      <c r="E128" s="18">
        <v>1</v>
      </c>
      <c r="F128" s="35">
        <v>18.809999999999999</v>
      </c>
      <c r="G128" s="29" t="s">
        <v>2150</v>
      </c>
      <c r="H128" s="18" t="s">
        <v>67</v>
      </c>
      <c r="I128" s="18" t="s">
        <v>2151</v>
      </c>
    </row>
    <row r="129" spans="1:16" s="18" customFormat="1" ht="15.75" customHeight="1" x14ac:dyDescent="0.35">
      <c r="D129" s="18" t="s">
        <v>2152</v>
      </c>
      <c r="E129" s="18">
        <v>1</v>
      </c>
      <c r="F129" s="35">
        <v>81.69</v>
      </c>
      <c r="G129" s="29" t="s">
        <v>2153</v>
      </c>
      <c r="H129" s="18" t="s">
        <v>67</v>
      </c>
      <c r="I129" s="18" t="s">
        <v>2154</v>
      </c>
    </row>
    <row r="130" spans="1:16" s="18" customFormat="1" ht="15.75" customHeight="1" x14ac:dyDescent="0.35">
      <c r="D130" s="18" t="s">
        <v>384</v>
      </c>
      <c r="E130" s="18">
        <v>2</v>
      </c>
      <c r="F130" s="35">
        <v>22.22</v>
      </c>
      <c r="G130" s="29" t="s">
        <v>2044</v>
      </c>
      <c r="H130" s="18" t="s">
        <v>67</v>
      </c>
      <c r="I130" s="18" t="s">
        <v>386</v>
      </c>
    </row>
    <row r="131" spans="1:16" s="18" customFormat="1" ht="15.75" customHeight="1" x14ac:dyDescent="0.35">
      <c r="D131" s="18" t="s">
        <v>2155</v>
      </c>
      <c r="E131" s="18">
        <v>2</v>
      </c>
      <c r="F131" s="35">
        <v>23.18</v>
      </c>
      <c r="G131" s="29" t="s">
        <v>2045</v>
      </c>
      <c r="H131" s="18" t="s">
        <v>67</v>
      </c>
      <c r="I131" s="18" t="s">
        <v>2156</v>
      </c>
    </row>
    <row r="132" spans="1:16" s="18" customFormat="1" ht="15.75" customHeight="1" x14ac:dyDescent="0.35">
      <c r="D132" s="18" t="s">
        <v>400</v>
      </c>
      <c r="E132" s="18">
        <v>2</v>
      </c>
      <c r="F132" s="35">
        <v>25.08</v>
      </c>
      <c r="G132" s="29" t="s">
        <v>2046</v>
      </c>
      <c r="H132" s="18" t="s">
        <v>67</v>
      </c>
      <c r="I132" s="18" t="s">
        <v>402</v>
      </c>
    </row>
    <row r="133" spans="1:16" s="18" customFormat="1" ht="15.75" customHeight="1" x14ac:dyDescent="0.35">
      <c r="D133" s="18" t="s">
        <v>408</v>
      </c>
      <c r="E133" s="18">
        <v>2</v>
      </c>
      <c r="F133" s="35">
        <v>26.98</v>
      </c>
      <c r="G133" s="29" t="s">
        <v>1519</v>
      </c>
      <c r="H133" s="18" t="s">
        <v>67</v>
      </c>
      <c r="I133" s="18" t="s">
        <v>2157</v>
      </c>
    </row>
    <row r="134" spans="1:16" s="18" customFormat="1" ht="15.75" customHeight="1" x14ac:dyDescent="0.35">
      <c r="D134" s="18" t="s">
        <v>2158</v>
      </c>
      <c r="E134" s="18">
        <v>1</v>
      </c>
      <c r="F134" s="35">
        <v>25.74</v>
      </c>
      <c r="G134" s="29" t="s">
        <v>2159</v>
      </c>
      <c r="H134" s="18" t="s">
        <v>67</v>
      </c>
      <c r="I134" s="18" t="s">
        <v>2160</v>
      </c>
    </row>
    <row r="135" spans="1:16" s="18" customFormat="1" ht="15.75" customHeight="1" x14ac:dyDescent="0.35">
      <c r="D135" s="18" t="s">
        <v>2161</v>
      </c>
      <c r="E135" s="18">
        <v>2</v>
      </c>
      <c r="F135" s="35">
        <v>143</v>
      </c>
      <c r="G135" s="29" t="s">
        <v>2162</v>
      </c>
      <c r="H135" s="18" t="s">
        <v>67</v>
      </c>
      <c r="I135" s="18" t="s">
        <v>478</v>
      </c>
    </row>
    <row r="136" spans="1:16" s="18" customFormat="1" ht="15.75" customHeight="1" x14ac:dyDescent="0.35">
      <c r="F136" s="35"/>
    </row>
    <row r="137" spans="1:16" s="18" customFormat="1" ht="15.75" customHeight="1" x14ac:dyDescent="0.35">
      <c r="F137" s="35"/>
    </row>
    <row r="138" spans="1:16" s="18" customFormat="1" ht="15.75" customHeight="1" x14ac:dyDescent="0.35">
      <c r="D138" s="18" t="s">
        <v>2163</v>
      </c>
      <c r="E138" s="18">
        <v>1</v>
      </c>
      <c r="F138" s="35">
        <v>212.22</v>
      </c>
      <c r="G138" s="29" t="s">
        <v>2164</v>
      </c>
      <c r="H138" s="18" t="s">
        <v>67</v>
      </c>
      <c r="I138" s="18" t="s">
        <v>2165</v>
      </c>
    </row>
    <row r="139" spans="1:16" s="18" customFormat="1" ht="15.75" customHeight="1" x14ac:dyDescent="0.35">
      <c r="A139" s="18" t="s">
        <v>17</v>
      </c>
      <c r="D139" s="18" t="s">
        <v>2166</v>
      </c>
      <c r="E139" s="18">
        <v>1</v>
      </c>
      <c r="F139" s="35">
        <v>22.06</v>
      </c>
      <c r="G139" s="29" t="s">
        <v>2167</v>
      </c>
      <c r="H139" s="18" t="s">
        <v>67</v>
      </c>
      <c r="I139" s="18" t="s">
        <v>2168</v>
      </c>
    </row>
    <row r="141" spans="1:16" x14ac:dyDescent="0.35">
      <c r="A141" t="s">
        <v>2169</v>
      </c>
    </row>
    <row r="142" spans="1:16" ht="15.75" customHeight="1" x14ac:dyDescent="0.35">
      <c r="D142" s="18" t="s">
        <v>2170</v>
      </c>
      <c r="E142" s="18">
        <v>1</v>
      </c>
      <c r="F142" s="30">
        <v>755</v>
      </c>
      <c r="G142" s="29" t="s">
        <v>2171</v>
      </c>
      <c r="H142" s="18" t="s">
        <v>754</v>
      </c>
      <c r="I142" s="18" t="s">
        <v>2172</v>
      </c>
      <c r="J142" s="18" t="s">
        <v>2173</v>
      </c>
      <c r="K142" s="18"/>
      <c r="L142" s="18"/>
      <c r="M142" s="18"/>
      <c r="N142" s="18"/>
      <c r="O142" s="18"/>
      <c r="P142" s="18"/>
    </row>
    <row r="144" spans="1:16" x14ac:dyDescent="0.35">
      <c r="A144" t="s">
        <v>2174</v>
      </c>
    </row>
    <row r="145" spans="4:11" ht="15.75" customHeight="1" x14ac:dyDescent="0.35">
      <c r="D145" t="s">
        <v>1119</v>
      </c>
      <c r="E145" s="18">
        <v>2</v>
      </c>
      <c r="F145" s="36">
        <v>25.4</v>
      </c>
      <c r="G145" s="29" t="s">
        <v>1574</v>
      </c>
      <c r="H145" s="30" t="s">
        <v>67</v>
      </c>
      <c r="I145" t="s">
        <v>1121</v>
      </c>
      <c r="J145" s="18"/>
      <c r="K145" s="18"/>
    </row>
    <row r="146" spans="4:11" ht="15.75" customHeight="1" x14ac:dyDescent="0.35">
      <c r="D146" s="18" t="s">
        <v>2175</v>
      </c>
      <c r="E146" s="18">
        <v>1</v>
      </c>
      <c r="F146" s="36">
        <v>24.39</v>
      </c>
      <c r="G146" s="29" t="s">
        <v>2176</v>
      </c>
      <c r="H146" s="18" t="s">
        <v>67</v>
      </c>
      <c r="I146" s="18" t="s">
        <v>2177</v>
      </c>
      <c r="J146" s="18"/>
      <c r="K146" s="18"/>
    </row>
    <row r="147" spans="4:11" ht="15.75" customHeight="1" x14ac:dyDescent="0.35">
      <c r="D147" s="18" t="s">
        <v>2178</v>
      </c>
      <c r="E147" s="18">
        <v>1</v>
      </c>
      <c r="F147" s="36">
        <v>26.42</v>
      </c>
      <c r="G147" s="29" t="s">
        <v>2179</v>
      </c>
      <c r="H147" s="18" t="s">
        <v>67</v>
      </c>
      <c r="I147" s="18" t="s">
        <v>2180</v>
      </c>
      <c r="J147" s="18"/>
      <c r="K147" s="18"/>
    </row>
    <row r="148" spans="4:11" ht="15.75" customHeight="1" x14ac:dyDescent="0.35">
      <c r="D148" s="18" t="s">
        <v>2181</v>
      </c>
      <c r="E148" s="18">
        <v>1</v>
      </c>
      <c r="F148" s="36">
        <v>32.01</v>
      </c>
      <c r="G148" s="29" t="s">
        <v>2182</v>
      </c>
      <c r="H148" s="18" t="s">
        <v>67</v>
      </c>
      <c r="I148" s="18" t="s">
        <v>2183</v>
      </c>
      <c r="J148" s="18"/>
      <c r="K148" s="18"/>
    </row>
    <row r="149" spans="4:11" ht="15.75" customHeight="1" x14ac:dyDescent="0.35">
      <c r="D149" s="18" t="s">
        <v>2184</v>
      </c>
      <c r="E149" s="18">
        <v>2</v>
      </c>
      <c r="F149" s="36">
        <v>8.5299999999999994</v>
      </c>
      <c r="G149" s="29" t="s">
        <v>2185</v>
      </c>
      <c r="H149" s="18" t="s">
        <v>67</v>
      </c>
      <c r="I149" s="18" t="s">
        <v>178</v>
      </c>
      <c r="J149" s="18"/>
      <c r="K149" s="18"/>
    </row>
    <row r="150" spans="4:11" ht="15.75" customHeight="1" x14ac:dyDescent="0.35">
      <c r="D150" s="18" t="s">
        <v>2186</v>
      </c>
      <c r="E150" s="18">
        <v>1</v>
      </c>
      <c r="F150" s="36">
        <v>41.35</v>
      </c>
      <c r="G150" s="29" t="s">
        <v>2187</v>
      </c>
      <c r="H150" s="18" t="s">
        <v>67</v>
      </c>
      <c r="I150" s="18" t="s">
        <v>2188</v>
      </c>
      <c r="J150" s="18"/>
      <c r="K150" s="18"/>
    </row>
    <row r="151" spans="4:11" ht="15.75" customHeight="1" x14ac:dyDescent="0.35">
      <c r="D151" t="s">
        <v>427</v>
      </c>
      <c r="E151" s="18">
        <v>1</v>
      </c>
      <c r="F151" s="36">
        <v>16.8</v>
      </c>
      <c r="G151" s="29" t="s">
        <v>2048</v>
      </c>
      <c r="H151" s="30" t="s">
        <v>67</v>
      </c>
      <c r="I151" t="s">
        <v>429</v>
      </c>
      <c r="J151" s="18"/>
      <c r="K151" s="18"/>
    </row>
    <row r="152" spans="4:11" ht="15.75" customHeight="1" x14ac:dyDescent="0.35">
      <c r="D152" t="s">
        <v>518</v>
      </c>
      <c r="E152" s="18">
        <v>1</v>
      </c>
      <c r="F152" s="36">
        <v>98.94</v>
      </c>
      <c r="G152" s="29" t="s">
        <v>1506</v>
      </c>
      <c r="H152" s="30" t="s">
        <v>67</v>
      </c>
      <c r="I152" t="s">
        <v>520</v>
      </c>
      <c r="J152" s="18"/>
      <c r="K152" s="18"/>
    </row>
    <row r="153" spans="4:11" ht="15.75" customHeight="1" x14ac:dyDescent="0.35">
      <c r="D153" s="18" t="s">
        <v>2189</v>
      </c>
      <c r="E153" s="18">
        <v>1</v>
      </c>
      <c r="F153" s="36">
        <v>51.48</v>
      </c>
      <c r="G153" s="29" t="s">
        <v>336</v>
      </c>
      <c r="H153" s="18" t="s">
        <v>67</v>
      </c>
      <c r="I153" s="18" t="s">
        <v>337</v>
      </c>
      <c r="J153" s="18"/>
      <c r="K153" s="18"/>
    </row>
    <row r="154" spans="4:11" ht="15.75" customHeight="1" x14ac:dyDescent="0.35">
      <c r="D154" s="18" t="s">
        <v>301</v>
      </c>
      <c r="E154" s="18">
        <v>1</v>
      </c>
      <c r="F154" s="36">
        <v>64.61</v>
      </c>
      <c r="G154" s="29" t="s">
        <v>1605</v>
      </c>
      <c r="H154" s="18" t="s">
        <v>67</v>
      </c>
      <c r="I154" s="18" t="s">
        <v>303</v>
      </c>
      <c r="J154" s="18"/>
      <c r="K154" s="18"/>
    </row>
    <row r="155" spans="4:11" ht="15.75" customHeight="1" x14ac:dyDescent="0.35">
      <c r="D155" s="18" t="s">
        <v>2190</v>
      </c>
      <c r="E155" s="18">
        <v>1</v>
      </c>
      <c r="F155" s="36">
        <v>91.67</v>
      </c>
      <c r="G155" s="29" t="s">
        <v>2191</v>
      </c>
      <c r="H155" s="18" t="s">
        <v>67</v>
      </c>
      <c r="I155" s="18" t="s">
        <v>2192</v>
      </c>
      <c r="J155" s="18"/>
      <c r="K155" s="18"/>
    </row>
    <row r="156" spans="4:11" ht="15.75" customHeight="1" x14ac:dyDescent="0.35">
      <c r="D156" s="18" t="s">
        <v>2193</v>
      </c>
      <c r="E156" s="18">
        <v>1</v>
      </c>
      <c r="F156" s="36">
        <v>91.67</v>
      </c>
      <c r="G156" s="29" t="s">
        <v>2194</v>
      </c>
      <c r="H156" s="18" t="s">
        <v>67</v>
      </c>
      <c r="I156" s="18" t="s">
        <v>2195</v>
      </c>
      <c r="J156" s="18"/>
      <c r="K156" s="18"/>
    </row>
    <row r="157" spans="4:11" ht="15.75" customHeight="1" x14ac:dyDescent="0.35">
      <c r="D157" s="18" t="s">
        <v>1544</v>
      </c>
      <c r="E157" s="18">
        <v>1</v>
      </c>
      <c r="F157" s="36">
        <v>138.68</v>
      </c>
      <c r="G157" s="29" t="s">
        <v>1545</v>
      </c>
      <c r="H157" s="18" t="s">
        <v>67</v>
      </c>
      <c r="I157" s="18" t="s">
        <v>1273</v>
      </c>
      <c r="J157" s="18"/>
      <c r="K157" s="18"/>
    </row>
    <row r="158" spans="4:11" ht="15.75" customHeight="1" x14ac:dyDescent="0.35">
      <c r="D158" s="18" t="s">
        <v>2196</v>
      </c>
      <c r="E158" s="18">
        <v>2</v>
      </c>
      <c r="F158" s="36">
        <v>16.28</v>
      </c>
      <c r="G158" s="29" t="s">
        <v>2197</v>
      </c>
      <c r="H158" s="18" t="s">
        <v>67</v>
      </c>
      <c r="I158" s="18" t="s">
        <v>2198</v>
      </c>
    </row>
    <row r="159" spans="4:11" ht="15.75" customHeight="1" x14ac:dyDescent="0.35">
      <c r="D159" s="18" t="s">
        <v>2199</v>
      </c>
      <c r="E159" s="18">
        <v>2</v>
      </c>
      <c r="F159" s="36">
        <v>24.37</v>
      </c>
      <c r="G159" s="29" t="s">
        <v>2200</v>
      </c>
      <c r="H159" s="18" t="s">
        <v>67</v>
      </c>
      <c r="I159" s="18" t="s">
        <v>1292</v>
      </c>
    </row>
    <row r="160" spans="4:11" ht="15.75" customHeight="1" x14ac:dyDescent="0.35">
      <c r="D160" s="18" t="s">
        <v>2201</v>
      </c>
      <c r="E160" s="18">
        <v>2</v>
      </c>
      <c r="F160" s="36">
        <v>30.5</v>
      </c>
      <c r="G160" s="29" t="s">
        <v>1589</v>
      </c>
      <c r="H160" s="18" t="s">
        <v>67</v>
      </c>
      <c r="I160" s="18" t="s">
        <v>1289</v>
      </c>
    </row>
    <row r="162" spans="1:10" x14ac:dyDescent="0.35">
      <c r="A162" t="s">
        <v>2202</v>
      </c>
    </row>
    <row r="163" spans="1:10" ht="15.75" customHeight="1" x14ac:dyDescent="0.35">
      <c r="D163" s="18" t="s">
        <v>2203</v>
      </c>
      <c r="E163" s="18">
        <v>1</v>
      </c>
      <c r="F163" s="36">
        <v>206</v>
      </c>
      <c r="G163" s="29" t="s">
        <v>2204</v>
      </c>
      <c r="H163" s="18" t="s">
        <v>67</v>
      </c>
      <c r="I163" s="18" t="s">
        <v>2205</v>
      </c>
      <c r="J163" s="18" t="s">
        <v>2206</v>
      </c>
    </row>
    <row r="164" spans="1:10" ht="15.75" customHeight="1" x14ac:dyDescent="0.35">
      <c r="D164" s="18" t="s">
        <v>2207</v>
      </c>
      <c r="E164" s="18">
        <v>2</v>
      </c>
      <c r="F164" s="36">
        <v>91.67</v>
      </c>
      <c r="G164" s="29" t="s">
        <v>2208</v>
      </c>
      <c r="H164" s="18" t="s">
        <v>67</v>
      </c>
      <c r="I164" s="18" t="s">
        <v>2209</v>
      </c>
      <c r="J164" s="18" t="s">
        <v>2210</v>
      </c>
    </row>
    <row r="165" spans="1:10" ht="15.75" customHeight="1" x14ac:dyDescent="0.35">
      <c r="D165" s="18" t="s">
        <v>2211</v>
      </c>
      <c r="E165" s="18">
        <v>1</v>
      </c>
      <c r="F165" s="36">
        <v>84.84</v>
      </c>
      <c r="G165" s="29" t="s">
        <v>2212</v>
      </c>
      <c r="H165" s="18" t="s">
        <v>67</v>
      </c>
      <c r="I165" s="18" t="s">
        <v>2213</v>
      </c>
      <c r="J165" s="18" t="s">
        <v>2214</v>
      </c>
    </row>
    <row r="166" spans="1:10" ht="15.75" customHeight="1" x14ac:dyDescent="0.35">
      <c r="A166" t="s">
        <v>17</v>
      </c>
      <c r="D166" s="18" t="s">
        <v>301</v>
      </c>
      <c r="E166" s="18">
        <v>4</v>
      </c>
      <c r="F166" s="36">
        <v>64.61</v>
      </c>
      <c r="G166" s="29" t="s">
        <v>1605</v>
      </c>
      <c r="H166" s="18" t="s">
        <v>67</v>
      </c>
      <c r="I166" s="18" t="s">
        <v>303</v>
      </c>
      <c r="J166" s="18" t="s">
        <v>2215</v>
      </c>
    </row>
    <row r="168" spans="1:10" x14ac:dyDescent="0.35">
      <c r="A168" t="s">
        <v>2216</v>
      </c>
    </row>
    <row r="169" spans="1:10" ht="15.75" customHeight="1" x14ac:dyDescent="0.35">
      <c r="D169" s="18" t="s">
        <v>2217</v>
      </c>
      <c r="G169" s="29" t="s">
        <v>2218</v>
      </c>
      <c r="H169" s="30" t="s">
        <v>67</v>
      </c>
    </row>
    <row r="170" spans="1:10" s="18" customFormat="1" ht="15.75" customHeight="1" x14ac:dyDescent="0.35">
      <c r="D170" s="18" t="s">
        <v>2219</v>
      </c>
      <c r="E170" s="18">
        <v>1</v>
      </c>
      <c r="F170" s="36">
        <v>22.22</v>
      </c>
      <c r="G170" s="29" t="s">
        <v>2044</v>
      </c>
      <c r="H170" s="18" t="s">
        <v>67</v>
      </c>
      <c r="I170" s="18" t="s">
        <v>386</v>
      </c>
    </row>
    <row r="171" spans="1:10" s="18" customFormat="1" ht="15.75" customHeight="1" x14ac:dyDescent="0.35">
      <c r="D171" s="18" t="s">
        <v>576</v>
      </c>
      <c r="E171" s="18">
        <v>1</v>
      </c>
      <c r="F171" s="36">
        <v>69.53</v>
      </c>
      <c r="G171" s="29" t="s">
        <v>1614</v>
      </c>
      <c r="H171" s="18" t="s">
        <v>67</v>
      </c>
      <c r="I171" s="18" t="s">
        <v>578</v>
      </c>
      <c r="J171" s="18" t="s">
        <v>2220</v>
      </c>
    </row>
    <row r="172" spans="1:10" s="18" customFormat="1" ht="15.75" customHeight="1" x14ac:dyDescent="0.35">
      <c r="A172" s="18" t="s">
        <v>17</v>
      </c>
      <c r="D172" s="18" t="s">
        <v>2221</v>
      </c>
      <c r="E172" s="18">
        <v>1</v>
      </c>
      <c r="F172" s="36">
        <v>181.75</v>
      </c>
      <c r="G172" s="29" t="s">
        <v>2222</v>
      </c>
      <c r="H172" s="18" t="s">
        <v>67</v>
      </c>
      <c r="I172" s="18" t="s">
        <v>307</v>
      </c>
      <c r="J172" s="18" t="s">
        <v>2223</v>
      </c>
    </row>
  </sheetData>
  <hyperlinks>
    <hyperlink ref="G3" r:id="rId1" location="PH1" xr:uid="{00000000-0004-0000-0C00-000000000000}"/>
    <hyperlink ref="G4" r:id="rId2" display="https://www.thorlabs.com/thorproduct.cfm?partnumber=TR1" xr:uid="{00000000-0004-0000-0C00-000001000000}"/>
    <hyperlink ref="G6" r:id="rId3" display="https://www.thorlabs.com/thorproduct.cfm?partnumber=PH1.5" xr:uid="{00000000-0004-0000-0C00-000002000000}"/>
    <hyperlink ref="G7" r:id="rId4" display="https://www.thorlabs.com/thorproduct.cfm?partnumber=TR1.5" xr:uid="{00000000-0004-0000-0C00-000003000000}"/>
    <hyperlink ref="G9" r:id="rId5" display="https://www.thorlabs.com/thorproduct.cfm?partnumber=PH2 " xr:uid="{00000000-0004-0000-0C00-000004000000}"/>
    <hyperlink ref="G10" r:id="rId6" location="TR2" xr:uid="{00000000-0004-0000-0C00-000005000000}"/>
    <hyperlink ref="G12" r:id="rId7" location="ad-image-0" display="https://www.thorlabs.com/thorproduct.cfm?partnumber=PH3#ad-image-0" xr:uid="{00000000-0004-0000-0C00-000006000000}"/>
    <hyperlink ref="G13" r:id="rId8" display="https://www.thorlabs.com/thorproduct.cfm?partnumber=TR3 " xr:uid="{00000000-0004-0000-0C00-000007000000}"/>
    <hyperlink ref="G15" r:id="rId9" display="https://www.thorlabs.com/thorproduct.cfm?partnumber=CP11" xr:uid="{00000000-0004-0000-0C00-000008000000}"/>
    <hyperlink ref="G16" r:id="rId10" display="https://www.thorlabs.com/thorproduct.cfm?partnumber=SM05L03" xr:uid="{00000000-0004-0000-0C00-000009000000}"/>
    <hyperlink ref="G17" r:id="rId11" display="https://www.thorlabs.com/thorproduct.cfm?partnumber=NE510B-B" xr:uid="{00000000-0004-0000-0C00-00000A000000}"/>
    <hyperlink ref="G18" r:id="rId12" display="https://www.thorlabs.com/thorproduct.cfm?partnumber=NE520B-B" xr:uid="{00000000-0004-0000-0C00-00000B000000}"/>
    <hyperlink ref="G20" r:id="rId13" display="https://www.thorlabs.com/thorproduct.cfm?partnumber=97355 " xr:uid="{00000000-0004-0000-0C00-00000C000000}"/>
    <hyperlink ref="G28" r:id="rId14" display="https://www.thorlabs.com/thorproduct.cfm?partnumber=VRC2" xr:uid="{00000000-0004-0000-0C00-00000D000000}"/>
    <hyperlink ref="G29" r:id="rId15" location="ad-image-0" display="https://www.thorlabs.com/thorproduct.cfm?partnumber=VRC4CPT#ad-image-0" xr:uid="{00000000-0004-0000-0C00-00000E000000}"/>
    <hyperlink ref="G30" r:id="rId16" display="https://www.thorlabs.com/thorproduct.cfm?partnumber=VRC2D1" xr:uid="{00000000-0004-0000-0C00-00000F000000}"/>
    <hyperlink ref="G32" r:id="rId17" display="https://www.thorlabs.com/thorproduct.cfm?partnumber=BTC30" xr:uid="{00000000-0004-0000-0C00-000010000000}"/>
    <hyperlink ref="G33" r:id="rId18" display="https://www.thorlabs.com/thorproduct.cfm?partnumber=MB4U" xr:uid="{00000000-0004-0000-0C00-000011000000}"/>
    <hyperlink ref="G34" r:id="rId19" display="https://www.thorlabs.com/thorproduct.cfm?partnumber=MB6U" xr:uid="{00000000-0004-0000-0C00-000012000000}"/>
    <hyperlink ref="G35" r:id="rId20" display="https://www.thorlabs.com/thorproduct.cfm?partnumber=MB4" xr:uid="{00000000-0004-0000-0C00-000013000000}"/>
    <hyperlink ref="G36" r:id="rId21" display="https://www.thorlabs.com/thorproduct.cfm?partnumber=RM1G" xr:uid="{00000000-0004-0000-0C00-000014000000}"/>
    <hyperlink ref="G37" r:id="rId22" display="https://www.thorlabs.com/thorproduct.cfm?partnumber=RM1S" xr:uid="{00000000-0004-0000-0C00-000015000000}"/>
    <hyperlink ref="G38" r:id="rId23" display="https://www.thorlabs.com/newgrouppage9.cfm?objectgroup_id=2952&amp;pn=DT12" xr:uid="{00000000-0004-0000-0C00-000016000000}"/>
    <hyperlink ref="G43" r:id="rId24" display="https://www.thorlabs.com/thorproduct.cfm?partnumber=BA1S " xr:uid="{00000000-0004-0000-0C00-000017000000}"/>
    <hyperlink ref="G44" r:id="rId25" display="https://www.thorlabs.com/thorproduct.cfm?partnumber=BE1-P5" xr:uid="{00000000-0004-0000-0C00-000018000000}"/>
    <hyperlink ref="G45" r:id="rId26" location="ad-image-0" display="https://www.thorlabs.com/thorproduct.cfm?partnumber=BE1R#ad-image-0" xr:uid="{00000000-0004-0000-0C00-000019000000}"/>
    <hyperlink ref="G46" r:id="rId27" location="ad-image-0" display="https://www.thorlabs.com/thorproduct.cfm?partnumber=CF125#ad-image-0" xr:uid="{00000000-0004-0000-0C00-00001A000000}"/>
    <hyperlink ref="G47" r:id="rId28" display="https://www.thorlabs.com/thorproduct.cfm?partnumber=CF175-P5" xr:uid="{00000000-0004-0000-0C00-00001B000000}"/>
    <hyperlink ref="G49" r:id="rId29" display="https://www.thorlabs.com/thorproduct.cfm?partnumber=CP08" xr:uid="{00000000-0004-0000-0C00-00001C000000}"/>
    <hyperlink ref="G50" r:id="rId30" display="https://www.thorlabs.com/thorproduct.cfm?partnumber=CPG3" xr:uid="{00000000-0004-0000-0C00-00001D000000}"/>
    <hyperlink ref="G51" r:id="rId31" display="https://www.thorlabs.com/thorproduct.cfm?partnumber=ERCPS" xr:uid="{00000000-0004-0000-0C00-00001E000000}"/>
    <hyperlink ref="G52" r:id="rId32" display="https://www.thorlabs.com/thorproduct.cfm?partnumber=CP20S" xr:uid="{00000000-0004-0000-0C00-00001F000000}"/>
    <hyperlink ref="G53" r:id="rId33" display="https://www.thorlabs.com/thorproduct.cfm?partnumber=ER05-P4" xr:uid="{00000000-0004-0000-0C00-000020000000}"/>
    <hyperlink ref="G54" r:id="rId34" display="https://www.thorlabs.com/thorproduct.cfm?partnumber=ER1-P4" xr:uid="{00000000-0004-0000-0C00-000021000000}"/>
    <hyperlink ref="G55" r:id="rId35" display="https://www.thorlabs.com/thorproduct.cfm?partnumber=ER1.5-P4" xr:uid="{00000000-0004-0000-0C00-000022000000}"/>
    <hyperlink ref="G56" r:id="rId36" display="https://www.thorlabs.com/thorproduct.cfm?partnumber=ER2-P4" xr:uid="{00000000-0004-0000-0C00-000023000000}"/>
    <hyperlink ref="G57" r:id="rId37" display="https://www.thorlabs.com/thorproduct.cfm?partnumber=ER3-P4" xr:uid="{00000000-0004-0000-0C00-000024000000}"/>
    <hyperlink ref="G58" r:id="rId38" display="https://www.thorlabs.com/thorproduct.cfm?partnumber=ER4-P4" xr:uid="{00000000-0004-0000-0C00-000025000000}"/>
    <hyperlink ref="G59" r:id="rId39" display="https://www.thorlabs.com/thorproduct.cfm?partnumber=ER6-P4" xr:uid="{00000000-0004-0000-0C00-000026000000}"/>
    <hyperlink ref="G60" r:id="rId40" display="https://www.thorlabs.com/thorproduct.cfm?partnumber=ER8-P4" xr:uid="{00000000-0004-0000-0C00-000027000000}"/>
    <hyperlink ref="G61" r:id="rId41" display="https://www.thorlabs.com/thorproduct.cfm?partnumber=ER10" xr:uid="{00000000-0004-0000-0C00-000028000000}"/>
    <hyperlink ref="G62" r:id="rId42" display="https://www.thorlabs.com/thorproduct.cfm?partnumber=ER12" xr:uid="{00000000-0004-0000-0C00-000029000000}"/>
    <hyperlink ref="G63" r:id="rId43" display="https://www.thorlabs.com/thorproduct.cfm?partnumber=ER18" xr:uid="{00000000-0004-0000-0C00-00002A000000}"/>
    <hyperlink ref="G65" r:id="rId44" display="https://www.thorlabs.com/thorproduct.cfm?partnumber=SPW801" xr:uid="{00000000-0004-0000-0C00-00002B000000}"/>
    <hyperlink ref="G66" r:id="rId45" display="https://www.thorlabs.com/thorproduct.cfm?partnumber=SPW602" xr:uid="{00000000-0004-0000-0C00-00002C000000}"/>
    <hyperlink ref="G68" r:id="rId46" display="https://www.thorlabs.com/thorproduct.cfm?partnumber=SM1CP2" xr:uid="{00000000-0004-0000-0C00-00002D000000}"/>
    <hyperlink ref="G69" r:id="rId47" display="https://www.thorlabs.com/thorproduct.cfm?partnumber=SM1T2 " xr:uid="{00000000-0004-0000-0C00-00002E000000}"/>
    <hyperlink ref="G70" r:id="rId48" display="https://www.thorlabs.com/thorproduct.cfm?partnumber=SM1L03" xr:uid="{00000000-0004-0000-0C00-00002F000000}"/>
    <hyperlink ref="G71" r:id="rId49" display="https://www.thorlabs.com/thorproduct.cfm?partnumber=SM1L05" xr:uid="{00000000-0004-0000-0C00-000030000000}"/>
    <hyperlink ref="G72" r:id="rId50" display="https://www.thorlabs.com/thorproduct.cfm?partnumber=SM1L10" xr:uid="{00000000-0004-0000-0C00-000031000000}"/>
    <hyperlink ref="G73" r:id="rId51" display="https://www.thorlabs.com/thorproduct.cfm?partnumber=SM1M05" xr:uid="{00000000-0004-0000-0C00-000032000000}"/>
    <hyperlink ref="G74" r:id="rId52" display="https://www.thorlabs.com/thorproduct.cfm?partnumber=SM1M10" xr:uid="{00000000-0004-0000-0C00-000033000000}"/>
    <hyperlink ref="G76" r:id="rId53" display="https://www.thorlabs.com/thorproduct.cfm?partnumber=SM1S01" xr:uid="{00000000-0004-0000-0C00-000034000000}"/>
    <hyperlink ref="G77" r:id="rId54" display="https://www.thorlabs.com/thorproduct.cfm?partnumber=SM1S1M" xr:uid="{00000000-0004-0000-0C00-000035000000}"/>
    <hyperlink ref="G80" r:id="rId55" display="https://www.thorlabs.com/thorproduct.cfm?partnumber=SM1RR" xr:uid="{00000000-0004-0000-0C00-000036000000}"/>
    <hyperlink ref="G81" r:id="rId56" display="https://www.thorlabs.com/thorproduct.cfm?partnumber=SM2RR" xr:uid="{00000000-0004-0000-0C00-000037000000}"/>
    <hyperlink ref="G82" r:id="rId57" display="https://www.thorlabs.com/thorproduct.cfm?partnumber=SM30RR" xr:uid="{00000000-0004-0000-0C00-000038000000}"/>
    <hyperlink ref="G86" r:id="rId58" display="https://www.thorlabs.com/thorproduct.cfm?partnumber=PM100D" xr:uid="{00000000-0004-0000-0C00-000039000000}"/>
    <hyperlink ref="G87" r:id="rId59" display="https://www.thorlabs.com/thorproduct.cfm?partnumber=S130C" xr:uid="{00000000-0004-0000-0C00-00003A000000}"/>
    <hyperlink ref="G88" r:id="rId60" display="https://www.thorlabs.com/thorproduct.cfm?partnumber=S405C" xr:uid="{00000000-0004-0000-0C00-00003B000000}"/>
    <hyperlink ref="G92" r:id="rId61" display="https://www.thorlabs.com/thorproduct.cfm?partnumber=R2" xr:uid="{00000000-0004-0000-0C00-00003C000000}"/>
    <hyperlink ref="G93" r:id="rId62" display="https://www.thorlabs.com/thorproduct.cfm?partnumber=RMC" xr:uid="{00000000-0004-0000-0C00-00003D000000}"/>
    <hyperlink ref="G94" r:id="rId63" display="https://www.thorlabs.com/thorproduct.cfm?partnumber=KMCP" xr:uid="{00000000-0004-0000-0C00-00003E000000}"/>
    <hyperlink ref="G95" r:id="rId64" display="https://www.thorlabs.com/thorproduct.cfm?partnumber=KCP2" xr:uid="{00000000-0004-0000-0C00-00003F000000}"/>
    <hyperlink ref="G96" r:id="rId65" display="https://www.thorlabs.com/thorproduct.cfm?partnumber=KCP1" xr:uid="{00000000-0004-0000-0C00-000040000000}"/>
    <hyperlink ref="G97" r:id="rId66" display="https://www.thorlabs.com/thorproduct.cfm?partnumber=T205-2.0" xr:uid="{00000000-0004-0000-0C00-000041000000}"/>
    <hyperlink ref="G102" r:id="rId67" display="https://www.thorlabs.com/thorproduct.cfm?partnumber=TR3 " xr:uid="{00000000-0004-0000-0C00-000042000000}"/>
    <hyperlink ref="G103" r:id="rId68" display="https://www.thorlabs.com/thorproduct.cfm?partnumber=MC-5" xr:uid="{00000000-0004-0000-0C00-000043000000}"/>
    <hyperlink ref="G104" r:id="rId69" display="https://www.thorlabs.com/thorproduct.cfm?partnumber=RC3" xr:uid="{00000000-0004-0000-0C00-000044000000}"/>
    <hyperlink ref="G105" r:id="rId70" display="https://www.thorlabs.com/thorproduct.cfm?partnumber=CP02B" xr:uid="{00000000-0004-0000-0C00-000045000000}"/>
    <hyperlink ref="G106" r:id="rId71" display="https://www.thorlabs.com/thorproduct.cfm?partnumber=PF10-03-P01" xr:uid="{00000000-0004-0000-0C00-000046000000}"/>
    <hyperlink ref="G107" r:id="rId72" display="https://www.thorlabs.com/thorproduct.cfm?partnumber=cp03" xr:uid="{00000000-0004-0000-0C00-000047000000}"/>
    <hyperlink ref="G108" r:id="rId73" display="https://www.thorlabs.com/thorproduct.cfm?partnumber=BA2 " xr:uid="{00000000-0004-0000-0C00-000048000000}"/>
    <hyperlink ref="G109" r:id="rId74" display="https://www.thorlabs.com/thorproduct.cfm?partnumber=LB1 " xr:uid="{00000000-0004-0000-0C00-000049000000}"/>
    <hyperlink ref="G110" r:id="rId75" display="https://www.thorlabs.com/thorproduct.cfm?partnumber=BT610" xr:uid="{00000000-0004-0000-0C00-00004A000000}"/>
    <hyperlink ref="G111" r:id="rId76" display="https://www.thorlabs.com/thorproduct.cfm?partnumber=er025" xr:uid="{00000000-0004-0000-0C00-00004B000000}"/>
    <hyperlink ref="G112" r:id="rId77" display="https://www.thorlabs.com/thorproduct.cfm?partnumber=TC4" xr:uid="{00000000-0004-0000-0C00-00004C000000}"/>
    <hyperlink ref="G115" r:id="rId78" display="https://www.thorlabs.com/thorproduct.cfm?partnumber=SS8N013" xr:uid="{00000000-0004-0000-0C00-00004D000000}"/>
    <hyperlink ref="G116" r:id="rId79" display="https://www.thorlabs.com/thorproduct.cfm?partnumber=SS6N013" xr:uid="{00000000-0004-0000-0C00-00004E000000}"/>
    <hyperlink ref="G117" r:id="rId80" display="https://www.thorlabs.com/thorproduct.cfm?partnumber=SS3MN3" xr:uid="{00000000-0004-0000-0C00-00004F000000}"/>
    <hyperlink ref="G118" r:id="rId81" display="https://www.thorlabs.com/thorproduct.cfm?partnumber=BKF12" xr:uid="{00000000-0004-0000-0C00-000050000000}"/>
    <hyperlink ref="G119" r:id="rId82" display="https://www.thorlabs.com/thorproduct.cfm?partnumber=T205-2.0" xr:uid="{00000000-0004-0000-0C00-000051000000}"/>
    <hyperlink ref="G125" r:id="rId83" display="https://www.thorlabs.com/thorproduct.cfm?partnumber=SM1D12SS" xr:uid="{00000000-0004-0000-0C00-000052000000}"/>
    <hyperlink ref="G126" r:id="rId84" display="https://www.thorlabs.com/thorproduct.cfm?partnumber=DCP1" xr:uid="{00000000-0004-0000-0C00-000053000000}"/>
    <hyperlink ref="G127" r:id="rId85" display="https://www.thorlabs.com/thorproduct.cfm?partnumber=QRC1A" xr:uid="{00000000-0004-0000-0C00-000054000000}"/>
    <hyperlink ref="G128" r:id="rId86" display="https://www.thorlabs.com/thorproduct.cfm?partnumber=LCPA1" xr:uid="{00000000-0004-0000-0C00-000055000000}"/>
    <hyperlink ref="G129" r:id="rId87" display="https://www.thorlabs.com/thorproduct.cfm?partnumber=QRC2A" xr:uid="{00000000-0004-0000-0C00-000056000000}"/>
    <hyperlink ref="G130" r:id="rId88" display="https://www.thorlabs.com/thorproduct.cfm?partnumber=ER1.5-P4" xr:uid="{00000000-0004-0000-0C00-000057000000}"/>
    <hyperlink ref="G131" r:id="rId89" display="https://www.thorlabs.com/thorproduct.cfm?partnumber=ER2-P4" xr:uid="{00000000-0004-0000-0C00-000058000000}"/>
    <hyperlink ref="G132" r:id="rId90" location="ER3-P4" xr:uid="{00000000-0004-0000-0C00-000059000000}"/>
    <hyperlink ref="G133" r:id="rId91" display="https://www.thorlabs.com/thorproduct.cfm?partnumber=ER4-P4" xr:uid="{00000000-0004-0000-0C00-00005A000000}"/>
    <hyperlink ref="G134" r:id="rId92" display="https://www.thorlabs.com/thorproduct.cfm?partnumber=SM2A6" xr:uid="{00000000-0004-0000-0C00-00005B000000}"/>
    <hyperlink ref="G135" r:id="rId93" location="ad-image-0" display="https://www.thorlabs.com/thorproduct.cfm?partnumber=KCB1#ad-image-0" xr:uid="{00000000-0004-0000-0C00-00005C000000}"/>
    <hyperlink ref="G138" r:id="rId94" display="https://www.thorlabs.com/thorproduct.cfm?partnumber=KC45D" xr:uid="{00000000-0004-0000-0C00-00005D000000}"/>
    <hyperlink ref="G139" r:id="rId95" display="https://www.thorlabs.com/thorproduct.cfm?partnumber=BHM1" xr:uid="{00000000-0004-0000-0C00-00005E000000}"/>
    <hyperlink ref="G142" r:id="rId96" xr:uid="{00000000-0004-0000-0C00-00005F000000}"/>
    <hyperlink ref="G145" r:id="rId97" display="https://www.thorlabs.com/thorproduct.cfm?partnumber=RC1" xr:uid="{00000000-0004-0000-0C00-000060000000}"/>
    <hyperlink ref="G146" r:id="rId98" display="https://www.thorlabs.com/thorproduct.cfm?partnumber=TR3-P5" xr:uid="{00000000-0004-0000-0C00-000061000000}"/>
    <hyperlink ref="G147" r:id="rId99" display="https://www.thorlabs.com/thorproduct.cfm?partnumber=TR4-P5" xr:uid="{00000000-0004-0000-0C00-000062000000}"/>
    <hyperlink ref="G148" r:id="rId100" display="https://www.thorlabs.com/thorproduct.cfm?partnumber=TR6-P5" xr:uid="{00000000-0004-0000-0C00-000063000000}"/>
    <hyperlink ref="G149" r:id="rId101" display="https://www.thorlabs.com/thorproduct.cfm?partnumber=TR8" xr:uid="{00000000-0004-0000-0C00-000064000000}"/>
    <hyperlink ref="G150" r:id="rId102" location="ad-image-0" display="https://www.thorlabs.com/thorproduct.cfm?partnumber=PH3-P5#ad-image-0" xr:uid="{00000000-0004-0000-0C00-000065000000}"/>
    <hyperlink ref="G151" r:id="rId103" display="https://www.thorlabs.com/thorproduct.cfm?partnumber=ER12" xr:uid="{00000000-0004-0000-0C00-000066000000}"/>
    <hyperlink ref="G152" r:id="rId104" display="https://www.thorlabs.com/thorproduct.cfm?partnumber=UM10-AG" xr:uid="{00000000-0004-0000-0C00-000067000000}"/>
    <hyperlink ref="G153" r:id="rId105" display="https://www.thorlabs.com/thorproduct.cfm?partnumber=LCP08" xr:uid="{00000000-0004-0000-0C00-000068000000}"/>
    <hyperlink ref="G154" r:id="rId106" display="https://www.thorlabs.com/thorproduct.cfm?partnumber=SPT1" xr:uid="{00000000-0004-0000-0C00-000069000000}"/>
    <hyperlink ref="G155" r:id="rId107" display="https://www.thorlabs.com/thorproduct.cfm?partnumber=AC254-150-B" xr:uid="{00000000-0004-0000-0C00-00006A000000}"/>
    <hyperlink ref="G156" r:id="rId108" display="https://www.thorlabs.com/thorproduct.cfm?partnumber=AC254-040-B" xr:uid="{00000000-0004-0000-0C00-00006B000000}"/>
    <hyperlink ref="G157" r:id="rId109" display="https://www.thorlabs.com/thorproduct.cfm?partnumber=AC508-250-B" xr:uid="{00000000-0004-0000-0C00-00006C000000}"/>
    <hyperlink ref="G158" r:id="rId110" display="https://www.thorlabs.com/thorproduct.cfm?partnumber=KL01" xr:uid="{00000000-0004-0000-0C00-00006D000000}"/>
    <hyperlink ref="G159" r:id="rId111" display="https://www.thorlabs.com/thorproduct.cfm?partnumber=KL02" xr:uid="{00000000-0004-0000-0C00-00006E000000}"/>
    <hyperlink ref="G160" r:id="rId112" display="https://www.thorlabs.com/thorproduct.cfm?partnumber=KL03" xr:uid="{00000000-0004-0000-0C00-00006F000000}"/>
    <hyperlink ref="G163" r:id="rId113" display="https://www.thorlabs.com/thorproduct.cfm?partnumber=LG9" xr:uid="{00000000-0004-0000-0C00-000070000000}"/>
    <hyperlink ref="G164" r:id="rId114" display="https://www.thorlabs.com/thorproduct.cfm?partnumber=AC254-030-B" xr:uid="{00000000-0004-0000-0C00-000071000000}"/>
    <hyperlink ref="G165" r:id="rId115" display="https://www.thorlabs.com/thorproduct.cfm?partnumber=VRC4" xr:uid="{00000000-0004-0000-0C00-000072000000}"/>
    <hyperlink ref="G166" r:id="rId116" display="https://www.thorlabs.com/thorproduct.cfm?partnumber=SPT1" xr:uid="{00000000-0004-0000-0C00-000073000000}"/>
    <hyperlink ref="G169" r:id="rId117" display="https://www.thorlabs.com/newgrouppage9.cfm?objectgroup_id=112" xr:uid="{00000000-0004-0000-0C00-000074000000}"/>
    <hyperlink ref="G170" r:id="rId118" display="https://www.thorlabs.com/thorproduct.cfm?partnumber=ER1.5-P4" xr:uid="{00000000-0004-0000-0C00-000075000000}"/>
    <hyperlink ref="G171" r:id="rId119" display="https://www.thorlabs.com/thorproduct.cfm?partnumber=P50D" xr:uid="{00000000-0004-0000-0C00-000076000000}"/>
    <hyperlink ref="G172" r:id="rId120" display="https://www.thorlabs.com/newgrouppage9.cfm?objectgroup_id=184&amp;pn=SPT1" xr:uid="{00000000-0004-0000-0C00-000077000000}"/>
  </hyperlinks>
  <pageMargins left="0.7" right="0.7" top="0.75" bottom="0.75" header="0.51180555555555496" footer="0.51180555555555496"/>
  <pageSetup firstPageNumber="0" orientation="portrait" horizontalDpi="300" verticalDpi="300" r:id="rId12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54"/>
  <sheetViews>
    <sheetView showZeros="0" zoomScaleNormal="100" workbookViewId="0">
      <pane ySplit="1" topLeftCell="A2" activePane="bottomLeft" state="frozen"/>
      <selection pane="bottomLeft" activeCell="G26" sqref="G26"/>
    </sheetView>
  </sheetViews>
  <sheetFormatPr defaultColWidth="8.26953125" defaultRowHeight="14.5" x14ac:dyDescent="0.35"/>
  <cols>
    <col min="4" max="4" width="22" customWidth="1"/>
    <col min="5" max="5" width="51" customWidth="1"/>
    <col min="6" max="6" width="4.7265625" customWidth="1"/>
    <col min="7" max="7" width="10.453125" customWidth="1"/>
    <col min="8" max="8" width="4.7265625" customWidth="1"/>
    <col min="10" max="10" width="9.81640625" customWidth="1"/>
    <col min="11" max="12" width="4.1796875" customWidth="1"/>
    <col min="13" max="13" width="20.453125" customWidth="1"/>
    <col min="14" max="14" width="4.1796875" customWidth="1"/>
  </cols>
  <sheetData>
    <row r="1" spans="1:17" s="9" customFormat="1" x14ac:dyDescent="0.35">
      <c r="A1" s="9" t="s">
        <v>0</v>
      </c>
      <c r="B1" s="9" t="s">
        <v>1</v>
      </c>
      <c r="C1" s="9" t="s">
        <v>2</v>
      </c>
      <c r="D1" s="9" t="s">
        <v>931</v>
      </c>
      <c r="E1" s="9" t="s">
        <v>53</v>
      </c>
      <c r="F1" s="9" t="s">
        <v>54</v>
      </c>
      <c r="G1" s="15" t="s">
        <v>1930</v>
      </c>
      <c r="H1" s="9" t="s">
        <v>2224</v>
      </c>
      <c r="I1" s="16" t="s">
        <v>1844</v>
      </c>
      <c r="J1" s="9" t="s">
        <v>58</v>
      </c>
      <c r="K1" s="13" t="s">
        <v>59</v>
      </c>
      <c r="L1" s="13" t="s">
        <v>1465</v>
      </c>
      <c r="M1" s="9" t="s">
        <v>7</v>
      </c>
      <c r="N1" s="3" t="s">
        <v>1466</v>
      </c>
      <c r="O1" s="9" t="s">
        <v>1311</v>
      </c>
      <c r="P1" s="9" t="s">
        <v>1312</v>
      </c>
      <c r="Q1" s="9" t="s">
        <v>1313</v>
      </c>
    </row>
    <row r="3" spans="1:17" x14ac:dyDescent="0.35">
      <c r="D3" t="s">
        <v>2225</v>
      </c>
    </row>
    <row r="4" spans="1:17" x14ac:dyDescent="0.35">
      <c r="E4" t="s">
        <v>2226</v>
      </c>
      <c r="F4">
        <v>2</v>
      </c>
      <c r="G4">
        <v>12.18</v>
      </c>
      <c r="H4" t="s">
        <v>2227</v>
      </c>
      <c r="I4" t="s">
        <v>67</v>
      </c>
      <c r="J4" t="s">
        <v>2228</v>
      </c>
    </row>
    <row r="5" spans="1:17" x14ac:dyDescent="0.35">
      <c r="E5" t="s">
        <v>2229</v>
      </c>
      <c r="F5">
        <v>4</v>
      </c>
      <c r="G5">
        <v>27.04</v>
      </c>
      <c r="H5" t="s">
        <v>2230</v>
      </c>
      <c r="I5" t="s">
        <v>67</v>
      </c>
      <c r="J5" t="s">
        <v>2231</v>
      </c>
    </row>
    <row r="6" spans="1:17" x14ac:dyDescent="0.35">
      <c r="E6" t="s">
        <v>2232</v>
      </c>
      <c r="F6">
        <v>2</v>
      </c>
      <c r="G6">
        <v>10.3</v>
      </c>
      <c r="H6" t="s">
        <v>2233</v>
      </c>
      <c r="I6" t="s">
        <v>67</v>
      </c>
      <c r="J6" t="s">
        <v>2234</v>
      </c>
    </row>
    <row r="7" spans="1:17" x14ac:dyDescent="0.35">
      <c r="E7" t="s">
        <v>2235</v>
      </c>
      <c r="F7">
        <v>1</v>
      </c>
      <c r="G7">
        <v>30.21</v>
      </c>
      <c r="H7" t="s">
        <v>2233</v>
      </c>
      <c r="I7" t="s">
        <v>67</v>
      </c>
      <c r="J7" t="s">
        <v>2236</v>
      </c>
    </row>
    <row r="8" spans="1:17" x14ac:dyDescent="0.35">
      <c r="E8" t="s">
        <v>2237</v>
      </c>
      <c r="F8">
        <v>2</v>
      </c>
      <c r="G8">
        <v>10.93</v>
      </c>
      <c r="H8" t="s">
        <v>2238</v>
      </c>
      <c r="I8" t="s">
        <v>67</v>
      </c>
      <c r="J8" t="s">
        <v>2239</v>
      </c>
    </row>
    <row r="9" spans="1:17" x14ac:dyDescent="0.35">
      <c r="E9" t="s">
        <v>2240</v>
      </c>
      <c r="F9">
        <v>4</v>
      </c>
      <c r="G9">
        <v>20.38</v>
      </c>
      <c r="H9" t="s">
        <v>2241</v>
      </c>
      <c r="I9" t="s">
        <v>67</v>
      </c>
      <c r="J9" t="s">
        <v>2032</v>
      </c>
    </row>
    <row r="10" spans="1:17" x14ac:dyDescent="0.35">
      <c r="E10" t="s">
        <v>2242</v>
      </c>
      <c r="F10">
        <v>4</v>
      </c>
      <c r="G10">
        <v>67.239999999999995</v>
      </c>
      <c r="H10" s="29" t="s">
        <v>2243</v>
      </c>
      <c r="I10" t="s">
        <v>67</v>
      </c>
      <c r="J10" t="s">
        <v>2244</v>
      </c>
    </row>
    <row r="11" spans="1:17" x14ac:dyDescent="0.35">
      <c r="E11" t="s">
        <v>2245</v>
      </c>
      <c r="F11">
        <v>2</v>
      </c>
      <c r="G11">
        <v>25.95</v>
      </c>
      <c r="H11" t="s">
        <v>2246</v>
      </c>
      <c r="I11" t="s">
        <v>67</v>
      </c>
      <c r="J11" t="s">
        <v>2247</v>
      </c>
    </row>
    <row r="12" spans="1:17" x14ac:dyDescent="0.35">
      <c r="E12" t="s">
        <v>2248</v>
      </c>
      <c r="F12">
        <v>4</v>
      </c>
      <c r="G12">
        <v>34.94</v>
      </c>
      <c r="H12" t="s">
        <v>2246</v>
      </c>
      <c r="I12" t="s">
        <v>67</v>
      </c>
      <c r="J12" t="s">
        <v>2249</v>
      </c>
    </row>
    <row r="13" spans="1:17" x14ac:dyDescent="0.35">
      <c r="D13" t="s">
        <v>17</v>
      </c>
      <c r="E13" t="s">
        <v>2250</v>
      </c>
      <c r="F13">
        <v>2</v>
      </c>
      <c r="G13">
        <v>37.299999999999997</v>
      </c>
      <c r="H13" t="s">
        <v>2246</v>
      </c>
      <c r="I13" t="s">
        <v>67</v>
      </c>
      <c r="J13" t="s">
        <v>2251</v>
      </c>
    </row>
    <row r="15" spans="1:17" x14ac:dyDescent="0.35">
      <c r="E15" t="s">
        <v>2252</v>
      </c>
      <c r="F15">
        <v>1</v>
      </c>
      <c r="G15">
        <v>55.78</v>
      </c>
      <c r="H15" t="s">
        <v>2253</v>
      </c>
      <c r="I15" t="s">
        <v>1206</v>
      </c>
      <c r="J15" t="s">
        <v>2254</v>
      </c>
    </row>
    <row r="16" spans="1:17" x14ac:dyDescent="0.35">
      <c r="E16" t="s">
        <v>2255</v>
      </c>
      <c r="F16">
        <v>1</v>
      </c>
      <c r="G16">
        <v>20</v>
      </c>
      <c r="H16" t="s">
        <v>2256</v>
      </c>
      <c r="I16" t="s">
        <v>754</v>
      </c>
      <c r="J16" t="s">
        <v>2257</v>
      </c>
    </row>
    <row r="18" spans="3:13" x14ac:dyDescent="0.35">
      <c r="C18" t="s">
        <v>2258</v>
      </c>
    </row>
    <row r="19" spans="3:13" x14ac:dyDescent="0.35">
      <c r="D19" t="s">
        <v>2259</v>
      </c>
      <c r="G19">
        <f>SUMPRODUCT(F20:F24,G20:G24)</f>
        <v>359.71999999999997</v>
      </c>
    </row>
    <row r="20" spans="3:13" x14ac:dyDescent="0.35">
      <c r="E20" t="s">
        <v>2248</v>
      </c>
      <c r="F20">
        <v>5</v>
      </c>
      <c r="G20">
        <v>34.94</v>
      </c>
      <c r="H20" s="29" t="s">
        <v>2246</v>
      </c>
      <c r="I20" t="s">
        <v>67</v>
      </c>
      <c r="J20" t="s">
        <v>2249</v>
      </c>
    </row>
    <row r="21" spans="3:13" x14ac:dyDescent="0.35">
      <c r="E21" t="s">
        <v>2245</v>
      </c>
      <c r="F21">
        <v>1</v>
      </c>
      <c r="G21">
        <v>25.95</v>
      </c>
      <c r="H21" t="s">
        <v>2246</v>
      </c>
      <c r="I21" t="s">
        <v>67</v>
      </c>
      <c r="J21" t="s">
        <v>2247</v>
      </c>
    </row>
    <row r="22" spans="3:13" x14ac:dyDescent="0.35">
      <c r="E22" t="s">
        <v>2260</v>
      </c>
      <c r="F22">
        <v>2</v>
      </c>
      <c r="G22">
        <v>24.35</v>
      </c>
      <c r="H22" s="29" t="s">
        <v>2261</v>
      </c>
      <c r="I22" t="s">
        <v>67</v>
      </c>
      <c r="J22" t="s">
        <v>2262</v>
      </c>
    </row>
    <row r="23" spans="3:13" x14ac:dyDescent="0.35">
      <c r="E23" t="s">
        <v>2263</v>
      </c>
      <c r="F23">
        <v>3</v>
      </c>
      <c r="G23">
        <v>31.38</v>
      </c>
      <c r="H23" s="29" t="s">
        <v>2264</v>
      </c>
      <c r="I23" t="s">
        <v>67</v>
      </c>
      <c r="J23" t="s">
        <v>2265</v>
      </c>
      <c r="M23" t="s">
        <v>2266</v>
      </c>
    </row>
    <row r="24" spans="3:13" x14ac:dyDescent="0.35">
      <c r="D24" t="s">
        <v>17</v>
      </c>
      <c r="E24" t="s">
        <v>2267</v>
      </c>
      <c r="F24">
        <v>1</v>
      </c>
      <c r="G24">
        <v>16.23</v>
      </c>
      <c r="H24" s="29" t="s">
        <v>2268</v>
      </c>
      <c r="I24" t="s">
        <v>67</v>
      </c>
      <c r="J24" t="s">
        <v>2269</v>
      </c>
    </row>
    <row r="25" spans="3:13" x14ac:dyDescent="0.35">
      <c r="D25" t="s">
        <v>2270</v>
      </c>
      <c r="G25">
        <f>SUMPRODUCT(F26:F30,G26:G30)</f>
        <v>143.63000000000002</v>
      </c>
    </row>
    <row r="26" spans="3:13" x14ac:dyDescent="0.35">
      <c r="E26" t="s">
        <v>2271</v>
      </c>
      <c r="F26">
        <v>5</v>
      </c>
      <c r="G26">
        <f>0.53*28</f>
        <v>14.84</v>
      </c>
      <c r="H26" s="29" t="s">
        <v>2272</v>
      </c>
      <c r="I26" t="s">
        <v>1206</v>
      </c>
      <c r="J26" t="s">
        <v>2249</v>
      </c>
      <c r="K26">
        <v>5</v>
      </c>
    </row>
    <row r="27" spans="3:13" x14ac:dyDescent="0.35">
      <c r="E27" t="s">
        <v>2273</v>
      </c>
      <c r="F27">
        <v>1</v>
      </c>
      <c r="G27">
        <f>0.53*20</f>
        <v>10.600000000000001</v>
      </c>
      <c r="H27" s="29" t="s">
        <v>2272</v>
      </c>
      <c r="I27" t="s">
        <v>1206</v>
      </c>
      <c r="J27" t="s">
        <v>2247</v>
      </c>
      <c r="K27">
        <v>5</v>
      </c>
    </row>
    <row r="28" spans="3:13" x14ac:dyDescent="0.35">
      <c r="E28" t="s">
        <v>2274</v>
      </c>
      <c r="F28">
        <v>2</v>
      </c>
      <c r="G28">
        <f>0.53*18</f>
        <v>9.5400000000000009</v>
      </c>
      <c r="H28" s="29" t="s">
        <v>2272</v>
      </c>
      <c r="I28" t="s">
        <v>1206</v>
      </c>
      <c r="J28" t="s">
        <v>2262</v>
      </c>
      <c r="K28">
        <v>5</v>
      </c>
    </row>
    <row r="29" spans="3:13" x14ac:dyDescent="0.35">
      <c r="E29" t="s">
        <v>2275</v>
      </c>
      <c r="F29">
        <v>3</v>
      </c>
      <c r="G29">
        <f>0.53*22</f>
        <v>11.66</v>
      </c>
      <c r="H29" s="29" t="s">
        <v>2272</v>
      </c>
      <c r="I29" t="s">
        <v>1206</v>
      </c>
      <c r="J29" t="s">
        <v>2265</v>
      </c>
      <c r="K29">
        <v>5</v>
      </c>
    </row>
    <row r="30" spans="3:13" x14ac:dyDescent="0.35">
      <c r="D30" t="s">
        <v>17</v>
      </c>
      <c r="E30" t="s">
        <v>2276</v>
      </c>
      <c r="F30">
        <v>1</v>
      </c>
      <c r="G30">
        <f>0.53*9</f>
        <v>4.7700000000000005</v>
      </c>
      <c r="H30" s="29" t="s">
        <v>2272</v>
      </c>
      <c r="I30" t="s">
        <v>1206</v>
      </c>
      <c r="J30" t="s">
        <v>2269</v>
      </c>
      <c r="K30">
        <v>5</v>
      </c>
    </row>
    <row r="31" spans="3:13" x14ac:dyDescent="0.35">
      <c r="D31" t="s">
        <v>2277</v>
      </c>
      <c r="G31">
        <f>SUMPRODUCT(F32:F33,G32:G33)</f>
        <v>147.41</v>
      </c>
      <c r="H31" s="29"/>
    </row>
    <row r="32" spans="3:13" x14ac:dyDescent="0.35">
      <c r="E32" t="s">
        <v>2278</v>
      </c>
      <c r="F32">
        <v>6</v>
      </c>
      <c r="G32">
        <v>15.36</v>
      </c>
      <c r="H32" s="29" t="s">
        <v>2279</v>
      </c>
      <c r="I32" t="s">
        <v>1206</v>
      </c>
      <c r="J32" t="s">
        <v>2280</v>
      </c>
      <c r="M32" t="s">
        <v>2281</v>
      </c>
    </row>
    <row r="33" spans="2:13" x14ac:dyDescent="0.35">
      <c r="D33" t="s">
        <v>17</v>
      </c>
      <c r="E33" t="s">
        <v>2282</v>
      </c>
      <c r="F33">
        <v>5</v>
      </c>
      <c r="G33">
        <v>11.05</v>
      </c>
      <c r="H33" s="29" t="s">
        <v>2283</v>
      </c>
      <c r="I33" t="s">
        <v>1206</v>
      </c>
      <c r="J33" t="s">
        <v>2280</v>
      </c>
      <c r="M33" t="s">
        <v>2284</v>
      </c>
    </row>
    <row r="34" spans="2:13" x14ac:dyDescent="0.35">
      <c r="D34" t="s">
        <v>2285</v>
      </c>
      <c r="G34">
        <f>SUMPRODUCT(F35:F38,G35:G38)</f>
        <v>154.01</v>
      </c>
    </row>
    <row r="35" spans="2:13" x14ac:dyDescent="0.35">
      <c r="E35" t="s">
        <v>2240</v>
      </c>
      <c r="F35">
        <v>2</v>
      </c>
      <c r="G35">
        <v>20.38</v>
      </c>
      <c r="H35" s="29" t="s">
        <v>2241</v>
      </c>
      <c r="I35" t="s">
        <v>67</v>
      </c>
      <c r="J35" t="s">
        <v>2032</v>
      </c>
      <c r="M35" t="s">
        <v>2286</v>
      </c>
    </row>
    <row r="36" spans="2:13" x14ac:dyDescent="0.35">
      <c r="E36" t="s">
        <v>2287</v>
      </c>
      <c r="F36">
        <v>7</v>
      </c>
      <c r="G36">
        <v>12.04</v>
      </c>
      <c r="H36" s="29" t="s">
        <v>2288</v>
      </c>
      <c r="I36" t="s">
        <v>1206</v>
      </c>
      <c r="J36" t="s">
        <v>2289</v>
      </c>
    </row>
    <row r="37" spans="2:13" x14ac:dyDescent="0.35">
      <c r="E37" t="s">
        <v>2290</v>
      </c>
      <c r="F37">
        <v>1</v>
      </c>
      <c r="G37">
        <v>11.47</v>
      </c>
      <c r="H37" s="29" t="s">
        <v>2291</v>
      </c>
      <c r="I37" t="s">
        <v>1206</v>
      </c>
      <c r="J37" t="s">
        <v>2292</v>
      </c>
    </row>
    <row r="38" spans="2:13" x14ac:dyDescent="0.35">
      <c r="D38" t="s">
        <v>17</v>
      </c>
      <c r="E38" t="s">
        <v>2293</v>
      </c>
      <c r="F38">
        <v>2</v>
      </c>
      <c r="G38">
        <v>8.75</v>
      </c>
      <c r="H38" s="29" t="s">
        <v>2294</v>
      </c>
      <c r="I38" t="s">
        <v>1206</v>
      </c>
      <c r="J38" t="s">
        <v>2295</v>
      </c>
    </row>
    <row r="39" spans="2:13" x14ac:dyDescent="0.35">
      <c r="B39" t="s">
        <v>2296</v>
      </c>
    </row>
    <row r="40" spans="2:13" x14ac:dyDescent="0.35">
      <c r="C40" t="s">
        <v>2297</v>
      </c>
    </row>
    <row r="41" spans="2:13" x14ac:dyDescent="0.35">
      <c r="E41" t="s">
        <v>2298</v>
      </c>
      <c r="K41">
        <v>14</v>
      </c>
      <c r="M41" t="s">
        <v>2299</v>
      </c>
    </row>
    <row r="42" spans="2:13" x14ac:dyDescent="0.35">
      <c r="E42" t="s">
        <v>2300</v>
      </c>
      <c r="I42" t="s">
        <v>67</v>
      </c>
      <c r="K42">
        <v>14</v>
      </c>
      <c r="M42" t="s">
        <v>2301</v>
      </c>
    </row>
    <row r="43" spans="2:13" x14ac:dyDescent="0.35">
      <c r="E43" t="s">
        <v>2302</v>
      </c>
      <c r="I43" t="s">
        <v>67</v>
      </c>
      <c r="K43">
        <v>14</v>
      </c>
      <c r="M43" t="s">
        <v>2303</v>
      </c>
    </row>
    <row r="44" spans="2:13" x14ac:dyDescent="0.35">
      <c r="E44" t="s">
        <v>2304</v>
      </c>
      <c r="I44" t="s">
        <v>67</v>
      </c>
      <c r="K44">
        <v>14</v>
      </c>
      <c r="M44" t="s">
        <v>2305</v>
      </c>
    </row>
    <row r="45" spans="2:13" x14ac:dyDescent="0.35">
      <c r="E45" t="s">
        <v>2306</v>
      </c>
      <c r="I45" t="s">
        <v>67</v>
      </c>
      <c r="K45">
        <v>14</v>
      </c>
      <c r="M45" t="s">
        <v>2307</v>
      </c>
    </row>
    <row r="46" spans="2:13" x14ac:dyDescent="0.35">
      <c r="E46" t="s">
        <v>2308</v>
      </c>
      <c r="I46" t="s">
        <v>67</v>
      </c>
      <c r="K46">
        <v>14</v>
      </c>
      <c r="M46" t="s">
        <v>2309</v>
      </c>
    </row>
    <row r="47" spans="2:13" x14ac:dyDescent="0.35">
      <c r="C47" t="s">
        <v>17</v>
      </c>
      <c r="E47" t="s">
        <v>2310</v>
      </c>
      <c r="I47" t="s">
        <v>67</v>
      </c>
      <c r="K47">
        <v>14</v>
      </c>
      <c r="M47" t="s">
        <v>2311</v>
      </c>
    </row>
    <row r="48" spans="2:13" x14ac:dyDescent="0.35">
      <c r="C48" t="s">
        <v>2312</v>
      </c>
    </row>
    <row r="49" spans="3:11" x14ac:dyDescent="0.35">
      <c r="D49" t="s">
        <v>2312</v>
      </c>
    </row>
    <row r="50" spans="3:11" x14ac:dyDescent="0.35">
      <c r="D50" t="s">
        <v>17</v>
      </c>
      <c r="E50" t="s">
        <v>2313</v>
      </c>
      <c r="F50">
        <v>3</v>
      </c>
      <c r="I50" t="s">
        <v>67</v>
      </c>
      <c r="K50">
        <v>14</v>
      </c>
    </row>
    <row r="51" spans="3:11" x14ac:dyDescent="0.35">
      <c r="E51" t="s">
        <v>2298</v>
      </c>
    </row>
    <row r="52" spans="3:11" x14ac:dyDescent="0.35">
      <c r="E52" t="s">
        <v>2304</v>
      </c>
    </row>
    <row r="53" spans="3:11" x14ac:dyDescent="0.35">
      <c r="C53" t="s">
        <v>17</v>
      </c>
      <c r="E53" t="s">
        <v>2310</v>
      </c>
    </row>
    <row r="54" spans="3:11" x14ac:dyDescent="0.35">
      <c r="E54" t="s">
        <v>2242</v>
      </c>
      <c r="F54">
        <v>2</v>
      </c>
      <c r="G54">
        <v>67.239999999999995</v>
      </c>
      <c r="H54" s="29" t="s">
        <v>2243</v>
      </c>
      <c r="I54" t="s">
        <v>67</v>
      </c>
      <c r="J54" t="s">
        <v>2244</v>
      </c>
    </row>
  </sheetData>
  <hyperlinks>
    <hyperlink ref="H4" r:id="rId1" location="6748" xr:uid="{00000000-0004-0000-0D00-000000000000}"/>
    <hyperlink ref="H5" r:id="rId2" location="223" xr:uid="{00000000-0004-0000-0D00-000001000000}"/>
    <hyperlink ref="H6" r:id="rId3" location="4101" xr:uid="{00000000-0004-0000-0D00-000002000000}"/>
    <hyperlink ref="H7" r:id="rId4" location="4101" xr:uid="{00000000-0004-0000-0D00-000003000000}"/>
    <hyperlink ref="H8" r:id="rId5" location="6751" xr:uid="{00000000-0004-0000-0D00-000004000000}"/>
    <hyperlink ref="H9" r:id="rId6" location="195" xr:uid="{00000000-0004-0000-0D00-000005000000}"/>
    <hyperlink ref="H10" r:id="rId7" display="https://www.thorlabs.com/thorproduct.cfm?partnumber=TB4" xr:uid="{00000000-0004-0000-0D00-000006000000}"/>
    <hyperlink ref="H11" r:id="rId8" location="194" xr:uid="{00000000-0004-0000-0D00-000007000000}"/>
    <hyperlink ref="H12" r:id="rId9" location="194" xr:uid="{00000000-0004-0000-0D00-000008000000}"/>
    <hyperlink ref="H13" r:id="rId10" location="194" xr:uid="{00000000-0004-0000-0D00-000009000000}"/>
    <hyperlink ref="H15" r:id="rId11" xr:uid="{00000000-0004-0000-0D00-00000A000000}"/>
    <hyperlink ref="H16" r:id="rId12" xr:uid="{00000000-0004-0000-0D00-00000B000000}"/>
    <hyperlink ref="H20" r:id="rId13" display="https://www.thorlabs.com/newgrouppage9.cfm?objectgroup_id=194" xr:uid="{00000000-0004-0000-0D00-00000C000000}"/>
    <hyperlink ref="H21" r:id="rId14" location="194" xr:uid="{00000000-0004-0000-0D00-00000D000000}"/>
    <hyperlink ref="H22" r:id="rId15" display="https://www.thorlabs.com/thorproduct.cfm?partnumber=XE25L18" xr:uid="{00000000-0004-0000-0D00-00000E000000}"/>
    <hyperlink ref="H23" r:id="rId16" display="https://www.thorlabs.com/thorproduct.cfm?partnumber=XE25L24" xr:uid="{00000000-0004-0000-0D00-00000F000000}"/>
    <hyperlink ref="H24" r:id="rId17" display="https://www.thorlabs.com/thorproduct.cfm?partnumber=XE25L09" xr:uid="{00000000-0004-0000-0D00-000010000000}"/>
    <hyperlink ref="H26" r:id="rId18" xr:uid="{00000000-0004-0000-0D00-000011000000}"/>
    <hyperlink ref="H27" r:id="rId19" xr:uid="{00000000-0004-0000-0D00-000012000000}"/>
    <hyperlink ref="H28" r:id="rId20" xr:uid="{00000000-0004-0000-0D00-000013000000}"/>
    <hyperlink ref="H29" r:id="rId21" xr:uid="{00000000-0004-0000-0D00-000014000000}"/>
    <hyperlink ref="H30" r:id="rId22" xr:uid="{00000000-0004-0000-0D00-000015000000}"/>
    <hyperlink ref="H32" r:id="rId23" xr:uid="{00000000-0004-0000-0D00-000016000000}"/>
    <hyperlink ref="H33" r:id="rId24" xr:uid="{00000000-0004-0000-0D00-000017000000}"/>
    <hyperlink ref="H35" r:id="rId25" display="https://www.thorlabs.com/newgrouppage9.cfm?objectgroup_id=195" xr:uid="{00000000-0004-0000-0D00-000018000000}"/>
    <hyperlink ref="H36" r:id="rId26" xr:uid="{00000000-0004-0000-0D00-000019000000}"/>
    <hyperlink ref="H37" r:id="rId27" xr:uid="{00000000-0004-0000-0D00-00001A000000}"/>
    <hyperlink ref="H38" r:id="rId28" xr:uid="{00000000-0004-0000-0D00-00001B000000}"/>
    <hyperlink ref="H54" r:id="rId29" display="https://www.thorlabs.com/thorproduct.cfm?partnumber=TB4" xr:uid="{00000000-0004-0000-0D00-00001C000000}"/>
  </hyperlinks>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3"/>
  <sheetViews>
    <sheetView showZeros="0" zoomScaleNormal="100" workbookViewId="0">
      <selection activeCell="J1" sqref="J1"/>
    </sheetView>
  </sheetViews>
  <sheetFormatPr defaultColWidth="8.26953125" defaultRowHeight="14.5" x14ac:dyDescent="0.35"/>
  <cols>
    <col min="4" max="4" width="22" customWidth="1"/>
    <col min="5" max="5" width="51" customWidth="1"/>
    <col min="6" max="6" width="4.7265625" customWidth="1"/>
    <col min="7" max="7" width="10.453125" customWidth="1"/>
    <col min="8" max="8" width="4.7265625" customWidth="1"/>
    <col min="10" max="10" width="9.81640625" customWidth="1"/>
    <col min="11" max="12" width="4.1796875" customWidth="1"/>
    <col min="13" max="13" width="20.453125" customWidth="1"/>
    <col min="14" max="14" width="4.1796875" customWidth="1"/>
  </cols>
  <sheetData>
    <row r="1" spans="1:17" s="9" customFormat="1" x14ac:dyDescent="0.35">
      <c r="A1" s="9" t="s">
        <v>0</v>
      </c>
      <c r="B1" s="9" t="s">
        <v>1</v>
      </c>
      <c r="C1" s="9" t="s">
        <v>2</v>
      </c>
      <c r="D1" s="9" t="s">
        <v>931</v>
      </c>
      <c r="E1" s="9" t="s">
        <v>53</v>
      </c>
      <c r="F1" s="9" t="s">
        <v>54</v>
      </c>
      <c r="G1" s="15" t="s">
        <v>1930</v>
      </c>
      <c r="H1" s="9" t="s">
        <v>2224</v>
      </c>
      <c r="I1" s="16" t="s">
        <v>1844</v>
      </c>
      <c r="J1" s="9" t="s">
        <v>58</v>
      </c>
      <c r="K1" s="13" t="s">
        <v>59</v>
      </c>
      <c r="L1" s="13" t="s">
        <v>1465</v>
      </c>
      <c r="M1" s="9" t="s">
        <v>7</v>
      </c>
      <c r="N1" s="3" t="s">
        <v>1466</v>
      </c>
      <c r="O1" s="9" t="s">
        <v>1311</v>
      </c>
      <c r="P1" s="9" t="s">
        <v>1312</v>
      </c>
      <c r="Q1" s="9" t="s">
        <v>1313</v>
      </c>
    </row>
    <row r="3" spans="1:17" x14ac:dyDescent="0.35">
      <c r="E3" t="s">
        <v>2314</v>
      </c>
    </row>
    <row r="4" spans="1:17" x14ac:dyDescent="0.35">
      <c r="C4" t="s">
        <v>2315</v>
      </c>
    </row>
    <row r="5" spans="1:17" x14ac:dyDescent="0.35">
      <c r="J5" t="s">
        <v>2014</v>
      </c>
    </row>
    <row r="6" spans="1:17" x14ac:dyDescent="0.35">
      <c r="J6" t="s">
        <v>2213</v>
      </c>
    </row>
    <row r="7" spans="1:17" x14ac:dyDescent="0.35">
      <c r="D7" t="s">
        <v>17</v>
      </c>
      <c r="E7" t="s">
        <v>2316</v>
      </c>
      <c r="J7" t="s">
        <v>2317</v>
      </c>
    </row>
    <row r="9" spans="1:17" x14ac:dyDescent="0.35">
      <c r="D9" t="s">
        <v>2318</v>
      </c>
    </row>
    <row r="13" spans="1:17" x14ac:dyDescent="0.35">
      <c r="D13" t="s">
        <v>17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2"/>
  <sheetViews>
    <sheetView showZeros="0" zoomScaleNormal="100" workbookViewId="0">
      <selection activeCell="B22" sqref="B22"/>
    </sheetView>
  </sheetViews>
  <sheetFormatPr defaultColWidth="8.26953125" defaultRowHeight="14.5" x14ac:dyDescent="0.35"/>
  <cols>
    <col min="1" max="1" width="17.54296875" customWidth="1"/>
    <col min="2" max="2" width="34.7265625" customWidth="1"/>
    <col min="3" max="3" width="65.453125" customWidth="1"/>
    <col min="4" max="4" width="52.453125" customWidth="1"/>
  </cols>
  <sheetData>
    <row r="1" spans="1:4" x14ac:dyDescent="0.35">
      <c r="B1" t="s">
        <v>2319</v>
      </c>
      <c r="C1" t="s">
        <v>2320</v>
      </c>
      <c r="D1" t="s">
        <v>2321</v>
      </c>
    </row>
    <row r="2" spans="1:4" x14ac:dyDescent="0.35">
      <c r="A2" t="s">
        <v>515</v>
      </c>
      <c r="B2" t="s">
        <v>2322</v>
      </c>
      <c r="C2" t="s">
        <v>2323</v>
      </c>
    </row>
    <row r="3" spans="1:4" x14ac:dyDescent="0.35">
      <c r="A3" t="s">
        <v>583</v>
      </c>
      <c r="B3" t="s">
        <v>2324</v>
      </c>
      <c r="C3" t="s">
        <v>2325</v>
      </c>
    </row>
    <row r="4" spans="1:4" x14ac:dyDescent="0.35">
      <c r="A4" t="s">
        <v>566</v>
      </c>
      <c r="B4" t="s">
        <v>2326</v>
      </c>
      <c r="D4" t="s">
        <v>2327</v>
      </c>
    </row>
    <row r="5" spans="1:4" x14ac:dyDescent="0.35">
      <c r="A5" t="s">
        <v>570</v>
      </c>
      <c r="B5" t="s">
        <v>2328</v>
      </c>
      <c r="D5" t="s">
        <v>2329</v>
      </c>
    </row>
    <row r="6" spans="1:4" x14ac:dyDescent="0.35">
      <c r="A6" t="s">
        <v>1084</v>
      </c>
      <c r="B6" t="s">
        <v>2330</v>
      </c>
      <c r="D6" t="s">
        <v>2331</v>
      </c>
    </row>
    <row r="7" spans="1:4" x14ac:dyDescent="0.35">
      <c r="A7" t="s">
        <v>515</v>
      </c>
    </row>
    <row r="8" spans="1:4" x14ac:dyDescent="0.35">
      <c r="A8" t="s">
        <v>515</v>
      </c>
    </row>
    <row r="9" spans="1:4" x14ac:dyDescent="0.35">
      <c r="A9" t="s">
        <v>515</v>
      </c>
    </row>
    <row r="10" spans="1:4" x14ac:dyDescent="0.35">
      <c r="A10" t="s">
        <v>2332</v>
      </c>
    </row>
    <row r="11" spans="1:4" x14ac:dyDescent="0.35">
      <c r="A11" t="s">
        <v>533</v>
      </c>
      <c r="B11" t="s">
        <v>2333</v>
      </c>
    </row>
    <row r="12" spans="1:4" x14ac:dyDescent="0.35">
      <c r="A12" t="s">
        <v>533</v>
      </c>
    </row>
    <row r="13" spans="1:4" x14ac:dyDescent="0.35">
      <c r="A13" t="s">
        <v>2332</v>
      </c>
    </row>
    <row r="14" spans="1:4" x14ac:dyDescent="0.35">
      <c r="A14" t="s">
        <v>2334</v>
      </c>
    </row>
    <row r="15" spans="1:4" x14ac:dyDescent="0.35">
      <c r="A15" t="s">
        <v>547</v>
      </c>
      <c r="B15" t="s">
        <v>2335</v>
      </c>
      <c r="D15" t="s">
        <v>2336</v>
      </c>
    </row>
    <row r="16" spans="1:4" x14ac:dyDescent="0.35">
      <c r="A16" t="s">
        <v>2337</v>
      </c>
    </row>
    <row r="17" spans="1:4" x14ac:dyDescent="0.35">
      <c r="A17" t="s">
        <v>956</v>
      </c>
    </row>
    <row r="18" spans="1:4" x14ac:dyDescent="0.35">
      <c r="A18" t="s">
        <v>956</v>
      </c>
    </row>
    <row r="19" spans="1:4" x14ac:dyDescent="0.35">
      <c r="A19" t="s">
        <v>1268</v>
      </c>
      <c r="B19" t="s">
        <v>2338</v>
      </c>
      <c r="D19" t="s">
        <v>2339</v>
      </c>
    </row>
    <row r="20" spans="1:4" x14ac:dyDescent="0.35">
      <c r="A20" t="s">
        <v>2340</v>
      </c>
      <c r="B20" t="s">
        <v>2341</v>
      </c>
    </row>
    <row r="21" spans="1:4" x14ac:dyDescent="0.35">
      <c r="A21" t="s">
        <v>1394</v>
      </c>
      <c r="B21" t="s">
        <v>2342</v>
      </c>
    </row>
    <row r="22" spans="1:4" x14ac:dyDescent="0.35">
      <c r="A22" t="s">
        <v>766</v>
      </c>
      <c r="B22" t="s">
        <v>2343</v>
      </c>
    </row>
    <row r="23" spans="1:4" x14ac:dyDescent="0.35">
      <c r="A23" t="s">
        <v>552</v>
      </c>
      <c r="B23" t="s">
        <v>2344</v>
      </c>
      <c r="D23" t="s">
        <v>2345</v>
      </c>
    </row>
    <row r="24" spans="1:4" x14ac:dyDescent="0.35">
      <c r="A24" t="s">
        <v>2346</v>
      </c>
      <c r="B24" t="s">
        <v>2347</v>
      </c>
    </row>
    <row r="25" spans="1:4" x14ac:dyDescent="0.35">
      <c r="A25" t="s">
        <v>1397</v>
      </c>
      <c r="B25" t="s">
        <v>2348</v>
      </c>
    </row>
    <row r="26" spans="1:4" x14ac:dyDescent="0.35">
      <c r="A26" t="s">
        <v>562</v>
      </c>
      <c r="B26" t="s">
        <v>2344</v>
      </c>
      <c r="D26" t="s">
        <v>2349</v>
      </c>
    </row>
    <row r="27" spans="1:4" x14ac:dyDescent="0.35">
      <c r="A27" t="s">
        <v>552</v>
      </c>
    </row>
    <row r="28" spans="1:4" x14ac:dyDescent="0.35">
      <c r="A28" t="s">
        <v>2350</v>
      </c>
      <c r="B28" t="s">
        <v>2351</v>
      </c>
    </row>
    <row r="29" spans="1:4" x14ac:dyDescent="0.35">
      <c r="A29" t="s">
        <v>557</v>
      </c>
      <c r="B29" t="s">
        <v>2344</v>
      </c>
      <c r="D29" t="s">
        <v>2352</v>
      </c>
    </row>
    <row r="30" spans="1:4" x14ac:dyDescent="0.35">
      <c r="A30" t="s">
        <v>2353</v>
      </c>
      <c r="B30" t="s">
        <v>2354</v>
      </c>
    </row>
    <row r="31" spans="1:4" x14ac:dyDescent="0.35">
      <c r="A31" t="s">
        <v>2355</v>
      </c>
    </row>
    <row r="32" spans="1:4" x14ac:dyDescent="0.35">
      <c r="A32" t="s">
        <v>2355</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9"/>
  <sheetViews>
    <sheetView showZeros="0" zoomScaleNormal="100" workbookViewId="0">
      <selection activeCell="D19" sqref="D19"/>
    </sheetView>
  </sheetViews>
  <sheetFormatPr defaultColWidth="8.26953125" defaultRowHeight="14.5" x14ac:dyDescent="0.35"/>
  <cols>
    <col min="1" max="1" width="20" customWidth="1"/>
    <col min="2" max="2" width="27" customWidth="1"/>
    <col min="3" max="3" width="3.81640625" customWidth="1"/>
    <col min="4" max="4" width="64.26953125" customWidth="1"/>
    <col min="8" max="8" width="15.7265625" customWidth="1"/>
  </cols>
  <sheetData>
    <row r="1" spans="1:10" x14ac:dyDescent="0.35">
      <c r="A1" s="1" t="s">
        <v>1841</v>
      </c>
      <c r="B1" s="1" t="s">
        <v>931</v>
      </c>
      <c r="C1" s="1" t="s">
        <v>1967</v>
      </c>
      <c r="D1" s="1" t="s">
        <v>53</v>
      </c>
      <c r="E1" s="1" t="s">
        <v>54</v>
      </c>
      <c r="F1" s="12" t="s">
        <v>1930</v>
      </c>
      <c r="G1" s="1" t="s">
        <v>56</v>
      </c>
      <c r="H1" s="12" t="s">
        <v>57</v>
      </c>
      <c r="I1" s="21" t="s">
        <v>58</v>
      </c>
      <c r="J1" s="1" t="s">
        <v>7</v>
      </c>
    </row>
    <row r="2" spans="1:10" ht="15.75" customHeight="1" x14ac:dyDescent="0.35">
      <c r="D2" t="s">
        <v>2356</v>
      </c>
      <c r="E2">
        <v>1</v>
      </c>
      <c r="F2">
        <v>280000</v>
      </c>
      <c r="H2" t="s">
        <v>2357</v>
      </c>
      <c r="J2" t="s">
        <v>2358</v>
      </c>
    </row>
    <row r="3" spans="1:10" x14ac:dyDescent="0.35">
      <c r="D3" t="s">
        <v>2359</v>
      </c>
      <c r="E3">
        <v>1</v>
      </c>
      <c r="F3">
        <f>5508+3787</f>
        <v>9295</v>
      </c>
    </row>
    <row r="4" spans="1:10" s="1" customFormat="1" x14ac:dyDescent="0.35">
      <c r="D4" s="1" t="s">
        <v>716</v>
      </c>
      <c r="E4" s="1" t="s">
        <v>2360</v>
      </c>
      <c r="F4" s="30">
        <v>5500</v>
      </c>
      <c r="G4" s="29" t="s">
        <v>717</v>
      </c>
      <c r="H4" s="31" t="s">
        <v>718</v>
      </c>
      <c r="I4" s="31" t="s">
        <v>9</v>
      </c>
      <c r="J4" s="1" t="s">
        <v>719</v>
      </c>
    </row>
    <row r="5" spans="1:10" x14ac:dyDescent="0.35">
      <c r="B5" t="s">
        <v>2361</v>
      </c>
    </row>
    <row r="8" spans="1:10" x14ac:dyDescent="0.35">
      <c r="A8" t="s">
        <v>2362</v>
      </c>
    </row>
    <row r="9" spans="1:10" x14ac:dyDescent="0.35">
      <c r="D9" t="s">
        <v>2363</v>
      </c>
      <c r="E9">
        <v>1</v>
      </c>
      <c r="F9">
        <v>261.19</v>
      </c>
      <c r="G9" s="29" t="s">
        <v>2364</v>
      </c>
      <c r="H9" t="s">
        <v>844</v>
      </c>
    </row>
    <row r="10" spans="1:10" x14ac:dyDescent="0.35">
      <c r="D10" t="s">
        <v>2365</v>
      </c>
      <c r="E10">
        <v>1</v>
      </c>
      <c r="F10">
        <v>239.95</v>
      </c>
      <c r="G10" s="29" t="s">
        <v>2366</v>
      </c>
      <c r="H10" t="s">
        <v>844</v>
      </c>
    </row>
    <row r="12" spans="1:10" x14ac:dyDescent="0.35">
      <c r="D12" t="s">
        <v>2367</v>
      </c>
      <c r="E12">
        <v>1</v>
      </c>
      <c r="F12">
        <v>83.99</v>
      </c>
      <c r="G12" s="29" t="s">
        <v>2368</v>
      </c>
      <c r="H12" t="s">
        <v>844</v>
      </c>
    </row>
    <row r="13" spans="1:10" x14ac:dyDescent="0.35">
      <c r="D13" t="s">
        <v>2369</v>
      </c>
      <c r="E13">
        <v>1</v>
      </c>
      <c r="F13">
        <v>47.6</v>
      </c>
      <c r="G13" s="29" t="s">
        <v>2370</v>
      </c>
      <c r="H13" t="s">
        <v>844</v>
      </c>
    </row>
    <row r="14" spans="1:10" x14ac:dyDescent="0.35">
      <c r="D14" t="s">
        <v>2371</v>
      </c>
      <c r="E14">
        <v>1</v>
      </c>
      <c r="F14">
        <v>53.95</v>
      </c>
      <c r="G14" s="29" t="s">
        <v>2372</v>
      </c>
      <c r="H14" t="s">
        <v>844</v>
      </c>
    </row>
    <row r="15" spans="1:10" x14ac:dyDescent="0.35">
      <c r="D15" t="s">
        <v>2373</v>
      </c>
      <c r="E15">
        <v>1</v>
      </c>
      <c r="F15">
        <v>53.75</v>
      </c>
      <c r="G15" s="29" t="s">
        <v>2374</v>
      </c>
      <c r="H15" t="s">
        <v>844</v>
      </c>
    </row>
    <row r="16" spans="1:10" x14ac:dyDescent="0.35">
      <c r="D16" t="s">
        <v>2375</v>
      </c>
      <c r="E16">
        <v>1</v>
      </c>
      <c r="F16">
        <v>79.989999999999995</v>
      </c>
      <c r="G16" s="29" t="s">
        <v>2376</v>
      </c>
      <c r="H16" t="s">
        <v>844</v>
      </c>
    </row>
    <row r="17" spans="4:8" x14ac:dyDescent="0.35">
      <c r="D17" t="s">
        <v>2377</v>
      </c>
      <c r="E17">
        <v>1</v>
      </c>
      <c r="F17">
        <v>149.94999999999999</v>
      </c>
      <c r="G17" s="29" t="s">
        <v>2378</v>
      </c>
      <c r="H17" t="s">
        <v>844</v>
      </c>
    </row>
    <row r="19" spans="4:8" x14ac:dyDescent="0.35">
      <c r="D19" t="s">
        <v>2379</v>
      </c>
      <c r="E19">
        <v>1</v>
      </c>
      <c r="F19">
        <v>79.989999999999995</v>
      </c>
      <c r="G19" s="29" t="s">
        <v>2380</v>
      </c>
      <c r="H19" t="s">
        <v>844</v>
      </c>
    </row>
  </sheetData>
  <hyperlinks>
    <hyperlink ref="G4" r:id="rId1" xr:uid="{00000000-0004-0000-1000-000000000000}"/>
    <hyperlink ref="G9" r:id="rId2" display="https://www.amazon.com/gp/product/B072MKP6M4/ref=ppx_od_dt_b_asin_title_s00?ie=UTF8&amp;psc=1" xr:uid="{00000000-0004-0000-1000-000001000000}"/>
    <hyperlink ref="G10" r:id="rId3" display="https://www.amazon.com/dp/B072K15WVT/ref=sspa_dk_detail_7?psc=1&amp;pd_rd_i=B072K15WVT&amp;pd_rd_w=8hBHQ&amp;pf_rd_p=45a72588-80f7-4414-9851-786f6c16d42b&amp;pd_rd_wg=1xY2s&amp;pf_rd_r=M59N66RDCSCYNYTQHQVX&amp;pd_rd_r=5ac254f2-0cdc-48ab-8acf-aa7a6afcbe12&amp;spLa=ZW5jcnlwdGVkUXVhbGlmaWVyPUEyUzhITTEySEhTQjJOJmVuY3J5cHRlZElkPUEwNjEwMDkxM0VYOTVOM0xJMjBWQiZlbmNyeXB0ZWRBZElkPUEwMDc0MjM3SVk3Vk9CQzBXR1YxJndpZGdldE5hbWU9c3BfZGV0YWlsJmFjdGlvbj1jbGlja1JlZGlyZWN0JmRvTm90TG9nQ2xpY2s9dHJ1ZQ==" xr:uid="{00000000-0004-0000-1000-000002000000}"/>
    <hyperlink ref="G12" r:id="rId4" display="https://www.amazon.com/dp/B0013KCLQC/ref=sspa_dk_detail_3?pd_rd_i=B0013KCLQC&amp;pd_rd_w=SxUlg&amp;pf_rd_p=45a72588-80f7-4414-9851-786f6c16d42b&amp;pd_rd_wg=MIcwi&amp;pf_rd_r=M0BHNMMZS1J864RNJ9Q7&amp;pd_rd_r=af48eb2b-0d16-4931-b092-0aefe5be8054&amp;spLa=ZW5jcnlwdGVkUXVhbGlmaWVyPUFQTDY5RkIwQ0lRN0gmZW5jcnlwdGVkSWQ9QTA5Nzk1MjgyS09JMTZQNjRLNjdMJmVuY3J5cHRlZEFkSWQ9QTAwMzkzMzdVNUs5TkFYUVdORVkmd2lkZ2V0TmFtZT1zcF9kZXRhaWwmYWN0aW9uPWNsaWNrUmVkaXJlY3QmZG9Ob3RMb2dDbGljaz10cnVl&amp;th=1" xr:uid="{00000000-0004-0000-1000-000003000000}"/>
    <hyperlink ref="G13" r:id="rId5" display="https://www.amazon.com/StarTech-com-Vented-Server-Mount-Shelf/dp/B008X3JIVS?ref=dp_atch_dss_sdp_ce_2" xr:uid="{00000000-0004-0000-1000-000004000000}"/>
    <hyperlink ref="G14" r:id="rId6" display="https://www.amazon.com/gp/product/B019JJIE0K/ref=ppx_yo_dt_b_search_asin_title?ie=UTF8&amp;psc=1" xr:uid="{00000000-0004-0000-1000-000005000000}"/>
    <hyperlink ref="G15" r:id="rId7" display="https://www.amazon.com/gp/cart/view.html/ref=lh_cart" xr:uid="{00000000-0004-0000-1000-000006000000}"/>
    <hyperlink ref="G16" r:id="rId8" display="https://www.amazon.com/Pyle-Rackmount-Distribution-Conditioner-PCO865/dp/B072RC5NZQ/ref=sr_1_11?crid=1DFA5YUJ5P0XQ&amp;keywords=rackmount+power+strip&amp;qid=1573570029&amp;s=electronics&amp;sprefix=rackmount+%2Celectronics%2C143&amp;sr=1-11" xr:uid="{00000000-0004-0000-1000-000007000000}"/>
    <hyperlink ref="G17" r:id="rId9" display="https://www.amazon.com/CyberPower-OR500LCDRM1U-System-Outlets-Rackmount/dp/B000XJJN60?ref=dp_atch_dss_sdp_ce_6" xr:uid="{00000000-0004-0000-1000-000008000000}"/>
    <hyperlink ref="G19" r:id="rId10" display="https://www.amazon.com/gp/product/B0774WZ7X2/ref=ppx_yo_dt_b_search_asin_title?ie=UTF8&amp;psc=1" xr:uid="{00000000-0004-0000-1000-000009000000}"/>
  </hyperlinks>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29"/>
  <sheetViews>
    <sheetView showZeros="0" zoomScaleNormal="100" workbookViewId="0">
      <selection activeCell="D19" sqref="D19"/>
    </sheetView>
  </sheetViews>
  <sheetFormatPr defaultColWidth="8.26953125" defaultRowHeight="14.5" x14ac:dyDescent="0.35"/>
  <cols>
    <col min="4" max="4" width="59.26953125" customWidth="1"/>
    <col min="5" max="5" width="6.1796875" customWidth="1"/>
    <col min="7" max="7" width="9" customWidth="1"/>
  </cols>
  <sheetData>
    <row r="1" spans="1:16" x14ac:dyDescent="0.35">
      <c r="A1" t="s">
        <v>2381</v>
      </c>
      <c r="B1" t="s">
        <v>2382</v>
      </c>
      <c r="C1" t="s">
        <v>931</v>
      </c>
      <c r="D1" t="s">
        <v>2383</v>
      </c>
      <c r="E1" s="22" t="s">
        <v>2384</v>
      </c>
      <c r="F1" s="36" t="s">
        <v>2385</v>
      </c>
      <c r="G1" s="22" t="s">
        <v>56</v>
      </c>
      <c r="H1" s="14" t="s">
        <v>57</v>
      </c>
      <c r="I1" s="14" t="s">
        <v>2386</v>
      </c>
      <c r="J1" t="s">
        <v>2387</v>
      </c>
      <c r="K1" t="s">
        <v>2388</v>
      </c>
      <c r="L1" t="s">
        <v>2389</v>
      </c>
      <c r="M1" t="s">
        <v>2390</v>
      </c>
      <c r="N1" t="s">
        <v>2391</v>
      </c>
      <c r="O1" t="s">
        <v>2385</v>
      </c>
      <c r="P1" t="s">
        <v>2392</v>
      </c>
    </row>
    <row r="3" spans="1:16" s="18" customFormat="1" ht="15.75" customHeight="1" x14ac:dyDescent="0.35">
      <c r="B3" s="18" t="s">
        <v>2393</v>
      </c>
      <c r="F3" s="35"/>
      <c r="G3" s="29" t="s">
        <v>2394</v>
      </c>
      <c r="H3" s="18" t="s">
        <v>824</v>
      </c>
      <c r="M3" s="18" t="s">
        <v>2395</v>
      </c>
    </row>
    <row r="4" spans="1:16" s="18" customFormat="1" ht="15.75" customHeight="1" x14ac:dyDescent="0.35">
      <c r="D4" s="23" t="s">
        <v>2396</v>
      </c>
      <c r="E4" s="18">
        <v>3</v>
      </c>
      <c r="F4" s="35">
        <v>14.77</v>
      </c>
      <c r="G4" s="29" t="s">
        <v>2397</v>
      </c>
      <c r="H4" s="24" t="s">
        <v>824</v>
      </c>
      <c r="I4" s="23" t="s">
        <v>2398</v>
      </c>
      <c r="J4" s="23" t="s">
        <v>2399</v>
      </c>
      <c r="L4" s="23"/>
      <c r="N4" s="23"/>
    </row>
    <row r="5" spans="1:16" s="18" customFormat="1" ht="15.75" customHeight="1" x14ac:dyDescent="0.35">
      <c r="D5" s="23" t="s">
        <v>2400</v>
      </c>
      <c r="E5" s="18">
        <v>3</v>
      </c>
      <c r="F5" s="35">
        <v>16.52</v>
      </c>
      <c r="G5" s="29" t="s">
        <v>2401</v>
      </c>
      <c r="H5" s="24" t="s">
        <v>824</v>
      </c>
      <c r="I5" s="23" t="s">
        <v>2402</v>
      </c>
      <c r="J5" s="23" t="s">
        <v>2403</v>
      </c>
      <c r="L5" s="23"/>
      <c r="N5" s="23"/>
    </row>
    <row r="6" spans="1:16" s="18" customFormat="1" ht="15.75" customHeight="1" x14ac:dyDescent="0.35">
      <c r="D6" s="18" t="s">
        <v>2404</v>
      </c>
      <c r="E6" s="18">
        <v>2</v>
      </c>
      <c r="F6" s="35">
        <v>9.09</v>
      </c>
      <c r="G6" s="29" t="s">
        <v>2405</v>
      </c>
      <c r="H6" s="18" t="s">
        <v>844</v>
      </c>
      <c r="M6" s="18" t="s">
        <v>2406</v>
      </c>
    </row>
    <row r="7" spans="1:16" s="18" customFormat="1" ht="15.75" customHeight="1" x14ac:dyDescent="0.35">
      <c r="B7" s="18" t="s">
        <v>17</v>
      </c>
      <c r="D7" s="18" t="s">
        <v>2407</v>
      </c>
      <c r="E7" s="18">
        <v>1</v>
      </c>
      <c r="F7" s="35">
        <v>9.99</v>
      </c>
      <c r="G7" s="29" t="s">
        <v>2408</v>
      </c>
      <c r="H7" s="18" t="s">
        <v>844</v>
      </c>
      <c r="M7" s="18" t="s">
        <v>2406</v>
      </c>
    </row>
    <row r="8" spans="1:16" ht="15.75" customHeight="1" x14ac:dyDescent="0.35">
      <c r="A8" t="s">
        <v>2409</v>
      </c>
      <c r="G8" t="s">
        <v>2410</v>
      </c>
      <c r="H8" s="18" t="s">
        <v>824</v>
      </c>
      <c r="K8" t="s">
        <v>2411</v>
      </c>
    </row>
    <row r="9" spans="1:16" ht="15.75" customHeight="1" x14ac:dyDescent="0.35">
      <c r="A9" t="s">
        <v>17</v>
      </c>
      <c r="D9" t="s">
        <v>2412</v>
      </c>
      <c r="E9" s="18">
        <v>25</v>
      </c>
      <c r="F9" s="35">
        <v>2.2999999999999998</v>
      </c>
      <c r="G9" s="29" t="s">
        <v>2413</v>
      </c>
      <c r="H9" t="s">
        <v>824</v>
      </c>
      <c r="I9" t="s">
        <v>2414</v>
      </c>
      <c r="J9" t="s">
        <v>2415</v>
      </c>
      <c r="K9" t="s">
        <v>2416</v>
      </c>
    </row>
    <row r="10" spans="1:16" x14ac:dyDescent="0.35">
      <c r="A10" t="s">
        <v>2417</v>
      </c>
      <c r="K10" t="s">
        <v>2418</v>
      </c>
    </row>
    <row r="11" spans="1:16" ht="15.75" customHeight="1" x14ac:dyDescent="0.35">
      <c r="D11" t="s">
        <v>2419</v>
      </c>
      <c r="E11" s="18">
        <v>10</v>
      </c>
      <c r="F11" s="35">
        <v>4.55</v>
      </c>
      <c r="G11" s="29" t="s">
        <v>2420</v>
      </c>
      <c r="H11" s="18" t="s">
        <v>824</v>
      </c>
      <c r="I11" t="s">
        <v>2421</v>
      </c>
      <c r="J11" s="14">
        <v>112443</v>
      </c>
    </row>
    <row r="12" spans="1:16" ht="15.75" customHeight="1" x14ac:dyDescent="0.35">
      <c r="A12" t="s">
        <v>17</v>
      </c>
      <c r="D12" t="s">
        <v>2419</v>
      </c>
      <c r="E12">
        <v>1</v>
      </c>
      <c r="F12">
        <v>18.38</v>
      </c>
      <c r="G12" s="29" t="s">
        <v>2422</v>
      </c>
      <c r="H12" s="18" t="s">
        <v>824</v>
      </c>
      <c r="I12" t="s">
        <v>2423</v>
      </c>
      <c r="J12" t="s">
        <v>2424</v>
      </c>
    </row>
    <row r="14" spans="1:16" x14ac:dyDescent="0.35">
      <c r="B14" t="s">
        <v>2425</v>
      </c>
    </row>
    <row r="15" spans="1:16" x14ac:dyDescent="0.35">
      <c r="C15" t="s">
        <v>2426</v>
      </c>
      <c r="F15">
        <f>SUMPRODUCT(E16:E18,F16:F18)</f>
        <v>2868</v>
      </c>
      <c r="G15" s="29" t="s">
        <v>2427</v>
      </c>
    </row>
    <row r="16" spans="1:16" x14ac:dyDescent="0.35">
      <c r="D16" t="s">
        <v>2428</v>
      </c>
      <c r="E16">
        <v>1</v>
      </c>
      <c r="F16">
        <v>2380</v>
      </c>
      <c r="G16" s="29" t="s">
        <v>2429</v>
      </c>
      <c r="H16" t="s">
        <v>2430</v>
      </c>
      <c r="I16" t="s">
        <v>2431</v>
      </c>
    </row>
    <row r="17" spans="2:11" x14ac:dyDescent="0.35">
      <c r="D17" t="s">
        <v>2432</v>
      </c>
      <c r="E17">
        <v>1</v>
      </c>
      <c r="F17">
        <v>340</v>
      </c>
      <c r="H17" t="s">
        <v>2430</v>
      </c>
      <c r="I17" t="s">
        <v>2433</v>
      </c>
      <c r="K17" t="s">
        <v>2434</v>
      </c>
    </row>
    <row r="18" spans="2:11" x14ac:dyDescent="0.35">
      <c r="C18" t="s">
        <v>17</v>
      </c>
      <c r="D18" t="s">
        <v>2435</v>
      </c>
      <c r="E18">
        <v>1</v>
      </c>
      <c r="F18">
        <v>148</v>
      </c>
      <c r="H18" t="s">
        <v>2430</v>
      </c>
      <c r="I18" t="s">
        <v>2436</v>
      </c>
      <c r="K18" t="s">
        <v>2434</v>
      </c>
    </row>
    <row r="19" spans="2:11" x14ac:dyDescent="0.35">
      <c r="D19" t="s">
        <v>2548</v>
      </c>
      <c r="E19">
        <v>1</v>
      </c>
    </row>
    <row r="28" spans="2:11" x14ac:dyDescent="0.35">
      <c r="B28" t="s">
        <v>2437</v>
      </c>
    </row>
    <row r="29" spans="2:11" x14ac:dyDescent="0.35">
      <c r="B29" t="s">
        <v>17</v>
      </c>
    </row>
  </sheetData>
  <hyperlinks>
    <hyperlink ref="G3" r:id="rId1" location="bnc+cable+50+ohm&amp;k#&amp;pkeyword#bnc+cable+50+ohm&amp;sv#0&amp;pv2157#u1GHz&amp;pv2157#u2GHz&amp;pv2157#u4GHz&amp;sf#0&amp;FV#74001e%2C740022%2Cb5800b3%2Cb5800b4%2Cb5c00a2%2C1f140000%2Cmu50+Ohms%7C2080%2Cffe001c8&amp;quantity#&amp;ColumnSort#-1000009&amp;page#1&amp;stock#1&amp;nstock#1&amp;pageSize#25" xr:uid="{00000000-0004-0000-1100-000000000000}"/>
    <hyperlink ref="G4" r:id="rId2" xr:uid="{00000000-0004-0000-1100-000001000000}"/>
    <hyperlink ref="G5" r:id="rId3" xr:uid="{00000000-0004-0000-1100-000002000000}"/>
    <hyperlink ref="G6" r:id="rId4" display="https://www.amazon.com/gp/product/B00004Z5KG/ref=ppx_od_dt_b_asin_title_o00_s00?ie=UTF8&amp;psc=1" xr:uid="{00000000-0004-0000-1100-000003000000}"/>
    <hyperlink ref="G7" r:id="rId5" display="https://www.amazon.com/gp/product/B07F8PFX4C/ref=ppx_od_dt_b_asin_title_o00_s00?ie=UTF8&amp;psc=1" xr:uid="{00000000-0004-0000-1100-000004000000}"/>
    <hyperlink ref="G8" r:id="rId6" location="7c0145%2C7c0039%2Cf0005c%2Cc84001d%2C1f140000%2Cmu1.2GHz%7C2157%2Cmu1.5GHz%7C2157%2Cmu1.8GHz%7C2157%2Cmu1.9GHz%7C2157%2Cmu100GHz%7C2157%2Cmu10GHz%7C2157%2Cmu110GHz%7C2157%2Cmu11GHz%7C2157%2Cmu12.4GHz%7C2157%2Cmu12.5GHz%7C2157%2Cmu12GHz%7C2157%2Cmu14GHz%7C2157%2Cmu15GHz%7C2157%2Cmu16GHz%7C2157%2Cmu18GHz%7C2157%2Cmu1GHz%7C2157%2Cmu2.15GHz%7C2157%2Cmu2.2GHz%7C2157%2Cmu2.4GHz%7C2157%2Cmu2.5GHz%7C2157%2Cmu2.6GHz%7C2157%2Cmu20GHz%7C2157%2Cmu22GHz%7C2157%2Cmu24GHz%7C2157%2Cmu25GHz%7C2157%2Cmu26.5GHz%7C2157%2Cmu26GHz%7C2157%2Cmu27GHz%7C2157%2Cmu28GHz%7C2157%2Cmu2GHz%7C2157%2Cmu3.4GHz%7C2157%2Cmu3.5GHz%7C2157%2Cmu3.6GHz%7C2157%2Cmu30GHz%7C2157%2Cmu35GHz%7C2157%2Cmu38GHz%7C2157%2Cmu3GHz%7C2157%2Cmu4.5GHz%7C2157%2Cmu40GHz%7C2157%2Cmu45GHz%7C2157%2Cmu4GHz%7C2157%2Cmu50GHz%7C2157%2Cmu5GHz%7C2157%2Cmu60GHz%7C2157%2Cmu65GHz%7C2157%2Cmu67GHz%7C2157%2Cmu6GHz%7C2157%2Cmu7.5GHz%7C2157%2Cmu70GHz%7C2157%2Cmu7GHz%7C2157%2Cmu8.3GHz%7C2157%2Cmu80GHz%7C2157%2Cmu8GHz%7C2157%2Cmu9.5GHz%7C2157%2Cffe001b5%2C700a69&amp;quantity#1&amp;ColumnSort#-1000009&amp;page#1&amp;stock#1&amp;nstock#1&amp;pageSize#25" xr:uid="{00000000-0004-0000-1100-000005000000}"/>
    <hyperlink ref="G9" r:id="rId7" xr:uid="{00000000-0004-0000-1100-000006000000}"/>
    <hyperlink ref="G11" r:id="rId8" xr:uid="{00000000-0004-0000-1100-000007000000}"/>
    <hyperlink ref="G12" r:id="rId9" display="https://www.digikey.com/products/en?keywords=arf1073-nd" xr:uid="{00000000-0004-0000-1100-000008000000}"/>
    <hyperlink ref="G15" r:id="rId10" xr:uid="{00000000-0004-0000-1100-000009000000}"/>
    <hyperlink ref="G16" r:id="rId11" xr:uid="{00000000-0004-0000-1100-00000A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0"/>
  <sheetViews>
    <sheetView showZeros="0" zoomScaleNormal="100" workbookViewId="0">
      <pane ySplit="1" topLeftCell="A187" activePane="bottomLeft" state="frozen"/>
      <selection pane="bottomLeft" activeCell="J214" sqref="J214"/>
    </sheetView>
  </sheetViews>
  <sheetFormatPr defaultColWidth="8.26953125" defaultRowHeight="14.5" x14ac:dyDescent="0.35"/>
  <cols>
    <col min="1" max="1" width="7.453125" style="21" customWidth="1"/>
    <col min="2" max="2" width="4.26953125" customWidth="1"/>
    <col min="3" max="3" width="4" style="21" customWidth="1"/>
    <col min="4" max="4" width="8.453125" style="21" customWidth="1"/>
    <col min="5" max="5" width="57" customWidth="1"/>
    <col min="6" max="6" width="3.7265625" customWidth="1"/>
    <col min="7" max="7" width="8.81640625" style="30" customWidth="1"/>
    <col min="8" max="8" width="3.54296875" customWidth="1"/>
    <col min="9" max="9" width="7.54296875" customWidth="1"/>
    <col min="10" max="10" width="13.1796875" style="31" customWidth="1"/>
    <col min="11" max="13" width="5" customWidth="1"/>
    <col min="14" max="14" width="9" style="31" customWidth="1"/>
    <col min="15" max="15" width="55.81640625" customWidth="1"/>
  </cols>
  <sheetData>
    <row r="1" spans="1:15" s="3" customFormat="1" x14ac:dyDescent="0.35">
      <c r="A1" s="3" t="s">
        <v>52</v>
      </c>
      <c r="B1" s="3" t="s">
        <v>1</v>
      </c>
      <c r="C1" s="3" t="s">
        <v>2</v>
      </c>
      <c r="D1" s="3" t="s">
        <v>3</v>
      </c>
      <c r="E1" s="3" t="s">
        <v>53</v>
      </c>
      <c r="F1" s="3" t="s">
        <v>54</v>
      </c>
      <c r="G1" s="4" t="s">
        <v>55</v>
      </c>
      <c r="H1" s="3" t="s">
        <v>56</v>
      </c>
      <c r="I1" s="3" t="s">
        <v>57</v>
      </c>
      <c r="J1" s="3" t="s">
        <v>58</v>
      </c>
      <c r="K1" s="3" t="s">
        <v>6</v>
      </c>
      <c r="L1" s="3" t="s">
        <v>59</v>
      </c>
      <c r="M1" s="3" t="s">
        <v>60</v>
      </c>
      <c r="N1" s="3" t="s">
        <v>61</v>
      </c>
      <c r="O1" s="3" t="s">
        <v>7</v>
      </c>
    </row>
    <row r="2" spans="1:15" x14ac:dyDescent="0.35">
      <c r="A2" s="21" t="s">
        <v>62</v>
      </c>
    </row>
    <row r="3" spans="1:15" x14ac:dyDescent="0.35">
      <c r="B3" s="5" t="s">
        <v>63</v>
      </c>
      <c r="C3" s="5"/>
      <c r="D3" s="5"/>
    </row>
    <row r="4" spans="1:15" x14ac:dyDescent="0.35">
      <c r="A4" s="5"/>
      <c r="C4" s="21" t="s">
        <v>64</v>
      </c>
      <c r="E4" s="21"/>
    </row>
    <row r="5" spans="1:15" x14ac:dyDescent="0.35">
      <c r="E5" t="s">
        <v>65</v>
      </c>
      <c r="F5">
        <v>1</v>
      </c>
      <c r="G5" s="30">
        <v>306</v>
      </c>
      <c r="H5" s="29" t="s">
        <v>66</v>
      </c>
      <c r="I5" t="s">
        <v>67</v>
      </c>
      <c r="J5" s="31" t="s">
        <v>68</v>
      </c>
      <c r="K5" s="29" t="s">
        <v>69</v>
      </c>
      <c r="O5" t="s">
        <v>70</v>
      </c>
    </row>
    <row r="6" spans="1:15" x14ac:dyDescent="0.35">
      <c r="E6" t="s">
        <v>71</v>
      </c>
      <c r="F6">
        <v>1</v>
      </c>
      <c r="G6" s="30">
        <v>51.51</v>
      </c>
      <c r="H6" s="29" t="s">
        <v>72</v>
      </c>
      <c r="I6" t="s">
        <v>67</v>
      </c>
      <c r="J6" s="31" t="s">
        <v>73</v>
      </c>
      <c r="K6" s="29" t="s">
        <v>74</v>
      </c>
      <c r="O6" t="s">
        <v>75</v>
      </c>
    </row>
    <row r="7" spans="1:15" x14ac:dyDescent="0.35">
      <c r="E7" t="s">
        <v>76</v>
      </c>
      <c r="F7">
        <v>1</v>
      </c>
      <c r="G7" s="30">
        <v>83.39</v>
      </c>
      <c r="H7" s="29" t="s">
        <v>77</v>
      </c>
      <c r="I7" t="s">
        <v>67</v>
      </c>
      <c r="J7" s="31" t="s">
        <v>78</v>
      </c>
      <c r="O7" t="s">
        <v>9</v>
      </c>
    </row>
    <row r="8" spans="1:15" x14ac:dyDescent="0.35">
      <c r="E8" t="s">
        <v>79</v>
      </c>
      <c r="F8">
        <v>1</v>
      </c>
      <c r="G8" s="30">
        <v>46.16</v>
      </c>
      <c r="H8" s="29" t="s">
        <v>80</v>
      </c>
      <c r="I8" t="s">
        <v>67</v>
      </c>
      <c r="J8" s="31" t="s">
        <v>81</v>
      </c>
      <c r="K8" s="29" t="s">
        <v>82</v>
      </c>
      <c r="O8" t="s">
        <v>9</v>
      </c>
    </row>
    <row r="9" spans="1:15" x14ac:dyDescent="0.35">
      <c r="E9" t="s">
        <v>83</v>
      </c>
      <c r="F9">
        <v>1</v>
      </c>
      <c r="G9" s="30">
        <v>85.43</v>
      </c>
      <c r="H9" s="29" t="s">
        <v>84</v>
      </c>
      <c r="I9" t="s">
        <v>67</v>
      </c>
      <c r="J9" s="31" t="s">
        <v>85</v>
      </c>
      <c r="K9" s="29" t="s">
        <v>86</v>
      </c>
      <c r="O9" t="s">
        <v>87</v>
      </c>
    </row>
    <row r="10" spans="1:15" x14ac:dyDescent="0.35">
      <c r="C10" s="21" t="s">
        <v>17</v>
      </c>
      <c r="E10" t="s">
        <v>88</v>
      </c>
      <c r="F10">
        <v>2</v>
      </c>
      <c r="G10" s="30">
        <v>28.56</v>
      </c>
      <c r="H10" s="29" t="s">
        <v>89</v>
      </c>
      <c r="I10" t="s">
        <v>67</v>
      </c>
      <c r="J10" s="31" t="s">
        <v>90</v>
      </c>
      <c r="K10" s="29" t="s">
        <v>91</v>
      </c>
      <c r="O10" t="s">
        <v>9</v>
      </c>
    </row>
    <row r="11" spans="1:15" x14ac:dyDescent="0.35">
      <c r="H11" s="29"/>
    </row>
    <row r="12" spans="1:15" x14ac:dyDescent="0.35">
      <c r="C12" s="21" t="s">
        <v>92</v>
      </c>
      <c r="E12" s="21"/>
    </row>
    <row r="13" spans="1:15" x14ac:dyDescent="0.35">
      <c r="E13" t="s">
        <v>93</v>
      </c>
      <c r="F13">
        <v>1</v>
      </c>
      <c r="G13" s="30">
        <v>5.6</v>
      </c>
      <c r="H13" s="29" t="s">
        <v>94</v>
      </c>
      <c r="I13" t="s">
        <v>67</v>
      </c>
      <c r="J13" s="31" t="s">
        <v>95</v>
      </c>
      <c r="K13" s="29" t="s">
        <v>96</v>
      </c>
      <c r="O13" t="s">
        <v>9</v>
      </c>
    </row>
    <row r="14" spans="1:15" x14ac:dyDescent="0.35">
      <c r="E14" t="s">
        <v>97</v>
      </c>
      <c r="F14">
        <v>1</v>
      </c>
      <c r="G14" s="30">
        <v>7.3</v>
      </c>
      <c r="H14" s="29" t="s">
        <v>98</v>
      </c>
      <c r="I14" t="s">
        <v>67</v>
      </c>
      <c r="J14" s="31" t="s">
        <v>99</v>
      </c>
      <c r="K14" s="29" t="s">
        <v>100</v>
      </c>
      <c r="O14" s="29"/>
    </row>
    <row r="15" spans="1:15" x14ac:dyDescent="0.35">
      <c r="E15" t="s">
        <v>101</v>
      </c>
      <c r="F15">
        <v>1</v>
      </c>
      <c r="G15" s="30">
        <v>5.2</v>
      </c>
      <c r="H15" s="29" t="s">
        <v>102</v>
      </c>
      <c r="I15" t="s">
        <v>67</v>
      </c>
      <c r="J15" s="31" t="s">
        <v>103</v>
      </c>
      <c r="K15" s="29" t="s">
        <v>104</v>
      </c>
      <c r="O15" t="s">
        <v>9</v>
      </c>
    </row>
    <row r="16" spans="1:15" x14ac:dyDescent="0.35">
      <c r="E16" t="s">
        <v>105</v>
      </c>
      <c r="F16">
        <v>1</v>
      </c>
      <c r="G16" s="30">
        <v>9.49</v>
      </c>
      <c r="H16" s="29" t="s">
        <v>106</v>
      </c>
      <c r="I16" s="30" t="s">
        <v>67</v>
      </c>
      <c r="J16" t="s">
        <v>107</v>
      </c>
    </row>
    <row r="17" spans="3:15" x14ac:dyDescent="0.35">
      <c r="E17" t="s">
        <v>108</v>
      </c>
      <c r="F17">
        <v>1</v>
      </c>
      <c r="G17" s="30">
        <v>16.73</v>
      </c>
      <c r="H17" s="29" t="s">
        <v>109</v>
      </c>
      <c r="I17" s="30" t="s">
        <v>67</v>
      </c>
      <c r="J17" t="s">
        <v>110</v>
      </c>
    </row>
    <row r="18" spans="3:15" x14ac:dyDescent="0.35">
      <c r="E18" t="s">
        <v>2602</v>
      </c>
      <c r="F18">
        <v>1</v>
      </c>
      <c r="G18" s="30">
        <v>10.06</v>
      </c>
      <c r="H18" s="29" t="s">
        <v>2603</v>
      </c>
      <c r="I18" s="30" t="s">
        <v>67</v>
      </c>
      <c r="J18" s="31" t="s">
        <v>2598</v>
      </c>
    </row>
    <row r="19" spans="3:15" x14ac:dyDescent="0.35">
      <c r="E19" t="s">
        <v>2599</v>
      </c>
      <c r="F19">
        <v>1</v>
      </c>
      <c r="G19" s="30">
        <v>10.06</v>
      </c>
      <c r="H19" s="29" t="s">
        <v>2601</v>
      </c>
      <c r="I19" s="30" t="s">
        <v>67</v>
      </c>
      <c r="J19" s="31" t="s">
        <v>2600</v>
      </c>
    </row>
    <row r="20" spans="3:15" x14ac:dyDescent="0.35">
      <c r="C20"/>
      <c r="E20" t="s">
        <v>2605</v>
      </c>
      <c r="F20">
        <v>1</v>
      </c>
      <c r="G20" s="30">
        <v>8.77</v>
      </c>
      <c r="H20" s="29" t="s">
        <v>2606</v>
      </c>
      <c r="I20" s="30" t="s">
        <v>67</v>
      </c>
      <c r="J20" t="s">
        <v>2604</v>
      </c>
    </row>
    <row r="21" spans="3:15" x14ac:dyDescent="0.35">
      <c r="E21" t="s">
        <v>2544</v>
      </c>
      <c r="F21">
        <v>5</v>
      </c>
      <c r="G21" s="30">
        <v>41.4</v>
      </c>
      <c r="H21" s="29" t="s">
        <v>2543</v>
      </c>
      <c r="I21" t="s">
        <v>67</v>
      </c>
      <c r="J21" t="s">
        <v>2542</v>
      </c>
    </row>
    <row r="22" spans="3:15" x14ac:dyDescent="0.35">
      <c r="E22" t="s">
        <v>111</v>
      </c>
      <c r="F22">
        <v>1</v>
      </c>
      <c r="G22" s="30">
        <v>8.9499999999999993</v>
      </c>
      <c r="H22" s="29" t="s">
        <v>112</v>
      </c>
      <c r="I22" s="30" t="s">
        <v>67</v>
      </c>
      <c r="J22" t="s">
        <v>113</v>
      </c>
    </row>
    <row r="23" spans="3:15" x14ac:dyDescent="0.35">
      <c r="E23" t="s">
        <v>114</v>
      </c>
      <c r="F23">
        <v>1</v>
      </c>
      <c r="G23" s="30">
        <v>11.69</v>
      </c>
      <c r="H23" s="29" t="s">
        <v>115</v>
      </c>
      <c r="I23" s="30" t="s">
        <v>67</v>
      </c>
      <c r="J23" t="s">
        <v>116</v>
      </c>
    </row>
    <row r="24" spans="3:15" x14ac:dyDescent="0.35">
      <c r="C24" s="21" t="s">
        <v>17</v>
      </c>
      <c r="E24" t="s">
        <v>117</v>
      </c>
      <c r="F24">
        <v>1</v>
      </c>
      <c r="G24" s="30">
        <v>10.3</v>
      </c>
      <c r="H24" s="29" t="s">
        <v>118</v>
      </c>
      <c r="I24" s="30" t="s">
        <v>67</v>
      </c>
      <c r="J24" t="s">
        <v>119</v>
      </c>
    </row>
    <row r="25" spans="3:15" x14ac:dyDescent="0.35">
      <c r="C25" t="s">
        <v>120</v>
      </c>
    </row>
    <row r="26" spans="3:15" x14ac:dyDescent="0.35">
      <c r="E26" t="s">
        <v>121</v>
      </c>
      <c r="F26">
        <v>1</v>
      </c>
      <c r="G26" s="30">
        <v>84.14</v>
      </c>
      <c r="H26" s="29" t="s">
        <v>122</v>
      </c>
      <c r="I26" t="s">
        <v>67</v>
      </c>
      <c r="J26" t="s">
        <v>123</v>
      </c>
    </row>
    <row r="27" spans="3:15" x14ac:dyDescent="0.35">
      <c r="C27" s="21" t="s">
        <v>17</v>
      </c>
      <c r="H27" s="29"/>
    </row>
    <row r="28" spans="3:15" x14ac:dyDescent="0.35">
      <c r="H28" s="29"/>
    </row>
    <row r="29" spans="3:15" x14ac:dyDescent="0.35">
      <c r="C29" s="21" t="s">
        <v>124</v>
      </c>
      <c r="E29" s="21"/>
      <c r="H29" s="29" t="s">
        <v>125</v>
      </c>
      <c r="I29" t="s">
        <v>67</v>
      </c>
      <c r="O29" t="s">
        <v>9</v>
      </c>
    </row>
    <row r="30" spans="3:15" x14ac:dyDescent="0.35">
      <c r="E30" t="s">
        <v>126</v>
      </c>
      <c r="F30">
        <v>1</v>
      </c>
      <c r="G30" s="30">
        <v>7.03</v>
      </c>
      <c r="H30" s="29" t="s">
        <v>127</v>
      </c>
      <c r="I30" t="s">
        <v>67</v>
      </c>
      <c r="J30" s="31" t="s">
        <v>128</v>
      </c>
      <c r="K30" s="29" t="s">
        <v>129</v>
      </c>
      <c r="O30" t="s">
        <v>9</v>
      </c>
    </row>
    <row r="31" spans="3:15" x14ac:dyDescent="0.35">
      <c r="E31" t="s">
        <v>130</v>
      </c>
      <c r="F31">
        <v>1</v>
      </c>
      <c r="G31" s="30">
        <v>7.22</v>
      </c>
      <c r="H31" s="29" t="s">
        <v>131</v>
      </c>
      <c r="I31" t="s">
        <v>67</v>
      </c>
      <c r="J31" s="31" t="s">
        <v>132</v>
      </c>
      <c r="K31" s="29" t="s">
        <v>133</v>
      </c>
      <c r="O31" t="s">
        <v>9</v>
      </c>
    </row>
    <row r="32" spans="3:15" x14ac:dyDescent="0.35">
      <c r="E32" t="s">
        <v>134</v>
      </c>
      <c r="F32">
        <v>1</v>
      </c>
      <c r="G32" s="30">
        <v>7.7</v>
      </c>
      <c r="H32" s="29" t="s">
        <v>135</v>
      </c>
      <c r="I32" t="s">
        <v>67</v>
      </c>
      <c r="J32" s="31" t="s">
        <v>136</v>
      </c>
      <c r="K32" s="29" t="s">
        <v>137</v>
      </c>
      <c r="O32" t="s">
        <v>9</v>
      </c>
    </row>
    <row r="33" spans="3:15" x14ac:dyDescent="0.35">
      <c r="E33" t="s">
        <v>138</v>
      </c>
      <c r="F33">
        <v>1</v>
      </c>
      <c r="G33" s="30">
        <v>8.27</v>
      </c>
      <c r="H33" s="29" t="s">
        <v>139</v>
      </c>
      <c r="I33" t="s">
        <v>67</v>
      </c>
      <c r="J33" s="31" t="s">
        <v>140</v>
      </c>
      <c r="K33" s="29" t="s">
        <v>141</v>
      </c>
    </row>
    <row r="34" spans="3:15" x14ac:dyDescent="0.35">
      <c r="C34" s="21" t="s">
        <v>17</v>
      </c>
      <c r="E34" t="s">
        <v>142</v>
      </c>
      <c r="F34">
        <v>1</v>
      </c>
      <c r="G34" s="30">
        <v>9.4499999999999993</v>
      </c>
      <c r="H34" s="29" t="s">
        <v>143</v>
      </c>
      <c r="I34" t="s">
        <v>67</v>
      </c>
      <c r="J34" s="31" t="s">
        <v>144</v>
      </c>
      <c r="K34" s="29"/>
    </row>
    <row r="36" spans="3:15" x14ac:dyDescent="0.35">
      <c r="C36" s="21" t="s">
        <v>145</v>
      </c>
      <c r="H36" s="29" t="s">
        <v>146</v>
      </c>
      <c r="I36" t="s">
        <v>67</v>
      </c>
    </row>
    <row r="37" spans="3:15" x14ac:dyDescent="0.35">
      <c r="E37" t="s">
        <v>147</v>
      </c>
      <c r="F37">
        <v>1</v>
      </c>
      <c r="G37" s="30">
        <v>4.74</v>
      </c>
      <c r="H37" s="29" t="s">
        <v>148</v>
      </c>
      <c r="I37" t="s">
        <v>67</v>
      </c>
      <c r="J37" s="31" t="s">
        <v>149</v>
      </c>
      <c r="K37" s="29" t="s">
        <v>150</v>
      </c>
      <c r="O37" t="s">
        <v>151</v>
      </c>
    </row>
    <row r="38" spans="3:15" x14ac:dyDescent="0.35">
      <c r="E38" t="s">
        <v>152</v>
      </c>
      <c r="F38">
        <v>1</v>
      </c>
      <c r="G38" s="30">
        <v>4.74</v>
      </c>
      <c r="H38" s="29" t="s">
        <v>153</v>
      </c>
      <c r="I38" t="s">
        <v>67</v>
      </c>
      <c r="J38" s="31" t="s">
        <v>154</v>
      </c>
      <c r="K38" s="29" t="s">
        <v>155</v>
      </c>
      <c r="O38" t="s">
        <v>9</v>
      </c>
    </row>
    <row r="39" spans="3:15" x14ac:dyDescent="0.35">
      <c r="E39" t="s">
        <v>156</v>
      </c>
      <c r="F39">
        <v>1</v>
      </c>
      <c r="G39" s="30">
        <v>4.97</v>
      </c>
      <c r="H39" s="29" t="s">
        <v>157</v>
      </c>
      <c r="I39" t="s">
        <v>67</v>
      </c>
      <c r="J39" s="31" t="s">
        <v>158</v>
      </c>
      <c r="K39" s="29" t="s">
        <v>159</v>
      </c>
      <c r="O39" t="s">
        <v>9</v>
      </c>
    </row>
    <row r="40" spans="3:15" x14ac:dyDescent="0.35">
      <c r="E40" t="s">
        <v>160</v>
      </c>
      <c r="F40">
        <v>1</v>
      </c>
      <c r="G40" s="30">
        <v>5.19</v>
      </c>
      <c r="H40" s="29" t="s">
        <v>161</v>
      </c>
      <c r="I40" t="s">
        <v>67</v>
      </c>
      <c r="J40" s="31" t="s">
        <v>162</v>
      </c>
      <c r="K40" s="29" t="s">
        <v>163</v>
      </c>
      <c r="O40" t="s">
        <v>9</v>
      </c>
    </row>
    <row r="41" spans="3:15" x14ac:dyDescent="0.35">
      <c r="E41" t="s">
        <v>164</v>
      </c>
      <c r="F41">
        <v>1</v>
      </c>
      <c r="G41" s="30">
        <v>5.42</v>
      </c>
      <c r="H41" s="29" t="s">
        <v>165</v>
      </c>
      <c r="I41" t="s">
        <v>67</v>
      </c>
      <c r="J41" s="31" t="s">
        <v>166</v>
      </c>
      <c r="K41" s="29" t="s">
        <v>167</v>
      </c>
      <c r="O41" t="s">
        <v>9</v>
      </c>
    </row>
    <row r="42" spans="3:15" x14ac:dyDescent="0.35">
      <c r="E42" t="s">
        <v>168</v>
      </c>
      <c r="F42">
        <v>1</v>
      </c>
      <c r="G42" s="30">
        <v>5.87</v>
      </c>
      <c r="H42" s="29" t="s">
        <v>169</v>
      </c>
      <c r="I42" t="s">
        <v>67</v>
      </c>
      <c r="J42" s="31" t="s">
        <v>170</v>
      </c>
      <c r="K42" s="29" t="s">
        <v>171</v>
      </c>
      <c r="O42" t="s">
        <v>9</v>
      </c>
    </row>
    <row r="43" spans="3:15" x14ac:dyDescent="0.35">
      <c r="E43" t="s">
        <v>172</v>
      </c>
      <c r="F43">
        <v>1</v>
      </c>
      <c r="G43" s="30">
        <v>6.91</v>
      </c>
      <c r="H43" s="29" t="s">
        <v>173</v>
      </c>
      <c r="I43" t="s">
        <v>67</v>
      </c>
      <c r="J43" s="31" t="s">
        <v>174</v>
      </c>
      <c r="K43" s="29" t="s">
        <v>175</v>
      </c>
      <c r="O43" t="s">
        <v>9</v>
      </c>
    </row>
    <row r="44" spans="3:15" x14ac:dyDescent="0.35">
      <c r="C44" s="21" t="s">
        <v>17</v>
      </c>
      <c r="E44" t="s">
        <v>176</v>
      </c>
      <c r="F44">
        <v>1</v>
      </c>
      <c r="G44" s="30">
        <v>8.2799999999999994</v>
      </c>
      <c r="H44" s="29" t="s">
        <v>177</v>
      </c>
      <c r="I44" t="s">
        <v>67</v>
      </c>
      <c r="J44" s="31" t="s">
        <v>178</v>
      </c>
      <c r="K44" s="29" t="s">
        <v>179</v>
      </c>
      <c r="O44" t="s">
        <v>9</v>
      </c>
    </row>
    <row r="45" spans="3:15" x14ac:dyDescent="0.35">
      <c r="H45" s="29"/>
    </row>
    <row r="46" spans="3:15" x14ac:dyDescent="0.35">
      <c r="C46" s="21" t="s">
        <v>180</v>
      </c>
      <c r="H46" s="29"/>
    </row>
    <row r="47" spans="3:15" x14ac:dyDescent="0.35">
      <c r="E47" t="s">
        <v>181</v>
      </c>
      <c r="F47">
        <v>1</v>
      </c>
      <c r="G47" s="30">
        <v>10.81</v>
      </c>
      <c r="H47" s="29" t="s">
        <v>182</v>
      </c>
      <c r="I47" t="s">
        <v>67</v>
      </c>
      <c r="J47" s="31" t="s">
        <v>183</v>
      </c>
      <c r="K47" s="29" t="s">
        <v>184</v>
      </c>
      <c r="O47" t="s">
        <v>9</v>
      </c>
    </row>
    <row r="48" spans="3:15" x14ac:dyDescent="0.35">
      <c r="E48" t="s">
        <v>185</v>
      </c>
      <c r="F48">
        <v>1</v>
      </c>
      <c r="G48" s="30">
        <v>9.76</v>
      </c>
      <c r="H48" s="29" t="s">
        <v>186</v>
      </c>
      <c r="I48" t="s">
        <v>67</v>
      </c>
      <c r="J48" s="31" t="s">
        <v>187</v>
      </c>
      <c r="K48" s="29" t="s">
        <v>188</v>
      </c>
      <c r="O48" t="s">
        <v>9</v>
      </c>
    </row>
    <row r="49" spans="3:15" x14ac:dyDescent="0.35">
      <c r="C49" s="21" t="s">
        <v>17</v>
      </c>
      <c r="E49" t="s">
        <v>189</v>
      </c>
      <c r="F49">
        <v>1</v>
      </c>
      <c r="G49" s="30">
        <v>23.56</v>
      </c>
      <c r="H49" s="29" t="s">
        <v>190</v>
      </c>
      <c r="I49" t="s">
        <v>67</v>
      </c>
      <c r="J49" s="31" t="s">
        <v>191</v>
      </c>
      <c r="K49" s="29" t="s">
        <v>192</v>
      </c>
      <c r="O49" t="s">
        <v>9</v>
      </c>
    </row>
    <row r="50" spans="3:15" x14ac:dyDescent="0.35">
      <c r="H50" s="29"/>
    </row>
    <row r="51" spans="3:15" x14ac:dyDescent="0.35">
      <c r="C51" s="21" t="s">
        <v>193</v>
      </c>
      <c r="H51" s="29"/>
    </row>
    <row r="52" spans="3:15" x14ac:dyDescent="0.35">
      <c r="E52" t="s">
        <v>194</v>
      </c>
      <c r="F52">
        <v>4</v>
      </c>
      <c r="G52" s="30">
        <v>100.98</v>
      </c>
      <c r="H52" s="29" t="s">
        <v>195</v>
      </c>
      <c r="I52" t="s">
        <v>67</v>
      </c>
      <c r="J52" s="31" t="s">
        <v>196</v>
      </c>
      <c r="K52" s="29" t="s">
        <v>197</v>
      </c>
      <c r="O52" t="s">
        <v>198</v>
      </c>
    </row>
    <row r="53" spans="3:15" x14ac:dyDescent="0.35">
      <c r="C53" s="21" t="s">
        <v>17</v>
      </c>
      <c r="E53" t="s">
        <v>199</v>
      </c>
      <c r="F53">
        <v>4</v>
      </c>
      <c r="G53" s="30">
        <v>56.36</v>
      </c>
      <c r="H53" s="29" t="s">
        <v>200</v>
      </c>
      <c r="I53" t="s">
        <v>67</v>
      </c>
      <c r="J53" s="31" t="s">
        <v>201</v>
      </c>
      <c r="K53" s="29" t="s">
        <v>202</v>
      </c>
      <c r="O53" t="s">
        <v>9</v>
      </c>
    </row>
    <row r="54" spans="3:15" x14ac:dyDescent="0.35">
      <c r="H54" s="29"/>
    </row>
    <row r="55" spans="3:15" x14ac:dyDescent="0.35">
      <c r="C55" s="21" t="s">
        <v>203</v>
      </c>
    </row>
    <row r="56" spans="3:15" x14ac:dyDescent="0.35">
      <c r="E56" t="s">
        <v>204</v>
      </c>
      <c r="F56">
        <v>1</v>
      </c>
      <c r="G56" s="6">
        <v>40.549999999999997</v>
      </c>
      <c r="H56" s="29" t="s">
        <v>205</v>
      </c>
      <c r="I56" t="s">
        <v>67</v>
      </c>
      <c r="J56" s="31" t="s">
        <v>206</v>
      </c>
      <c r="K56" s="29" t="s">
        <v>207</v>
      </c>
      <c r="O56" t="s">
        <v>208</v>
      </c>
    </row>
    <row r="57" spans="3:15" x14ac:dyDescent="0.35">
      <c r="E57" t="s">
        <v>209</v>
      </c>
      <c r="F57">
        <v>1</v>
      </c>
      <c r="G57" s="6">
        <v>22.95</v>
      </c>
      <c r="H57" s="29" t="s">
        <v>210</v>
      </c>
      <c r="I57" t="s">
        <v>67</v>
      </c>
      <c r="J57" s="31" t="s">
        <v>211</v>
      </c>
      <c r="K57" s="29" t="s">
        <v>212</v>
      </c>
      <c r="O57" t="s">
        <v>9</v>
      </c>
    </row>
    <row r="58" spans="3:15" x14ac:dyDescent="0.35">
      <c r="C58" s="21" t="s">
        <v>17</v>
      </c>
      <c r="E58" t="s">
        <v>213</v>
      </c>
      <c r="F58">
        <v>1</v>
      </c>
      <c r="G58" s="30">
        <v>18.77</v>
      </c>
      <c r="H58" s="29" t="s">
        <v>214</v>
      </c>
      <c r="I58" t="s">
        <v>67</v>
      </c>
      <c r="J58" s="31" t="s">
        <v>215</v>
      </c>
      <c r="K58" s="29" t="s">
        <v>216</v>
      </c>
      <c r="O58" t="s">
        <v>217</v>
      </c>
    </row>
    <row r="59" spans="3:15" x14ac:dyDescent="0.35">
      <c r="H59" s="29"/>
    </row>
    <row r="60" spans="3:15" x14ac:dyDescent="0.35">
      <c r="C60" s="21" t="s">
        <v>218</v>
      </c>
      <c r="O60" t="s">
        <v>9</v>
      </c>
    </row>
    <row r="61" spans="3:15" x14ac:dyDescent="0.35">
      <c r="E61" t="s">
        <v>219</v>
      </c>
      <c r="F61">
        <v>1</v>
      </c>
      <c r="G61" s="30">
        <v>63.75</v>
      </c>
      <c r="H61" s="29" t="s">
        <v>220</v>
      </c>
      <c r="I61" t="s">
        <v>67</v>
      </c>
      <c r="J61" s="31" t="s">
        <v>221</v>
      </c>
      <c r="K61" s="29" t="s">
        <v>222</v>
      </c>
      <c r="O61" t="s">
        <v>9</v>
      </c>
    </row>
    <row r="62" spans="3:15" x14ac:dyDescent="0.35">
      <c r="E62" t="s">
        <v>223</v>
      </c>
      <c r="F62">
        <v>1</v>
      </c>
      <c r="G62" s="30">
        <v>60.44</v>
      </c>
      <c r="H62" s="29" t="s">
        <v>224</v>
      </c>
      <c r="I62" t="s">
        <v>67</v>
      </c>
      <c r="J62" s="31" t="s">
        <v>225</v>
      </c>
      <c r="K62" s="29" t="s">
        <v>226</v>
      </c>
      <c r="O62" t="s">
        <v>9</v>
      </c>
    </row>
    <row r="63" spans="3:15" x14ac:dyDescent="0.35">
      <c r="E63" t="s">
        <v>227</v>
      </c>
      <c r="F63">
        <v>1</v>
      </c>
      <c r="G63">
        <v>54.65</v>
      </c>
      <c r="H63" s="29" t="s">
        <v>228</v>
      </c>
      <c r="I63" t="s">
        <v>67</v>
      </c>
      <c r="J63" t="s">
        <v>229</v>
      </c>
      <c r="K63" s="29"/>
    </row>
    <row r="64" spans="3:15" x14ac:dyDescent="0.35">
      <c r="E64" t="s">
        <v>230</v>
      </c>
      <c r="F64">
        <v>1</v>
      </c>
      <c r="G64" s="30">
        <v>98.43</v>
      </c>
      <c r="H64" s="29" t="s">
        <v>231</v>
      </c>
      <c r="I64" t="s">
        <v>67</v>
      </c>
      <c r="J64" s="31" t="s">
        <v>232</v>
      </c>
      <c r="K64" s="29" t="s">
        <v>233</v>
      </c>
      <c r="O64" t="s">
        <v>9</v>
      </c>
    </row>
    <row r="65" spans="5:15" x14ac:dyDescent="0.35">
      <c r="E65" t="s">
        <v>234</v>
      </c>
      <c r="F65">
        <v>1</v>
      </c>
      <c r="G65" s="30">
        <v>58.4</v>
      </c>
      <c r="H65" s="29" t="s">
        <v>235</v>
      </c>
      <c r="I65" t="s">
        <v>67</v>
      </c>
      <c r="J65" s="31" t="s">
        <v>236</v>
      </c>
      <c r="K65" s="29" t="s">
        <v>237</v>
      </c>
      <c r="O65" t="s">
        <v>9</v>
      </c>
    </row>
    <row r="66" spans="5:15" x14ac:dyDescent="0.35">
      <c r="E66" t="s">
        <v>238</v>
      </c>
      <c r="F66">
        <v>1</v>
      </c>
      <c r="G66" s="30">
        <v>17.75</v>
      </c>
      <c r="H66" s="29" t="s">
        <v>239</v>
      </c>
      <c r="I66" t="s">
        <v>67</v>
      </c>
      <c r="J66" s="31" t="s">
        <v>240</v>
      </c>
      <c r="K66" s="29" t="s">
        <v>241</v>
      </c>
      <c r="O66" t="s">
        <v>9</v>
      </c>
    </row>
    <row r="67" spans="5:15" x14ac:dyDescent="0.35">
      <c r="E67" t="s">
        <v>242</v>
      </c>
      <c r="F67">
        <v>1</v>
      </c>
      <c r="G67" s="30">
        <v>18.77</v>
      </c>
      <c r="H67" s="29" t="s">
        <v>243</v>
      </c>
      <c r="I67" t="s">
        <v>67</v>
      </c>
      <c r="J67" s="31" t="s">
        <v>244</v>
      </c>
      <c r="K67" s="29" t="s">
        <v>245</v>
      </c>
      <c r="O67" t="s">
        <v>9</v>
      </c>
    </row>
    <row r="68" spans="5:15" x14ac:dyDescent="0.35">
      <c r="E68" t="s">
        <v>246</v>
      </c>
      <c r="F68">
        <v>1</v>
      </c>
      <c r="G68" s="30">
        <v>8.65</v>
      </c>
      <c r="H68" s="29" t="s">
        <v>247</v>
      </c>
      <c r="I68" t="s">
        <v>67</v>
      </c>
      <c r="J68" s="31" t="s">
        <v>248</v>
      </c>
      <c r="K68" s="29" t="s">
        <v>249</v>
      </c>
      <c r="O68" t="s">
        <v>9</v>
      </c>
    </row>
    <row r="69" spans="5:15" x14ac:dyDescent="0.35">
      <c r="E69" t="s">
        <v>250</v>
      </c>
      <c r="F69">
        <v>1</v>
      </c>
      <c r="G69" s="30">
        <v>11.7</v>
      </c>
      <c r="H69" s="29" t="s">
        <v>251</v>
      </c>
      <c r="I69" t="s">
        <v>67</v>
      </c>
      <c r="J69" s="31" t="s">
        <v>252</v>
      </c>
      <c r="K69" s="29" t="s">
        <v>253</v>
      </c>
      <c r="O69" t="s">
        <v>9</v>
      </c>
    </row>
    <row r="70" spans="5:15" x14ac:dyDescent="0.35">
      <c r="E70" t="s">
        <v>254</v>
      </c>
      <c r="F70">
        <v>1</v>
      </c>
      <c r="G70" s="30">
        <v>14.08</v>
      </c>
      <c r="H70" s="29" t="s">
        <v>255</v>
      </c>
      <c r="I70" t="s">
        <v>67</v>
      </c>
      <c r="J70" s="31" t="s">
        <v>256</v>
      </c>
      <c r="K70" s="29" t="s">
        <v>257</v>
      </c>
      <c r="O70" t="s">
        <v>9</v>
      </c>
    </row>
    <row r="71" spans="5:15" x14ac:dyDescent="0.35">
      <c r="E71" t="s">
        <v>258</v>
      </c>
      <c r="F71">
        <v>1</v>
      </c>
      <c r="G71" s="30">
        <v>20.3</v>
      </c>
      <c r="H71" s="29" t="s">
        <v>259</v>
      </c>
      <c r="I71" t="s">
        <v>67</v>
      </c>
      <c r="J71" s="31" t="s">
        <v>260</v>
      </c>
      <c r="K71" s="29" t="s">
        <v>261</v>
      </c>
      <c r="O71" t="s">
        <v>9</v>
      </c>
    </row>
    <row r="72" spans="5:15" x14ac:dyDescent="0.35">
      <c r="E72" t="s">
        <v>262</v>
      </c>
      <c r="F72">
        <v>1</v>
      </c>
      <c r="G72" s="30">
        <v>12.16</v>
      </c>
      <c r="H72" s="29" t="s">
        <v>263</v>
      </c>
      <c r="I72" t="s">
        <v>67</v>
      </c>
      <c r="J72" s="31" t="s">
        <v>264</v>
      </c>
      <c r="K72" s="29" t="s">
        <v>265</v>
      </c>
      <c r="O72" t="s">
        <v>9</v>
      </c>
    </row>
    <row r="73" spans="5:15" x14ac:dyDescent="0.35">
      <c r="E73" t="s">
        <v>266</v>
      </c>
      <c r="F73">
        <v>1</v>
      </c>
      <c r="G73" s="30">
        <v>12.59</v>
      </c>
      <c r="H73" s="29" t="s">
        <v>267</v>
      </c>
      <c r="I73" t="s">
        <v>67</v>
      </c>
      <c r="J73" s="31" t="s">
        <v>268</v>
      </c>
      <c r="K73" s="29" t="s">
        <v>269</v>
      </c>
      <c r="O73" t="s">
        <v>9</v>
      </c>
    </row>
    <row r="74" spans="5:15" x14ac:dyDescent="0.35">
      <c r="E74" t="s">
        <v>270</v>
      </c>
      <c r="F74">
        <v>1</v>
      </c>
      <c r="G74" s="30">
        <v>14.25</v>
      </c>
      <c r="H74" s="29" t="s">
        <v>271</v>
      </c>
      <c r="I74" t="s">
        <v>67</v>
      </c>
      <c r="J74" s="31" t="s">
        <v>272</v>
      </c>
      <c r="K74" s="29" t="s">
        <v>273</v>
      </c>
      <c r="O74" t="s">
        <v>9</v>
      </c>
    </row>
    <row r="75" spans="5:15" x14ac:dyDescent="0.35">
      <c r="E75" t="s">
        <v>274</v>
      </c>
      <c r="F75">
        <v>1</v>
      </c>
      <c r="G75" s="6">
        <v>28.05</v>
      </c>
      <c r="H75" s="29" t="s">
        <v>275</v>
      </c>
      <c r="I75" t="s">
        <v>67</v>
      </c>
      <c r="J75" s="14" t="s">
        <v>276</v>
      </c>
      <c r="K75" s="29"/>
    </row>
    <row r="76" spans="5:15" x14ac:dyDescent="0.35">
      <c r="E76" t="s">
        <v>277</v>
      </c>
      <c r="F76">
        <v>1</v>
      </c>
      <c r="G76" s="30">
        <v>30.09</v>
      </c>
      <c r="H76" s="29" t="s">
        <v>278</v>
      </c>
      <c r="I76" t="s">
        <v>67</v>
      </c>
      <c r="J76" t="s">
        <v>279</v>
      </c>
      <c r="L76" s="31"/>
    </row>
    <row r="77" spans="5:15" x14ac:dyDescent="0.35">
      <c r="E77" t="s">
        <v>280</v>
      </c>
      <c r="F77">
        <v>1</v>
      </c>
      <c r="G77" s="30">
        <v>4.5</v>
      </c>
      <c r="H77" s="29" t="s">
        <v>281</v>
      </c>
      <c r="I77" t="s">
        <v>67</v>
      </c>
      <c r="J77" s="31" t="s">
        <v>282</v>
      </c>
      <c r="K77" s="29" t="s">
        <v>283</v>
      </c>
      <c r="O77" t="s">
        <v>9</v>
      </c>
    </row>
    <row r="78" spans="5:15" x14ac:dyDescent="0.35">
      <c r="E78" t="s">
        <v>284</v>
      </c>
      <c r="F78">
        <v>1</v>
      </c>
      <c r="G78" s="30">
        <v>18.82</v>
      </c>
      <c r="H78" s="29" t="s">
        <v>285</v>
      </c>
      <c r="I78" t="s">
        <v>67</v>
      </c>
      <c r="J78" s="31" t="s">
        <v>286</v>
      </c>
      <c r="K78" s="29" t="s">
        <v>287</v>
      </c>
      <c r="O78" t="s">
        <v>9</v>
      </c>
    </row>
    <row r="79" spans="5:15" x14ac:dyDescent="0.35">
      <c r="E79" t="s">
        <v>288</v>
      </c>
      <c r="F79">
        <v>1</v>
      </c>
      <c r="G79" s="30">
        <v>18.68</v>
      </c>
      <c r="H79" s="29" t="s">
        <v>289</v>
      </c>
      <c r="I79" t="s">
        <v>67</v>
      </c>
      <c r="J79" s="31" t="s">
        <v>290</v>
      </c>
      <c r="K79" s="29" t="s">
        <v>291</v>
      </c>
      <c r="O79" t="s">
        <v>292</v>
      </c>
    </row>
    <row r="80" spans="5:15" x14ac:dyDescent="0.35">
      <c r="E80" t="s">
        <v>293</v>
      </c>
      <c r="F80">
        <v>1</v>
      </c>
      <c r="G80" s="6">
        <v>88</v>
      </c>
      <c r="H80" s="29" t="s">
        <v>294</v>
      </c>
      <c r="I80" t="s">
        <v>67</v>
      </c>
      <c r="J80" s="31" t="s">
        <v>295</v>
      </c>
      <c r="K80" s="29" t="s">
        <v>296</v>
      </c>
    </row>
    <row r="81" spans="3:12" x14ac:dyDescent="0.35">
      <c r="E81" t="s">
        <v>297</v>
      </c>
      <c r="F81">
        <v>1</v>
      </c>
      <c r="G81" s="30">
        <v>39.78</v>
      </c>
      <c r="H81" s="29" t="s">
        <v>298</v>
      </c>
      <c r="I81" t="s">
        <v>67</v>
      </c>
      <c r="J81" s="31" t="s">
        <v>299</v>
      </c>
      <c r="K81" s="29" t="s">
        <v>300</v>
      </c>
    </row>
    <row r="82" spans="3:12" x14ac:dyDescent="0.35">
      <c r="E82" t="s">
        <v>301</v>
      </c>
      <c r="F82">
        <v>1</v>
      </c>
      <c r="G82" s="30">
        <v>66.55</v>
      </c>
      <c r="H82" s="29" t="s">
        <v>302</v>
      </c>
      <c r="I82" t="s">
        <v>67</v>
      </c>
      <c r="J82" s="31" t="s">
        <v>303</v>
      </c>
      <c r="K82" s="29" t="s">
        <v>304</v>
      </c>
    </row>
    <row r="83" spans="3:12" x14ac:dyDescent="0.35">
      <c r="E83" t="s">
        <v>305</v>
      </c>
      <c r="F83">
        <v>1</v>
      </c>
      <c r="G83" s="30">
        <v>187.2</v>
      </c>
      <c r="H83" s="29" t="s">
        <v>306</v>
      </c>
      <c r="I83" t="s">
        <v>67</v>
      </c>
      <c r="J83" s="31" t="s">
        <v>307</v>
      </c>
      <c r="K83" s="29" t="s">
        <v>308</v>
      </c>
    </row>
    <row r="84" spans="3:12" x14ac:dyDescent="0.35">
      <c r="E84" t="s">
        <v>309</v>
      </c>
      <c r="F84">
        <v>1</v>
      </c>
      <c r="G84" s="30">
        <v>95.63</v>
      </c>
      <c r="H84" s="29" t="s">
        <v>310</v>
      </c>
      <c r="I84" t="s">
        <v>67</v>
      </c>
      <c r="J84" s="31" t="s">
        <v>311</v>
      </c>
      <c r="K84" s="29" t="s">
        <v>312</v>
      </c>
    </row>
    <row r="85" spans="3:12" x14ac:dyDescent="0.35">
      <c r="E85" t="s">
        <v>313</v>
      </c>
      <c r="F85">
        <v>1</v>
      </c>
      <c r="G85" s="30">
        <v>87.39</v>
      </c>
      <c r="H85" s="29" t="s">
        <v>314</v>
      </c>
      <c r="I85" t="s">
        <v>67</v>
      </c>
      <c r="J85" s="31" t="s">
        <v>315</v>
      </c>
      <c r="K85" s="29" t="s">
        <v>316</v>
      </c>
    </row>
    <row r="86" spans="3:12" x14ac:dyDescent="0.35">
      <c r="E86" t="s">
        <v>317</v>
      </c>
      <c r="F86">
        <v>1</v>
      </c>
      <c r="G86" s="30">
        <v>51.5</v>
      </c>
      <c r="H86" s="29" t="s">
        <v>318</v>
      </c>
      <c r="I86" s="31" t="s">
        <v>67</v>
      </c>
      <c r="J86" s="31" t="s">
        <v>319</v>
      </c>
      <c r="K86" s="29" t="s">
        <v>320</v>
      </c>
    </row>
    <row r="87" spans="3:12" x14ac:dyDescent="0.35">
      <c r="E87" t="s">
        <v>321</v>
      </c>
      <c r="F87">
        <v>1</v>
      </c>
      <c r="G87" s="30">
        <v>19.79</v>
      </c>
      <c r="H87" s="29" t="s">
        <v>322</v>
      </c>
      <c r="I87" t="s">
        <v>67</v>
      </c>
      <c r="J87" t="s">
        <v>323</v>
      </c>
      <c r="K87" s="29" t="s">
        <v>324</v>
      </c>
    </row>
    <row r="88" spans="3:12" x14ac:dyDescent="0.35">
      <c r="E88" t="s">
        <v>325</v>
      </c>
      <c r="F88">
        <v>1</v>
      </c>
      <c r="G88" s="6">
        <v>18.77</v>
      </c>
      <c r="H88" s="29" t="s">
        <v>326</v>
      </c>
      <c r="I88" t="s">
        <v>67</v>
      </c>
      <c r="J88" s="14" t="s">
        <v>327</v>
      </c>
      <c r="K88" s="29"/>
    </row>
    <row r="89" spans="3:12" x14ac:dyDescent="0.35">
      <c r="G89" s="6"/>
      <c r="H89" s="29"/>
      <c r="J89" s="14"/>
      <c r="K89" s="29"/>
    </row>
    <row r="90" spans="3:12" x14ac:dyDescent="0.35">
      <c r="C90" s="21" t="s">
        <v>328</v>
      </c>
      <c r="H90" s="29"/>
      <c r="K90" s="29"/>
    </row>
    <row r="91" spans="3:12" x14ac:dyDescent="0.35">
      <c r="E91" t="s">
        <v>329</v>
      </c>
      <c r="F91">
        <v>1</v>
      </c>
      <c r="G91" s="30">
        <v>38.76</v>
      </c>
      <c r="H91" s="29" t="s">
        <v>330</v>
      </c>
      <c r="I91" t="s">
        <v>67</v>
      </c>
      <c r="J91" t="s">
        <v>331</v>
      </c>
      <c r="L91" s="31"/>
    </row>
    <row r="92" spans="3:12" x14ac:dyDescent="0.35">
      <c r="E92" t="s">
        <v>297</v>
      </c>
      <c r="F92">
        <v>1</v>
      </c>
      <c r="G92" s="30">
        <v>39.78</v>
      </c>
      <c r="H92" s="29" t="s">
        <v>298</v>
      </c>
      <c r="I92" t="s">
        <v>67</v>
      </c>
      <c r="J92" t="s">
        <v>299</v>
      </c>
      <c r="L92" s="31"/>
    </row>
    <row r="93" spans="3:12" x14ac:dyDescent="0.35">
      <c r="E93" t="s">
        <v>332</v>
      </c>
      <c r="F93">
        <v>1</v>
      </c>
      <c r="G93" s="30">
        <v>30.35</v>
      </c>
      <c r="H93" s="29" t="s">
        <v>333</v>
      </c>
      <c r="I93" t="s">
        <v>67</v>
      </c>
      <c r="J93" t="s">
        <v>334</v>
      </c>
      <c r="K93" s="29"/>
    </row>
    <row r="94" spans="3:12" x14ac:dyDescent="0.35">
      <c r="E94" t="s">
        <v>335</v>
      </c>
      <c r="F94">
        <v>1</v>
      </c>
      <c r="G94" s="30">
        <v>49.98</v>
      </c>
      <c r="H94" s="29" t="s">
        <v>336</v>
      </c>
      <c r="I94" t="s">
        <v>67</v>
      </c>
      <c r="J94" t="s">
        <v>337</v>
      </c>
      <c r="K94" s="29"/>
    </row>
    <row r="95" spans="3:12" x14ac:dyDescent="0.35">
      <c r="E95" t="s">
        <v>338</v>
      </c>
      <c r="F95">
        <v>1</v>
      </c>
      <c r="G95" s="30">
        <v>45.72</v>
      </c>
      <c r="H95" s="29" t="s">
        <v>339</v>
      </c>
      <c r="I95" t="s">
        <v>67</v>
      </c>
      <c r="J95" t="s">
        <v>340</v>
      </c>
      <c r="K95" s="29"/>
    </row>
    <row r="96" spans="3:12" x14ac:dyDescent="0.35">
      <c r="E96" t="s">
        <v>341</v>
      </c>
      <c r="F96">
        <v>1</v>
      </c>
      <c r="G96" s="30">
        <v>198.45</v>
      </c>
      <c r="H96" s="29" t="s">
        <v>342</v>
      </c>
      <c r="I96" t="s">
        <v>67</v>
      </c>
      <c r="J96" t="s">
        <v>343</v>
      </c>
    </row>
    <row r="97" spans="3:11" x14ac:dyDescent="0.35">
      <c r="C97" s="21" t="s">
        <v>344</v>
      </c>
      <c r="H97" s="29"/>
    </row>
    <row r="98" spans="3:11" x14ac:dyDescent="0.35">
      <c r="E98" t="s">
        <v>345</v>
      </c>
      <c r="F98">
        <v>1</v>
      </c>
      <c r="G98" s="6">
        <v>21.93</v>
      </c>
      <c r="H98" s="29" t="s">
        <v>346</v>
      </c>
      <c r="I98" t="s">
        <v>67</v>
      </c>
      <c r="J98" s="14" t="s">
        <v>347</v>
      </c>
    </row>
    <row r="99" spans="3:11" x14ac:dyDescent="0.35">
      <c r="E99" t="s">
        <v>348</v>
      </c>
      <c r="F99">
        <v>1</v>
      </c>
      <c r="G99" s="6">
        <v>19.989999999999998</v>
      </c>
      <c r="H99" s="29" t="s">
        <v>349</v>
      </c>
      <c r="I99" t="s">
        <v>67</v>
      </c>
      <c r="J99" s="14" t="s">
        <v>350</v>
      </c>
    </row>
    <row r="100" spans="3:11" x14ac:dyDescent="0.35">
      <c r="E100" t="s">
        <v>351</v>
      </c>
      <c r="F100">
        <v>1</v>
      </c>
      <c r="G100">
        <v>31.12</v>
      </c>
      <c r="H100" s="29" t="s">
        <v>352</v>
      </c>
      <c r="I100" t="s">
        <v>67</v>
      </c>
      <c r="J100" t="s">
        <v>353</v>
      </c>
    </row>
    <row r="101" spans="3:11" x14ac:dyDescent="0.35">
      <c r="E101" t="s">
        <v>354</v>
      </c>
      <c r="F101">
        <v>1</v>
      </c>
      <c r="G101">
        <v>16.559999999999999</v>
      </c>
      <c r="H101" s="29" t="s">
        <v>355</v>
      </c>
      <c r="I101" t="s">
        <v>67</v>
      </c>
      <c r="J101" t="s">
        <v>356</v>
      </c>
    </row>
    <row r="102" spans="3:11" x14ac:dyDescent="0.35">
      <c r="E102" t="s">
        <v>345</v>
      </c>
      <c r="F102">
        <v>1</v>
      </c>
      <c r="G102" s="6">
        <v>21.93</v>
      </c>
      <c r="H102" s="29" t="s">
        <v>346</v>
      </c>
      <c r="I102" t="s">
        <v>67</v>
      </c>
      <c r="J102" s="14" t="s">
        <v>347</v>
      </c>
    </row>
    <row r="103" spans="3:11" x14ac:dyDescent="0.35">
      <c r="E103" t="s">
        <v>357</v>
      </c>
      <c r="F103">
        <v>1</v>
      </c>
      <c r="G103" s="6">
        <v>18.82</v>
      </c>
      <c r="H103" s="29" t="s">
        <v>358</v>
      </c>
      <c r="I103" t="s">
        <v>67</v>
      </c>
      <c r="J103" s="14" t="s">
        <v>286</v>
      </c>
    </row>
    <row r="104" spans="3:11" x14ac:dyDescent="0.35">
      <c r="E104" t="s">
        <v>2518</v>
      </c>
      <c r="F104">
        <v>1</v>
      </c>
      <c r="G104" s="30">
        <v>21.86</v>
      </c>
      <c r="H104" s="29" t="s">
        <v>2519</v>
      </c>
      <c r="I104" t="s">
        <v>67</v>
      </c>
      <c r="J104" t="s">
        <v>1261</v>
      </c>
    </row>
    <row r="105" spans="3:11" x14ac:dyDescent="0.35">
      <c r="H105" s="29"/>
      <c r="J105"/>
    </row>
    <row r="106" spans="3:11" x14ac:dyDescent="0.35">
      <c r="H106" s="29"/>
      <c r="J106"/>
    </row>
    <row r="107" spans="3:11" x14ac:dyDescent="0.35">
      <c r="C107" s="21" t="s">
        <v>17</v>
      </c>
      <c r="H107" s="29"/>
      <c r="J107"/>
    </row>
    <row r="108" spans="3:11" x14ac:dyDescent="0.35">
      <c r="C108" s="21" t="s">
        <v>359</v>
      </c>
    </row>
    <row r="109" spans="3:11" x14ac:dyDescent="0.35">
      <c r="E109" t="s">
        <v>360</v>
      </c>
      <c r="F109">
        <v>1</v>
      </c>
      <c r="G109" s="30">
        <v>5.05</v>
      </c>
      <c r="H109" s="29" t="s">
        <v>361</v>
      </c>
      <c r="I109" t="s">
        <v>67</v>
      </c>
      <c r="J109" s="31" t="s">
        <v>362</v>
      </c>
      <c r="K109" s="29" t="s">
        <v>363</v>
      </c>
    </row>
    <row r="110" spans="3:11" x14ac:dyDescent="0.35">
      <c r="E110" t="s">
        <v>364</v>
      </c>
      <c r="F110">
        <v>1</v>
      </c>
      <c r="G110" s="30">
        <v>5.05</v>
      </c>
      <c r="H110" s="29" t="s">
        <v>365</v>
      </c>
      <c r="I110" t="s">
        <v>67</v>
      </c>
      <c r="J110" s="31" t="s">
        <v>366</v>
      </c>
      <c r="K110" s="29" t="s">
        <v>367</v>
      </c>
    </row>
    <row r="111" spans="3:11" x14ac:dyDescent="0.35">
      <c r="E111" t="s">
        <v>368</v>
      </c>
      <c r="F111">
        <v>1</v>
      </c>
      <c r="G111" s="30">
        <v>19.190000000000001</v>
      </c>
      <c r="H111" s="29" t="s">
        <v>369</v>
      </c>
      <c r="I111" s="30" t="s">
        <v>67</v>
      </c>
      <c r="J111" s="31" t="s">
        <v>370</v>
      </c>
      <c r="K111" s="29" t="s">
        <v>371</v>
      </c>
    </row>
    <row r="112" spans="3:11" x14ac:dyDescent="0.35">
      <c r="E112" t="s">
        <v>372</v>
      </c>
      <c r="F112">
        <v>1</v>
      </c>
      <c r="G112" s="30">
        <v>5.05</v>
      </c>
      <c r="H112" s="29" t="s">
        <v>373</v>
      </c>
      <c r="I112" t="s">
        <v>67</v>
      </c>
      <c r="J112" s="31" t="s">
        <v>374</v>
      </c>
      <c r="K112" s="29" t="s">
        <v>375</v>
      </c>
    </row>
    <row r="113" spans="3:11" x14ac:dyDescent="0.35">
      <c r="E113" t="s">
        <v>376</v>
      </c>
      <c r="F113">
        <v>1</v>
      </c>
      <c r="G113" s="30">
        <v>19.190000000000001</v>
      </c>
      <c r="H113" s="29" t="s">
        <v>377</v>
      </c>
      <c r="I113" s="30" t="s">
        <v>67</v>
      </c>
      <c r="J113" s="31" t="s">
        <v>378</v>
      </c>
      <c r="K113" s="29" t="s">
        <v>379</v>
      </c>
    </row>
    <row r="114" spans="3:11" x14ac:dyDescent="0.35">
      <c r="E114" t="s">
        <v>380</v>
      </c>
      <c r="F114">
        <v>1</v>
      </c>
      <c r="G114" s="6">
        <v>5.85</v>
      </c>
      <c r="H114" s="29" t="s">
        <v>381</v>
      </c>
      <c r="I114" t="s">
        <v>67</v>
      </c>
      <c r="J114" s="7" t="s">
        <v>382</v>
      </c>
      <c r="K114" s="29" t="s">
        <v>383</v>
      </c>
    </row>
    <row r="115" spans="3:11" x14ac:dyDescent="0.35">
      <c r="E115" t="s">
        <v>384</v>
      </c>
      <c r="F115">
        <v>1</v>
      </c>
      <c r="G115" s="30">
        <v>22.22</v>
      </c>
      <c r="H115" s="29" t="s">
        <v>385</v>
      </c>
      <c r="I115" s="30" t="s">
        <v>67</v>
      </c>
      <c r="J115" s="31" t="s">
        <v>386</v>
      </c>
      <c r="K115" s="29" t="s">
        <v>387</v>
      </c>
    </row>
    <row r="116" spans="3:11" x14ac:dyDescent="0.35">
      <c r="E116" t="s">
        <v>388</v>
      </c>
      <c r="F116">
        <v>1</v>
      </c>
      <c r="G116" s="30">
        <v>6.1</v>
      </c>
      <c r="H116" s="29" t="s">
        <v>389</v>
      </c>
      <c r="I116" t="s">
        <v>67</v>
      </c>
      <c r="J116" s="31" t="s">
        <v>390</v>
      </c>
      <c r="K116" s="29" t="s">
        <v>391</v>
      </c>
    </row>
    <row r="117" spans="3:11" x14ac:dyDescent="0.35">
      <c r="E117" t="s">
        <v>392</v>
      </c>
      <c r="F117">
        <v>1</v>
      </c>
      <c r="G117" s="30">
        <v>23.18</v>
      </c>
      <c r="H117" s="29" t="s">
        <v>393</v>
      </c>
      <c r="I117" s="30" t="s">
        <v>67</v>
      </c>
      <c r="J117" s="31" t="s">
        <v>394</v>
      </c>
      <c r="K117" s="29" t="s">
        <v>395</v>
      </c>
    </row>
    <row r="118" spans="3:11" x14ac:dyDescent="0.35">
      <c r="E118" t="s">
        <v>396</v>
      </c>
      <c r="F118">
        <v>1</v>
      </c>
      <c r="G118" s="30">
        <v>6.6</v>
      </c>
      <c r="H118" s="29" t="s">
        <v>397</v>
      </c>
      <c r="I118" s="31" t="s">
        <v>67</v>
      </c>
      <c r="J118" s="31" t="s">
        <v>398</v>
      </c>
      <c r="K118" s="29" t="s">
        <v>399</v>
      </c>
    </row>
    <row r="119" spans="3:11" x14ac:dyDescent="0.35">
      <c r="E119" t="s">
        <v>400</v>
      </c>
      <c r="F119">
        <v>1</v>
      </c>
      <c r="G119" s="30">
        <v>25.08</v>
      </c>
      <c r="H119" s="29" t="s">
        <v>401</v>
      </c>
      <c r="I119" s="30" t="s">
        <v>67</v>
      </c>
      <c r="J119" s="31" t="s">
        <v>402</v>
      </c>
      <c r="K119" s="29" t="s">
        <v>403</v>
      </c>
    </row>
    <row r="120" spans="3:11" x14ac:dyDescent="0.35">
      <c r="E120" t="s">
        <v>404</v>
      </c>
      <c r="F120">
        <v>1</v>
      </c>
      <c r="G120" s="30">
        <v>7.1</v>
      </c>
      <c r="H120" s="29" t="s">
        <v>405</v>
      </c>
      <c r="I120" t="s">
        <v>67</v>
      </c>
      <c r="J120" s="31" t="s">
        <v>406</v>
      </c>
      <c r="K120" s="29" t="s">
        <v>407</v>
      </c>
    </row>
    <row r="121" spans="3:11" x14ac:dyDescent="0.35">
      <c r="E121" t="s">
        <v>408</v>
      </c>
      <c r="F121">
        <v>1</v>
      </c>
      <c r="G121" s="30">
        <v>26.98</v>
      </c>
      <c r="H121" s="29" t="s">
        <v>409</v>
      </c>
      <c r="I121" s="30" t="s">
        <v>67</v>
      </c>
      <c r="J121" s="31" t="s">
        <v>410</v>
      </c>
      <c r="K121" s="29" t="s">
        <v>411</v>
      </c>
    </row>
    <row r="122" spans="3:11" x14ac:dyDescent="0.35">
      <c r="E122" t="s">
        <v>412</v>
      </c>
      <c r="F122">
        <v>1</v>
      </c>
      <c r="G122" s="30">
        <v>8.65</v>
      </c>
      <c r="H122" s="29" t="s">
        <v>413</v>
      </c>
      <c r="I122" t="s">
        <v>67</v>
      </c>
      <c r="J122" s="31" t="s">
        <v>248</v>
      </c>
      <c r="K122" s="29" t="s">
        <v>249</v>
      </c>
    </row>
    <row r="123" spans="3:11" x14ac:dyDescent="0.35">
      <c r="E123" t="s">
        <v>414</v>
      </c>
      <c r="F123">
        <v>1</v>
      </c>
      <c r="G123" s="30">
        <v>32.869999999999997</v>
      </c>
      <c r="H123" s="29" t="s">
        <v>415</v>
      </c>
      <c r="I123" s="30" t="s">
        <v>67</v>
      </c>
      <c r="J123" s="31" t="s">
        <v>416</v>
      </c>
      <c r="K123" s="29" t="s">
        <v>417</v>
      </c>
    </row>
    <row r="124" spans="3:11" x14ac:dyDescent="0.35">
      <c r="E124" t="s">
        <v>250</v>
      </c>
      <c r="F124">
        <v>1</v>
      </c>
      <c r="G124" s="30">
        <v>12.05</v>
      </c>
      <c r="H124" s="29" t="s">
        <v>418</v>
      </c>
      <c r="I124" t="s">
        <v>67</v>
      </c>
      <c r="J124" s="31" t="s">
        <v>252</v>
      </c>
      <c r="K124" s="29" t="s">
        <v>253</v>
      </c>
    </row>
    <row r="125" spans="3:11" x14ac:dyDescent="0.35">
      <c r="E125" t="s">
        <v>419</v>
      </c>
      <c r="F125">
        <v>1</v>
      </c>
      <c r="G125" s="30">
        <v>44.46</v>
      </c>
      <c r="H125" s="29" t="s">
        <v>420</v>
      </c>
      <c r="I125" s="30" t="s">
        <v>67</v>
      </c>
      <c r="J125" s="31" t="s">
        <v>421</v>
      </c>
      <c r="K125" s="29" t="s">
        <v>422</v>
      </c>
    </row>
    <row r="126" spans="3:11" x14ac:dyDescent="0.35">
      <c r="E126" t="s">
        <v>423</v>
      </c>
      <c r="F126">
        <v>1</v>
      </c>
      <c r="G126" s="30">
        <v>12.7</v>
      </c>
      <c r="H126" s="29" t="s">
        <v>424</v>
      </c>
      <c r="I126" s="30" t="s">
        <v>67</v>
      </c>
      <c r="J126" s="31" t="s">
        <v>425</v>
      </c>
      <c r="K126" s="29" t="s">
        <v>426</v>
      </c>
    </row>
    <row r="127" spans="3:11" x14ac:dyDescent="0.35">
      <c r="E127" t="s">
        <v>427</v>
      </c>
      <c r="F127">
        <v>1</v>
      </c>
      <c r="G127" s="30">
        <v>16.8</v>
      </c>
      <c r="H127" s="29" t="s">
        <v>428</v>
      </c>
      <c r="I127" s="30" t="s">
        <v>67</v>
      </c>
      <c r="J127" s="31" t="s">
        <v>429</v>
      </c>
      <c r="K127" s="29" t="s">
        <v>430</v>
      </c>
    </row>
    <row r="128" spans="3:11" x14ac:dyDescent="0.35">
      <c r="C128" s="21" t="s">
        <v>17</v>
      </c>
      <c r="E128" t="s">
        <v>431</v>
      </c>
      <c r="F128">
        <v>1</v>
      </c>
      <c r="G128" s="30">
        <v>25.5</v>
      </c>
      <c r="H128" s="29" t="s">
        <v>432</v>
      </c>
      <c r="I128" s="30" t="s">
        <v>67</v>
      </c>
      <c r="J128" s="31" t="s">
        <v>433</v>
      </c>
      <c r="K128" s="29" t="s">
        <v>434</v>
      </c>
    </row>
    <row r="129" spans="5:15" x14ac:dyDescent="0.35">
      <c r="H129" s="29"/>
    </row>
    <row r="130" spans="5:15" x14ac:dyDescent="0.35">
      <c r="H130" s="29"/>
    </row>
    <row r="131" spans="5:15" x14ac:dyDescent="0.35">
      <c r="H131" s="29"/>
    </row>
    <row r="132" spans="5:15" x14ac:dyDescent="0.35">
      <c r="H132" s="29"/>
    </row>
    <row r="133" spans="5:15" x14ac:dyDescent="0.35">
      <c r="E133" s="21" t="s">
        <v>435</v>
      </c>
      <c r="H133" s="29" t="s">
        <v>436</v>
      </c>
      <c r="I133" t="s">
        <v>67</v>
      </c>
      <c r="O133" t="s">
        <v>9</v>
      </c>
    </row>
    <row r="134" spans="5:15" x14ac:dyDescent="0.35">
      <c r="E134" t="s">
        <v>437</v>
      </c>
      <c r="F134">
        <v>1</v>
      </c>
      <c r="G134" s="30">
        <v>38.700000000000003</v>
      </c>
      <c r="H134" s="29" t="s">
        <v>438</v>
      </c>
      <c r="I134" t="s">
        <v>67</v>
      </c>
      <c r="J134" s="31" t="s">
        <v>439</v>
      </c>
      <c r="K134" s="29" t="s">
        <v>440</v>
      </c>
      <c r="O134" t="s">
        <v>9</v>
      </c>
    </row>
    <row r="135" spans="5:15" x14ac:dyDescent="0.35">
      <c r="E135" t="s">
        <v>2610</v>
      </c>
      <c r="F135">
        <v>1</v>
      </c>
      <c r="G135" s="30">
        <v>37.869999999999997</v>
      </c>
      <c r="H135" s="29" t="s">
        <v>2609</v>
      </c>
      <c r="I135" t="s">
        <v>67</v>
      </c>
      <c r="J135" s="31" t="s">
        <v>2608</v>
      </c>
      <c r="K135" s="29"/>
    </row>
    <row r="136" spans="5:15" x14ac:dyDescent="0.35">
      <c r="E136" t="s">
        <v>2611</v>
      </c>
      <c r="F136">
        <v>1</v>
      </c>
      <c r="G136" s="30">
        <v>40.04</v>
      </c>
      <c r="H136" s="29" t="s">
        <v>2612</v>
      </c>
      <c r="I136" t="s">
        <v>67</v>
      </c>
      <c r="J136" s="31" t="s">
        <v>2613</v>
      </c>
      <c r="K136" s="29"/>
    </row>
    <row r="137" spans="5:15" x14ac:dyDescent="0.35">
      <c r="E137" t="s">
        <v>441</v>
      </c>
      <c r="F137">
        <v>1</v>
      </c>
      <c r="G137" s="30">
        <v>33.75</v>
      </c>
      <c r="H137" s="29" t="s">
        <v>442</v>
      </c>
      <c r="I137" t="s">
        <v>67</v>
      </c>
      <c r="J137" s="31" t="s">
        <v>443</v>
      </c>
      <c r="K137" s="29" t="s">
        <v>444</v>
      </c>
      <c r="O137" t="s">
        <v>9</v>
      </c>
    </row>
    <row r="138" spans="5:15" x14ac:dyDescent="0.35">
      <c r="E138" t="s">
        <v>445</v>
      </c>
      <c r="F138">
        <v>1</v>
      </c>
      <c r="G138" s="30">
        <v>21.52</v>
      </c>
      <c r="H138" s="29" t="s">
        <v>446</v>
      </c>
      <c r="I138" t="s">
        <v>67</v>
      </c>
      <c r="J138" s="31" t="s">
        <v>447</v>
      </c>
      <c r="K138" s="29" t="s">
        <v>448</v>
      </c>
      <c r="O138" t="s">
        <v>9</v>
      </c>
    </row>
    <row r="139" spans="5:15" x14ac:dyDescent="0.35">
      <c r="E139" t="s">
        <v>449</v>
      </c>
      <c r="F139">
        <v>1</v>
      </c>
      <c r="G139" s="30">
        <v>154.02000000000001</v>
      </c>
      <c r="H139" s="29" t="s">
        <v>450</v>
      </c>
      <c r="I139" t="s">
        <v>67</v>
      </c>
      <c r="J139" s="31" t="s">
        <v>451</v>
      </c>
      <c r="K139" s="29" t="s">
        <v>452</v>
      </c>
      <c r="O139" t="s">
        <v>9</v>
      </c>
    </row>
    <row r="140" spans="5:15" x14ac:dyDescent="0.35">
      <c r="E140" t="s">
        <v>453</v>
      </c>
      <c r="F140">
        <v>1</v>
      </c>
      <c r="G140" s="30">
        <v>29.61</v>
      </c>
      <c r="H140" s="29" t="s">
        <v>454</v>
      </c>
      <c r="I140" t="s">
        <v>67</v>
      </c>
      <c r="J140" s="31" t="s">
        <v>455</v>
      </c>
      <c r="K140" s="29" t="s">
        <v>456</v>
      </c>
      <c r="O140" t="s">
        <v>457</v>
      </c>
    </row>
    <row r="141" spans="5:15" x14ac:dyDescent="0.35">
      <c r="E141" t="s">
        <v>458</v>
      </c>
      <c r="F141">
        <v>1</v>
      </c>
      <c r="G141" s="30">
        <v>75.48</v>
      </c>
      <c r="H141" s="29" t="s">
        <v>459</v>
      </c>
      <c r="I141" t="s">
        <v>67</v>
      </c>
      <c r="J141" s="31" t="s">
        <v>460</v>
      </c>
      <c r="K141" s="29" t="s">
        <v>461</v>
      </c>
      <c r="O141" t="s">
        <v>462</v>
      </c>
    </row>
    <row r="142" spans="5:15" x14ac:dyDescent="0.35">
      <c r="E142" t="s">
        <v>463</v>
      </c>
      <c r="F142">
        <v>1</v>
      </c>
      <c r="G142" s="30">
        <v>53</v>
      </c>
      <c r="H142" s="29" t="s">
        <v>464</v>
      </c>
      <c r="I142" t="s">
        <v>67</v>
      </c>
      <c r="J142" s="31" t="s">
        <v>465</v>
      </c>
      <c r="K142" s="29" t="s">
        <v>466</v>
      </c>
      <c r="O142" t="s">
        <v>9</v>
      </c>
    </row>
    <row r="143" spans="5:15" x14ac:dyDescent="0.35">
      <c r="E143" t="s">
        <v>467</v>
      </c>
      <c r="F143">
        <v>1</v>
      </c>
      <c r="G143" s="30">
        <v>19</v>
      </c>
      <c r="H143" s="29" t="s">
        <v>468</v>
      </c>
      <c r="I143" t="s">
        <v>67</v>
      </c>
      <c r="J143" s="31" t="s">
        <v>469</v>
      </c>
      <c r="K143" s="29" t="s">
        <v>470</v>
      </c>
      <c r="O143" t="s">
        <v>9</v>
      </c>
    </row>
    <row r="144" spans="5:15" x14ac:dyDescent="0.35">
      <c r="E144" t="s">
        <v>471</v>
      </c>
      <c r="F144">
        <v>1</v>
      </c>
      <c r="G144" s="30">
        <v>27.54</v>
      </c>
      <c r="H144" s="29" t="s">
        <v>472</v>
      </c>
      <c r="I144" t="s">
        <v>67</v>
      </c>
      <c r="J144" s="31" t="s">
        <v>473</v>
      </c>
      <c r="K144" s="29" t="s">
        <v>474</v>
      </c>
      <c r="O144" t="s">
        <v>475</v>
      </c>
    </row>
    <row r="145" spans="1:15" x14ac:dyDescent="0.35">
      <c r="E145" t="s">
        <v>476</v>
      </c>
      <c r="F145">
        <v>1</v>
      </c>
      <c r="G145" s="30">
        <v>143</v>
      </c>
      <c r="H145" s="29" t="s">
        <v>477</v>
      </c>
      <c r="I145" s="31" t="s">
        <v>67</v>
      </c>
      <c r="J145" s="31" t="s">
        <v>478</v>
      </c>
      <c r="K145" s="29" t="s">
        <v>479</v>
      </c>
    </row>
    <row r="146" spans="1:15" x14ac:dyDescent="0.35">
      <c r="E146" t="s">
        <v>480</v>
      </c>
      <c r="F146">
        <v>1</v>
      </c>
      <c r="G146" s="30">
        <v>147.29</v>
      </c>
      <c r="H146" s="29" t="s">
        <v>481</v>
      </c>
      <c r="I146" t="s">
        <v>67</v>
      </c>
      <c r="J146" s="31" t="s">
        <v>482</v>
      </c>
      <c r="K146" s="29" t="s">
        <v>483</v>
      </c>
    </row>
    <row r="147" spans="1:15" x14ac:dyDescent="0.35">
      <c r="A147" s="5"/>
    </row>
    <row r="148" spans="1:15" x14ac:dyDescent="0.35">
      <c r="E148" s="21" t="s">
        <v>484</v>
      </c>
      <c r="H148" s="29"/>
    </row>
    <row r="149" spans="1:15" x14ac:dyDescent="0.35">
      <c r="E149" t="s">
        <v>485</v>
      </c>
      <c r="F149">
        <v>1</v>
      </c>
      <c r="G149" s="30">
        <v>188</v>
      </c>
      <c r="H149" s="29" t="s">
        <v>486</v>
      </c>
      <c r="I149" t="s">
        <v>67</v>
      </c>
      <c r="J149" s="31" t="s">
        <v>487</v>
      </c>
      <c r="K149" s="29" t="s">
        <v>488</v>
      </c>
      <c r="O149" t="s">
        <v>489</v>
      </c>
    </row>
    <row r="150" spans="1:15" x14ac:dyDescent="0.35">
      <c r="E150" t="s">
        <v>2026</v>
      </c>
      <c r="F150">
        <v>1</v>
      </c>
      <c r="G150" s="30">
        <v>44.13</v>
      </c>
      <c r="H150" s="29" t="s">
        <v>2540</v>
      </c>
      <c r="I150" t="s">
        <v>67</v>
      </c>
      <c r="J150" s="31" t="s">
        <v>2025</v>
      </c>
      <c r="K150" s="29"/>
    </row>
    <row r="151" spans="1:15" x14ac:dyDescent="0.35">
      <c r="E151" t="s">
        <v>490</v>
      </c>
      <c r="F151">
        <v>1</v>
      </c>
      <c r="G151" s="30">
        <v>41</v>
      </c>
      <c r="H151" s="29" t="s">
        <v>491</v>
      </c>
      <c r="I151" t="s">
        <v>67</v>
      </c>
      <c r="J151" s="31" t="s">
        <v>492</v>
      </c>
      <c r="K151" s="29" t="s">
        <v>493</v>
      </c>
      <c r="O151" t="s">
        <v>494</v>
      </c>
    </row>
    <row r="152" spans="1:15" x14ac:dyDescent="0.35">
      <c r="C152" s="5"/>
      <c r="D152" s="5"/>
      <c r="E152" t="s">
        <v>495</v>
      </c>
      <c r="F152">
        <v>1</v>
      </c>
      <c r="G152">
        <v>77.22</v>
      </c>
      <c r="H152" s="29" t="s">
        <v>496</v>
      </c>
      <c r="I152" t="s">
        <v>67</v>
      </c>
      <c r="J152" t="s">
        <v>497</v>
      </c>
    </row>
    <row r="153" spans="1:15" x14ac:dyDescent="0.35">
      <c r="E153" t="s">
        <v>498</v>
      </c>
      <c r="F153">
        <v>1</v>
      </c>
      <c r="G153" s="6">
        <v>36.47</v>
      </c>
      <c r="H153" s="29" t="s">
        <v>499</v>
      </c>
      <c r="I153" t="s">
        <v>67</v>
      </c>
      <c r="J153" s="31" t="s">
        <v>500</v>
      </c>
      <c r="K153" s="29" t="s">
        <v>501</v>
      </c>
      <c r="O153" t="s">
        <v>502</v>
      </c>
    </row>
    <row r="154" spans="1:15" x14ac:dyDescent="0.35">
      <c r="E154" t="s">
        <v>503</v>
      </c>
      <c r="F154">
        <v>1</v>
      </c>
      <c r="G154" s="30">
        <v>112.2</v>
      </c>
      <c r="H154" s="29" t="s">
        <v>504</v>
      </c>
      <c r="I154" t="s">
        <v>67</v>
      </c>
      <c r="J154" s="31" t="s">
        <v>505</v>
      </c>
      <c r="K154" s="29" t="s">
        <v>506</v>
      </c>
      <c r="O154" t="s">
        <v>9</v>
      </c>
    </row>
    <row r="155" spans="1:15" x14ac:dyDescent="0.35">
      <c r="E155" t="s">
        <v>507</v>
      </c>
      <c r="F155">
        <v>1</v>
      </c>
      <c r="G155" s="30">
        <v>125.46</v>
      </c>
      <c r="H155" s="29" t="s">
        <v>508</v>
      </c>
      <c r="I155" t="s">
        <v>67</v>
      </c>
      <c r="J155" t="s">
        <v>509</v>
      </c>
      <c r="K155" s="29" t="s">
        <v>510</v>
      </c>
    </row>
    <row r="156" spans="1:15" x14ac:dyDescent="0.35">
      <c r="B156" t="s">
        <v>17</v>
      </c>
      <c r="C156" s="5"/>
      <c r="D156" s="5"/>
      <c r="E156" t="s">
        <v>503</v>
      </c>
      <c r="F156">
        <v>1</v>
      </c>
      <c r="G156" s="6">
        <v>112.2</v>
      </c>
      <c r="H156" s="29" t="s">
        <v>504</v>
      </c>
      <c r="I156" t="s">
        <v>67</v>
      </c>
      <c r="J156" s="14" t="s">
        <v>505</v>
      </c>
    </row>
    <row r="157" spans="1:15" x14ac:dyDescent="0.35">
      <c r="B157" s="13"/>
      <c r="C157" s="5"/>
      <c r="D157" s="5"/>
      <c r="G157" s="6"/>
      <c r="H157" s="29"/>
      <c r="J157" s="14"/>
    </row>
    <row r="158" spans="1:15" x14ac:dyDescent="0.35">
      <c r="B158" s="13"/>
      <c r="C158" s="5"/>
      <c r="D158" s="5"/>
      <c r="G158" s="6"/>
      <c r="H158" s="29"/>
      <c r="J158" s="14"/>
    </row>
    <row r="159" spans="1:15" x14ac:dyDescent="0.35">
      <c r="B159" s="13"/>
      <c r="C159" s="5"/>
      <c r="D159" s="5"/>
      <c r="G159" s="6"/>
      <c r="H159" s="29"/>
      <c r="J159" s="14"/>
    </row>
    <row r="160" spans="1:15" x14ac:dyDescent="0.35">
      <c r="B160" s="13" t="s">
        <v>511</v>
      </c>
      <c r="C160" s="5"/>
      <c r="D160" s="5"/>
      <c r="G160" s="6"/>
      <c r="H160" s="29"/>
      <c r="J160" s="14"/>
    </row>
    <row r="161" spans="3:15" x14ac:dyDescent="0.35">
      <c r="C161" s="21" t="s">
        <v>512</v>
      </c>
      <c r="H161" s="29"/>
    </row>
    <row r="162" spans="3:15" x14ac:dyDescent="0.35">
      <c r="E162" t="s">
        <v>513</v>
      </c>
      <c r="F162">
        <v>1</v>
      </c>
      <c r="G162" s="30">
        <v>52.02</v>
      </c>
      <c r="H162" s="29" t="s">
        <v>514</v>
      </c>
      <c r="I162" t="s">
        <v>67</v>
      </c>
      <c r="J162" s="31" t="s">
        <v>515</v>
      </c>
      <c r="K162" s="29" t="s">
        <v>516</v>
      </c>
      <c r="O162" t="s">
        <v>517</v>
      </c>
    </row>
    <row r="163" spans="3:15" x14ac:dyDescent="0.35">
      <c r="E163" t="s">
        <v>518</v>
      </c>
      <c r="F163">
        <v>1</v>
      </c>
      <c r="G163" s="30">
        <v>104.97</v>
      </c>
      <c r="H163" s="29" t="s">
        <v>519</v>
      </c>
      <c r="I163" t="s">
        <v>67</v>
      </c>
      <c r="J163" s="31" t="s">
        <v>520</v>
      </c>
      <c r="K163" s="29" t="s">
        <v>521</v>
      </c>
    </row>
    <row r="164" spans="3:15" x14ac:dyDescent="0.35">
      <c r="E164" t="s">
        <v>522</v>
      </c>
      <c r="F164">
        <v>1</v>
      </c>
      <c r="G164" s="30">
        <v>75.099999999999994</v>
      </c>
      <c r="H164" s="29" t="s">
        <v>523</v>
      </c>
      <c r="I164" t="s">
        <v>67</v>
      </c>
      <c r="J164" s="31" t="s">
        <v>524</v>
      </c>
      <c r="K164" s="29" t="s">
        <v>525</v>
      </c>
      <c r="O164" t="s">
        <v>9</v>
      </c>
    </row>
    <row r="165" spans="3:15" x14ac:dyDescent="0.35">
      <c r="E165" t="s">
        <v>526</v>
      </c>
      <c r="F165">
        <v>1</v>
      </c>
      <c r="G165" s="30">
        <v>75.099999999999994</v>
      </c>
      <c r="H165" s="29" t="s">
        <v>527</v>
      </c>
      <c r="I165" t="s">
        <v>67</v>
      </c>
      <c r="J165" s="31" t="s">
        <v>528</v>
      </c>
      <c r="K165" s="29" t="s">
        <v>529</v>
      </c>
      <c r="O165" t="s">
        <v>530</v>
      </c>
    </row>
    <row r="166" spans="3:15" x14ac:dyDescent="0.35">
      <c r="C166" s="21" t="s">
        <v>17</v>
      </c>
      <c r="E166" t="s">
        <v>531</v>
      </c>
      <c r="F166">
        <v>1</v>
      </c>
      <c r="G166" s="6">
        <v>333.54</v>
      </c>
      <c r="H166" s="29" t="s">
        <v>532</v>
      </c>
      <c r="I166" t="s">
        <v>67</v>
      </c>
      <c r="J166" t="s">
        <v>533</v>
      </c>
      <c r="L166" s="31"/>
    </row>
    <row r="167" spans="3:15" x14ac:dyDescent="0.35">
      <c r="C167" s="21" t="s">
        <v>534</v>
      </c>
      <c r="G167" s="6"/>
      <c r="H167" s="29"/>
      <c r="L167" s="31"/>
    </row>
    <row r="168" spans="3:15" x14ac:dyDescent="0.35">
      <c r="E168" t="s">
        <v>535</v>
      </c>
      <c r="F168">
        <v>1</v>
      </c>
      <c r="G168" s="30">
        <v>134.63999999999999</v>
      </c>
      <c r="H168" s="29" t="s">
        <v>536</v>
      </c>
      <c r="I168" t="s">
        <v>67</v>
      </c>
      <c r="J168" s="31" t="s">
        <v>537</v>
      </c>
      <c r="K168" s="29" t="s">
        <v>538</v>
      </c>
      <c r="O168" t="s">
        <v>539</v>
      </c>
    </row>
    <row r="169" spans="3:15" x14ac:dyDescent="0.35">
      <c r="E169" t="s">
        <v>453</v>
      </c>
      <c r="F169">
        <v>1</v>
      </c>
      <c r="G169" s="30">
        <v>29.61</v>
      </c>
      <c r="H169" s="29" t="s">
        <v>454</v>
      </c>
      <c r="I169" t="s">
        <v>67</v>
      </c>
      <c r="J169" s="31" t="s">
        <v>455</v>
      </c>
      <c r="K169" s="29" t="s">
        <v>456</v>
      </c>
      <c r="O169" t="s">
        <v>457</v>
      </c>
    </row>
    <row r="170" spans="3:15" x14ac:dyDescent="0.35">
      <c r="E170" t="s">
        <v>540</v>
      </c>
      <c r="F170">
        <v>1</v>
      </c>
      <c r="G170" s="30">
        <v>93.33</v>
      </c>
      <c r="H170" s="29" t="s">
        <v>541</v>
      </c>
      <c r="I170" t="s">
        <v>67</v>
      </c>
      <c r="J170" s="31" t="s">
        <v>542</v>
      </c>
      <c r="K170" s="29" t="s">
        <v>543</v>
      </c>
      <c r="O170" t="s">
        <v>544</v>
      </c>
    </row>
    <row r="171" spans="3:15" x14ac:dyDescent="0.35">
      <c r="E171" t="s">
        <v>445</v>
      </c>
      <c r="F171">
        <v>1</v>
      </c>
      <c r="G171" s="30">
        <v>21.52</v>
      </c>
      <c r="H171" s="29" t="s">
        <v>446</v>
      </c>
      <c r="I171" t="s">
        <v>67</v>
      </c>
      <c r="J171" s="31" t="s">
        <v>447</v>
      </c>
      <c r="K171" s="29" t="s">
        <v>448</v>
      </c>
      <c r="O171" t="s">
        <v>9</v>
      </c>
    </row>
    <row r="172" spans="3:15" x14ac:dyDescent="0.35">
      <c r="E172" t="s">
        <v>540</v>
      </c>
      <c r="F172">
        <v>1</v>
      </c>
      <c r="G172" s="30">
        <v>93.33</v>
      </c>
      <c r="H172" s="29" t="s">
        <v>541</v>
      </c>
      <c r="I172" t="s">
        <v>67</v>
      </c>
      <c r="J172" s="31" t="s">
        <v>542</v>
      </c>
      <c r="K172" s="29" t="s">
        <v>543</v>
      </c>
      <c r="O172" t="s">
        <v>544</v>
      </c>
    </row>
    <row r="173" spans="3:15" x14ac:dyDescent="0.35">
      <c r="E173" t="s">
        <v>545</v>
      </c>
      <c r="F173">
        <v>1</v>
      </c>
      <c r="G173" s="30">
        <v>93.33</v>
      </c>
      <c r="H173" s="29" t="s">
        <v>546</v>
      </c>
      <c r="I173" t="s">
        <v>67</v>
      </c>
      <c r="J173" t="s">
        <v>547</v>
      </c>
    </row>
    <row r="174" spans="3:15" x14ac:dyDescent="0.35">
      <c r="E174" t="s">
        <v>548</v>
      </c>
      <c r="F174">
        <v>1</v>
      </c>
      <c r="G174" s="30">
        <v>134.63999999999999</v>
      </c>
      <c r="H174" s="29" t="s">
        <v>536</v>
      </c>
      <c r="I174" t="s">
        <v>67</v>
      </c>
      <c r="J174" s="31" t="s">
        <v>549</v>
      </c>
      <c r="K174" s="29" t="s">
        <v>538</v>
      </c>
      <c r="O174" t="s">
        <v>539</v>
      </c>
    </row>
    <row r="175" spans="3:15" x14ac:dyDescent="0.35">
      <c r="E175" t="s">
        <v>550</v>
      </c>
      <c r="F175">
        <v>1</v>
      </c>
      <c r="G175" s="30">
        <v>30.6</v>
      </c>
      <c r="H175" s="29" t="s">
        <v>551</v>
      </c>
      <c r="I175" t="s">
        <v>67</v>
      </c>
      <c r="J175" s="31" t="s">
        <v>552</v>
      </c>
      <c r="K175" s="29" t="s">
        <v>553</v>
      </c>
      <c r="O175" t="s">
        <v>554</v>
      </c>
    </row>
    <row r="176" spans="3:15" x14ac:dyDescent="0.35">
      <c r="E176" t="s">
        <v>555</v>
      </c>
      <c r="F176">
        <v>1</v>
      </c>
      <c r="G176" s="30">
        <v>34</v>
      </c>
      <c r="H176" s="29" t="s">
        <v>556</v>
      </c>
      <c r="I176" t="s">
        <v>67</v>
      </c>
      <c r="J176" s="31" t="s">
        <v>557</v>
      </c>
      <c r="K176" s="29" t="s">
        <v>558</v>
      </c>
      <c r="O176" t="s">
        <v>559</v>
      </c>
    </row>
    <row r="177" spans="2:15" x14ac:dyDescent="0.35">
      <c r="E177" t="s">
        <v>560</v>
      </c>
      <c r="F177">
        <v>1</v>
      </c>
      <c r="G177" s="30">
        <v>35</v>
      </c>
      <c r="H177" s="29" t="s">
        <v>561</v>
      </c>
      <c r="I177" t="s">
        <v>67</v>
      </c>
      <c r="J177" s="31" t="s">
        <v>562</v>
      </c>
      <c r="K177" s="29" t="s">
        <v>563</v>
      </c>
      <c r="O177" t="s">
        <v>9</v>
      </c>
    </row>
    <row r="178" spans="2:15" x14ac:dyDescent="0.35">
      <c r="E178" t="s">
        <v>564</v>
      </c>
      <c r="F178">
        <v>1</v>
      </c>
      <c r="G178" s="30">
        <v>89</v>
      </c>
      <c r="H178" s="29" t="s">
        <v>565</v>
      </c>
      <c r="I178" t="s">
        <v>67</v>
      </c>
      <c r="J178" s="31" t="s">
        <v>566</v>
      </c>
      <c r="K178" s="29" t="s">
        <v>567</v>
      </c>
    </row>
    <row r="179" spans="2:15" x14ac:dyDescent="0.35">
      <c r="E179" t="s">
        <v>568</v>
      </c>
      <c r="F179">
        <v>1</v>
      </c>
      <c r="G179" s="30">
        <v>89</v>
      </c>
      <c r="H179" s="29" t="s">
        <v>569</v>
      </c>
      <c r="I179" t="s">
        <v>67</v>
      </c>
      <c r="J179" s="31" t="s">
        <v>570</v>
      </c>
      <c r="K179" s="29" t="s">
        <v>571</v>
      </c>
    </row>
    <row r="180" spans="2:15" x14ac:dyDescent="0.35">
      <c r="C180" s="21" t="s">
        <v>17</v>
      </c>
      <c r="E180" t="s">
        <v>572</v>
      </c>
      <c r="F180">
        <v>1</v>
      </c>
      <c r="G180" s="30">
        <v>94.42</v>
      </c>
      <c r="H180" s="29" t="s">
        <v>573</v>
      </c>
      <c r="I180" t="s">
        <v>67</v>
      </c>
      <c r="J180" s="31" t="s">
        <v>574</v>
      </c>
      <c r="K180" s="29" t="s">
        <v>575</v>
      </c>
    </row>
    <row r="181" spans="2:15" x14ac:dyDescent="0.35">
      <c r="H181" s="29"/>
    </row>
    <row r="182" spans="2:15" x14ac:dyDescent="0.35">
      <c r="E182" t="s">
        <v>576</v>
      </c>
      <c r="F182">
        <v>1</v>
      </c>
      <c r="G182" s="30">
        <v>69.53</v>
      </c>
      <c r="H182" s="29" t="s">
        <v>577</v>
      </c>
      <c r="I182" t="s">
        <v>67</v>
      </c>
      <c r="J182" s="31" t="s">
        <v>578</v>
      </c>
      <c r="K182" s="29" t="s">
        <v>579</v>
      </c>
      <c r="O182" s="31" t="s">
        <v>580</v>
      </c>
    </row>
    <row r="183" spans="2:15" x14ac:dyDescent="0.35">
      <c r="E183" t="s">
        <v>581</v>
      </c>
      <c r="F183">
        <v>1</v>
      </c>
      <c r="G183" s="30">
        <v>260.10000000000002</v>
      </c>
      <c r="H183" s="29" t="s">
        <v>582</v>
      </c>
      <c r="I183" t="s">
        <v>67</v>
      </c>
      <c r="J183" s="31" t="s">
        <v>583</v>
      </c>
      <c r="K183" s="29" t="s">
        <v>584</v>
      </c>
    </row>
    <row r="184" spans="2:15" x14ac:dyDescent="0.35">
      <c r="E184" t="s">
        <v>585</v>
      </c>
      <c r="F184">
        <v>1</v>
      </c>
      <c r="G184" s="30">
        <v>839.43</v>
      </c>
      <c r="H184" s="29" t="s">
        <v>586</v>
      </c>
      <c r="I184" s="31" t="s">
        <v>67</v>
      </c>
      <c r="J184" s="31" t="s">
        <v>587</v>
      </c>
      <c r="K184" s="29" t="s">
        <v>588</v>
      </c>
    </row>
    <row r="185" spans="2:15" x14ac:dyDescent="0.35">
      <c r="E185" t="s">
        <v>589</v>
      </c>
      <c r="F185">
        <v>1</v>
      </c>
      <c r="G185" s="30">
        <v>884</v>
      </c>
      <c r="H185" s="29" t="s">
        <v>590</v>
      </c>
      <c r="I185" t="s">
        <v>67</v>
      </c>
      <c r="J185" s="31" t="s">
        <v>591</v>
      </c>
      <c r="K185" s="29" t="s">
        <v>592</v>
      </c>
    </row>
    <row r="186" spans="2:15" x14ac:dyDescent="0.35">
      <c r="H186" s="29"/>
    </row>
    <row r="187" spans="2:15" x14ac:dyDescent="0.35">
      <c r="H187" s="29"/>
    </row>
    <row r="188" spans="2:15" x14ac:dyDescent="0.35">
      <c r="B188" t="s">
        <v>17</v>
      </c>
      <c r="H188" s="29"/>
    </row>
    <row r="189" spans="2:15" x14ac:dyDescent="0.35">
      <c r="E189" s="21" t="s">
        <v>484</v>
      </c>
      <c r="H189" s="29"/>
    </row>
    <row r="190" spans="2:15" x14ac:dyDescent="0.35">
      <c r="E190" t="s">
        <v>593</v>
      </c>
      <c r="F190">
        <v>1</v>
      </c>
      <c r="G190" s="30">
        <v>197.88</v>
      </c>
      <c r="H190" s="29" t="s">
        <v>594</v>
      </c>
      <c r="I190" t="s">
        <v>67</v>
      </c>
      <c r="J190" s="31" t="s">
        <v>595</v>
      </c>
      <c r="K190" s="29" t="s">
        <v>596</v>
      </c>
      <c r="O190" t="s">
        <v>597</v>
      </c>
    </row>
    <row r="191" spans="2:15" x14ac:dyDescent="0.35">
      <c r="E191" t="s">
        <v>589</v>
      </c>
      <c r="F191">
        <v>1</v>
      </c>
      <c r="G191" s="30">
        <v>884</v>
      </c>
      <c r="H191" s="29" t="s">
        <v>590</v>
      </c>
      <c r="I191" t="s">
        <v>67</v>
      </c>
      <c r="J191" s="31" t="s">
        <v>591</v>
      </c>
      <c r="K191" s="29" t="s">
        <v>592</v>
      </c>
      <c r="O191" t="s">
        <v>9</v>
      </c>
    </row>
    <row r="192" spans="2:15" x14ac:dyDescent="0.35">
      <c r="E192" t="s">
        <v>598</v>
      </c>
      <c r="F192">
        <v>1</v>
      </c>
      <c r="G192" s="30">
        <v>806</v>
      </c>
      <c r="H192" s="29" t="s">
        <v>599</v>
      </c>
      <c r="I192" t="s">
        <v>67</v>
      </c>
      <c r="J192" s="31" t="s">
        <v>600</v>
      </c>
      <c r="K192" s="29" t="s">
        <v>601</v>
      </c>
      <c r="O192" t="s">
        <v>9</v>
      </c>
    </row>
    <row r="193" spans="2:15" x14ac:dyDescent="0.35">
      <c r="E193" t="s">
        <v>602</v>
      </c>
      <c r="F193">
        <v>1</v>
      </c>
      <c r="G193" s="30">
        <v>25</v>
      </c>
      <c r="H193" s="29" t="s">
        <v>603</v>
      </c>
      <c r="I193" t="s">
        <v>67</v>
      </c>
      <c r="J193" s="31" t="s">
        <v>604</v>
      </c>
      <c r="K193" s="29" t="s">
        <v>605</v>
      </c>
      <c r="O193" t="s">
        <v>606</v>
      </c>
    </row>
    <row r="194" spans="2:15" x14ac:dyDescent="0.35">
      <c r="E194" t="s">
        <v>607</v>
      </c>
      <c r="F194">
        <v>1</v>
      </c>
      <c r="G194" s="30">
        <v>50.49</v>
      </c>
      <c r="H194" s="29" t="s">
        <v>608</v>
      </c>
      <c r="I194" t="s">
        <v>67</v>
      </c>
      <c r="J194" s="31" t="s">
        <v>609</v>
      </c>
      <c r="K194" s="29" t="s">
        <v>610</v>
      </c>
      <c r="O194" t="s">
        <v>611</v>
      </c>
    </row>
    <row r="195" spans="2:15" x14ac:dyDescent="0.35">
      <c r="E195" t="s">
        <v>612</v>
      </c>
      <c r="F195">
        <v>1</v>
      </c>
      <c r="G195">
        <v>219.67</v>
      </c>
      <c r="H195" s="29" t="s">
        <v>613</v>
      </c>
      <c r="I195" s="30" t="s">
        <v>67</v>
      </c>
      <c r="J195" t="s">
        <v>614</v>
      </c>
      <c r="K195" s="29"/>
    </row>
    <row r="196" spans="2:15" x14ac:dyDescent="0.35">
      <c r="H196" s="29"/>
      <c r="I196" s="30"/>
      <c r="K196" s="29"/>
    </row>
    <row r="197" spans="2:15" x14ac:dyDescent="0.35">
      <c r="B197" t="s">
        <v>615</v>
      </c>
      <c r="H197" s="29"/>
    </row>
    <row r="198" spans="2:15" x14ac:dyDescent="0.35">
      <c r="B198" s="25"/>
      <c r="C198" s="25" t="s">
        <v>616</v>
      </c>
      <c r="H198" s="29"/>
    </row>
    <row r="199" spans="2:15" x14ac:dyDescent="0.35">
      <c r="B199" s="25"/>
      <c r="C199" s="25"/>
      <c r="E199" t="s">
        <v>617</v>
      </c>
      <c r="F199">
        <v>1</v>
      </c>
      <c r="G199" s="30">
        <v>1075</v>
      </c>
      <c r="H199" s="29" t="s">
        <v>618</v>
      </c>
      <c r="I199" t="s">
        <v>67</v>
      </c>
      <c r="J199" s="31" t="s">
        <v>619</v>
      </c>
      <c r="K199" s="29" t="s">
        <v>620</v>
      </c>
      <c r="O199" t="s">
        <v>9</v>
      </c>
    </row>
    <row r="200" spans="2:15" x14ac:dyDescent="0.35">
      <c r="B200" s="25"/>
      <c r="C200" s="25" t="s">
        <v>17</v>
      </c>
      <c r="E200" t="s">
        <v>621</v>
      </c>
      <c r="F200">
        <v>1</v>
      </c>
      <c r="G200" s="30">
        <v>484</v>
      </c>
      <c r="H200" s="29" t="s">
        <v>622</v>
      </c>
      <c r="I200" t="s">
        <v>67</v>
      </c>
      <c r="J200" s="31" t="s">
        <v>623</v>
      </c>
      <c r="K200" s="29" t="s">
        <v>624</v>
      </c>
      <c r="O200" t="s">
        <v>625</v>
      </c>
    </row>
    <row r="201" spans="2:15" x14ac:dyDescent="0.35">
      <c r="B201" s="25"/>
      <c r="C201" s="25" t="s">
        <v>626</v>
      </c>
      <c r="H201" s="29"/>
    </row>
    <row r="202" spans="2:15" x14ac:dyDescent="0.35">
      <c r="B202" s="25"/>
      <c r="C202" s="25"/>
      <c r="E202" t="s">
        <v>627</v>
      </c>
      <c r="F202">
        <v>1</v>
      </c>
      <c r="G202" s="30">
        <v>746.87</v>
      </c>
      <c r="H202" s="29" t="s">
        <v>628</v>
      </c>
      <c r="I202" s="30" t="s">
        <v>67</v>
      </c>
      <c r="J202" t="s">
        <v>629</v>
      </c>
      <c r="K202" s="29" t="s">
        <v>630</v>
      </c>
    </row>
    <row r="203" spans="2:15" x14ac:dyDescent="0.35">
      <c r="B203" s="25"/>
      <c r="C203" s="25"/>
      <c r="E203" t="s">
        <v>631</v>
      </c>
      <c r="F203">
        <v>1</v>
      </c>
      <c r="G203" s="30">
        <v>1050</v>
      </c>
      <c r="H203" s="29" t="s">
        <v>632</v>
      </c>
      <c r="I203" t="s">
        <v>67</v>
      </c>
      <c r="J203" s="31" t="s">
        <v>633</v>
      </c>
      <c r="K203" s="29" t="s">
        <v>634</v>
      </c>
    </row>
    <row r="204" spans="2:15" x14ac:dyDescent="0.35">
      <c r="B204" s="25"/>
      <c r="C204" s="25"/>
      <c r="E204" t="s">
        <v>635</v>
      </c>
      <c r="F204">
        <v>1</v>
      </c>
      <c r="G204" s="30">
        <v>508.98</v>
      </c>
      <c r="H204" s="29" t="s">
        <v>636</v>
      </c>
      <c r="I204" s="30" t="s">
        <v>67</v>
      </c>
      <c r="J204" t="s">
        <v>637</v>
      </c>
      <c r="K204" s="29" t="s">
        <v>638</v>
      </c>
    </row>
    <row r="205" spans="2:15" x14ac:dyDescent="0.35">
      <c r="B205" s="25"/>
      <c r="C205" s="25"/>
      <c r="E205" t="s">
        <v>639</v>
      </c>
      <c r="F205">
        <v>1</v>
      </c>
      <c r="G205" s="30">
        <v>848</v>
      </c>
      <c r="H205" s="29" t="s">
        <v>640</v>
      </c>
      <c r="I205" t="s">
        <v>67</v>
      </c>
      <c r="J205" s="31" t="s">
        <v>641</v>
      </c>
      <c r="K205" s="29" t="s">
        <v>642</v>
      </c>
    </row>
    <row r="206" spans="2:15" x14ac:dyDescent="0.35">
      <c r="B206" s="25"/>
      <c r="C206" s="25"/>
      <c r="E206" t="s">
        <v>643</v>
      </c>
      <c r="F206">
        <v>1</v>
      </c>
      <c r="G206" s="30" t="s">
        <v>644</v>
      </c>
      <c r="H206" s="29" t="s">
        <v>645</v>
      </c>
      <c r="I206" t="s">
        <v>67</v>
      </c>
      <c r="J206" s="31" t="s">
        <v>646</v>
      </c>
      <c r="K206" s="29" t="s">
        <v>647</v>
      </c>
      <c r="O206" t="s">
        <v>648</v>
      </c>
    </row>
    <row r="207" spans="2:15" x14ac:dyDescent="0.35">
      <c r="B207" s="25"/>
      <c r="C207" s="25" t="s">
        <v>17</v>
      </c>
      <c r="E207" t="s">
        <v>649</v>
      </c>
      <c r="F207">
        <v>1</v>
      </c>
      <c r="G207" s="30">
        <v>44.64</v>
      </c>
      <c r="H207" s="29" t="s">
        <v>650</v>
      </c>
      <c r="I207" t="s">
        <v>67</v>
      </c>
      <c r="J207" s="31" t="s">
        <v>651</v>
      </c>
      <c r="K207" s="29" t="s">
        <v>652</v>
      </c>
    </row>
    <row r="208" spans="2:15" x14ac:dyDescent="0.35">
      <c r="B208" s="27" t="s">
        <v>653</v>
      </c>
      <c r="C208" s="26"/>
      <c r="D208" s="5"/>
    </row>
    <row r="209" spans="1:15" x14ac:dyDescent="0.35">
      <c r="B209" s="27"/>
      <c r="C209" s="26"/>
      <c r="D209" s="5"/>
      <c r="E209" t="s">
        <v>654</v>
      </c>
      <c r="F209">
        <v>1</v>
      </c>
      <c r="G209" s="30">
        <v>546.92999999999995</v>
      </c>
      <c r="H209" s="29" t="s">
        <v>655</v>
      </c>
      <c r="I209" t="s">
        <v>67</v>
      </c>
      <c r="J209" s="31" t="s">
        <v>656</v>
      </c>
      <c r="K209" s="29" t="s">
        <v>657</v>
      </c>
    </row>
    <row r="210" spans="1:15" x14ac:dyDescent="0.35">
      <c r="E210" t="s">
        <v>658</v>
      </c>
      <c r="F210">
        <v>1</v>
      </c>
      <c r="G210" s="30">
        <v>639</v>
      </c>
      <c r="H210" s="29" t="s">
        <v>659</v>
      </c>
      <c r="I210" t="s">
        <v>67</v>
      </c>
      <c r="J210" s="31" t="s">
        <v>660</v>
      </c>
      <c r="K210" s="29" t="s">
        <v>661</v>
      </c>
      <c r="O210" t="s">
        <v>9</v>
      </c>
    </row>
    <row r="211" spans="1:15" x14ac:dyDescent="0.35">
      <c r="E211" t="s">
        <v>662</v>
      </c>
      <c r="F211">
        <v>1</v>
      </c>
      <c r="G211" s="30">
        <v>33</v>
      </c>
      <c r="H211" s="29" t="s">
        <v>663</v>
      </c>
      <c r="I211" t="s">
        <v>67</v>
      </c>
      <c r="J211" s="31" t="s">
        <v>664</v>
      </c>
      <c r="K211" s="29" t="s">
        <v>665</v>
      </c>
      <c r="O211" t="s">
        <v>9</v>
      </c>
    </row>
    <row r="212" spans="1:15" x14ac:dyDescent="0.35">
      <c r="E212" t="s">
        <v>666</v>
      </c>
      <c r="F212">
        <v>1</v>
      </c>
      <c r="G212" s="30">
        <v>909</v>
      </c>
      <c r="H212" s="29" t="s">
        <v>667</v>
      </c>
      <c r="I212" t="s">
        <v>67</v>
      </c>
      <c r="J212" s="31" t="s">
        <v>668</v>
      </c>
      <c r="K212" s="29" t="s">
        <v>669</v>
      </c>
      <c r="O212" t="s">
        <v>9</v>
      </c>
    </row>
    <row r="213" spans="1:15" x14ac:dyDescent="0.35">
      <c r="E213" t="s">
        <v>670</v>
      </c>
      <c r="F213">
        <v>1</v>
      </c>
      <c r="G213" s="30">
        <v>305</v>
      </c>
      <c r="H213" s="29" t="s">
        <v>671</v>
      </c>
      <c r="I213" t="s">
        <v>67</v>
      </c>
      <c r="J213" s="31" t="s">
        <v>672</v>
      </c>
      <c r="K213" s="29" t="s">
        <v>673</v>
      </c>
      <c r="O213" t="s">
        <v>674</v>
      </c>
    </row>
    <row r="214" spans="1:15" x14ac:dyDescent="0.35">
      <c r="B214" t="s">
        <v>17</v>
      </c>
      <c r="E214" t="s">
        <v>675</v>
      </c>
      <c r="F214">
        <v>1</v>
      </c>
      <c r="G214" s="30">
        <v>220.32</v>
      </c>
      <c r="H214" s="29" t="s">
        <v>676</v>
      </c>
      <c r="I214" t="s">
        <v>67</v>
      </c>
      <c r="J214" s="31" t="s">
        <v>677</v>
      </c>
      <c r="K214" s="29" t="s">
        <v>678</v>
      </c>
      <c r="O214" t="s">
        <v>9</v>
      </c>
    </row>
    <row r="215" spans="1:15" x14ac:dyDescent="0.35">
      <c r="A215" s="21" t="s">
        <v>17</v>
      </c>
    </row>
    <row r="216" spans="1:15" x14ac:dyDescent="0.35">
      <c r="A216" s="21" t="s">
        <v>679</v>
      </c>
    </row>
    <row r="217" spans="1:15" x14ac:dyDescent="0.35">
      <c r="E217" t="s">
        <v>680</v>
      </c>
      <c r="F217">
        <v>1</v>
      </c>
      <c r="G217" s="30">
        <v>565</v>
      </c>
      <c r="H217" s="29" t="s">
        <v>681</v>
      </c>
      <c r="I217" t="s">
        <v>682</v>
      </c>
      <c r="O217" t="s">
        <v>683</v>
      </c>
    </row>
    <row r="218" spans="1:15" x14ac:dyDescent="0.35">
      <c r="E218" t="s">
        <v>684</v>
      </c>
      <c r="F218">
        <v>1</v>
      </c>
      <c r="G218" s="30">
        <v>255</v>
      </c>
      <c r="H218" s="29" t="s">
        <v>685</v>
      </c>
      <c r="I218" t="s">
        <v>682</v>
      </c>
      <c r="O218" t="s">
        <v>686</v>
      </c>
    </row>
    <row r="219" spans="1:15" x14ac:dyDescent="0.35">
      <c r="E219" t="s">
        <v>687</v>
      </c>
      <c r="F219">
        <v>1</v>
      </c>
      <c r="G219" s="30">
        <v>255</v>
      </c>
      <c r="H219" s="29" t="s">
        <v>688</v>
      </c>
      <c r="I219" t="s">
        <v>682</v>
      </c>
      <c r="O219" t="s">
        <v>689</v>
      </c>
    </row>
    <row r="220" spans="1:15" x14ac:dyDescent="0.35">
      <c r="A220" s="21" t="s">
        <v>17</v>
      </c>
      <c r="E220" t="s">
        <v>690</v>
      </c>
      <c r="F220">
        <v>1</v>
      </c>
      <c r="G220" s="30">
        <v>355</v>
      </c>
      <c r="H220" s="29" t="s">
        <v>691</v>
      </c>
      <c r="I220" t="s">
        <v>682</v>
      </c>
      <c r="O220" t="s">
        <v>9</v>
      </c>
    </row>
    <row r="221" spans="1:15" x14ac:dyDescent="0.35">
      <c r="A221" s="21" t="s">
        <v>692</v>
      </c>
      <c r="H221" s="29"/>
    </row>
    <row r="222" spans="1:15" x14ac:dyDescent="0.35">
      <c r="E222" t="s">
        <v>693</v>
      </c>
      <c r="F222">
        <v>1</v>
      </c>
    </row>
    <row r="223" spans="1:15" x14ac:dyDescent="0.35">
      <c r="A223" s="21" t="s">
        <v>17</v>
      </c>
      <c r="E223" t="s">
        <v>694</v>
      </c>
      <c r="F223">
        <v>1</v>
      </c>
      <c r="G223" s="30">
        <v>625</v>
      </c>
      <c r="H223" s="29" t="s">
        <v>695</v>
      </c>
      <c r="I223" t="s">
        <v>696</v>
      </c>
      <c r="O223" t="s">
        <v>697</v>
      </c>
    </row>
    <row r="224" spans="1:15" x14ac:dyDescent="0.35">
      <c r="A224" s="21" t="s">
        <v>698</v>
      </c>
    </row>
    <row r="225" spans="1:15" x14ac:dyDescent="0.35">
      <c r="E225" t="s">
        <v>699</v>
      </c>
      <c r="F225">
        <v>1</v>
      </c>
      <c r="G225" s="30">
        <v>485</v>
      </c>
      <c r="H225" s="29" t="s">
        <v>700</v>
      </c>
      <c r="I225" t="s">
        <v>701</v>
      </c>
      <c r="O225" t="s">
        <v>702</v>
      </c>
    </row>
    <row r="226" spans="1:15" x14ac:dyDescent="0.35">
      <c r="A226" s="21" t="s">
        <v>17</v>
      </c>
      <c r="E226" t="s">
        <v>703</v>
      </c>
      <c r="F226">
        <v>1</v>
      </c>
      <c r="G226" s="30">
        <v>500</v>
      </c>
      <c r="H226" s="29" t="s">
        <v>704</v>
      </c>
      <c r="I226" t="s">
        <v>701</v>
      </c>
      <c r="O226" t="s">
        <v>705</v>
      </c>
    </row>
    <row r="227" spans="1:15" x14ac:dyDescent="0.35">
      <c r="A227" s="21" t="s">
        <v>706</v>
      </c>
    </row>
    <row r="228" spans="1:15" x14ac:dyDescent="0.35">
      <c r="E228" t="s">
        <v>707</v>
      </c>
      <c r="F228">
        <v>2</v>
      </c>
      <c r="G228" s="30">
        <v>905</v>
      </c>
      <c r="H228" s="29" t="s">
        <v>708</v>
      </c>
      <c r="I228" t="s">
        <v>709</v>
      </c>
      <c r="O228" t="s">
        <v>710</v>
      </c>
    </row>
    <row r="229" spans="1:15" x14ac:dyDescent="0.35">
      <c r="E229" t="s">
        <v>711</v>
      </c>
      <c r="F229">
        <v>2</v>
      </c>
      <c r="G229" s="30">
        <v>254</v>
      </c>
      <c r="I229" t="s">
        <v>709</v>
      </c>
      <c r="O229" t="s">
        <v>712</v>
      </c>
    </row>
    <row r="230" spans="1:15" x14ac:dyDescent="0.35">
      <c r="A230" s="21" t="s">
        <v>17</v>
      </c>
      <c r="E230" t="s">
        <v>713</v>
      </c>
      <c r="G230" s="30">
        <v>522</v>
      </c>
      <c r="H230" s="29"/>
      <c r="I230" t="s">
        <v>709</v>
      </c>
      <c r="O230" t="s">
        <v>714</v>
      </c>
    </row>
    <row r="231" spans="1:15" x14ac:dyDescent="0.35">
      <c r="A231" s="21" t="s">
        <v>715</v>
      </c>
    </row>
    <row r="232" spans="1:15" x14ac:dyDescent="0.35">
      <c r="E232" t="s">
        <v>716</v>
      </c>
      <c r="F232">
        <v>1</v>
      </c>
      <c r="G232" s="30">
        <v>5500</v>
      </c>
      <c r="H232" s="29" t="s">
        <v>717</v>
      </c>
      <c r="I232" t="s">
        <v>718</v>
      </c>
      <c r="J232" s="31" t="s">
        <v>2539</v>
      </c>
      <c r="O232" t="s">
        <v>719</v>
      </c>
    </row>
    <row r="233" spans="1:15" x14ac:dyDescent="0.35">
      <c r="E233" t="s">
        <v>1788</v>
      </c>
      <c r="F233">
        <v>1</v>
      </c>
      <c r="G233" s="30">
        <v>674</v>
      </c>
      <c r="H233" s="29" t="s">
        <v>1789</v>
      </c>
      <c r="I233" t="s">
        <v>718</v>
      </c>
      <c r="J233" t="s">
        <v>1790</v>
      </c>
    </row>
    <row r="234" spans="1:15" x14ac:dyDescent="0.35">
      <c r="E234" t="s">
        <v>731</v>
      </c>
      <c r="F234">
        <v>1</v>
      </c>
      <c r="G234" s="30">
        <v>1024</v>
      </c>
      <c r="H234" s="29" t="s">
        <v>732</v>
      </c>
      <c r="I234" t="s">
        <v>718</v>
      </c>
      <c r="J234" s="31" t="s">
        <v>1811</v>
      </c>
    </row>
    <row r="235" spans="1:15" x14ac:dyDescent="0.35">
      <c r="E235" t="s">
        <v>720</v>
      </c>
      <c r="F235">
        <v>1</v>
      </c>
      <c r="G235" s="30">
        <v>5196</v>
      </c>
      <c r="H235" s="29" t="s">
        <v>721</v>
      </c>
      <c r="I235" t="s">
        <v>718</v>
      </c>
      <c r="J235" t="s">
        <v>1791</v>
      </c>
    </row>
    <row r="236" spans="1:15" x14ac:dyDescent="0.35">
      <c r="E236" t="s">
        <v>722</v>
      </c>
      <c r="F236">
        <v>1</v>
      </c>
      <c r="G236" s="30">
        <v>4778</v>
      </c>
      <c r="H236" s="29" t="s">
        <v>723</v>
      </c>
      <c r="I236" t="s">
        <v>718</v>
      </c>
      <c r="J236" s="31" t="s">
        <v>1729</v>
      </c>
      <c r="O236" t="s">
        <v>724</v>
      </c>
    </row>
    <row r="237" spans="1:15" x14ac:dyDescent="0.35">
      <c r="E237" t="s">
        <v>725</v>
      </c>
      <c r="H237" s="29"/>
    </row>
    <row r="238" spans="1:15" x14ac:dyDescent="0.35">
      <c r="E238" t="s">
        <v>726</v>
      </c>
      <c r="F238">
        <v>1</v>
      </c>
      <c r="G238" s="30">
        <v>1107</v>
      </c>
      <c r="H238" s="29" t="s">
        <v>727</v>
      </c>
      <c r="I238" t="s">
        <v>718</v>
      </c>
      <c r="J238" s="31" t="s">
        <v>1755</v>
      </c>
      <c r="O238" t="s">
        <v>9</v>
      </c>
    </row>
    <row r="239" spans="1:15" x14ac:dyDescent="0.35">
      <c r="E239" t="s">
        <v>728</v>
      </c>
      <c r="F239">
        <v>1</v>
      </c>
      <c r="G239" s="30">
        <v>567</v>
      </c>
      <c r="H239" s="29" t="s">
        <v>729</v>
      </c>
      <c r="I239" t="s">
        <v>718</v>
      </c>
      <c r="J239" s="31" t="s">
        <v>1745</v>
      </c>
      <c r="O239" t="s">
        <v>730</v>
      </c>
    </row>
    <row r="240" spans="1:15" x14ac:dyDescent="0.35">
      <c r="E240" t="s">
        <v>733</v>
      </c>
      <c r="F240">
        <v>1</v>
      </c>
      <c r="G240" s="30">
        <v>897</v>
      </c>
      <c r="H240" s="29" t="s">
        <v>734</v>
      </c>
      <c r="I240" t="s">
        <v>718</v>
      </c>
      <c r="J240" s="31" t="s">
        <v>735</v>
      </c>
    </row>
    <row r="241" spans="1:15" x14ac:dyDescent="0.35">
      <c r="E241" t="s">
        <v>736</v>
      </c>
      <c r="F241">
        <v>1</v>
      </c>
      <c r="G241" s="28">
        <v>1803</v>
      </c>
      <c r="H241" s="29" t="s">
        <v>737</v>
      </c>
      <c r="I241" t="s">
        <v>718</v>
      </c>
      <c r="J241" s="31" t="s">
        <v>738</v>
      </c>
    </row>
    <row r="242" spans="1:15" x14ac:dyDescent="0.35">
      <c r="E242" t="s">
        <v>739</v>
      </c>
      <c r="F242">
        <v>1</v>
      </c>
      <c r="G242" s="28">
        <v>1038</v>
      </c>
      <c r="H242" s="29" t="s">
        <v>740</v>
      </c>
      <c r="I242" t="s">
        <v>718</v>
      </c>
      <c r="J242" s="31" t="s">
        <v>741</v>
      </c>
    </row>
    <row r="243" spans="1:15" x14ac:dyDescent="0.35">
      <c r="E243" t="s">
        <v>742</v>
      </c>
      <c r="F243">
        <v>1</v>
      </c>
      <c r="G243" s="30">
        <v>613</v>
      </c>
      <c r="H243" s="29" t="s">
        <v>743</v>
      </c>
      <c r="I243" t="s">
        <v>718</v>
      </c>
      <c r="J243" s="31" t="s">
        <v>744</v>
      </c>
    </row>
    <row r="244" spans="1:15" x14ac:dyDescent="0.35">
      <c r="E244" t="s">
        <v>745</v>
      </c>
      <c r="F244">
        <v>1</v>
      </c>
      <c r="G244" s="30">
        <v>156</v>
      </c>
      <c r="H244" s="29" t="s">
        <v>746</v>
      </c>
      <c r="I244" t="s">
        <v>718</v>
      </c>
      <c r="J244" s="31" t="s">
        <v>747</v>
      </c>
    </row>
    <row r="245" spans="1:15" x14ac:dyDescent="0.35">
      <c r="E245" t="s">
        <v>748</v>
      </c>
      <c r="F245">
        <v>1</v>
      </c>
      <c r="G245" s="30">
        <v>30</v>
      </c>
      <c r="H245" s="29" t="s">
        <v>749</v>
      </c>
      <c r="I245" t="s">
        <v>718</v>
      </c>
      <c r="J245" s="31" t="s">
        <v>750</v>
      </c>
    </row>
    <row r="246" spans="1:15" x14ac:dyDescent="0.35">
      <c r="A246" s="21" t="s">
        <v>751</v>
      </c>
      <c r="H246" s="29"/>
    </row>
    <row r="247" spans="1:15" x14ac:dyDescent="0.35">
      <c r="E247" t="s">
        <v>752</v>
      </c>
      <c r="F247">
        <v>1</v>
      </c>
      <c r="G247" s="30">
        <v>325</v>
      </c>
      <c r="H247" s="29" t="s">
        <v>753</v>
      </c>
      <c r="I247" t="s">
        <v>754</v>
      </c>
      <c r="O247" t="s">
        <v>9</v>
      </c>
    </row>
    <row r="248" spans="1:15" x14ac:dyDescent="0.35">
      <c r="E248" t="s">
        <v>755</v>
      </c>
      <c r="F248">
        <v>1</v>
      </c>
      <c r="G248" s="6">
        <v>15</v>
      </c>
      <c r="H248" s="29" t="s">
        <v>756</v>
      </c>
      <c r="I248" t="s">
        <v>754</v>
      </c>
      <c r="O248" t="s">
        <v>9</v>
      </c>
    </row>
    <row r="249" spans="1:15" x14ac:dyDescent="0.35">
      <c r="E249" t="s">
        <v>757</v>
      </c>
      <c r="G249" s="6"/>
      <c r="H249" s="29" t="s">
        <v>758</v>
      </c>
      <c r="I249" t="s">
        <v>754</v>
      </c>
      <c r="O249" t="s">
        <v>9</v>
      </c>
    </row>
    <row r="250" spans="1:15" x14ac:dyDescent="0.35">
      <c r="A250" s="21" t="s">
        <v>759</v>
      </c>
    </row>
    <row r="251" spans="1:15" x14ac:dyDescent="0.35">
      <c r="E251" t="s">
        <v>760</v>
      </c>
      <c r="F251">
        <v>1</v>
      </c>
      <c r="G251" s="6">
        <v>440</v>
      </c>
      <c r="O251" t="s">
        <v>761</v>
      </c>
    </row>
    <row r="252" spans="1:15" x14ac:dyDescent="0.35">
      <c r="E252" t="s">
        <v>762</v>
      </c>
      <c r="F252">
        <v>1</v>
      </c>
      <c r="G252" s="6">
        <v>280</v>
      </c>
      <c r="O252" t="s">
        <v>9</v>
      </c>
    </row>
    <row r="253" spans="1:15" x14ac:dyDescent="0.35">
      <c r="A253" s="21" t="s">
        <v>763</v>
      </c>
      <c r="G253" s="6"/>
    </row>
    <row r="254" spans="1:15" x14ac:dyDescent="0.35">
      <c r="E254" t="s">
        <v>764</v>
      </c>
      <c r="F254">
        <v>2</v>
      </c>
      <c r="G254" s="30">
        <v>2600</v>
      </c>
      <c r="H254" s="29" t="s">
        <v>765</v>
      </c>
      <c r="O254" t="s">
        <v>9</v>
      </c>
    </row>
    <row r="255" spans="1:15" x14ac:dyDescent="0.35">
      <c r="A255" s="21" t="s">
        <v>766</v>
      </c>
      <c r="H255" s="29"/>
    </row>
    <row r="256" spans="1:15" x14ac:dyDescent="0.35">
      <c r="C256" t="s">
        <v>775</v>
      </c>
      <c r="E256" s="6"/>
      <c r="L256" s="31"/>
    </row>
    <row r="257" spans="1:15" x14ac:dyDescent="0.35">
      <c r="E257" t="s">
        <v>767</v>
      </c>
      <c r="F257">
        <v>1</v>
      </c>
      <c r="G257" s="30">
        <v>6895</v>
      </c>
      <c r="H257" s="29" t="s">
        <v>768</v>
      </c>
      <c r="I257" t="s">
        <v>769</v>
      </c>
      <c r="J257" t="s">
        <v>770</v>
      </c>
      <c r="L257" s="31"/>
      <c r="O257" t="s">
        <v>771</v>
      </c>
    </row>
    <row r="258" spans="1:15" x14ac:dyDescent="0.35">
      <c r="C258" t="s">
        <v>17</v>
      </c>
      <c r="E258" t="s">
        <v>767</v>
      </c>
      <c r="F258">
        <v>1</v>
      </c>
      <c r="G258" s="30">
        <v>7939.15</v>
      </c>
      <c r="H258" s="29" t="s">
        <v>772</v>
      </c>
      <c r="I258" t="s">
        <v>67</v>
      </c>
      <c r="J258" s="31" t="s">
        <v>773</v>
      </c>
      <c r="K258" s="31"/>
      <c r="L258" s="31"/>
      <c r="M258" s="31"/>
      <c r="O258" t="s">
        <v>774</v>
      </c>
    </row>
    <row r="260" spans="1:15" x14ac:dyDescent="0.35">
      <c r="A260" s="21" t="s">
        <v>776</v>
      </c>
    </row>
    <row r="261" spans="1:15" x14ac:dyDescent="0.35">
      <c r="E261" t="s">
        <v>777</v>
      </c>
      <c r="F261">
        <v>1</v>
      </c>
      <c r="G261" s="30">
        <v>10</v>
      </c>
      <c r="H261" s="29" t="s">
        <v>778</v>
      </c>
      <c r="O261" t="s">
        <v>9</v>
      </c>
    </row>
    <row r="262" spans="1:15" x14ac:dyDescent="0.35">
      <c r="A262" s="21" t="s">
        <v>779</v>
      </c>
      <c r="H262" s="29"/>
    </row>
    <row r="263" spans="1:15" x14ac:dyDescent="0.35">
      <c r="E263" t="s">
        <v>780</v>
      </c>
      <c r="F263">
        <v>1</v>
      </c>
      <c r="G263" s="30">
        <v>35</v>
      </c>
      <c r="H263" s="29" t="s">
        <v>781</v>
      </c>
      <c r="O263" t="s">
        <v>782</v>
      </c>
    </row>
    <row r="264" spans="1:15" x14ac:dyDescent="0.35">
      <c r="A264" s="21" t="s">
        <v>783</v>
      </c>
    </row>
    <row r="265" spans="1:15" x14ac:dyDescent="0.35">
      <c r="E265" t="s">
        <v>784</v>
      </c>
      <c r="F265">
        <v>1</v>
      </c>
      <c r="G265" s="30">
        <v>1300</v>
      </c>
      <c r="H265" s="29" t="s">
        <v>785</v>
      </c>
      <c r="O265" t="s">
        <v>786</v>
      </c>
    </row>
    <row r="266" spans="1:15" x14ac:dyDescent="0.35">
      <c r="A266" s="21" t="s">
        <v>787</v>
      </c>
    </row>
    <row r="267" spans="1:15" x14ac:dyDescent="0.35">
      <c r="E267" t="s">
        <v>788</v>
      </c>
      <c r="F267">
        <v>2</v>
      </c>
      <c r="G267" s="30">
        <v>23.62</v>
      </c>
      <c r="H267" s="29" t="s">
        <v>789</v>
      </c>
      <c r="O267" t="s">
        <v>790</v>
      </c>
    </row>
    <row r="268" spans="1:15" x14ac:dyDescent="0.35">
      <c r="E268" t="s">
        <v>791</v>
      </c>
      <c r="F268">
        <v>1</v>
      </c>
      <c r="G268" s="30">
        <v>681</v>
      </c>
      <c r="H268" s="29" t="s">
        <v>792</v>
      </c>
      <c r="O268" t="s">
        <v>9</v>
      </c>
    </row>
    <row r="271" spans="1:15" x14ac:dyDescent="0.35">
      <c r="E271" t="s">
        <v>793</v>
      </c>
      <c r="F271">
        <v>1</v>
      </c>
      <c r="G271" s="6">
        <v>8</v>
      </c>
      <c r="H271" s="29" t="s">
        <v>794</v>
      </c>
    </row>
    <row r="273" spans="1:15" x14ac:dyDescent="0.35">
      <c r="A273" s="21" t="s">
        <v>795</v>
      </c>
    </row>
    <row r="274" spans="1:15" x14ac:dyDescent="0.35">
      <c r="B274" t="s">
        <v>796</v>
      </c>
    </row>
    <row r="275" spans="1:15" x14ac:dyDescent="0.35">
      <c r="E275" t="s">
        <v>797</v>
      </c>
      <c r="F275">
        <v>1</v>
      </c>
      <c r="G275" s="6">
        <v>1204</v>
      </c>
      <c r="I275" t="s">
        <v>798</v>
      </c>
      <c r="J275" s="31" t="s">
        <v>799</v>
      </c>
      <c r="K275" s="29" t="s">
        <v>800</v>
      </c>
      <c r="L275" t="s">
        <v>801</v>
      </c>
      <c r="O275" t="s">
        <v>802</v>
      </c>
    </row>
    <row r="276" spans="1:15" x14ac:dyDescent="0.35">
      <c r="E276" t="s">
        <v>803</v>
      </c>
      <c r="F276">
        <v>1</v>
      </c>
      <c r="G276" s="6">
        <v>1682</v>
      </c>
      <c r="I276" t="s">
        <v>798</v>
      </c>
      <c r="J276" s="31" t="s">
        <v>804</v>
      </c>
      <c r="L276" t="s">
        <v>801</v>
      </c>
      <c r="O276" t="s">
        <v>805</v>
      </c>
    </row>
    <row r="277" spans="1:15" x14ac:dyDescent="0.35">
      <c r="E277" t="s">
        <v>806</v>
      </c>
      <c r="F277">
        <v>1</v>
      </c>
      <c r="G277" s="6">
        <v>534</v>
      </c>
      <c r="I277" t="s">
        <v>798</v>
      </c>
      <c r="J277" s="31" t="s">
        <v>807</v>
      </c>
      <c r="O277" t="s">
        <v>808</v>
      </c>
    </row>
    <row r="278" spans="1:15" x14ac:dyDescent="0.35">
      <c r="E278" t="s">
        <v>809</v>
      </c>
      <c r="F278">
        <v>1</v>
      </c>
      <c r="G278" s="6">
        <v>796</v>
      </c>
      <c r="I278" t="s">
        <v>798</v>
      </c>
      <c r="J278" s="31" t="s">
        <v>810</v>
      </c>
      <c r="O278" t="s">
        <v>811</v>
      </c>
    </row>
    <row r="279" spans="1:15" x14ac:dyDescent="0.35">
      <c r="E279" t="s">
        <v>812</v>
      </c>
      <c r="F279">
        <v>1</v>
      </c>
      <c r="G279" s="6">
        <v>66</v>
      </c>
      <c r="I279" t="s">
        <v>798</v>
      </c>
      <c r="J279" s="31" t="s">
        <v>813</v>
      </c>
    </row>
    <row r="280" spans="1:15" x14ac:dyDescent="0.35">
      <c r="E280" t="s">
        <v>814</v>
      </c>
      <c r="F280">
        <v>1</v>
      </c>
      <c r="G280" s="6"/>
      <c r="O280" t="s">
        <v>815</v>
      </c>
    </row>
    <row r="281" spans="1:15" x14ac:dyDescent="0.35">
      <c r="E281" t="s">
        <v>816</v>
      </c>
      <c r="F281">
        <v>1</v>
      </c>
      <c r="G281" s="6"/>
      <c r="O281" t="s">
        <v>817</v>
      </c>
    </row>
    <row r="282" spans="1:15" x14ac:dyDescent="0.35">
      <c r="E282" t="s">
        <v>818</v>
      </c>
      <c r="F282">
        <v>2</v>
      </c>
      <c r="G282" s="6"/>
    </row>
    <row r="283" spans="1:15" x14ac:dyDescent="0.35">
      <c r="E283" t="s">
        <v>819</v>
      </c>
      <c r="F283">
        <v>1</v>
      </c>
      <c r="G283" s="6"/>
    </row>
    <row r="284" spans="1:15" x14ac:dyDescent="0.35">
      <c r="B284" t="s">
        <v>17</v>
      </c>
      <c r="E284" t="s">
        <v>820</v>
      </c>
      <c r="F284">
        <v>1</v>
      </c>
      <c r="G284" s="6"/>
    </row>
    <row r="285" spans="1:15" x14ac:dyDescent="0.35">
      <c r="B285" t="s">
        <v>821</v>
      </c>
    </row>
    <row r="286" spans="1:15" x14ac:dyDescent="0.35">
      <c r="E286" t="s">
        <v>822</v>
      </c>
      <c r="F286">
        <v>1</v>
      </c>
      <c r="G286" s="30">
        <v>107</v>
      </c>
      <c r="H286" s="29" t="s">
        <v>823</v>
      </c>
      <c r="I286" t="s">
        <v>824</v>
      </c>
      <c r="J286" s="31" t="s">
        <v>825</v>
      </c>
      <c r="K286" s="29" t="s">
        <v>826</v>
      </c>
      <c r="N286" s="31" t="s">
        <v>827</v>
      </c>
    </row>
    <row r="287" spans="1:15" x14ac:dyDescent="0.35">
      <c r="B287" t="s">
        <v>17</v>
      </c>
      <c r="E287" t="s">
        <v>828</v>
      </c>
      <c r="F287">
        <v>1</v>
      </c>
      <c r="G287" s="30">
        <v>145.35</v>
      </c>
      <c r="H287" s="29" t="s">
        <v>829</v>
      </c>
      <c r="I287" t="s">
        <v>824</v>
      </c>
      <c r="J287" s="31" t="s">
        <v>830</v>
      </c>
      <c r="N287" s="31" t="s">
        <v>831</v>
      </c>
    </row>
    <row r="288" spans="1:15" x14ac:dyDescent="0.35">
      <c r="B288" t="s">
        <v>832</v>
      </c>
    </row>
    <row r="289" spans="3:15" x14ac:dyDescent="0.35">
      <c r="C289" t="s">
        <v>833</v>
      </c>
    </row>
    <row r="290" spans="3:15" x14ac:dyDescent="0.35">
      <c r="E290" t="s">
        <v>834</v>
      </c>
      <c r="H290" s="29" t="s">
        <v>835</v>
      </c>
    </row>
    <row r="291" spans="3:15" x14ac:dyDescent="0.35">
      <c r="C291" t="s">
        <v>17</v>
      </c>
      <c r="E291" t="s">
        <v>836</v>
      </c>
      <c r="F291">
        <v>1</v>
      </c>
      <c r="G291" s="30">
        <v>33.5</v>
      </c>
      <c r="H291" s="29" t="s">
        <v>837</v>
      </c>
      <c r="I291" t="s">
        <v>824</v>
      </c>
      <c r="J291" s="31" t="s">
        <v>838</v>
      </c>
      <c r="N291" s="31" t="s">
        <v>839</v>
      </c>
    </row>
    <row r="292" spans="3:15" x14ac:dyDescent="0.35">
      <c r="D292" t="s">
        <v>840</v>
      </c>
      <c r="H292" s="29"/>
    </row>
    <row r="293" spans="3:15" x14ac:dyDescent="0.35">
      <c r="C293" t="s">
        <v>841</v>
      </c>
    </row>
    <row r="294" spans="3:15" x14ac:dyDescent="0.35">
      <c r="C294" t="s">
        <v>17</v>
      </c>
      <c r="E294" t="s">
        <v>842</v>
      </c>
      <c r="F294">
        <v>1</v>
      </c>
      <c r="G294" s="30">
        <v>11.99</v>
      </c>
      <c r="H294" s="29" t="s">
        <v>843</v>
      </c>
      <c r="I294" t="s">
        <v>844</v>
      </c>
      <c r="O294" t="s">
        <v>845</v>
      </c>
    </row>
    <row r="295" spans="3:15" x14ac:dyDescent="0.35">
      <c r="C295" t="s">
        <v>846</v>
      </c>
      <c r="H295" s="29"/>
    </row>
    <row r="296" spans="3:15" x14ac:dyDescent="0.35">
      <c r="E296" t="s">
        <v>847</v>
      </c>
      <c r="H296" s="29"/>
    </row>
    <row r="297" spans="3:15" x14ac:dyDescent="0.35">
      <c r="E297" t="s">
        <v>848</v>
      </c>
      <c r="H297" s="29"/>
    </row>
    <row r="298" spans="3:15" x14ac:dyDescent="0.35">
      <c r="C298" t="s">
        <v>17</v>
      </c>
      <c r="E298" t="s">
        <v>849</v>
      </c>
      <c r="F298">
        <v>1</v>
      </c>
      <c r="G298" s="30">
        <v>18.66</v>
      </c>
      <c r="H298" s="29" t="s">
        <v>850</v>
      </c>
      <c r="I298" t="s">
        <v>844</v>
      </c>
      <c r="K298" s="29" t="s">
        <v>851</v>
      </c>
    </row>
    <row r="299" spans="3:15" x14ac:dyDescent="0.35">
      <c r="E299" t="s">
        <v>852</v>
      </c>
      <c r="H299" s="29"/>
    </row>
    <row r="300" spans="3:15" x14ac:dyDescent="0.35">
      <c r="D300" t="s">
        <v>17</v>
      </c>
      <c r="H300" s="29"/>
    </row>
    <row r="301" spans="3:15" x14ac:dyDescent="0.35">
      <c r="D301" t="s">
        <v>853</v>
      </c>
      <c r="G301" s="30">
        <f>SUMPRODUCT(F302:F304,G302:G304)</f>
        <v>25</v>
      </c>
    </row>
    <row r="302" spans="3:15" x14ac:dyDescent="0.35">
      <c r="E302" t="s">
        <v>854</v>
      </c>
      <c r="F302">
        <v>1</v>
      </c>
      <c r="I302" t="s">
        <v>855</v>
      </c>
    </row>
    <row r="303" spans="3:15" x14ac:dyDescent="0.35">
      <c r="E303" t="s">
        <v>856</v>
      </c>
      <c r="F303">
        <v>1</v>
      </c>
      <c r="G303" s="30">
        <v>15</v>
      </c>
    </row>
    <row r="304" spans="3:15" x14ac:dyDescent="0.35">
      <c r="D304" t="s">
        <v>17</v>
      </c>
      <c r="E304" t="s">
        <v>857</v>
      </c>
      <c r="F304">
        <v>1</v>
      </c>
      <c r="G304" s="30">
        <v>10</v>
      </c>
      <c r="H304" s="29" t="s">
        <v>858</v>
      </c>
      <c r="I304" t="s">
        <v>844</v>
      </c>
    </row>
    <row r="305" spans="1:15" x14ac:dyDescent="0.35">
      <c r="D305" t="s">
        <v>859</v>
      </c>
      <c r="G305" s="30">
        <f>SUMPRODUCT(F306:F309,G306:G309)</f>
        <v>2.1399999999999997</v>
      </c>
      <c r="O305" t="s">
        <v>860</v>
      </c>
    </row>
    <row r="306" spans="1:15" x14ac:dyDescent="0.35">
      <c r="E306" t="s">
        <v>861</v>
      </c>
      <c r="F306">
        <v>1</v>
      </c>
      <c r="G306" s="30">
        <v>0.26</v>
      </c>
      <c r="H306" s="29" t="s">
        <v>862</v>
      </c>
      <c r="I306" t="s">
        <v>824</v>
      </c>
      <c r="J306" s="31" t="s">
        <v>863</v>
      </c>
      <c r="K306" s="29" t="s">
        <v>864</v>
      </c>
      <c r="N306" s="31" t="s">
        <v>865</v>
      </c>
      <c r="O306" t="s">
        <v>866</v>
      </c>
    </row>
    <row r="307" spans="1:15" x14ac:dyDescent="0.35">
      <c r="E307" t="s">
        <v>867</v>
      </c>
      <c r="F307">
        <v>3</v>
      </c>
      <c r="G307" s="30">
        <v>0.18</v>
      </c>
      <c r="H307" s="29" t="s">
        <v>868</v>
      </c>
      <c r="I307" t="s">
        <v>824</v>
      </c>
      <c r="J307" s="31" t="s">
        <v>869</v>
      </c>
      <c r="K307" s="29" t="s">
        <v>870</v>
      </c>
      <c r="N307" s="31" t="s">
        <v>871</v>
      </c>
      <c r="O307" t="s">
        <v>866</v>
      </c>
    </row>
    <row r="308" spans="1:15" x14ac:dyDescent="0.35">
      <c r="E308" t="s">
        <v>872</v>
      </c>
      <c r="F308">
        <v>1</v>
      </c>
      <c r="G308" s="30">
        <v>0.57999999999999996</v>
      </c>
      <c r="H308" s="29" t="s">
        <v>873</v>
      </c>
      <c r="I308" t="s">
        <v>824</v>
      </c>
      <c r="J308" s="31" t="s">
        <v>874</v>
      </c>
      <c r="K308" s="29" t="s">
        <v>875</v>
      </c>
      <c r="N308" s="31">
        <v>15244048</v>
      </c>
      <c r="O308" t="s">
        <v>876</v>
      </c>
    </row>
    <row r="309" spans="1:15" x14ac:dyDescent="0.35">
      <c r="A309" s="21" t="s">
        <v>17</v>
      </c>
      <c r="B309" t="s">
        <v>17</v>
      </c>
      <c r="D309" t="s">
        <v>17</v>
      </c>
      <c r="E309" t="s">
        <v>877</v>
      </c>
      <c r="F309">
        <v>4</v>
      </c>
      <c r="G309" s="30">
        <v>0.19</v>
      </c>
      <c r="H309" s="29" t="s">
        <v>878</v>
      </c>
      <c r="I309" t="s">
        <v>824</v>
      </c>
      <c r="J309" s="31" t="s">
        <v>879</v>
      </c>
      <c r="K309" s="29" t="s">
        <v>880</v>
      </c>
      <c r="N309" s="31" t="s">
        <v>881</v>
      </c>
      <c r="O309" t="s">
        <v>882</v>
      </c>
    </row>
    <row r="311" spans="1:15" x14ac:dyDescent="0.35">
      <c r="C311" t="s">
        <v>883</v>
      </c>
    </row>
    <row r="312" spans="1:15" x14ac:dyDescent="0.35">
      <c r="C312"/>
      <c r="E312" t="s">
        <v>2537</v>
      </c>
      <c r="H312" s="29" t="s">
        <v>1739</v>
      </c>
      <c r="I312" t="s">
        <v>824</v>
      </c>
    </row>
    <row r="313" spans="1:15" x14ac:dyDescent="0.35">
      <c r="E313" t="s">
        <v>884</v>
      </c>
      <c r="F313">
        <v>1</v>
      </c>
      <c r="G313" s="30">
        <v>19.8</v>
      </c>
      <c r="H313" s="29" t="s">
        <v>885</v>
      </c>
      <c r="I313" t="s">
        <v>886</v>
      </c>
      <c r="J313" s="31" t="s">
        <v>887</v>
      </c>
    </row>
    <row r="314" spans="1:15" x14ac:dyDescent="0.35">
      <c r="E314" t="s">
        <v>888</v>
      </c>
      <c r="F314">
        <v>1</v>
      </c>
      <c r="G314" s="30">
        <v>20.8</v>
      </c>
      <c r="H314" s="29" t="s">
        <v>889</v>
      </c>
      <c r="I314" t="s">
        <v>886</v>
      </c>
      <c r="J314" s="31" t="s">
        <v>890</v>
      </c>
    </row>
    <row r="315" spans="1:15" x14ac:dyDescent="0.35">
      <c r="E315" t="s">
        <v>891</v>
      </c>
      <c r="F315">
        <v>1</v>
      </c>
      <c r="G315" s="30">
        <v>19.95</v>
      </c>
      <c r="H315" s="29" t="s">
        <v>892</v>
      </c>
      <c r="I315" t="s">
        <v>886</v>
      </c>
      <c r="J315" s="31" t="s">
        <v>893</v>
      </c>
    </row>
    <row r="316" spans="1:15" x14ac:dyDescent="0.35">
      <c r="C316" t="s">
        <v>17</v>
      </c>
      <c r="E316" t="s">
        <v>894</v>
      </c>
      <c r="F316">
        <v>1</v>
      </c>
      <c r="G316" s="30">
        <v>22.95</v>
      </c>
      <c r="H316" s="29" t="s">
        <v>895</v>
      </c>
      <c r="I316" t="s">
        <v>886</v>
      </c>
      <c r="J316" s="31" t="s">
        <v>896</v>
      </c>
    </row>
    <row r="319" spans="1:15" x14ac:dyDescent="0.35">
      <c r="B319" t="s">
        <v>897</v>
      </c>
    </row>
    <row r="320" spans="1:15" x14ac:dyDescent="0.35">
      <c r="C320" t="s">
        <v>898</v>
      </c>
    </row>
    <row r="321" spans="1:15" x14ac:dyDescent="0.35">
      <c r="E321" t="s">
        <v>777</v>
      </c>
      <c r="F321">
        <v>1</v>
      </c>
      <c r="G321" s="30">
        <v>11.49</v>
      </c>
      <c r="H321" s="29" t="s">
        <v>899</v>
      </c>
      <c r="I321" s="31" t="s">
        <v>900</v>
      </c>
      <c r="J321" s="31" t="s">
        <v>901</v>
      </c>
      <c r="N321" s="8" t="s">
        <v>902</v>
      </c>
    </row>
    <row r="322" spans="1:15" x14ac:dyDescent="0.35">
      <c r="C322" t="s">
        <v>17</v>
      </c>
    </row>
    <row r="323" spans="1:15" x14ac:dyDescent="0.35">
      <c r="C323" t="s">
        <v>903</v>
      </c>
    </row>
    <row r="325" spans="1:15" x14ac:dyDescent="0.35">
      <c r="B325" t="s">
        <v>17</v>
      </c>
      <c r="C325" t="s">
        <v>17</v>
      </c>
    </row>
    <row r="326" spans="1:15" x14ac:dyDescent="0.35">
      <c r="B326" t="s">
        <v>904</v>
      </c>
    </row>
    <row r="327" spans="1:15" x14ac:dyDescent="0.35">
      <c r="E327" t="s">
        <v>905</v>
      </c>
      <c r="F327">
        <v>1</v>
      </c>
      <c r="G327" s="30">
        <v>5.99</v>
      </c>
      <c r="H327" s="29" t="s">
        <v>906</v>
      </c>
      <c r="I327" t="s">
        <v>900</v>
      </c>
      <c r="J327" s="14">
        <v>615130</v>
      </c>
    </row>
    <row r="328" spans="1:15" x14ac:dyDescent="0.35">
      <c r="E328" t="s">
        <v>907</v>
      </c>
      <c r="F328">
        <v>1</v>
      </c>
      <c r="G328" s="30">
        <v>7.99</v>
      </c>
      <c r="H328" s="29" t="s">
        <v>906</v>
      </c>
      <c r="I328" t="s">
        <v>900</v>
      </c>
      <c r="J328" s="14">
        <v>615134</v>
      </c>
    </row>
    <row r="329" spans="1:15" x14ac:dyDescent="0.35">
      <c r="E329" t="s">
        <v>908</v>
      </c>
      <c r="F329">
        <v>1</v>
      </c>
      <c r="G329" s="30">
        <v>9.99</v>
      </c>
      <c r="H329" s="29" t="s">
        <v>906</v>
      </c>
      <c r="I329" t="s">
        <v>900</v>
      </c>
      <c r="J329" s="14">
        <v>615138</v>
      </c>
    </row>
    <row r="330" spans="1:15" x14ac:dyDescent="0.35">
      <c r="E330" t="s">
        <v>909</v>
      </c>
      <c r="F330">
        <v>1</v>
      </c>
      <c r="G330" s="30">
        <v>0.69</v>
      </c>
      <c r="H330" s="29" t="s">
        <v>910</v>
      </c>
      <c r="I330" t="s">
        <v>900</v>
      </c>
      <c r="J330" s="14">
        <v>636120</v>
      </c>
    </row>
    <row r="331" spans="1:15" x14ac:dyDescent="0.35">
      <c r="B331" t="s">
        <v>17</v>
      </c>
      <c r="E331" t="s">
        <v>911</v>
      </c>
      <c r="H331" s="29" t="s">
        <v>910</v>
      </c>
      <c r="I331" t="s">
        <v>900</v>
      </c>
    </row>
    <row r="333" spans="1:15" x14ac:dyDescent="0.35">
      <c r="B333" t="s">
        <v>912</v>
      </c>
    </row>
    <row r="334" spans="1:15" x14ac:dyDescent="0.35">
      <c r="A334" s="21" t="s">
        <v>913</v>
      </c>
    </row>
    <row r="335" spans="1:15" x14ac:dyDescent="0.35">
      <c r="D335" t="s">
        <v>914</v>
      </c>
      <c r="G335">
        <f>SUMPRODUCT(F336:F338,G336:G338)</f>
        <v>11250</v>
      </c>
      <c r="O335" t="s">
        <v>915</v>
      </c>
    </row>
    <row r="336" spans="1:15" x14ac:dyDescent="0.35">
      <c r="E336" t="s">
        <v>916</v>
      </c>
      <c r="F336">
        <v>1</v>
      </c>
      <c r="G336">
        <v>5100</v>
      </c>
      <c r="I336" t="s">
        <v>917</v>
      </c>
      <c r="L336">
        <v>6</v>
      </c>
      <c r="O336" t="s">
        <v>918</v>
      </c>
    </row>
    <row r="337" spans="1:14" x14ac:dyDescent="0.35">
      <c r="E337" t="s">
        <v>919</v>
      </c>
      <c r="F337">
        <v>1</v>
      </c>
      <c r="G337">
        <v>5300</v>
      </c>
      <c r="I337" t="s">
        <v>917</v>
      </c>
      <c r="L337">
        <v>6</v>
      </c>
    </row>
    <row r="338" spans="1:14" x14ac:dyDescent="0.35">
      <c r="A338" s="21" t="s">
        <v>17</v>
      </c>
      <c r="B338" t="s">
        <v>17</v>
      </c>
      <c r="D338" t="s">
        <v>17</v>
      </c>
      <c r="E338" t="s">
        <v>920</v>
      </c>
      <c r="F338">
        <v>1</v>
      </c>
      <c r="G338">
        <v>850</v>
      </c>
      <c r="I338" t="s">
        <v>917</v>
      </c>
      <c r="L338">
        <v>6</v>
      </c>
    </row>
    <row r="341" spans="1:14" x14ac:dyDescent="0.35">
      <c r="A341" s="21" t="s">
        <v>921</v>
      </c>
    </row>
    <row r="342" spans="1:14" x14ac:dyDescent="0.35">
      <c r="B342" t="s">
        <v>922</v>
      </c>
      <c r="G342">
        <f>SUMPRODUCT(F344:F346,G344:G346)</f>
        <v>15500</v>
      </c>
    </row>
    <row r="343" spans="1:14" x14ac:dyDescent="0.35">
      <c r="D343" s="21" t="s">
        <v>923</v>
      </c>
      <c r="J343"/>
      <c r="N343"/>
    </row>
    <row r="344" spans="1:14" x14ac:dyDescent="0.35">
      <c r="E344" t="s">
        <v>924</v>
      </c>
      <c r="F344">
        <v>1</v>
      </c>
      <c r="G344">
        <v>11300</v>
      </c>
      <c r="J344"/>
      <c r="N344"/>
    </row>
    <row r="345" spans="1:14" x14ac:dyDescent="0.35">
      <c r="E345" t="s">
        <v>925</v>
      </c>
      <c r="F345">
        <v>1</v>
      </c>
      <c r="G345">
        <v>4200</v>
      </c>
      <c r="J345"/>
      <c r="N345"/>
    </row>
    <row r="346" spans="1:14" x14ac:dyDescent="0.35">
      <c r="A346" s="21" t="s">
        <v>17</v>
      </c>
      <c r="D346" s="21" t="s">
        <v>17</v>
      </c>
      <c r="E346" t="s">
        <v>926</v>
      </c>
      <c r="F346">
        <v>3</v>
      </c>
      <c r="H346" s="29" t="s">
        <v>927</v>
      </c>
      <c r="J346"/>
      <c r="N346"/>
    </row>
    <row r="347" spans="1:14" x14ac:dyDescent="0.35">
      <c r="A347" s="21" t="s">
        <v>928</v>
      </c>
      <c r="J347"/>
      <c r="N347"/>
    </row>
    <row r="348" spans="1:14" x14ac:dyDescent="0.35">
      <c r="D348" s="21" t="s">
        <v>929</v>
      </c>
      <c r="J348"/>
      <c r="N348"/>
    </row>
    <row r="350" spans="1:14" x14ac:dyDescent="0.35">
      <c r="B350" t="s">
        <v>17</v>
      </c>
      <c r="D350" s="21" t="s">
        <v>17</v>
      </c>
      <c r="J350"/>
      <c r="N350"/>
    </row>
  </sheetData>
  <hyperlinks>
    <hyperlink ref="H5" r:id="rId1" xr:uid="{00000000-0004-0000-0100-000000000000}"/>
    <hyperlink ref="K5" r:id="rId2" xr:uid="{00000000-0004-0000-0100-000001000000}"/>
    <hyperlink ref="H6" r:id="rId3" xr:uid="{00000000-0004-0000-0100-000002000000}"/>
    <hyperlink ref="K6" r:id="rId4" xr:uid="{00000000-0004-0000-0100-000003000000}"/>
    <hyperlink ref="H7" r:id="rId5" xr:uid="{00000000-0004-0000-0100-000004000000}"/>
    <hyperlink ref="H8" r:id="rId6" xr:uid="{00000000-0004-0000-0100-000005000000}"/>
    <hyperlink ref="K8" r:id="rId7" xr:uid="{00000000-0004-0000-0100-000006000000}"/>
    <hyperlink ref="H9" r:id="rId8" xr:uid="{00000000-0004-0000-0100-000007000000}"/>
    <hyperlink ref="K9" r:id="rId9" xr:uid="{00000000-0004-0000-0100-000008000000}"/>
    <hyperlink ref="H10" r:id="rId10" xr:uid="{00000000-0004-0000-0100-000009000000}"/>
    <hyperlink ref="K10" r:id="rId11" xr:uid="{00000000-0004-0000-0100-00000A000000}"/>
    <hyperlink ref="H13" r:id="rId12" xr:uid="{00000000-0004-0000-0100-00000B000000}"/>
    <hyperlink ref="K13" r:id="rId13" xr:uid="{00000000-0004-0000-0100-00000C000000}"/>
    <hyperlink ref="H14" r:id="rId14" xr:uid="{00000000-0004-0000-0100-00000D000000}"/>
    <hyperlink ref="K14" r:id="rId15" xr:uid="{00000000-0004-0000-0100-00000E000000}"/>
    <hyperlink ref="H15" r:id="rId16" xr:uid="{00000000-0004-0000-0100-00000F000000}"/>
    <hyperlink ref="K15" r:id="rId17" xr:uid="{00000000-0004-0000-0100-000010000000}"/>
    <hyperlink ref="H16" r:id="rId18" display="https://www.thorlabs.com/thorproduct.cfm?partnumber=BE1-P5" xr:uid="{00000000-0004-0000-0100-000011000000}"/>
    <hyperlink ref="H17" r:id="rId19" location="ad-image-0" display="https://www.thorlabs.com/thorproduct.cfm?partnumber=BE1R#ad-image-0" xr:uid="{00000000-0004-0000-0100-000012000000}"/>
    <hyperlink ref="H22" r:id="rId20" location="ad-image-0" display="https://www.thorlabs.com/thorproduct.cfm?partnumber=CF125#ad-image-0" xr:uid="{00000000-0004-0000-0100-000013000000}"/>
    <hyperlink ref="H23" r:id="rId21" location="ad-image-0" xr:uid="{00000000-0004-0000-0100-000014000000}"/>
    <hyperlink ref="H24" r:id="rId22" display="https://www.thorlabs.com/thorproduct.cfm?partnumber=CF175-P5" xr:uid="{00000000-0004-0000-0100-000015000000}"/>
    <hyperlink ref="H26" r:id="rId23" xr:uid="{00000000-0004-0000-0100-000016000000}"/>
    <hyperlink ref="H29" r:id="rId24" xr:uid="{00000000-0004-0000-0100-000017000000}"/>
    <hyperlink ref="H30" r:id="rId25" xr:uid="{00000000-0004-0000-0100-000018000000}"/>
    <hyperlink ref="K30" r:id="rId26" xr:uid="{00000000-0004-0000-0100-000019000000}"/>
    <hyperlink ref="H31" r:id="rId27" xr:uid="{00000000-0004-0000-0100-00001A000000}"/>
    <hyperlink ref="K31" r:id="rId28" xr:uid="{00000000-0004-0000-0100-00001B000000}"/>
    <hyperlink ref="H32" r:id="rId29" xr:uid="{00000000-0004-0000-0100-00001C000000}"/>
    <hyperlink ref="K32" r:id="rId30" xr:uid="{00000000-0004-0000-0100-00001D000000}"/>
    <hyperlink ref="H33" r:id="rId31" location="ad-image-0" display="https://www.thorlabs.com/thorproduct.cfm?partnumber=PH3#ad-image-0" xr:uid="{00000000-0004-0000-0100-00001E000000}"/>
    <hyperlink ref="K33" r:id="rId32" xr:uid="{00000000-0004-0000-0100-00001F000000}"/>
    <hyperlink ref="H34" r:id="rId33" location="ad-image-0" xr:uid="{00000000-0004-0000-0100-000020000000}"/>
    <hyperlink ref="H36" r:id="rId34" xr:uid="{00000000-0004-0000-0100-000021000000}"/>
    <hyperlink ref="H37" r:id="rId35" xr:uid="{00000000-0004-0000-0100-000022000000}"/>
    <hyperlink ref="K37" r:id="rId36" xr:uid="{00000000-0004-0000-0100-000023000000}"/>
    <hyperlink ref="H38" r:id="rId37" xr:uid="{00000000-0004-0000-0100-000024000000}"/>
    <hyperlink ref="K38" r:id="rId38" xr:uid="{00000000-0004-0000-0100-000025000000}"/>
    <hyperlink ref="H39" r:id="rId39" xr:uid="{00000000-0004-0000-0100-000026000000}"/>
    <hyperlink ref="K39" r:id="rId40" xr:uid="{00000000-0004-0000-0100-000027000000}"/>
    <hyperlink ref="H40" r:id="rId41" xr:uid="{00000000-0004-0000-0100-000028000000}"/>
    <hyperlink ref="K40" r:id="rId42" xr:uid="{00000000-0004-0000-0100-000029000000}"/>
    <hyperlink ref="H41" r:id="rId43" xr:uid="{00000000-0004-0000-0100-00002A000000}"/>
    <hyperlink ref="K41" r:id="rId44" xr:uid="{00000000-0004-0000-0100-00002B000000}"/>
    <hyperlink ref="H42" r:id="rId45" xr:uid="{00000000-0004-0000-0100-00002C000000}"/>
    <hyperlink ref="K42" r:id="rId46" xr:uid="{00000000-0004-0000-0100-00002D000000}"/>
    <hyperlink ref="H43" r:id="rId47" xr:uid="{00000000-0004-0000-0100-00002E000000}"/>
    <hyperlink ref="K43" r:id="rId48" xr:uid="{00000000-0004-0000-0100-00002F000000}"/>
    <hyperlink ref="H44" r:id="rId49" xr:uid="{00000000-0004-0000-0100-000030000000}"/>
    <hyperlink ref="K44" r:id="rId50" xr:uid="{00000000-0004-0000-0100-000031000000}"/>
    <hyperlink ref="H47" r:id="rId51" xr:uid="{00000000-0004-0000-0100-000032000000}"/>
    <hyperlink ref="K47" r:id="rId52" xr:uid="{00000000-0004-0000-0100-000033000000}"/>
    <hyperlink ref="H48" r:id="rId53" xr:uid="{00000000-0004-0000-0100-000034000000}"/>
    <hyperlink ref="K48" r:id="rId54" xr:uid="{00000000-0004-0000-0100-000035000000}"/>
    <hyperlink ref="H49" r:id="rId55" xr:uid="{00000000-0004-0000-0100-000036000000}"/>
    <hyperlink ref="K49" r:id="rId56" xr:uid="{00000000-0004-0000-0100-000037000000}"/>
    <hyperlink ref="H52" r:id="rId57" xr:uid="{00000000-0004-0000-0100-000038000000}"/>
    <hyperlink ref="K52" r:id="rId58" xr:uid="{00000000-0004-0000-0100-000039000000}"/>
    <hyperlink ref="H53" r:id="rId59" xr:uid="{00000000-0004-0000-0100-00003A000000}"/>
    <hyperlink ref="K53" r:id="rId60" xr:uid="{00000000-0004-0000-0100-00003B000000}"/>
    <hyperlink ref="H56" r:id="rId61" xr:uid="{00000000-0004-0000-0100-00003C000000}"/>
    <hyperlink ref="K56" r:id="rId62" xr:uid="{00000000-0004-0000-0100-00003D000000}"/>
    <hyperlink ref="H57" r:id="rId63" xr:uid="{00000000-0004-0000-0100-00003E000000}"/>
    <hyperlink ref="K57" r:id="rId64" xr:uid="{00000000-0004-0000-0100-00003F000000}"/>
    <hyperlink ref="H58" r:id="rId65" xr:uid="{00000000-0004-0000-0100-000040000000}"/>
    <hyperlink ref="K58" r:id="rId66" xr:uid="{00000000-0004-0000-0100-000041000000}"/>
    <hyperlink ref="H61" r:id="rId67" xr:uid="{00000000-0004-0000-0100-000042000000}"/>
    <hyperlink ref="K61" r:id="rId68" xr:uid="{00000000-0004-0000-0100-000043000000}"/>
    <hyperlink ref="H62" r:id="rId69" xr:uid="{00000000-0004-0000-0100-000044000000}"/>
    <hyperlink ref="K62" r:id="rId70" xr:uid="{00000000-0004-0000-0100-000045000000}"/>
    <hyperlink ref="H63" r:id="rId71" display="https://www.thorlabs.com/thorproduct.cfm?partnumber=C4W-CC" xr:uid="{00000000-0004-0000-0100-000046000000}"/>
    <hyperlink ref="H64" r:id="rId72" xr:uid="{00000000-0004-0000-0100-000047000000}"/>
    <hyperlink ref="K64" r:id="rId73" xr:uid="{00000000-0004-0000-0100-000048000000}"/>
    <hyperlink ref="H65" r:id="rId74" xr:uid="{00000000-0004-0000-0100-000049000000}"/>
    <hyperlink ref="K65" r:id="rId75" xr:uid="{00000000-0004-0000-0100-00004A000000}"/>
    <hyperlink ref="H66" r:id="rId76" xr:uid="{00000000-0004-0000-0100-00004B000000}"/>
    <hyperlink ref="K66" r:id="rId77" xr:uid="{00000000-0004-0000-0100-00004C000000}"/>
    <hyperlink ref="H67" r:id="rId78" xr:uid="{00000000-0004-0000-0100-00004D000000}"/>
    <hyperlink ref="K67" r:id="rId79" xr:uid="{00000000-0004-0000-0100-00004E000000}"/>
    <hyperlink ref="H68" r:id="rId80" xr:uid="{00000000-0004-0000-0100-00004F000000}"/>
    <hyperlink ref="K68" r:id="rId81" xr:uid="{00000000-0004-0000-0100-000050000000}"/>
    <hyperlink ref="H69" r:id="rId82" xr:uid="{00000000-0004-0000-0100-000051000000}"/>
    <hyperlink ref="K69" r:id="rId83" xr:uid="{00000000-0004-0000-0100-000052000000}"/>
    <hyperlink ref="H70" r:id="rId84" xr:uid="{00000000-0004-0000-0100-000053000000}"/>
    <hyperlink ref="K70" r:id="rId85" xr:uid="{00000000-0004-0000-0100-000054000000}"/>
    <hyperlink ref="H71" r:id="rId86" xr:uid="{00000000-0004-0000-0100-000055000000}"/>
    <hyperlink ref="K71" r:id="rId87" xr:uid="{00000000-0004-0000-0100-000056000000}"/>
    <hyperlink ref="H72" r:id="rId88" xr:uid="{00000000-0004-0000-0100-000057000000}"/>
    <hyperlink ref="K72" r:id="rId89" xr:uid="{00000000-0004-0000-0100-000058000000}"/>
    <hyperlink ref="H73" r:id="rId90" xr:uid="{00000000-0004-0000-0100-000059000000}"/>
    <hyperlink ref="K73" r:id="rId91" xr:uid="{00000000-0004-0000-0100-00005A000000}"/>
    <hyperlink ref="H74" r:id="rId92" xr:uid="{00000000-0004-0000-0100-00005B000000}"/>
    <hyperlink ref="K74" r:id="rId93" xr:uid="{00000000-0004-0000-0100-00005C000000}"/>
    <hyperlink ref="H75" r:id="rId94" display="https://www.thorlabs.com/thorproduct.cfm?partnumber=SM30L05" xr:uid="{00000000-0004-0000-0100-00005D000000}"/>
    <hyperlink ref="H76" r:id="rId95" xr:uid="{00000000-0004-0000-0100-00005E000000}"/>
    <hyperlink ref="H77" r:id="rId96" xr:uid="{00000000-0004-0000-0100-00005F000000}"/>
    <hyperlink ref="K77" r:id="rId97" xr:uid="{00000000-0004-0000-0100-000060000000}"/>
    <hyperlink ref="H78" r:id="rId98" xr:uid="{00000000-0004-0000-0100-000061000000}"/>
    <hyperlink ref="K78" r:id="rId99" xr:uid="{00000000-0004-0000-0100-000062000000}"/>
    <hyperlink ref="H79" r:id="rId100" xr:uid="{00000000-0004-0000-0100-000063000000}"/>
    <hyperlink ref="K79" r:id="rId101" xr:uid="{00000000-0004-0000-0100-000064000000}"/>
    <hyperlink ref="H80" r:id="rId102" xr:uid="{00000000-0004-0000-0100-000065000000}"/>
    <hyperlink ref="K80" r:id="rId103" xr:uid="{00000000-0004-0000-0100-000066000000}"/>
    <hyperlink ref="H81" r:id="rId104" xr:uid="{00000000-0004-0000-0100-000067000000}"/>
    <hyperlink ref="K81" r:id="rId105" xr:uid="{00000000-0004-0000-0100-000068000000}"/>
    <hyperlink ref="H82" r:id="rId106" xr:uid="{00000000-0004-0000-0100-000069000000}"/>
    <hyperlink ref="K82" r:id="rId107" xr:uid="{00000000-0004-0000-0100-00006A000000}"/>
    <hyperlink ref="H83" r:id="rId108" location="ad-image-0" display="https://www.thorlabs.com/thorproduct.cfm?partnumber=CXY1#ad-image-0" xr:uid="{00000000-0004-0000-0100-00006B000000}"/>
    <hyperlink ref="K83" r:id="rId109" xr:uid="{00000000-0004-0000-0100-00006C000000}"/>
    <hyperlink ref="H84" r:id="rId110" xr:uid="{00000000-0004-0000-0100-00006D000000}"/>
    <hyperlink ref="K84" r:id="rId111" xr:uid="{00000000-0004-0000-0100-00006E000000}"/>
    <hyperlink ref="H85" r:id="rId112" xr:uid="{00000000-0004-0000-0100-00006F000000}"/>
    <hyperlink ref="K85" r:id="rId113" xr:uid="{00000000-0004-0000-0100-000070000000}"/>
    <hyperlink ref="H86" r:id="rId114" xr:uid="{00000000-0004-0000-0100-000071000000}"/>
    <hyperlink ref="K86" r:id="rId115" xr:uid="{00000000-0004-0000-0100-000072000000}"/>
    <hyperlink ref="H87" r:id="rId116" xr:uid="{00000000-0004-0000-0100-000073000000}"/>
    <hyperlink ref="K87" r:id="rId117" xr:uid="{00000000-0004-0000-0100-000074000000}"/>
    <hyperlink ref="H88" r:id="rId118" display="https://www.thorlabs.com/thorproduct.cfm?partnumber=CP03" xr:uid="{00000000-0004-0000-0100-000075000000}"/>
    <hyperlink ref="H91" r:id="rId119" xr:uid="{00000000-0004-0000-0100-000076000000}"/>
    <hyperlink ref="H92" r:id="rId120" xr:uid="{00000000-0004-0000-0100-000077000000}"/>
    <hyperlink ref="H93" r:id="rId121" display="https://www.thorlabs.com/thorproduct.cfm?partnumber=LCP01B" xr:uid="{00000000-0004-0000-0100-000078000000}"/>
    <hyperlink ref="H94" r:id="rId122" display="https://www.thorlabs.com/thorproduct.cfm?partnumber=LCP08" xr:uid="{00000000-0004-0000-0100-000079000000}"/>
    <hyperlink ref="H95" r:id="rId123" xr:uid="{00000000-0004-0000-0100-00007A000000}"/>
    <hyperlink ref="H96" r:id="rId124" xr:uid="{00000000-0004-0000-0100-00007B000000}"/>
    <hyperlink ref="H98" r:id="rId125" display="https://www.thorlabs.com/thorproduct.cfm?partnumber=SM1A16" xr:uid="{00000000-0004-0000-0100-00007C000000}"/>
    <hyperlink ref="H99" r:id="rId126" xr:uid="{00000000-0004-0000-0100-00007D000000}"/>
    <hyperlink ref="H100" r:id="rId127" display="https://www.thorlabs.com/thorproduct.cfm?partnumber=SM2A27" xr:uid="{00000000-0004-0000-0100-00007E000000}"/>
    <hyperlink ref="H101" r:id="rId128" display="https://www.thorlabs.com/thorproduct.cfm?partnumber=SM2A30" xr:uid="{00000000-0004-0000-0100-00007F000000}"/>
    <hyperlink ref="H102" r:id="rId129" display="https://www.thorlabs.com/thorproduct.cfm?partnumber=SM1A16" xr:uid="{00000000-0004-0000-0100-000080000000}"/>
    <hyperlink ref="H103" r:id="rId130" display="https://www.thorlabs.com/thorproduct.cfm?partnumber=SM1A9" xr:uid="{00000000-0004-0000-0100-000081000000}"/>
    <hyperlink ref="H109" r:id="rId131" xr:uid="{00000000-0004-0000-0100-000082000000}"/>
    <hyperlink ref="K109" r:id="rId132" xr:uid="{00000000-0004-0000-0100-000083000000}"/>
    <hyperlink ref="H110" r:id="rId133" xr:uid="{00000000-0004-0000-0100-000084000000}"/>
    <hyperlink ref="K110" r:id="rId134" xr:uid="{00000000-0004-0000-0100-000085000000}"/>
    <hyperlink ref="H111" r:id="rId135" xr:uid="{00000000-0004-0000-0100-000086000000}"/>
    <hyperlink ref="K111" r:id="rId136" xr:uid="{00000000-0004-0000-0100-000087000000}"/>
    <hyperlink ref="H112" r:id="rId137" xr:uid="{00000000-0004-0000-0100-000088000000}"/>
    <hyperlink ref="K112" r:id="rId138" xr:uid="{00000000-0004-0000-0100-000089000000}"/>
    <hyperlink ref="H113" r:id="rId139" xr:uid="{00000000-0004-0000-0100-00008A000000}"/>
    <hyperlink ref="K113" r:id="rId140" xr:uid="{00000000-0004-0000-0100-00008B000000}"/>
    <hyperlink ref="H114" r:id="rId141" xr:uid="{00000000-0004-0000-0100-00008C000000}"/>
    <hyperlink ref="K114" r:id="rId142" xr:uid="{00000000-0004-0000-0100-00008D000000}"/>
    <hyperlink ref="H115" r:id="rId143" xr:uid="{00000000-0004-0000-0100-00008E000000}"/>
    <hyperlink ref="K115" r:id="rId144" xr:uid="{00000000-0004-0000-0100-00008F000000}"/>
    <hyperlink ref="H116" r:id="rId145" xr:uid="{00000000-0004-0000-0100-000090000000}"/>
    <hyperlink ref="K116" r:id="rId146" xr:uid="{00000000-0004-0000-0100-000091000000}"/>
    <hyperlink ref="H117" r:id="rId147" xr:uid="{00000000-0004-0000-0100-000092000000}"/>
    <hyperlink ref="K117" r:id="rId148" xr:uid="{00000000-0004-0000-0100-000093000000}"/>
    <hyperlink ref="H118" r:id="rId149" xr:uid="{00000000-0004-0000-0100-000094000000}"/>
    <hyperlink ref="K118" r:id="rId150" xr:uid="{00000000-0004-0000-0100-000095000000}"/>
    <hyperlink ref="H119" r:id="rId151" xr:uid="{00000000-0004-0000-0100-000096000000}"/>
    <hyperlink ref="K119" r:id="rId152" xr:uid="{00000000-0004-0000-0100-000097000000}"/>
    <hyperlink ref="H120" r:id="rId153" xr:uid="{00000000-0004-0000-0100-000098000000}"/>
    <hyperlink ref="K120" r:id="rId154" xr:uid="{00000000-0004-0000-0100-000099000000}"/>
    <hyperlink ref="H121" r:id="rId155" xr:uid="{00000000-0004-0000-0100-00009A000000}"/>
    <hyperlink ref="K121" r:id="rId156" xr:uid="{00000000-0004-0000-0100-00009B000000}"/>
    <hyperlink ref="H122" r:id="rId157" xr:uid="{00000000-0004-0000-0100-00009C000000}"/>
    <hyperlink ref="K122" r:id="rId158" xr:uid="{00000000-0004-0000-0100-00009D000000}"/>
    <hyperlink ref="H123" r:id="rId159" xr:uid="{00000000-0004-0000-0100-00009E000000}"/>
    <hyperlink ref="K123" r:id="rId160" xr:uid="{00000000-0004-0000-0100-00009F000000}"/>
    <hyperlink ref="H124" r:id="rId161" xr:uid="{00000000-0004-0000-0100-0000A0000000}"/>
    <hyperlink ref="K124" r:id="rId162" xr:uid="{00000000-0004-0000-0100-0000A1000000}"/>
    <hyperlink ref="H125" r:id="rId163" xr:uid="{00000000-0004-0000-0100-0000A2000000}"/>
    <hyperlink ref="K125" r:id="rId164" xr:uid="{00000000-0004-0000-0100-0000A3000000}"/>
    <hyperlink ref="H126" r:id="rId165" xr:uid="{00000000-0004-0000-0100-0000A4000000}"/>
    <hyperlink ref="K126" r:id="rId166" xr:uid="{00000000-0004-0000-0100-0000A5000000}"/>
    <hyperlink ref="H127" r:id="rId167" xr:uid="{00000000-0004-0000-0100-0000A6000000}"/>
    <hyperlink ref="K127" r:id="rId168" xr:uid="{00000000-0004-0000-0100-0000A7000000}"/>
    <hyperlink ref="H128" r:id="rId169" xr:uid="{00000000-0004-0000-0100-0000A8000000}"/>
    <hyperlink ref="K128" r:id="rId170" xr:uid="{00000000-0004-0000-0100-0000A9000000}"/>
    <hyperlink ref="H133" r:id="rId171" xr:uid="{00000000-0004-0000-0100-0000AA000000}"/>
    <hyperlink ref="H134" r:id="rId172" location="ad-image-0%20" display="https://www.thorlabs.com/thorproduct.cfm?partnumber=KM100#ad-image-0 " xr:uid="{00000000-0004-0000-0100-0000AB000000}"/>
    <hyperlink ref="K134" r:id="rId173" xr:uid="{00000000-0004-0000-0100-0000AC000000}"/>
    <hyperlink ref="H137" r:id="rId174" xr:uid="{00000000-0004-0000-0100-0000AD000000}"/>
    <hyperlink ref="K137" r:id="rId175" xr:uid="{00000000-0004-0000-0100-0000AE000000}"/>
    <hyperlink ref="H138" r:id="rId176" xr:uid="{00000000-0004-0000-0100-0000AF000000}"/>
    <hyperlink ref="K138" r:id="rId177" xr:uid="{00000000-0004-0000-0100-0000B0000000}"/>
    <hyperlink ref="H139" r:id="rId178" xr:uid="{00000000-0004-0000-0100-0000B1000000}"/>
    <hyperlink ref="K139" r:id="rId179" xr:uid="{00000000-0004-0000-0100-0000B2000000}"/>
    <hyperlink ref="H140" r:id="rId180" xr:uid="{00000000-0004-0000-0100-0000B3000000}"/>
    <hyperlink ref="K140" r:id="rId181" xr:uid="{00000000-0004-0000-0100-0000B4000000}"/>
    <hyperlink ref="H141" r:id="rId182" xr:uid="{00000000-0004-0000-0100-0000B5000000}"/>
    <hyperlink ref="K141" r:id="rId183" xr:uid="{00000000-0004-0000-0100-0000B6000000}"/>
    <hyperlink ref="H142" r:id="rId184" xr:uid="{00000000-0004-0000-0100-0000B7000000}"/>
    <hyperlink ref="K142" r:id="rId185" xr:uid="{00000000-0004-0000-0100-0000B8000000}"/>
    <hyperlink ref="H143" r:id="rId186" xr:uid="{00000000-0004-0000-0100-0000B9000000}"/>
    <hyperlink ref="K143" r:id="rId187" xr:uid="{00000000-0004-0000-0100-0000BA000000}"/>
    <hyperlink ref="H144" r:id="rId188" xr:uid="{00000000-0004-0000-0100-0000BB000000}"/>
    <hyperlink ref="K144" r:id="rId189" xr:uid="{00000000-0004-0000-0100-0000BC000000}"/>
    <hyperlink ref="H145" r:id="rId190" xr:uid="{00000000-0004-0000-0100-0000BD000000}"/>
    <hyperlink ref="K145" r:id="rId191" xr:uid="{00000000-0004-0000-0100-0000BE000000}"/>
    <hyperlink ref="H146" r:id="rId192" location="ad-image-0" xr:uid="{00000000-0004-0000-0100-0000BF000000}"/>
    <hyperlink ref="K146" r:id="rId193" xr:uid="{00000000-0004-0000-0100-0000C0000000}"/>
    <hyperlink ref="H149" r:id="rId194" xr:uid="{00000000-0004-0000-0100-0000C1000000}"/>
    <hyperlink ref="K149" r:id="rId195" xr:uid="{00000000-0004-0000-0100-0000C2000000}"/>
    <hyperlink ref="H151" r:id="rId196" xr:uid="{00000000-0004-0000-0100-0000C3000000}"/>
    <hyperlink ref="K151" r:id="rId197" xr:uid="{00000000-0004-0000-0100-0000C4000000}"/>
    <hyperlink ref="H152" r:id="rId198" display="https://www.thorlabs.com/thorproduct.cfm?partnumber=MB8" xr:uid="{00000000-0004-0000-0100-0000C5000000}"/>
    <hyperlink ref="H153" r:id="rId199" xr:uid="{00000000-0004-0000-0100-0000C6000000}"/>
    <hyperlink ref="K153" r:id="rId200" xr:uid="{00000000-0004-0000-0100-0000C7000000}"/>
    <hyperlink ref="H154" r:id="rId201" xr:uid="{00000000-0004-0000-0100-0000C8000000}"/>
    <hyperlink ref="K154" r:id="rId202" xr:uid="{00000000-0004-0000-0100-0000C9000000}"/>
    <hyperlink ref="H155" r:id="rId203" xr:uid="{00000000-0004-0000-0100-0000CA000000}"/>
    <hyperlink ref="K155" r:id="rId204" xr:uid="{00000000-0004-0000-0100-0000CB000000}"/>
    <hyperlink ref="H156" r:id="rId205" xr:uid="{00000000-0004-0000-0100-0000CC000000}"/>
    <hyperlink ref="H162" r:id="rId206" xr:uid="{00000000-0004-0000-0100-0000CD000000}"/>
    <hyperlink ref="K162" r:id="rId207" xr:uid="{00000000-0004-0000-0100-0000CE000000}"/>
    <hyperlink ref="H163" r:id="rId208" xr:uid="{00000000-0004-0000-0100-0000CF000000}"/>
    <hyperlink ref="K163" r:id="rId209" xr:uid="{00000000-0004-0000-0100-0000D0000000}"/>
    <hyperlink ref="H164" r:id="rId210" xr:uid="{00000000-0004-0000-0100-0000D1000000}"/>
    <hyperlink ref="K164" r:id="rId211" xr:uid="{00000000-0004-0000-0100-0000D2000000}"/>
    <hyperlink ref="H165" r:id="rId212" xr:uid="{00000000-0004-0000-0100-0000D3000000}"/>
    <hyperlink ref="K165" r:id="rId213" xr:uid="{00000000-0004-0000-0100-0000D4000000}"/>
    <hyperlink ref="H166" r:id="rId214" xr:uid="{00000000-0004-0000-0100-0000D5000000}"/>
    <hyperlink ref="H168" r:id="rId215" xr:uid="{00000000-0004-0000-0100-0000D6000000}"/>
    <hyperlink ref="K168" r:id="rId216" xr:uid="{00000000-0004-0000-0100-0000D7000000}"/>
    <hyperlink ref="H169" r:id="rId217" xr:uid="{00000000-0004-0000-0100-0000D8000000}"/>
    <hyperlink ref="K169" r:id="rId218" xr:uid="{00000000-0004-0000-0100-0000D9000000}"/>
    <hyperlink ref="H170" r:id="rId219" xr:uid="{00000000-0004-0000-0100-0000DA000000}"/>
    <hyperlink ref="K170" r:id="rId220" xr:uid="{00000000-0004-0000-0100-0000DB000000}"/>
    <hyperlink ref="H171" r:id="rId221" xr:uid="{00000000-0004-0000-0100-0000DC000000}"/>
    <hyperlink ref="K171" r:id="rId222" xr:uid="{00000000-0004-0000-0100-0000DD000000}"/>
    <hyperlink ref="H172" r:id="rId223" xr:uid="{00000000-0004-0000-0100-0000DE000000}"/>
    <hyperlink ref="K172" r:id="rId224" xr:uid="{00000000-0004-0000-0100-0000DF000000}"/>
    <hyperlink ref="H173" r:id="rId225" xr:uid="{00000000-0004-0000-0100-0000E0000000}"/>
    <hyperlink ref="H174" r:id="rId226" xr:uid="{00000000-0004-0000-0100-0000E1000000}"/>
    <hyperlink ref="K174" r:id="rId227" xr:uid="{00000000-0004-0000-0100-0000E2000000}"/>
    <hyperlink ref="H175" r:id="rId228" xr:uid="{00000000-0004-0000-0100-0000E3000000}"/>
    <hyperlink ref="K175" r:id="rId229" xr:uid="{00000000-0004-0000-0100-0000E4000000}"/>
    <hyperlink ref="H176" r:id="rId230" xr:uid="{00000000-0004-0000-0100-0000E5000000}"/>
    <hyperlink ref="K176" r:id="rId231" xr:uid="{00000000-0004-0000-0100-0000E6000000}"/>
    <hyperlink ref="H177" r:id="rId232" xr:uid="{00000000-0004-0000-0100-0000E7000000}"/>
    <hyperlink ref="K177" r:id="rId233" xr:uid="{00000000-0004-0000-0100-0000E8000000}"/>
    <hyperlink ref="H178" r:id="rId234" xr:uid="{00000000-0004-0000-0100-0000E9000000}"/>
    <hyperlink ref="K178" r:id="rId235" xr:uid="{00000000-0004-0000-0100-0000EA000000}"/>
    <hyperlink ref="H179" r:id="rId236" xr:uid="{00000000-0004-0000-0100-0000EB000000}"/>
    <hyperlink ref="K179" r:id="rId237" xr:uid="{00000000-0004-0000-0100-0000EC000000}"/>
    <hyperlink ref="H180" r:id="rId238" xr:uid="{00000000-0004-0000-0100-0000ED000000}"/>
    <hyperlink ref="K180" r:id="rId239" xr:uid="{00000000-0004-0000-0100-0000EE000000}"/>
    <hyperlink ref="H182" r:id="rId240" xr:uid="{00000000-0004-0000-0100-0000EF000000}"/>
    <hyperlink ref="K182" r:id="rId241" xr:uid="{00000000-0004-0000-0100-0000F0000000}"/>
    <hyperlink ref="H183" r:id="rId242" xr:uid="{00000000-0004-0000-0100-0000F1000000}"/>
    <hyperlink ref="K183" r:id="rId243" xr:uid="{00000000-0004-0000-0100-0000F2000000}"/>
    <hyperlink ref="H184" r:id="rId244" xr:uid="{00000000-0004-0000-0100-0000F3000000}"/>
    <hyperlink ref="K184" r:id="rId245" xr:uid="{00000000-0004-0000-0100-0000F4000000}"/>
    <hyperlink ref="H185" r:id="rId246" xr:uid="{00000000-0004-0000-0100-0000F5000000}"/>
    <hyperlink ref="K185" r:id="rId247" xr:uid="{00000000-0004-0000-0100-0000F6000000}"/>
    <hyperlink ref="H190" r:id="rId248" xr:uid="{00000000-0004-0000-0100-0000F7000000}"/>
    <hyperlink ref="K190" r:id="rId249" xr:uid="{00000000-0004-0000-0100-0000F8000000}"/>
    <hyperlink ref="H191" r:id="rId250" xr:uid="{00000000-0004-0000-0100-0000F9000000}"/>
    <hyperlink ref="K191" r:id="rId251" xr:uid="{00000000-0004-0000-0100-0000FA000000}"/>
    <hyperlink ref="H192" r:id="rId252" xr:uid="{00000000-0004-0000-0100-0000FB000000}"/>
    <hyperlink ref="K192" r:id="rId253" xr:uid="{00000000-0004-0000-0100-0000FC000000}"/>
    <hyperlink ref="H193" r:id="rId254" xr:uid="{00000000-0004-0000-0100-0000FD000000}"/>
    <hyperlink ref="K193" r:id="rId255" xr:uid="{00000000-0004-0000-0100-0000FE000000}"/>
    <hyperlink ref="H194" r:id="rId256" xr:uid="{00000000-0004-0000-0100-0000FF000000}"/>
    <hyperlink ref="K194" r:id="rId257" xr:uid="{00000000-0004-0000-0100-000000010000}"/>
    <hyperlink ref="H195" r:id="rId258" display="https://www.thorlabs.com/thorproduct.cfm?partnumber=BTC30" xr:uid="{00000000-0004-0000-0100-000001010000}"/>
    <hyperlink ref="H199" r:id="rId259" xr:uid="{00000000-0004-0000-0100-000002010000}"/>
    <hyperlink ref="K199" r:id="rId260" xr:uid="{00000000-0004-0000-0100-000003010000}"/>
    <hyperlink ref="H200" r:id="rId261" xr:uid="{00000000-0004-0000-0100-000004010000}"/>
    <hyperlink ref="K200" r:id="rId262" xr:uid="{00000000-0004-0000-0100-000005010000}"/>
    <hyperlink ref="H202" r:id="rId263" xr:uid="{00000000-0004-0000-0100-000006010000}"/>
    <hyperlink ref="K202" r:id="rId264" xr:uid="{00000000-0004-0000-0100-000007010000}"/>
    <hyperlink ref="H203" r:id="rId265" xr:uid="{00000000-0004-0000-0100-000008010000}"/>
    <hyperlink ref="K203" r:id="rId266" xr:uid="{00000000-0004-0000-0100-000009010000}"/>
    <hyperlink ref="H204" r:id="rId267" xr:uid="{00000000-0004-0000-0100-00000A010000}"/>
    <hyperlink ref="K204" r:id="rId268" xr:uid="{00000000-0004-0000-0100-00000B010000}"/>
    <hyperlink ref="H205" r:id="rId269" xr:uid="{00000000-0004-0000-0100-00000C010000}"/>
    <hyperlink ref="K205" r:id="rId270" xr:uid="{00000000-0004-0000-0100-00000D010000}"/>
    <hyperlink ref="H206" r:id="rId271" xr:uid="{00000000-0004-0000-0100-00000E010000}"/>
    <hyperlink ref="K206" r:id="rId272" xr:uid="{00000000-0004-0000-0100-00000F010000}"/>
    <hyperlink ref="H207" r:id="rId273" xr:uid="{00000000-0004-0000-0100-000010010000}"/>
    <hyperlink ref="K207" r:id="rId274" xr:uid="{00000000-0004-0000-0100-000011010000}"/>
    <hyperlink ref="H209" r:id="rId275" xr:uid="{00000000-0004-0000-0100-000012010000}"/>
    <hyperlink ref="K209" r:id="rId276" xr:uid="{00000000-0004-0000-0100-000013010000}"/>
    <hyperlink ref="H210" r:id="rId277" xr:uid="{00000000-0004-0000-0100-000014010000}"/>
    <hyperlink ref="K210" r:id="rId278" xr:uid="{00000000-0004-0000-0100-000015010000}"/>
    <hyperlink ref="H211" r:id="rId279" xr:uid="{00000000-0004-0000-0100-000016010000}"/>
    <hyperlink ref="K211" r:id="rId280" xr:uid="{00000000-0004-0000-0100-000017010000}"/>
    <hyperlink ref="H212" r:id="rId281" xr:uid="{00000000-0004-0000-0100-000018010000}"/>
    <hyperlink ref="K212" r:id="rId282" xr:uid="{00000000-0004-0000-0100-000019010000}"/>
    <hyperlink ref="H213" r:id="rId283" xr:uid="{00000000-0004-0000-0100-00001A010000}"/>
    <hyperlink ref="K213" r:id="rId284" xr:uid="{00000000-0004-0000-0100-00001B010000}"/>
    <hyperlink ref="H214" r:id="rId285" xr:uid="{00000000-0004-0000-0100-00001C010000}"/>
    <hyperlink ref="K214" r:id="rId286" xr:uid="{00000000-0004-0000-0100-00001D010000}"/>
    <hyperlink ref="H217" r:id="rId287" xr:uid="{00000000-0004-0000-0100-00001E010000}"/>
    <hyperlink ref="H218" r:id="rId288" xr:uid="{00000000-0004-0000-0100-00001F010000}"/>
    <hyperlink ref="H219" r:id="rId289" xr:uid="{00000000-0004-0000-0100-000020010000}"/>
    <hyperlink ref="H220" r:id="rId290" xr:uid="{00000000-0004-0000-0100-000021010000}"/>
    <hyperlink ref="H223" r:id="rId291" xr:uid="{00000000-0004-0000-0100-000022010000}"/>
    <hyperlink ref="H225" r:id="rId292" xr:uid="{00000000-0004-0000-0100-000023010000}"/>
    <hyperlink ref="H226" r:id="rId293" xr:uid="{00000000-0004-0000-0100-000024010000}"/>
    <hyperlink ref="H228" r:id="rId294" xr:uid="{00000000-0004-0000-0100-000025010000}"/>
    <hyperlink ref="H232" r:id="rId295" xr:uid="{00000000-0004-0000-0100-000026010000}"/>
    <hyperlink ref="H236" r:id="rId296" xr:uid="{00000000-0004-0000-0100-000027010000}"/>
    <hyperlink ref="H238" r:id="rId297" xr:uid="{00000000-0004-0000-0100-000028010000}"/>
    <hyperlink ref="H239" r:id="rId298" xr:uid="{00000000-0004-0000-0100-000029010000}"/>
    <hyperlink ref="H234" r:id="rId299" xr:uid="{00000000-0004-0000-0100-00002A010000}"/>
    <hyperlink ref="H240" r:id="rId300" xr:uid="{00000000-0004-0000-0100-00002B010000}"/>
    <hyperlink ref="H241" r:id="rId301" xr:uid="{00000000-0004-0000-0100-00002C010000}"/>
    <hyperlink ref="H242" r:id="rId302" xr:uid="{00000000-0004-0000-0100-00002D010000}"/>
    <hyperlink ref="H243" r:id="rId303" xr:uid="{00000000-0004-0000-0100-00002E010000}"/>
    <hyperlink ref="H244" r:id="rId304" xr:uid="{00000000-0004-0000-0100-00002F010000}"/>
    <hyperlink ref="H245" r:id="rId305" xr:uid="{00000000-0004-0000-0100-000030010000}"/>
    <hyperlink ref="H247" r:id="rId306" xr:uid="{00000000-0004-0000-0100-000031010000}"/>
    <hyperlink ref="H248" r:id="rId307" xr:uid="{00000000-0004-0000-0100-000032010000}"/>
    <hyperlink ref="H249" r:id="rId308" xr:uid="{00000000-0004-0000-0100-000033010000}"/>
    <hyperlink ref="H254" r:id="rId309" xr:uid="{00000000-0004-0000-0100-000034010000}"/>
    <hyperlink ref="H257" r:id="rId310" location="!cms[tab]=%2Fobjectives%2Fxlumplfln-w%2F20xw" display="https://www.olympus-lifescience.com/en/objectives/xlumplfln-w/#!cms[tab]=%2Fobjectives%2Fxlumplfln-w%2F20xw" xr:uid="{00000000-0004-0000-0100-000035010000}"/>
    <hyperlink ref="H258" r:id="rId311" xr:uid="{00000000-0004-0000-0100-000036010000}"/>
    <hyperlink ref="H261" r:id="rId312" xr:uid="{00000000-0004-0000-0100-000037010000}"/>
    <hyperlink ref="H263" r:id="rId313" xr:uid="{00000000-0004-0000-0100-000038010000}"/>
    <hyperlink ref="H265" r:id="rId314" xr:uid="{00000000-0004-0000-0100-000039010000}"/>
    <hyperlink ref="H267" r:id="rId315" xr:uid="{00000000-0004-0000-0100-00003A010000}"/>
    <hyperlink ref="H268" r:id="rId316" xr:uid="{00000000-0004-0000-0100-00003B010000}"/>
    <hyperlink ref="H271" r:id="rId317" location="8505k81/=13ybnus%20" display="http://www.mcmaster.com/#8505k81/=13ybnus " xr:uid="{00000000-0004-0000-0100-00003C010000}"/>
    <hyperlink ref="K275" r:id="rId318" xr:uid="{00000000-0004-0000-0100-00003D010000}"/>
    <hyperlink ref="H286" r:id="rId319" xr:uid="{00000000-0004-0000-0100-00003E010000}"/>
    <hyperlink ref="K286" r:id="rId320" xr:uid="{00000000-0004-0000-0100-00003F010000}"/>
    <hyperlink ref="H287" r:id="rId321" xr:uid="{00000000-0004-0000-0100-000040010000}"/>
    <hyperlink ref="H290" r:id="rId322" xr:uid="{00000000-0004-0000-0100-000041010000}"/>
    <hyperlink ref="H291" r:id="rId323" xr:uid="{00000000-0004-0000-0100-000042010000}"/>
    <hyperlink ref="H294" r:id="rId324" xr:uid="{00000000-0004-0000-0100-000043010000}"/>
    <hyperlink ref="H298" r:id="rId325" xr:uid="{00000000-0004-0000-0100-000044010000}"/>
    <hyperlink ref="K298" r:id="rId326" xr:uid="{00000000-0004-0000-0100-000045010000}"/>
    <hyperlink ref="H304" r:id="rId327" xr:uid="{00000000-0004-0000-0100-000046010000}"/>
    <hyperlink ref="H306" r:id="rId328" xr:uid="{00000000-0004-0000-0100-000047010000}"/>
    <hyperlink ref="K306" r:id="rId329" xr:uid="{00000000-0004-0000-0100-000048010000}"/>
    <hyperlink ref="H307" r:id="rId330" xr:uid="{00000000-0004-0000-0100-000049010000}"/>
    <hyperlink ref="K307" r:id="rId331" xr:uid="{00000000-0004-0000-0100-00004A010000}"/>
    <hyperlink ref="H308" r:id="rId332" xr:uid="{00000000-0004-0000-0100-00004B010000}"/>
    <hyperlink ref="K308" r:id="rId333" xr:uid="{00000000-0004-0000-0100-00004C010000}"/>
    <hyperlink ref="H309" r:id="rId334" xr:uid="{00000000-0004-0000-0100-00004D010000}"/>
    <hyperlink ref="K309" r:id="rId335" xr:uid="{00000000-0004-0000-0100-00004E010000}"/>
    <hyperlink ref="H313" r:id="rId336" xr:uid="{00000000-0004-0000-0100-00004F010000}"/>
    <hyperlink ref="H314" r:id="rId337" xr:uid="{00000000-0004-0000-0100-000050010000}"/>
    <hyperlink ref="H315" r:id="rId338" xr:uid="{00000000-0004-0000-0100-000051010000}"/>
    <hyperlink ref="H316" r:id="rId339" xr:uid="{00000000-0004-0000-0100-000052010000}"/>
    <hyperlink ref="H321" r:id="rId340" xr:uid="{00000000-0004-0000-0100-000053010000}"/>
    <hyperlink ref="N321" r:id="rId341" xr:uid="{00000000-0004-0000-0100-000054010000}"/>
    <hyperlink ref="H327" r:id="rId342" xr:uid="{00000000-0004-0000-0100-000055010000}"/>
    <hyperlink ref="H328" r:id="rId343" xr:uid="{00000000-0004-0000-0100-000056010000}"/>
    <hyperlink ref="H329" r:id="rId344" xr:uid="{00000000-0004-0000-0100-000057010000}"/>
    <hyperlink ref="H330" r:id="rId345" xr:uid="{00000000-0004-0000-0100-000058010000}"/>
    <hyperlink ref="H331" r:id="rId346" xr:uid="{00000000-0004-0000-0100-000059010000}"/>
    <hyperlink ref="H346" r:id="rId347" xr:uid="{00000000-0004-0000-0100-00005A010000}"/>
    <hyperlink ref="H104" r:id="rId348" xr:uid="{00000000-0004-0000-0100-00005B010000}"/>
    <hyperlink ref="H312" r:id="rId349" display="https://www.digikey.com/products/en/development-boards-kits-programmers/evaluation-boards-embedded-mcu-dsp/786?k=teensy" xr:uid="{00000000-0004-0000-0100-00005C010000}"/>
    <hyperlink ref="H233" r:id="rId350" xr:uid="{00000000-0004-0000-0100-00005D010000}"/>
    <hyperlink ref="H235" r:id="rId351" xr:uid="{00000000-0004-0000-0100-00005E010000}"/>
    <hyperlink ref="H150" r:id="rId352" xr:uid="{00000000-0004-0000-0100-00005F010000}"/>
    <hyperlink ref="H21" r:id="rId353" xr:uid="{00000000-0004-0000-0100-000060010000}"/>
    <hyperlink ref="H19" r:id="rId354" xr:uid="{00000000-0004-0000-0100-000061010000}"/>
    <hyperlink ref="H18" r:id="rId355" xr:uid="{00000000-0004-0000-0100-000062010000}"/>
    <hyperlink ref="H20" r:id="rId356" xr:uid="{00000000-0004-0000-0100-000063010000}"/>
    <hyperlink ref="H135" r:id="rId357" xr:uid="{00000000-0004-0000-0100-000064010000}"/>
    <hyperlink ref="H136" r:id="rId358" xr:uid="{00000000-0004-0000-0100-000065010000}"/>
  </hyperlinks>
  <pageMargins left="0.7" right="0.7" top="0.75" bottom="0.75" header="0.51180555555555496" footer="0.51180555555555496"/>
  <pageSetup firstPageNumber="0" orientation="portrait" horizontalDpi="300" verticalDpi="300" r:id="rId3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4"/>
  <sheetViews>
    <sheetView showZeros="0" zoomScaleNormal="100" workbookViewId="0">
      <pane ySplit="1" topLeftCell="A2" activePane="bottomLeft" state="frozen"/>
      <selection pane="bottomLeft" activeCell="D24" sqref="D24"/>
    </sheetView>
  </sheetViews>
  <sheetFormatPr defaultColWidth="8.26953125" defaultRowHeight="14.5" x14ac:dyDescent="0.35"/>
  <cols>
    <col min="1" max="1" width="4.7265625" customWidth="1"/>
    <col min="2" max="2" width="5" customWidth="1"/>
    <col min="3" max="3" width="7" customWidth="1"/>
    <col min="4" max="4" width="9.54296875" customWidth="1"/>
    <col min="5" max="5" width="56.26953125" customWidth="1"/>
    <col min="6" max="6" width="4" customWidth="1"/>
    <col min="8" max="8" width="4" customWidth="1"/>
    <col min="9" max="9" width="8.1796875" customWidth="1"/>
    <col min="11" max="13" width="5" customWidth="1"/>
  </cols>
  <sheetData>
    <row r="1" spans="1:17" s="9" customFormat="1" x14ac:dyDescent="0.35">
      <c r="A1" s="9" t="s">
        <v>0</v>
      </c>
      <c r="B1" s="9" t="s">
        <v>1</v>
      </c>
      <c r="C1" s="9" t="s">
        <v>930</v>
      </c>
      <c r="D1" s="9" t="s">
        <v>931</v>
      </c>
      <c r="E1" s="9" t="s">
        <v>53</v>
      </c>
      <c r="F1" s="9" t="s">
        <v>54</v>
      </c>
      <c r="G1" s="10" t="s">
        <v>55</v>
      </c>
      <c r="H1" s="9" t="s">
        <v>56</v>
      </c>
      <c r="I1" s="9" t="s">
        <v>57</v>
      </c>
      <c r="J1" s="9" t="s">
        <v>58</v>
      </c>
      <c r="K1" s="3" t="s">
        <v>6</v>
      </c>
      <c r="L1" s="3" t="s">
        <v>932</v>
      </c>
      <c r="M1" s="3" t="s">
        <v>60</v>
      </c>
      <c r="N1" s="9" t="s">
        <v>7</v>
      </c>
    </row>
    <row r="2" spans="1:17" x14ac:dyDescent="0.35">
      <c r="A2" t="s">
        <v>933</v>
      </c>
    </row>
    <row r="3" spans="1:17" x14ac:dyDescent="0.35">
      <c r="B3" t="s">
        <v>934</v>
      </c>
    </row>
    <row r="4" spans="1:17" x14ac:dyDescent="0.35">
      <c r="C4" t="s">
        <v>935</v>
      </c>
    </row>
    <row r="6" spans="1:17" x14ac:dyDescent="0.35">
      <c r="D6" t="s">
        <v>936</v>
      </c>
      <c r="G6">
        <f>SUMPRODUCT(F7:F8,G7:G8)</f>
        <v>82.84</v>
      </c>
    </row>
    <row r="7" spans="1:17" x14ac:dyDescent="0.35">
      <c r="E7" t="s">
        <v>937</v>
      </c>
      <c r="F7">
        <v>1</v>
      </c>
      <c r="G7">
        <v>16.559999999999999</v>
      </c>
      <c r="H7" s="29" t="s">
        <v>938</v>
      </c>
      <c r="I7" t="s">
        <v>67</v>
      </c>
      <c r="J7" t="s">
        <v>939</v>
      </c>
    </row>
    <row r="8" spans="1:17" x14ac:dyDescent="0.35">
      <c r="C8" t="s">
        <v>17</v>
      </c>
      <c r="D8" t="s">
        <v>17</v>
      </c>
      <c r="E8" t="s">
        <v>940</v>
      </c>
      <c r="F8">
        <v>1</v>
      </c>
      <c r="G8">
        <v>66.28</v>
      </c>
      <c r="H8" s="29" t="s">
        <v>941</v>
      </c>
      <c r="I8" t="s">
        <v>67</v>
      </c>
      <c r="J8" t="s">
        <v>942</v>
      </c>
    </row>
    <row r="9" spans="1:17" x14ac:dyDescent="0.35">
      <c r="D9" s="31" t="s">
        <v>943</v>
      </c>
      <c r="G9" s="30">
        <f>SUMPRODUCT(F10:F11,G10:G11)</f>
        <v>195.02</v>
      </c>
      <c r="H9" s="29"/>
      <c r="Q9" s="1"/>
    </row>
    <row r="10" spans="1:17" x14ac:dyDescent="0.35">
      <c r="E10" t="s">
        <v>476</v>
      </c>
      <c r="F10">
        <v>1</v>
      </c>
      <c r="G10" s="30">
        <v>143</v>
      </c>
      <c r="H10" s="29" t="s">
        <v>477</v>
      </c>
      <c r="I10" s="31" t="s">
        <v>67</v>
      </c>
      <c r="J10" s="31" t="s">
        <v>478</v>
      </c>
    </row>
    <row r="11" spans="1:17" x14ac:dyDescent="0.35">
      <c r="D11" t="s">
        <v>17</v>
      </c>
      <c r="E11" t="s">
        <v>513</v>
      </c>
      <c r="F11">
        <v>1</v>
      </c>
      <c r="G11" s="30">
        <v>52.02</v>
      </c>
      <c r="H11" s="29" t="s">
        <v>514</v>
      </c>
      <c r="I11" s="31" t="s">
        <v>67</v>
      </c>
      <c r="J11" s="31" t="s">
        <v>515</v>
      </c>
      <c r="N11" t="s">
        <v>944</v>
      </c>
    </row>
    <row r="12" spans="1:17" x14ac:dyDescent="0.35">
      <c r="D12" s="31" t="s">
        <v>945</v>
      </c>
      <c r="G12" s="30">
        <f>SUMPRODUCT(F13:F14,G13:G14)</f>
        <v>247.97</v>
      </c>
      <c r="H12" s="29"/>
      <c r="K12" s="29" t="s">
        <v>946</v>
      </c>
      <c r="Q12" s="1"/>
    </row>
    <row r="13" spans="1:17" x14ac:dyDescent="0.35">
      <c r="E13" t="s">
        <v>476</v>
      </c>
      <c r="F13">
        <v>1</v>
      </c>
      <c r="G13" s="30">
        <v>143</v>
      </c>
      <c r="H13" s="29" t="s">
        <v>477</v>
      </c>
      <c r="I13" s="31" t="s">
        <v>67</v>
      </c>
      <c r="J13" s="31" t="s">
        <v>478</v>
      </c>
    </row>
    <row r="14" spans="1:17" x14ac:dyDescent="0.35">
      <c r="D14" t="s">
        <v>17</v>
      </c>
      <c r="E14" t="str">
        <f>'parts-vendors'!$E$163</f>
        <v>UM10-AG - Ø1" Ultrafast-Enhanced Silver Mirror, 750 - 1000 nm</v>
      </c>
      <c r="F14">
        <v>1</v>
      </c>
      <c r="G14" s="30">
        <f>'parts-vendors'!G163</f>
        <v>104.97</v>
      </c>
      <c r="H14" s="29" t="str">
        <f>'parts-vendors'!$H$163</f>
        <v>https://www.thorlabs.com/thorproduct.cfm?partnumber=UM10-AG</v>
      </c>
      <c r="I14" s="31" t="str">
        <f>'parts-vendors'!$I$163</f>
        <v>thorlabs</v>
      </c>
      <c r="J14" s="31" t="str">
        <f>'parts-vendors'!J163</f>
        <v>UM10-AG</v>
      </c>
      <c r="K14">
        <f>$K$5</f>
        <v>0</v>
      </c>
      <c r="M14">
        <f>M5</f>
        <v>0</v>
      </c>
      <c r="N14" t="s">
        <v>944</v>
      </c>
    </row>
    <row r="15" spans="1:17" x14ac:dyDescent="0.35">
      <c r="D15" s="31" t="s">
        <v>947</v>
      </c>
      <c r="G15" s="30">
        <f>SUMPRODUCT(F16:F17,G16:G17)</f>
        <v>252.26</v>
      </c>
      <c r="H15" s="29"/>
      <c r="K15" s="29" t="s">
        <v>948</v>
      </c>
      <c r="Q15" s="1"/>
    </row>
    <row r="16" spans="1:17" x14ac:dyDescent="0.35">
      <c r="E16" t="str">
        <f>'parts-vendors'!$E$146</f>
        <v>KCB1C - Right-Angle Kinematic Mirror Mount with Smooth Cage Rod Bores, 30 mm Cage System and SM1 Compatible, 8-32 and 1/4"-20 Mounting Holes</v>
      </c>
      <c r="F16">
        <v>1</v>
      </c>
      <c r="G16" s="30">
        <f>'parts-vendors'!G146</f>
        <v>147.29</v>
      </c>
      <c r="H16" s="29" t="str">
        <f>'parts-vendors'!$H$146</f>
        <v>https://www.thorlabs.com/thorproduct.cfm?partnumber=KCB1C#ad-image-0</v>
      </c>
      <c r="I16" s="31" t="str">
        <f>'parts-vendors'!$I$146</f>
        <v>thorlabs</v>
      </c>
      <c r="J16" s="31" t="str">
        <f>'parts-vendors'!J146</f>
        <v>KCB1C</v>
      </c>
      <c r="K16" s="29" t="str">
        <f>'parts-vendors'!$K$146</f>
        <v>KCB1C.jpg</v>
      </c>
      <c r="L16">
        <f>'parts-vendors'!L146</f>
        <v>0</v>
      </c>
      <c r="M16">
        <f>'parts-vendors'!M146</f>
        <v>0</v>
      </c>
    </row>
    <row r="17" spans="2:17" x14ac:dyDescent="0.35">
      <c r="D17" t="s">
        <v>17</v>
      </c>
      <c r="E17" t="str">
        <f>'parts-vendors'!$E$163</f>
        <v>UM10-AG - Ø1" Ultrafast-Enhanced Silver Mirror, 750 - 1000 nm</v>
      </c>
      <c r="F17">
        <v>1</v>
      </c>
      <c r="G17" s="30">
        <f>'parts-vendors'!G163</f>
        <v>104.97</v>
      </c>
      <c r="H17" s="29" t="str">
        <f>'parts-vendors'!$H$163</f>
        <v>https://www.thorlabs.com/thorproduct.cfm?partnumber=UM10-AG</v>
      </c>
      <c r="I17" s="31" t="str">
        <f>'parts-vendors'!$I$163</f>
        <v>thorlabs</v>
      </c>
      <c r="J17" s="31" t="str">
        <f>'parts-vendors'!J163</f>
        <v>UM10-AG</v>
      </c>
      <c r="K17">
        <f>$K$5</f>
        <v>0</v>
      </c>
      <c r="M17">
        <f>M5</f>
        <v>0</v>
      </c>
      <c r="N17" t="s">
        <v>944</v>
      </c>
    </row>
    <row r="18" spans="2:17" x14ac:dyDescent="0.35">
      <c r="D18" t="s">
        <v>949</v>
      </c>
      <c r="G18" s="30">
        <f>SUMPRODUCT(F19:F20,G19:G20)</f>
        <v>275</v>
      </c>
      <c r="H18" s="29"/>
      <c r="I18" s="31"/>
      <c r="J18" s="31"/>
    </row>
    <row r="19" spans="2:17" x14ac:dyDescent="0.35">
      <c r="E19" t="s">
        <v>950</v>
      </c>
      <c r="F19">
        <v>1</v>
      </c>
      <c r="G19" s="30">
        <v>168.92</v>
      </c>
      <c r="H19" s="29" t="s">
        <v>951</v>
      </c>
      <c r="I19" t="s">
        <v>67</v>
      </c>
      <c r="J19" t="s">
        <v>952</v>
      </c>
      <c r="L19" s="31"/>
      <c r="O19" t="s">
        <v>953</v>
      </c>
    </row>
    <row r="20" spans="2:17" x14ac:dyDescent="0.35">
      <c r="D20" t="s">
        <v>17</v>
      </c>
      <c r="E20" t="s">
        <v>954</v>
      </c>
      <c r="F20">
        <v>1</v>
      </c>
      <c r="G20" s="30">
        <v>106.08</v>
      </c>
      <c r="H20" s="29" t="s">
        <v>955</v>
      </c>
      <c r="I20" t="s">
        <v>67</v>
      </c>
      <c r="J20" t="s">
        <v>956</v>
      </c>
      <c r="L20" s="31"/>
    </row>
    <row r="21" spans="2:17" x14ac:dyDescent="0.35">
      <c r="B21" t="s">
        <v>957</v>
      </c>
      <c r="D21" t="s">
        <v>958</v>
      </c>
      <c r="G21" s="30">
        <f>SUMPRODUCT(F22:F23,G22:G23)</f>
        <v>12.19</v>
      </c>
      <c r="H21" s="29"/>
      <c r="I21" s="31"/>
      <c r="J21" s="31"/>
    </row>
    <row r="22" spans="2:17" x14ac:dyDescent="0.35">
      <c r="E22" t="str">
        <f>'parts-vendors'!$E$31</f>
        <v>PH1.5 - Ø1/2" Post Holder, Spring-Loaded Hex-Locking Thumbscrew, L = 1.5" </v>
      </c>
      <c r="F22">
        <v>1</v>
      </c>
      <c r="G22" s="30">
        <f>'parts-vendors'!G31</f>
        <v>7.22</v>
      </c>
      <c r="H22" s="29" t="str">
        <f>'parts-vendors'!$H$31</f>
        <v>https://www.thorlabs.com/thorproduct.cfm?partnumber=PH1.5</v>
      </c>
      <c r="I22" s="31" t="str">
        <f>'parts-vendors'!$I$31</f>
        <v>thorlabs</v>
      </c>
      <c r="J22" s="31" t="str">
        <f>'parts-vendors'!J31</f>
        <v>PH1.5</v>
      </c>
      <c r="K22" s="29" t="str">
        <f>'parts-vendors'!$K$31</f>
        <v>PH1.5.jpg</v>
      </c>
      <c r="M22">
        <f>'parts-vendors'!M31</f>
        <v>0</v>
      </c>
    </row>
    <row r="23" spans="2:17" x14ac:dyDescent="0.35">
      <c r="D23" t="s">
        <v>17</v>
      </c>
      <c r="E23" t="str">
        <f>'parts-vendors'!$E$39</f>
        <v>TR1.5 - Ø1/2" Optical Post, SS, 8-32 Setscrew, 1/4"-20 Tap, L = 1.5" </v>
      </c>
      <c r="F23">
        <v>1</v>
      </c>
      <c r="G23" s="30">
        <f>'parts-vendors'!G39</f>
        <v>4.97</v>
      </c>
      <c r="H23" s="29" t="str">
        <f>'parts-vendors'!$H$39</f>
        <v xml:space="preserve">https://www.thorlabs.com/thorproduct.cfm?partnumber=TR1.5 </v>
      </c>
      <c r="I23" s="31" t="str">
        <f>'parts-vendors'!$I$39</f>
        <v>thorlabs</v>
      </c>
      <c r="J23" s="31" t="str">
        <f>'parts-vendors'!J39</f>
        <v>TR1.5</v>
      </c>
      <c r="K23" s="29" t="str">
        <f>'parts-vendors'!$K$39</f>
        <v>TR1.5.jpg</v>
      </c>
      <c r="M23">
        <f>'parts-vendors'!M39</f>
        <v>0</v>
      </c>
    </row>
    <row r="24" spans="2:17" x14ac:dyDescent="0.35">
      <c r="D24" t="s">
        <v>959</v>
      </c>
      <c r="G24" s="30">
        <f>SUMPRODUCT(F25:F26,G25:G26)</f>
        <v>12.89</v>
      </c>
      <c r="H24" s="29"/>
      <c r="I24" s="31"/>
      <c r="J24" s="31"/>
    </row>
    <row r="25" spans="2:17" x14ac:dyDescent="0.35">
      <c r="E25" t="str">
        <f>'parts-vendors'!$E$32</f>
        <v>PH2 - Ø1/2" Post Holder, Spring-Loaded Hex-Locking Thumbscrew, L = 2" </v>
      </c>
      <c r="F25">
        <v>1</v>
      </c>
      <c r="G25" s="30">
        <f>'parts-vendors'!G32</f>
        <v>7.7</v>
      </c>
      <c r="H25" s="29" t="str">
        <f>'parts-vendors'!$H$32</f>
        <v xml:space="preserve">https://www.thorlabs.com/thorproduct.cfm?partnumber=PH2 </v>
      </c>
      <c r="I25" s="31" t="str">
        <f>'parts-vendors'!$I$32</f>
        <v>thorlabs</v>
      </c>
      <c r="J25" s="31" t="str">
        <f>'parts-vendors'!J32</f>
        <v>PH2</v>
      </c>
      <c r="K25" s="29" t="str">
        <f>'parts-vendors'!$K$32</f>
        <v>PH2.jpg</v>
      </c>
      <c r="M25">
        <f>'parts-vendors'!M32</f>
        <v>0</v>
      </c>
    </row>
    <row r="26" spans="2:17" x14ac:dyDescent="0.35">
      <c r="D26" t="s">
        <v>17</v>
      </c>
      <c r="E26" t="str">
        <f>'parts-vendors'!$E$40</f>
        <v>TR2 - Ø1/2" Optical Post, SS, 8-32 Setscrew, 1/4"-20 Tap, L = 2" </v>
      </c>
      <c r="F26">
        <v>1</v>
      </c>
      <c r="G26" s="30">
        <f>'parts-vendors'!G40</f>
        <v>5.19</v>
      </c>
      <c r="H26" s="29" t="str">
        <f>'parts-vendors'!$H$40</f>
        <v xml:space="preserve">https://www.thorlabs.com/thorproduct.cfm?partnumber=TR2 </v>
      </c>
      <c r="I26" s="31" t="str">
        <f>'parts-vendors'!$I$40</f>
        <v>thorlabs</v>
      </c>
      <c r="J26" s="31" t="str">
        <f>'parts-vendors'!J40</f>
        <v>TR2</v>
      </c>
      <c r="K26" s="29" t="str">
        <f>'parts-vendors'!$K$40</f>
        <v>TR2.jpg</v>
      </c>
      <c r="M26">
        <f>'parts-vendors'!M40</f>
        <v>0</v>
      </c>
    </row>
    <row r="27" spans="2:17" x14ac:dyDescent="0.35">
      <c r="D27" t="s">
        <v>960</v>
      </c>
      <c r="G27" s="30">
        <f>SUMPRODUCT(F28:F29,G28:G29)</f>
        <v>13.69</v>
      </c>
      <c r="H27" s="29"/>
      <c r="I27" s="31"/>
      <c r="J27" s="31"/>
    </row>
    <row r="28" spans="2:17" x14ac:dyDescent="0.35">
      <c r="D28" s="1"/>
      <c r="E28" t="str">
        <f>'parts-vendors'!$E$33</f>
        <v>PH3 - Ø1/2" Post Holder, Spring-Loaded Hex-Locking Thumbscrew, L = 3"</v>
      </c>
      <c r="F28">
        <v>1</v>
      </c>
      <c r="G28" s="30">
        <f>'parts-vendors'!G33</f>
        <v>8.27</v>
      </c>
      <c r="H28" s="29" t="str">
        <f>'parts-vendors'!$H$33</f>
        <v>https://www.thorlabs.com/thorproduct.cfm?partnumber=PH3=ad-image-0</v>
      </c>
      <c r="I28" t="str">
        <f>'parts-vendors'!$I$33</f>
        <v>thorlabs</v>
      </c>
      <c r="J28" s="31" t="str">
        <f>'parts-vendors'!J33</f>
        <v>PH3</v>
      </c>
    </row>
    <row r="29" spans="2:17" x14ac:dyDescent="0.35">
      <c r="D29" s="1" t="s">
        <v>17</v>
      </c>
      <c r="E29" t="str">
        <f>'parts-vendors'!$E$41</f>
        <v>TR3 - Ø1/2" Optical Post, SS, 8-32 Setscrew, 1/4"-20 Tap, L = 3" </v>
      </c>
      <c r="F29">
        <v>1</v>
      </c>
      <c r="G29" s="30">
        <f>'parts-vendors'!G41</f>
        <v>5.42</v>
      </c>
      <c r="H29" s="29" t="str">
        <f>'parts-vendors'!$H$41</f>
        <v xml:space="preserve">https://www.thorlabs.com/thorproduct.cfm?partnumber=TR3 </v>
      </c>
      <c r="I29" t="str">
        <f>'parts-vendors'!$I$41</f>
        <v>thorlabs</v>
      </c>
      <c r="J29" s="31" t="str">
        <f>'parts-vendors'!J41</f>
        <v>TR3</v>
      </c>
    </row>
    <row r="30" spans="2:17" x14ac:dyDescent="0.35">
      <c r="D30" t="s">
        <v>961</v>
      </c>
      <c r="G30" s="30">
        <f>SUMPRODUCT(F31:F32,G31:G32)</f>
        <v>18.09</v>
      </c>
      <c r="H30" s="29"/>
      <c r="I30" s="31"/>
      <c r="J30" s="31"/>
      <c r="Q30" s="1"/>
    </row>
    <row r="31" spans="2:17" x14ac:dyDescent="0.35">
      <c r="D31" s="1"/>
      <c r="E31" t="str">
        <f>$D$24</f>
        <v>2" post assembly &lt;</v>
      </c>
      <c r="F31">
        <v>1</v>
      </c>
      <c r="G31" s="30">
        <f>G24</f>
        <v>12.89</v>
      </c>
      <c r="H31" s="29"/>
      <c r="J31" s="31"/>
      <c r="Q31" s="1"/>
    </row>
    <row r="32" spans="2:17" x14ac:dyDescent="0.35">
      <c r="D32" s="1" t="s">
        <v>17</v>
      </c>
      <c r="E32" t="s">
        <v>101</v>
      </c>
      <c r="F32">
        <v>1</v>
      </c>
      <c r="G32" s="30">
        <v>5.2</v>
      </c>
      <c r="H32" s="29" t="s">
        <v>102</v>
      </c>
      <c r="I32" t="s">
        <v>67</v>
      </c>
      <c r="J32" t="s">
        <v>103</v>
      </c>
      <c r="Q32" s="1"/>
    </row>
    <row r="33" spans="2:17" x14ac:dyDescent="0.35">
      <c r="D33" t="s">
        <v>962</v>
      </c>
      <c r="G33" s="30">
        <f>SUMPRODUCT(F34:F35,G34:G35)</f>
        <v>18.89</v>
      </c>
      <c r="H33" s="29"/>
      <c r="I33" s="31"/>
      <c r="J33" s="31"/>
      <c r="Q33" s="1"/>
    </row>
    <row r="34" spans="2:17" x14ac:dyDescent="0.35">
      <c r="D34" s="1"/>
      <c r="E34" t="str">
        <f>$D$27</f>
        <v>3" post assembly &lt;</v>
      </c>
      <c r="F34">
        <v>1</v>
      </c>
      <c r="G34" s="30">
        <f>G27</f>
        <v>13.69</v>
      </c>
      <c r="H34" s="29"/>
      <c r="J34" s="31"/>
      <c r="Q34" s="1"/>
    </row>
    <row r="35" spans="2:17" x14ac:dyDescent="0.35">
      <c r="D35" s="1" t="s">
        <v>17</v>
      </c>
      <c r="E35" t="s">
        <v>101</v>
      </c>
      <c r="F35">
        <v>1</v>
      </c>
      <c r="G35" s="30">
        <v>5.2</v>
      </c>
      <c r="H35" s="29" t="s">
        <v>102</v>
      </c>
      <c r="I35" t="s">
        <v>67</v>
      </c>
      <c r="J35" t="s">
        <v>103</v>
      </c>
      <c r="Q35" s="1"/>
    </row>
    <row r="36" spans="2:17" x14ac:dyDescent="0.35">
      <c r="D36" t="s">
        <v>963</v>
      </c>
      <c r="G36" s="30">
        <f>SUMPRODUCT(F37:F40,G37:G40)</f>
        <v>36.5</v>
      </c>
      <c r="H36" s="29"/>
      <c r="Q36" s="1"/>
    </row>
    <row r="37" spans="2:17" x14ac:dyDescent="0.35">
      <c r="D37" s="1"/>
      <c r="E37" t="str">
        <f>'parts-vendors'!$E$34</f>
        <v>PH4 - Ø1/2" Post Holder, Spring-Loaded Hex-Locking Thumbscrew, L = 4"</v>
      </c>
      <c r="F37">
        <v>1</v>
      </c>
      <c r="G37" s="30">
        <f>'parts-vendors'!G34</f>
        <v>9.4499999999999993</v>
      </c>
      <c r="H37" s="29" t="str">
        <f>'parts-vendors'!$H$34</f>
        <v>https://www.thorlabs.com/thorproduct.cfm?partnumber=PH4#ad-image-0</v>
      </c>
      <c r="I37" t="str">
        <f>'parts-vendors'!$I$34</f>
        <v>thorlabs</v>
      </c>
      <c r="J37" t="str">
        <f>'parts-vendors'!J34</f>
        <v>PH4</v>
      </c>
      <c r="K37">
        <f>'parts-vendors'!$K$34</f>
        <v>0</v>
      </c>
      <c r="L37">
        <f>'parts-vendors'!L34</f>
        <v>0</v>
      </c>
      <c r="M37">
        <f>'parts-vendors'!M34</f>
        <v>0</v>
      </c>
      <c r="Q37" s="1"/>
    </row>
    <row r="38" spans="2:17" x14ac:dyDescent="0.35">
      <c r="D38" s="1"/>
      <c r="E38" t="str">
        <f>'parts-vendors'!$E$42</f>
        <v>TR4 - Ø1/2" Optical Post, SS, 8-32 Setscrew, 1/4"-20 Tap, L = 4"</v>
      </c>
      <c r="F38">
        <v>1</v>
      </c>
      <c r="G38" s="30">
        <f>'parts-vendors'!G42</f>
        <v>5.87</v>
      </c>
      <c r="H38" s="29" t="str">
        <f>'parts-vendors'!$H$42</f>
        <v xml:space="preserve">https://www.thorlabs.com/thorproduct.cfm?partnumber=TR4 </v>
      </c>
      <c r="I38" t="str">
        <f>'parts-vendors'!$I$42</f>
        <v>thorlabs</v>
      </c>
      <c r="J38" t="str">
        <f>'parts-vendors'!J42</f>
        <v>TR4</v>
      </c>
      <c r="K38" t="str">
        <f>'parts-vendors'!$K$42</f>
        <v>TR4.jpg</v>
      </c>
      <c r="L38">
        <f>'parts-vendors'!L42</f>
        <v>0</v>
      </c>
      <c r="M38">
        <f>'parts-vendors'!M42</f>
        <v>0</v>
      </c>
      <c r="Q38" s="1"/>
    </row>
    <row r="39" spans="2:17" x14ac:dyDescent="0.35">
      <c r="E39" t="str">
        <f>'parts-vendors'!$E$16</f>
        <v>BE1 - Ø1.25" Studded Pedestal Base Adapter, 1/4"-20 Thread</v>
      </c>
      <c r="F39">
        <v>1</v>
      </c>
      <c r="G39">
        <f>'parts-vendors'!G16</f>
        <v>9.49</v>
      </c>
      <c r="H39" t="str">
        <f>'parts-vendors'!$H$16</f>
        <v>https://www.thorlabs.com/thorproduct.cfm?partnumber#BE1-P5</v>
      </c>
      <c r="I39" t="str">
        <f>'parts-vendors'!$I$16</f>
        <v>thorlabs</v>
      </c>
      <c r="J39" t="str">
        <f>'parts-vendors'!J16</f>
        <v>BE1</v>
      </c>
      <c r="K39">
        <f>'parts-vendors'!$K$16</f>
        <v>0</v>
      </c>
      <c r="L39">
        <f>'parts-vendors'!L16</f>
        <v>0</v>
      </c>
      <c r="M39">
        <f>'parts-vendors'!M16</f>
        <v>0</v>
      </c>
    </row>
    <row r="40" spans="2:17" x14ac:dyDescent="0.35">
      <c r="B40" t="s">
        <v>17</v>
      </c>
      <c r="D40" t="s">
        <v>17</v>
      </c>
      <c r="E40" t="str">
        <f>'parts-vendors'!$E$23</f>
        <v>CF125C - Clamping Fork, 1.24" Counterbored Slot, 1/4"-20 Captive Screw</v>
      </c>
      <c r="F40">
        <v>1</v>
      </c>
      <c r="G40">
        <f>'parts-vendors'!G23</f>
        <v>11.69</v>
      </c>
      <c r="H40" t="str">
        <f>'parts-vendors'!$H$23</f>
        <v>https://www.thorlabs.com/thorproduct.cfm?partnumber=CF125C#ad-image-0</v>
      </c>
      <c r="I40" t="str">
        <f>'parts-vendors'!$I$23</f>
        <v>thorlabs</v>
      </c>
      <c r="J40" t="str">
        <f>'parts-vendors'!J23</f>
        <v>CF125C</v>
      </c>
      <c r="K40">
        <f>'parts-vendors'!$K$23</f>
        <v>0</v>
      </c>
      <c r="L40">
        <f>'parts-vendors'!L23</f>
        <v>0</v>
      </c>
      <c r="M40">
        <f>'parts-vendors'!M23</f>
        <v>0</v>
      </c>
    </row>
    <row r="41" spans="2:17" x14ac:dyDescent="0.35">
      <c r="B41" t="s">
        <v>964</v>
      </c>
    </row>
    <row r="42" spans="2:17" x14ac:dyDescent="0.35">
      <c r="D42" t="s">
        <v>965</v>
      </c>
      <c r="G42" s="6">
        <f>SUMPRODUCT(F43:F46,G43:G46)</f>
        <v>190.19000000000003</v>
      </c>
      <c r="J42" s="14"/>
      <c r="K42" s="29" t="s">
        <v>966</v>
      </c>
      <c r="L42" s="14"/>
    </row>
    <row r="43" spans="2:17" x14ac:dyDescent="0.35">
      <c r="E43" t="s">
        <v>967</v>
      </c>
      <c r="F43">
        <v>1</v>
      </c>
      <c r="G43" s="6">
        <v>98.43</v>
      </c>
      <c r="H43" s="29" t="s">
        <v>968</v>
      </c>
      <c r="I43" t="s">
        <v>67</v>
      </c>
      <c r="J43" s="14" t="s">
        <v>232</v>
      </c>
      <c r="K43" s="14"/>
      <c r="L43" s="14"/>
    </row>
    <row r="44" spans="2:17" x14ac:dyDescent="0.35">
      <c r="E44" t="s">
        <v>969</v>
      </c>
      <c r="F44">
        <v>1</v>
      </c>
      <c r="G44" s="6">
        <v>58.4</v>
      </c>
      <c r="H44" s="29" t="s">
        <v>970</v>
      </c>
      <c r="I44" t="s">
        <v>67</v>
      </c>
      <c r="J44" s="14" t="s">
        <v>236</v>
      </c>
      <c r="K44" s="14"/>
      <c r="L44" s="14"/>
    </row>
    <row r="45" spans="2:17" x14ac:dyDescent="0.35">
      <c r="E45" t="s">
        <v>971</v>
      </c>
      <c r="F45">
        <v>1</v>
      </c>
      <c r="G45" s="6">
        <v>18.77</v>
      </c>
      <c r="H45" s="29" t="s">
        <v>972</v>
      </c>
      <c r="I45" t="s">
        <v>67</v>
      </c>
      <c r="J45" s="14" t="s">
        <v>244</v>
      </c>
      <c r="K45" s="14"/>
      <c r="L45" s="14"/>
    </row>
    <row r="46" spans="2:17" x14ac:dyDescent="0.35">
      <c r="D46" t="s">
        <v>17</v>
      </c>
      <c r="E46" t="s">
        <v>973</v>
      </c>
      <c r="F46">
        <v>1</v>
      </c>
      <c r="G46" s="6">
        <v>14.59</v>
      </c>
      <c r="H46" s="29" t="s">
        <v>974</v>
      </c>
      <c r="I46" t="s">
        <v>67</v>
      </c>
      <c r="J46" s="14" t="s">
        <v>975</v>
      </c>
      <c r="K46" s="14"/>
      <c r="L46" s="14"/>
    </row>
    <row r="47" spans="2:17" x14ac:dyDescent="0.35">
      <c r="D47" t="s">
        <v>976</v>
      </c>
      <c r="G47" s="6">
        <f>SUMPRODUCT(F48:F49,G48:G49)</f>
        <v>253.94000000000003</v>
      </c>
      <c r="J47" s="14"/>
      <c r="K47" s="29" t="s">
        <v>977</v>
      </c>
      <c r="L47" s="14"/>
    </row>
    <row r="48" spans="2:17" x14ac:dyDescent="0.35">
      <c r="E48" t="str">
        <f>'parts-vendors'!$E$61</f>
        <v>C6W - 30 mm Cage Cube, Ø6 mm Through Holes </v>
      </c>
      <c r="F48">
        <v>1</v>
      </c>
      <c r="G48" s="6">
        <f>'parts-vendors'!G61</f>
        <v>63.75</v>
      </c>
      <c r="H48" s="29" t="str">
        <f>'parts-vendors'!$H$61</f>
        <v xml:space="preserve">https://www.thorlabs.com/thorproduct.cfm?partnumber=C6W </v>
      </c>
      <c r="I48" t="str">
        <f>'parts-vendors'!$I$61</f>
        <v>thorlabs</v>
      </c>
      <c r="J48" s="14" t="str">
        <f>'parts-vendors'!J61</f>
        <v>C6W</v>
      </c>
      <c r="K48" s="14" t="str">
        <f>'parts-vendors'!$K$61</f>
        <v>C6W.jpg</v>
      </c>
      <c r="L48" s="14">
        <f>'parts-vendors'!L61</f>
        <v>0</v>
      </c>
      <c r="M48">
        <f>'parts-vendors'!M61</f>
        <v>0</v>
      </c>
    </row>
    <row r="49" spans="1:15" x14ac:dyDescent="0.35">
      <c r="D49" t="s">
        <v>17</v>
      </c>
      <c r="E49" s="29" t="str">
        <f>$D$42</f>
        <v>dichroic, 30mm cube, housing common &lt;</v>
      </c>
      <c r="F49">
        <v>1</v>
      </c>
      <c r="G49" s="6">
        <f>G42</f>
        <v>190.19000000000003</v>
      </c>
      <c r="H49" s="29"/>
      <c r="J49" s="14"/>
      <c r="K49" s="14" t="str">
        <f>$K$42</f>
        <v>dichroic_30mm cube_housing common.png</v>
      </c>
      <c r="L49" s="14"/>
    </row>
    <row r="50" spans="1:15" x14ac:dyDescent="0.35">
      <c r="D50" t="s">
        <v>978</v>
      </c>
      <c r="G50" s="6">
        <f>SUMPRODUCT(F51:F52,G51:G52)</f>
        <v>250.63000000000002</v>
      </c>
      <c r="J50" s="14"/>
      <c r="K50" s="29" t="s">
        <v>979</v>
      </c>
      <c r="L50" s="14"/>
    </row>
    <row r="51" spans="1:15" x14ac:dyDescent="0.35">
      <c r="E51" t="str">
        <f>'parts-vendors'!$E$62</f>
        <v>C4W - 30 mm Cage Cube </v>
      </c>
      <c r="F51">
        <v>1</v>
      </c>
      <c r="G51" s="6">
        <f>'parts-vendors'!G62</f>
        <v>60.44</v>
      </c>
      <c r="H51" s="29" t="str">
        <f>'parts-vendors'!$H$62</f>
        <v xml:space="preserve">https://www.thorlabs.com/thorproduct.cfm?partnumber=C4W </v>
      </c>
      <c r="I51" t="str">
        <f>'parts-vendors'!$I$62</f>
        <v>thorlabs</v>
      </c>
      <c r="J51" s="14" t="str">
        <f>'parts-vendors'!J62</f>
        <v>C4W</v>
      </c>
      <c r="K51" s="14" t="str">
        <f>'parts-vendors'!$K$62</f>
        <v>C4W.jpg</v>
      </c>
      <c r="L51" s="14">
        <f>'parts-vendors'!L62</f>
        <v>0</v>
      </c>
      <c r="M51">
        <f>'parts-vendors'!M62</f>
        <v>0</v>
      </c>
    </row>
    <row r="52" spans="1:15" x14ac:dyDescent="0.35">
      <c r="B52" t="s">
        <v>17</v>
      </c>
      <c r="D52" t="s">
        <v>17</v>
      </c>
      <c r="E52" s="29" t="str">
        <f>$D$42</f>
        <v>dichroic, 30mm cube, housing common &lt;</v>
      </c>
      <c r="F52">
        <v>1</v>
      </c>
      <c r="G52" s="6">
        <f>G42</f>
        <v>190.19000000000003</v>
      </c>
      <c r="H52" s="29"/>
      <c r="J52" s="14"/>
      <c r="K52" s="14" t="str">
        <f>$K$42</f>
        <v>dichroic_30mm cube_housing common.png</v>
      </c>
      <c r="L52" s="14"/>
    </row>
    <row r="54" spans="1:15" x14ac:dyDescent="0.35">
      <c r="D54" t="s">
        <v>980</v>
      </c>
      <c r="G54">
        <f>SUMPRODUCT(F55:F61,G55:G61)</f>
        <v>1509.2900000000002</v>
      </c>
    </row>
    <row r="55" spans="1:15" x14ac:dyDescent="0.35">
      <c r="E55" t="str">
        <f>'parts-vendors'!$E$275</f>
        <v>Cambridge Tech 6210H galvo (3mm (6x5mm) mirrors) and 671 servo board</v>
      </c>
      <c r="F55">
        <v>1</v>
      </c>
      <c r="G55" s="6">
        <f>'parts-vendors'!$G$275</f>
        <v>1204</v>
      </c>
    </row>
    <row r="56" spans="1:15" x14ac:dyDescent="0.35">
      <c r="E56" t="str">
        <f>'parts-vendors'!$E$286</f>
        <v>AC-DC CONVERTER, 350W, INDUSTRIA : Enclosed AC DC Converter 1 Output 28V    12.5A 85 ~ 264 VAC Input</v>
      </c>
      <c r="F56">
        <v>2</v>
      </c>
      <c r="G56" s="30">
        <f>'parts-vendors'!$G$286</f>
        <v>107</v>
      </c>
      <c r="J56">
        <f>H50</f>
        <v>0</v>
      </c>
      <c r="K56">
        <f>$I$50</f>
        <v>0</v>
      </c>
      <c r="L56">
        <f>J50</f>
        <v>0</v>
      </c>
      <c r="M56" t="str">
        <f>K50</f>
        <v>30mm cage dichroic housing_rods end.png</v>
      </c>
      <c r="N56">
        <f>L50</f>
        <v>0</v>
      </c>
      <c r="O56">
        <f>M50</f>
        <v>0</v>
      </c>
    </row>
    <row r="57" spans="1:15" x14ac:dyDescent="0.35">
      <c r="E57" t="str">
        <f>'parts-vendors'!$E$291</f>
        <v>Belden Inc. CABLE 5300FE 008500, 2COND 18AWG GRAY 100'</v>
      </c>
      <c r="F57">
        <v>1</v>
      </c>
      <c r="G57" s="30">
        <f>'parts-vendors'!$G$291</f>
        <v>33.5</v>
      </c>
    </row>
    <row r="58" spans="1:15" x14ac:dyDescent="0.35">
      <c r="E58" t="str">
        <f>'parts-vendors'!$E$294</f>
        <v>10pcs 5x20mm Fuse Holder Inline Screw Type With less than 18 AWG wire + 150pcs Quick Blow Glass Tube Fuse Assorted Kit Amp 250V 0.1A,0.2A,0.5A,1A,2A,3A,5A,8A,10A,15A,5x20mm, 250V 0.5A,1A,5A,10A,15A,6x30mm</v>
      </c>
      <c r="F58">
        <v>1</v>
      </c>
      <c r="G58" s="30">
        <f>'parts-vendors'!$G$294</f>
        <v>11.99</v>
      </c>
    </row>
    <row r="59" spans="1:15" x14ac:dyDescent="0.35">
      <c r="E59" t="str">
        <f>'parts-vendors'!$E$298</f>
        <v>Glarks 540pcs 22-16/16-14/12-10 Gauge Mixed Quick Disconnect Electrical Insulated Butt Bullet Spade Fork Ring Solderless Crimp Terminals Connectors Assortment Kit</v>
      </c>
      <c r="F59">
        <v>1</v>
      </c>
      <c r="G59" s="30">
        <f>'parts-vendors'!$G$298</f>
        <v>18.66</v>
      </c>
    </row>
    <row r="60" spans="1:15" x14ac:dyDescent="0.35">
      <c r="A60" s="21"/>
      <c r="C60" s="21"/>
      <c r="E60" t="str">
        <f>'parts-vendors'!$D$301</f>
        <v>4 galvo servo boards enclosure &lt;</v>
      </c>
      <c r="F60">
        <v>1</v>
      </c>
      <c r="G60" s="30">
        <f>'parts-vendors'!$G$301</f>
        <v>25</v>
      </c>
      <c r="J60" s="31"/>
    </row>
    <row r="61" spans="1:15" x14ac:dyDescent="0.35">
      <c r="A61" s="21"/>
      <c r="D61" t="s">
        <v>17</v>
      </c>
      <c r="E61" t="str">
        <f>'parts-vendors'!$D$305</f>
        <v>spare (copies) electric components for those coming with the servo boards &lt;</v>
      </c>
      <c r="F61">
        <v>1</v>
      </c>
      <c r="G61" s="30">
        <f>'parts-vendors'!$G$305</f>
        <v>2.1399999999999997</v>
      </c>
      <c r="H61" s="29"/>
      <c r="J61" s="31"/>
      <c r="K61" s="29"/>
      <c r="L61" s="29"/>
    </row>
    <row r="62" spans="1:15" x14ac:dyDescent="0.35">
      <c r="A62" s="21"/>
      <c r="B62" t="s">
        <v>981</v>
      </c>
      <c r="G62" s="30"/>
      <c r="H62" s="29"/>
      <c r="K62" s="29"/>
      <c r="L62" s="29"/>
    </row>
    <row r="63" spans="1:15" x14ac:dyDescent="0.35">
      <c r="A63" s="21"/>
      <c r="D63" t="s">
        <v>982</v>
      </c>
      <c r="G63" s="30">
        <f>SUMPRODUCT(F64:F65,G64:G65)</f>
        <v>48.19</v>
      </c>
      <c r="H63" s="29"/>
      <c r="K63" s="29" t="s">
        <v>983</v>
      </c>
      <c r="L63" s="29"/>
    </row>
    <row r="64" spans="1:15" x14ac:dyDescent="0.35">
      <c r="A64" s="21"/>
      <c r="C64" s="21"/>
      <c r="E64" t="str">
        <f>'parts-vendors'!$E$87</f>
        <v>CP08 - SM1-Threaded 30 mm Cage Plate with Flexure Clamping, 1 Retaining Ring, 8-32 Tap</v>
      </c>
      <c r="F64">
        <v>1</v>
      </c>
      <c r="G64" s="30">
        <f>'parts-vendors'!G87</f>
        <v>19.79</v>
      </c>
      <c r="H64" s="29" t="str">
        <f>'parts-vendors'!$H$87</f>
        <v>https://www.thorlabs.com/thorproduct.cfm?partnumber=CP08</v>
      </c>
      <c r="I64" t="str">
        <f>'parts-vendors'!$I$87</f>
        <v>thorlabs</v>
      </c>
      <c r="J64" t="str">
        <f>'parts-vendors'!J87</f>
        <v>CP08</v>
      </c>
      <c r="K64" s="29" t="str">
        <f>'parts-vendors'!$K$87</f>
        <v>CP08.jpg</v>
      </c>
      <c r="L64" s="29"/>
      <c r="M64">
        <f>'parts-vendors'!M87</f>
        <v>0</v>
      </c>
    </row>
    <row r="65" spans="4:15" x14ac:dyDescent="0.35">
      <c r="D65" t="s">
        <v>17</v>
      </c>
      <c r="E65" t="str">
        <f>'parts-vendors'!$E$120</f>
        <v>ER4 - Cage Assembly Rod, 4" Long, Ø6 mm</v>
      </c>
      <c r="F65">
        <v>4</v>
      </c>
      <c r="G65" s="30">
        <f>'parts-vendors'!G120</f>
        <v>7.1</v>
      </c>
      <c r="H65" t="str">
        <f>'parts-vendors'!$H$120</f>
        <v>https://www.thorlabs.com/thorproduct.cfm?partnumber=ER4</v>
      </c>
      <c r="I65" t="str">
        <f>'parts-vendors'!$I$120</f>
        <v>thorlabs</v>
      </c>
      <c r="J65" s="31" t="str">
        <f>'parts-vendors'!J120</f>
        <v>ER4</v>
      </c>
      <c r="K65" s="29" t="str">
        <f>'parts-vendors'!$K$120</f>
        <v>ER4.jpg</v>
      </c>
      <c r="M65">
        <f>'parts-vendors'!M120</f>
        <v>0</v>
      </c>
    </row>
    <row r="66" spans="4:15" x14ac:dyDescent="0.35">
      <c r="D66" t="s">
        <v>984</v>
      </c>
      <c r="G66">
        <f>SUMPRODUCT(F67:F68,G67:G68)</f>
        <v>44.19</v>
      </c>
      <c r="K66" s="29" t="s">
        <v>985</v>
      </c>
    </row>
    <row r="67" spans="4:15" x14ac:dyDescent="0.35">
      <c r="E67" t="str">
        <f>'parts-vendors'!$E$87</f>
        <v>CP08 - SM1-Threaded 30 mm Cage Plate with Flexure Clamping, 1 Retaining Ring, 8-32 Tap</v>
      </c>
      <c r="F67">
        <v>1</v>
      </c>
      <c r="G67" s="30">
        <f>'parts-vendors'!G87</f>
        <v>19.79</v>
      </c>
      <c r="H67" t="str">
        <f>'parts-vendors'!$H$87</f>
        <v>https://www.thorlabs.com/thorproduct.cfm?partnumber=CP08</v>
      </c>
      <c r="I67" t="str">
        <f>'parts-vendors'!$I$87</f>
        <v>thorlabs</v>
      </c>
      <c r="J67" t="str">
        <f>'parts-vendors'!J87</f>
        <v>CP08</v>
      </c>
      <c r="K67" s="29" t="str">
        <f>'parts-vendors'!$K$87</f>
        <v>CP08.jpg</v>
      </c>
      <c r="M67">
        <f>'parts-vendors'!M87</f>
        <v>0</v>
      </c>
    </row>
    <row r="68" spans="4:15" x14ac:dyDescent="0.35">
      <c r="D68" t="s">
        <v>17</v>
      </c>
      <c r="E68" t="str">
        <f>'parts-vendors'!$E$116</f>
        <v>ER2 - Cage Assembly Rod, 2" Long, Ø6 mm</v>
      </c>
      <c r="F68">
        <v>4</v>
      </c>
      <c r="G68" s="30">
        <f>'parts-vendors'!G116</f>
        <v>6.1</v>
      </c>
      <c r="H68" t="str">
        <f>'parts-vendors'!$H$116</f>
        <v>https://www.thorlabs.com/thorproduct.cfm?partnumber=ER2</v>
      </c>
      <c r="I68" t="str">
        <f>'parts-vendors'!$I$116</f>
        <v>thorlabs</v>
      </c>
      <c r="J68" s="31" t="str">
        <f>'parts-vendors'!J116</f>
        <v>ER2</v>
      </c>
      <c r="K68" s="29" t="str">
        <f>'parts-vendors'!$K$116</f>
        <v>ER2.jpg</v>
      </c>
      <c r="M68">
        <f>'parts-vendors'!M116</f>
        <v>0</v>
      </c>
    </row>
    <row r="71" spans="4:15" x14ac:dyDescent="0.35">
      <c r="D71" t="s">
        <v>986</v>
      </c>
      <c r="G71">
        <f>SUMPRODUCT(F72:F73,G72:G73)</f>
        <v>2471.75</v>
      </c>
    </row>
    <row r="72" spans="4:15" x14ac:dyDescent="0.35">
      <c r="E72" t="s">
        <v>987</v>
      </c>
      <c r="F72">
        <v>1</v>
      </c>
      <c r="G72" s="30">
        <v>2408</v>
      </c>
      <c r="I72" t="s">
        <v>798</v>
      </c>
      <c r="J72" t="s">
        <v>799</v>
      </c>
      <c r="L72" s="31" t="s">
        <v>988</v>
      </c>
      <c r="O72" t="s">
        <v>802</v>
      </c>
    </row>
    <row r="73" spans="4:15" x14ac:dyDescent="0.35">
      <c r="E73" t="str">
        <f>'parts-vendors'!$E$61</f>
        <v>C6W - 30 mm Cage Cube, Ø6 mm Through Holes </v>
      </c>
      <c r="F73">
        <v>1</v>
      </c>
      <c r="G73">
        <f>'parts-vendors'!G61</f>
        <v>63.75</v>
      </c>
      <c r="H73" t="str">
        <f>'parts-vendors'!$H$61</f>
        <v xml:space="preserve">https://www.thorlabs.com/thorproduct.cfm?partnumber=C6W </v>
      </c>
      <c r="I73" t="str">
        <f>'parts-vendors'!$I$61</f>
        <v>thorlabs</v>
      </c>
      <c r="J73" t="str">
        <f>'parts-vendors'!J61</f>
        <v>C6W</v>
      </c>
      <c r="K73" t="str">
        <f>'parts-vendors'!$K$61</f>
        <v>C6W.jpg</v>
      </c>
      <c r="L73">
        <f>'parts-vendors'!L61</f>
        <v>0</v>
      </c>
      <c r="M73">
        <f>'parts-vendors'!M61</f>
        <v>0</v>
      </c>
    </row>
    <row r="74" spans="4:15" x14ac:dyDescent="0.35">
      <c r="D74" t="s">
        <v>17</v>
      </c>
      <c r="E74" t="s">
        <v>989</v>
      </c>
      <c r="F74">
        <v>1</v>
      </c>
    </row>
  </sheetData>
  <hyperlinks>
    <hyperlink ref="H7" r:id="rId1" xr:uid="{00000000-0004-0000-0200-000000000000}"/>
    <hyperlink ref="H8" r:id="rId2" xr:uid="{00000000-0004-0000-0200-000001000000}"/>
    <hyperlink ref="H10" r:id="rId3" xr:uid="{00000000-0004-0000-0200-000002000000}"/>
    <hyperlink ref="H11" r:id="rId4" xr:uid="{00000000-0004-0000-0200-000003000000}"/>
    <hyperlink ref="K12" r:id="rId5" xr:uid="{00000000-0004-0000-0200-000004000000}"/>
    <hyperlink ref="H13" r:id="rId6" xr:uid="{00000000-0004-0000-0200-000005000000}"/>
    <hyperlink ref="H14" r:id="rId7" display="https://www.thorlabs.com/thorproduct.cfm?partnumber=PF10-03-P01" xr:uid="{00000000-0004-0000-0200-000006000000}"/>
    <hyperlink ref="K15" r:id="rId8" xr:uid="{00000000-0004-0000-0200-000007000000}"/>
    <hyperlink ref="H16" r:id="rId9" display="https://www.thorlabs.com/thorproduct.cfm?partnumber=KCB1" xr:uid="{00000000-0004-0000-0200-000008000000}"/>
    <hyperlink ref="K16" r:id="rId10" display="../../microframe/pics/thorlabs/KCB1C.jpg" xr:uid="{00000000-0004-0000-0200-000009000000}"/>
    <hyperlink ref="H17" r:id="rId11" display="https://www.thorlabs.com/thorproduct.cfm?partnumber=PF10-03-P01" xr:uid="{00000000-0004-0000-0200-00000A000000}"/>
    <hyperlink ref="H19" r:id="rId12" xr:uid="{00000000-0004-0000-0200-00000B000000}"/>
    <hyperlink ref="H20" r:id="rId13" xr:uid="{00000000-0004-0000-0200-00000C000000}"/>
    <hyperlink ref="H22" r:id="rId14" display="https://www.thorlabs.com/thorproduct.cfm?partnumber=PH1.5" xr:uid="{00000000-0004-0000-0200-00000D000000}"/>
    <hyperlink ref="K22" r:id="rId15" display="../../microframe/pics/thorlabs/PH1.5.jpg" xr:uid="{00000000-0004-0000-0200-00000E000000}"/>
    <hyperlink ref="H23" r:id="rId16" display="https://www.thorlabs.com/thorproduct.cfm?partnumber=TR1.5" xr:uid="{00000000-0004-0000-0200-00000F000000}"/>
    <hyperlink ref="K23" r:id="rId17" display="../../microframe/pics/thorlabs/TR1.5.jpg" xr:uid="{00000000-0004-0000-0200-000010000000}"/>
    <hyperlink ref="H25" r:id="rId18" display="https://www.thorlabs.com/thorproduct.cfm?partnumber=PH2" xr:uid="{00000000-0004-0000-0200-000011000000}"/>
    <hyperlink ref="K25" r:id="rId19" display="../../microframe/pics/thorlabs/PH2.jpg" xr:uid="{00000000-0004-0000-0200-000012000000}"/>
    <hyperlink ref="H26" r:id="rId20" display="https://www.thorlabs.com/thorproduct.cfm?partnumber=TR2" xr:uid="{00000000-0004-0000-0200-000013000000}"/>
    <hyperlink ref="K26" r:id="rId21" display="../../microframe/pics/thorlabs/TR2.jpg" xr:uid="{00000000-0004-0000-0200-000014000000}"/>
    <hyperlink ref="H28" r:id="rId22" location="ad-image-0" display="https://www.thorlabs.com/thorproduct.cfm?partnumber=PH3#ad-image-0" xr:uid="{00000000-0004-0000-0200-000015000000}"/>
    <hyperlink ref="H29" r:id="rId23" display="https://www.thorlabs.com/thorproduct.cfm?partnumber=TR3" xr:uid="{00000000-0004-0000-0200-000016000000}"/>
    <hyperlink ref="H32" r:id="rId24" xr:uid="{00000000-0004-0000-0200-000017000000}"/>
    <hyperlink ref="H35" r:id="rId25" xr:uid="{00000000-0004-0000-0200-000018000000}"/>
    <hyperlink ref="K42" r:id="rId26" xr:uid="{00000000-0004-0000-0200-000019000000}"/>
    <hyperlink ref="H43" r:id="rId27" display="https://www.thorlabs.com/thorproduct.cfm?partnumber=B4C" xr:uid="{00000000-0004-0000-0200-00001A000000}"/>
    <hyperlink ref="H44" r:id="rId28" display="https://www.thorlabs.com/thorproduct.cfm?partnumber=FFM1" xr:uid="{00000000-0004-0000-0200-00001B000000}"/>
    <hyperlink ref="H45" r:id="rId29" display="https://www.thorlabs.com/thorproduct.cfm?partnumber=B1C" xr:uid="{00000000-0004-0000-0200-00001C000000}"/>
    <hyperlink ref="H46" r:id="rId30" display="https://www.thorlabs.com/thorproduct.cfm?partnumber=SM1PL" xr:uid="{00000000-0004-0000-0200-00001D000000}"/>
    <hyperlink ref="K47" r:id="rId31" xr:uid="{00000000-0004-0000-0200-00001E000000}"/>
    <hyperlink ref="H48" r:id="rId32" display="https://www.thorlabs.com/thorproduct.cfm?partnumber=C6W" xr:uid="{00000000-0004-0000-0200-00001F000000}"/>
    <hyperlink ref="K50" r:id="rId33" xr:uid="{00000000-0004-0000-0200-000020000000}"/>
    <hyperlink ref="H51" r:id="rId34" display="https://www.thorlabs.com/thorproduct.cfm?partnumber=C4W " xr:uid="{00000000-0004-0000-0200-000021000000}"/>
    <hyperlink ref="K63" r:id="rId35" xr:uid="{00000000-0004-0000-0200-000022000000}"/>
    <hyperlink ref="H64" r:id="rId36" display="https://www.thorlabs.com/thorproduct.cfm?partnumber=CP08" xr:uid="{00000000-0004-0000-0200-000023000000}"/>
    <hyperlink ref="K64" r:id="rId37" display="../../microframe/pics/thorlabs/CP08.jpg" xr:uid="{00000000-0004-0000-0200-000024000000}"/>
    <hyperlink ref="H65" r:id="rId38" display="https://www.thorlabs.com/thorproduct.cfm?partnumber=ER4" xr:uid="{00000000-0004-0000-0200-000025000000}"/>
    <hyperlink ref="K65" r:id="rId39" display="../../microframe/pics/thorlabs/ER4.jpg" xr:uid="{00000000-0004-0000-0200-000026000000}"/>
    <hyperlink ref="K66" r:id="rId40" xr:uid="{00000000-0004-0000-0200-000027000000}"/>
    <hyperlink ref="H67" r:id="rId41" display="https://www.thorlabs.com/thorproduct.cfm?partnumber=CP08" xr:uid="{00000000-0004-0000-0200-000028000000}"/>
    <hyperlink ref="K67" r:id="rId42" display="../../microframe/pics/thorlabs/CP08.jpg" xr:uid="{00000000-0004-0000-0200-000029000000}"/>
    <hyperlink ref="H68" r:id="rId43" display="https://www.thorlabs.com/thorproduct.cfm?partnumber=ER2" xr:uid="{00000000-0004-0000-0200-00002A000000}"/>
    <hyperlink ref="K68" r:id="rId44" display="../../microframe/pics/thorlabs/ER2.jpg" xr:uid="{00000000-0004-0000-0200-00002B000000}"/>
  </hyperlink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9"/>
  <sheetViews>
    <sheetView showZeros="0" zoomScaleNormal="100" workbookViewId="0">
      <pane ySplit="1" topLeftCell="A2" activePane="bottomLeft" state="frozen"/>
      <selection pane="bottomLeft" activeCell="F26" sqref="F26"/>
    </sheetView>
  </sheetViews>
  <sheetFormatPr defaultColWidth="8.26953125" defaultRowHeight="14.5" x14ac:dyDescent="0.35"/>
  <cols>
    <col min="1" max="2" width="5" customWidth="1"/>
    <col min="3" max="3" width="5.1796875" customWidth="1"/>
    <col min="4" max="4" width="6.26953125" customWidth="1"/>
    <col min="5" max="5" width="7" customWidth="1"/>
    <col min="6" max="6" width="12.81640625" customWidth="1"/>
    <col min="7" max="7" width="64.26953125" customWidth="1"/>
    <col min="8" max="8" width="3.81640625" customWidth="1"/>
    <col min="9" max="9" width="9" style="30" customWidth="1"/>
    <col min="10" max="10" width="3.54296875" customWidth="1"/>
    <col min="11" max="11" width="8.26953125" customWidth="1"/>
    <col min="12" max="12" width="10.81640625" customWidth="1"/>
    <col min="13" max="15" width="5" customWidth="1"/>
    <col min="16" max="16" width="55.7265625" customWidth="1"/>
    <col min="17" max="17" width="5.26953125" customWidth="1"/>
    <col min="18" max="18" width="6.1796875" customWidth="1"/>
  </cols>
  <sheetData>
    <row r="1" spans="1:16" s="9" customFormat="1" x14ac:dyDescent="0.35">
      <c r="A1" s="9" t="s">
        <v>990</v>
      </c>
      <c r="B1" s="9" t="s">
        <v>0</v>
      </c>
      <c r="C1" s="9" t="s">
        <v>1</v>
      </c>
      <c r="D1" s="9" t="s">
        <v>2</v>
      </c>
      <c r="E1" s="9" t="s">
        <v>930</v>
      </c>
      <c r="F1" s="9" t="s">
        <v>931</v>
      </c>
      <c r="G1" s="9" t="s">
        <v>53</v>
      </c>
      <c r="H1" s="9" t="s">
        <v>54</v>
      </c>
      <c r="I1" s="10" t="s">
        <v>55</v>
      </c>
      <c r="J1" s="9" t="s">
        <v>56</v>
      </c>
      <c r="K1" s="9" t="s">
        <v>57</v>
      </c>
      <c r="L1" s="9" t="s">
        <v>58</v>
      </c>
      <c r="M1" s="3" t="s">
        <v>6</v>
      </c>
      <c r="N1" s="3" t="s">
        <v>932</v>
      </c>
      <c r="O1" s="3" t="s">
        <v>60</v>
      </c>
      <c r="P1" s="3" t="s">
        <v>7</v>
      </c>
    </row>
    <row r="2" spans="1:16" s="9" customFormat="1" x14ac:dyDescent="0.35">
      <c r="A2" s="7" t="s">
        <v>991</v>
      </c>
      <c r="B2" s="7"/>
      <c r="I2" s="10"/>
      <c r="M2" s="3"/>
      <c r="N2" s="3"/>
      <c r="O2" s="3"/>
    </row>
    <row r="3" spans="1:16" x14ac:dyDescent="0.35">
      <c r="F3" t="s">
        <v>992</v>
      </c>
      <c r="I3" s="30">
        <f>SUMPRODUCT(H4:H10,I4:I10)</f>
        <v>412.83000000000004</v>
      </c>
      <c r="K3" s="31"/>
      <c r="L3" s="31" t="s">
        <v>9</v>
      </c>
      <c r="P3" t="s">
        <v>993</v>
      </c>
    </row>
    <row r="4" spans="1:16" x14ac:dyDescent="0.35">
      <c r="G4" t="str">
        <f>'parts-vendors'!$E$79</f>
        <v>CP35 - 30 mm Cage Plate with Ø1" Double Bore, 8-32 Tap</v>
      </c>
      <c r="H4">
        <v>2</v>
      </c>
      <c r="I4" s="30">
        <f>'parts-vendors'!$G$79</f>
        <v>18.68</v>
      </c>
      <c r="J4" s="29" t="str">
        <f>'parts-vendors'!$H$79</f>
        <v>https://www.thorlabs.com/thorproduct.cfm?partnumber=CP35</v>
      </c>
      <c r="K4" t="str">
        <f>'parts-vendors'!$I$79</f>
        <v>thorlabs</v>
      </c>
      <c r="L4" s="31" t="str">
        <f>'parts-vendors'!$J$79</f>
        <v>CP35</v>
      </c>
      <c r="M4" s="29" t="str">
        <f>'parts-vendors'!$K$79</f>
        <v>CP35.jpg</v>
      </c>
      <c r="O4">
        <f>'parts-vendors'!M79</f>
        <v>0</v>
      </c>
    </row>
    <row r="5" spans="1:16" ht="14.25" customHeight="1" x14ac:dyDescent="0.35">
      <c r="G5" t="str">
        <f>'parts-vendors'!$E$178</f>
        <v>AC254-045-B - f=45.0 mm, Ø1" Achromatic Doublet, ARC: 650-1050 nm</v>
      </c>
      <c r="H5">
        <v>1</v>
      </c>
      <c r="I5" s="30">
        <f>'parts-vendors'!$G$178</f>
        <v>89</v>
      </c>
      <c r="J5" s="29" t="str">
        <f>'parts-vendors'!$H$178</f>
        <v>https://www.thorlabs.com/thorproduct.cfm?partnumber=AC254-045-B</v>
      </c>
      <c r="K5" t="str">
        <f>'parts-vendors'!$I$178</f>
        <v>thorlabs</v>
      </c>
      <c r="L5" s="31" t="str">
        <f>'parts-vendors'!$J$178</f>
        <v>AC254-045-B</v>
      </c>
      <c r="M5" s="29" t="str">
        <f>'parts-vendors'!$K$178</f>
        <v>AC254-045-B.jpg</v>
      </c>
      <c r="O5">
        <f>'parts-vendors'!M178</f>
        <v>0</v>
      </c>
      <c r="P5" s="43" t="s">
        <v>994</v>
      </c>
    </row>
    <row r="6" spans="1:16" x14ac:dyDescent="0.35">
      <c r="G6" t="str">
        <f>'parts-vendors'!$E$179</f>
        <v>AC254-125-B - f=125.0 mm, Ø1" Achromatic Doublet, ARC: 650-1050 nm</v>
      </c>
      <c r="H6">
        <v>1</v>
      </c>
      <c r="I6" s="30">
        <f>'parts-vendors'!$G$179</f>
        <v>89</v>
      </c>
      <c r="J6" s="29" t="str">
        <f>'parts-vendors'!$H$179</f>
        <v>https://www.thorlabs.com/thorproduct.cfm?partnumber=AC254-125-B</v>
      </c>
      <c r="K6" t="str">
        <f>'parts-vendors'!$I$179</f>
        <v>thorlabs</v>
      </c>
      <c r="L6" s="31" t="str">
        <f>'parts-vendors'!$J$179</f>
        <v>AC254-125-B</v>
      </c>
      <c r="M6" s="29" t="str">
        <f>'parts-vendors'!$K$179</f>
        <v>AC254-125-B.jpg</v>
      </c>
      <c r="O6">
        <f>'parts-vendors'!M179</f>
        <v>0</v>
      </c>
      <c r="P6" s="44"/>
    </row>
    <row r="7" spans="1:16" x14ac:dyDescent="0.35">
      <c r="G7" t="str">
        <f>'parts-vendors'!$E$80</f>
        <v>CP20S - 30 mm Cage System Iris, Ø20.0 mm Maximum Aperture</v>
      </c>
      <c r="H7">
        <v>1</v>
      </c>
      <c r="I7" s="6">
        <f>'parts-vendors'!$G$80</f>
        <v>88</v>
      </c>
      <c r="J7" s="29" t="str">
        <f>'parts-vendors'!$H$80</f>
        <v>https://www.thorlabs.com/thorproduct.cfm?partnumber=CP20S</v>
      </c>
      <c r="K7" t="str">
        <f>'parts-vendors'!$I$80</f>
        <v>thorlabs</v>
      </c>
      <c r="L7" s="31" t="str">
        <f>'parts-vendors'!$J$80</f>
        <v>CP20S</v>
      </c>
      <c r="M7" s="29" t="str">
        <f>'parts-vendors'!$K$80</f>
        <v>CP20S.jpg</v>
      </c>
      <c r="O7">
        <f>'parts-vendors'!M80</f>
        <v>0</v>
      </c>
      <c r="P7" t="s">
        <v>995</v>
      </c>
    </row>
    <row r="8" spans="1:16" x14ac:dyDescent="0.35">
      <c r="G8" s="29" t="str">
        <f>common!$D$33</f>
        <v>3" post assembly with short base &lt;</v>
      </c>
      <c r="H8">
        <v>1</v>
      </c>
      <c r="I8" s="30">
        <f>common!$G$33</f>
        <v>18.89</v>
      </c>
      <c r="K8" s="31"/>
      <c r="L8" s="31" t="s">
        <v>9</v>
      </c>
    </row>
    <row r="9" spans="1:16" x14ac:dyDescent="0.35">
      <c r="G9" t="str">
        <f>'parts-vendors'!$E$126</f>
        <v>ER10 - Cage Assembly Rod, 10" Long, Ø6 mm</v>
      </c>
      <c r="H9">
        <v>4</v>
      </c>
      <c r="I9" s="30">
        <f>'parts-vendors'!$G$126</f>
        <v>12.7</v>
      </c>
      <c r="J9" s="29" t="str">
        <f>'parts-vendors'!$H$126</f>
        <v>https://www.thorlabs.com/thorproduct.cfm?partnumber=ER10</v>
      </c>
      <c r="K9" s="30" t="str">
        <f>'parts-vendors'!$I$126</f>
        <v>thorlabs</v>
      </c>
      <c r="L9" s="31" t="str">
        <f>'parts-vendors'!$J$126</f>
        <v>ER10</v>
      </c>
    </row>
    <row r="10" spans="1:16" x14ac:dyDescent="0.35">
      <c r="G10" t="str">
        <f>'parts-vendors'!$E$81</f>
        <v>LCP02 - 30 mm to 60 mm Cage Plate Adapter, 8-32 Tap</v>
      </c>
      <c r="H10">
        <v>1</v>
      </c>
      <c r="I10" s="30">
        <f>'parts-vendors'!$G$81</f>
        <v>39.78</v>
      </c>
      <c r="J10" s="29" t="str">
        <f>'parts-vendors'!$H$81</f>
        <v>https://www.thorlabs.com/thorproduct.cfm?partnumber=LCP02</v>
      </c>
      <c r="K10" t="str">
        <f>'parts-vendors'!$I$81</f>
        <v>thorlabs</v>
      </c>
      <c r="L10" s="31" t="str">
        <f>'parts-vendors'!$J$81</f>
        <v>LCP02</v>
      </c>
      <c r="M10" s="29" t="str">
        <f>'parts-vendors'!$K$81</f>
        <v>LCP02.jpg</v>
      </c>
      <c r="O10">
        <f>'parts-vendors'!M81</f>
        <v>0</v>
      </c>
    </row>
    <row r="11" spans="1:16" x14ac:dyDescent="0.35">
      <c r="F11" t="s">
        <v>17</v>
      </c>
      <c r="G11" t="str">
        <f>'parts-vendors'!$E$117</f>
        <v>ER2-P4 - Cage Assembly Rod, 2" Long, Ø6 mm, 4 Pack</v>
      </c>
      <c r="H11">
        <v>1</v>
      </c>
      <c r="I11" s="30">
        <f>'parts-vendors'!$G$117</f>
        <v>23.18</v>
      </c>
      <c r="J11" s="29" t="str">
        <f>'parts-vendors'!$H$117</f>
        <v>https://www.thorlabs.com/thorproduct.cfm?partnumber=ER2-P4</v>
      </c>
      <c r="K11" s="30" t="str">
        <f>'parts-vendors'!$I$117</f>
        <v>thorlabs</v>
      </c>
      <c r="L11" s="31" t="str">
        <f>'parts-vendors'!$J$117</f>
        <v>ER2-P4</v>
      </c>
      <c r="M11" s="29" t="str">
        <f>'parts-vendors'!$K$117</f>
        <v>ER2-P4.jpg</v>
      </c>
      <c r="O11">
        <f>'parts-vendors'!M117</f>
        <v>0</v>
      </c>
    </row>
    <row r="12" spans="1:16" x14ac:dyDescent="0.35">
      <c r="F12" t="s">
        <v>996</v>
      </c>
      <c r="I12" s="30">
        <f>SUMPRODUCT(H13:H23,I13:I23)</f>
        <v>530.68000000000006</v>
      </c>
      <c r="K12" s="31"/>
      <c r="L12" s="31" t="s">
        <v>9</v>
      </c>
      <c r="M12" s="29" t="s">
        <v>997</v>
      </c>
      <c r="P12" t="s">
        <v>993</v>
      </c>
    </row>
    <row r="13" spans="1:16" ht="14.25" customHeight="1" x14ac:dyDescent="0.35">
      <c r="G13" t="str">
        <f>'parts-vendors'!$E$178</f>
        <v>AC254-045-B - f=45.0 mm, Ø1" Achromatic Doublet, ARC: 650-1050 nm</v>
      </c>
      <c r="H13">
        <v>1</v>
      </c>
      <c r="I13" s="30">
        <f>'parts-vendors'!$G$178</f>
        <v>89</v>
      </c>
      <c r="J13" s="29" t="str">
        <f>'parts-vendors'!$H$178</f>
        <v>https://www.thorlabs.com/thorproduct.cfm?partnumber=AC254-045-B</v>
      </c>
      <c r="K13" t="str">
        <f>'parts-vendors'!$I$178</f>
        <v>thorlabs</v>
      </c>
      <c r="L13" s="31" t="str">
        <f>'parts-vendors'!$J$178</f>
        <v>AC254-045-B</v>
      </c>
      <c r="M13" s="29" t="str">
        <f>'parts-vendors'!$K$178</f>
        <v>AC254-045-B.jpg</v>
      </c>
      <c r="O13">
        <f>'parts-vendors'!M178</f>
        <v>0</v>
      </c>
      <c r="P13" s="43" t="s">
        <v>998</v>
      </c>
    </row>
    <row r="14" spans="1:16" x14ac:dyDescent="0.35">
      <c r="G14" t="str">
        <f>'parts-vendors'!$E$180</f>
        <v>AC254-100-B - f = 100.0 mm, Ø1" Achromatic Doublet, ARC: 650 - 1050 nm</v>
      </c>
      <c r="H14">
        <v>1</v>
      </c>
      <c r="I14" s="30">
        <f>'parts-vendors'!$G$180</f>
        <v>94.42</v>
      </c>
      <c r="J14" s="29" t="str">
        <f>'parts-vendors'!$H$180</f>
        <v>https://www.thorlabs.com/thorproduct.cfm?partnumber=AC254-100-B</v>
      </c>
      <c r="K14" t="str">
        <f>'parts-vendors'!$I$180</f>
        <v>thorlabs</v>
      </c>
      <c r="L14" s="31" t="str">
        <f>'parts-vendors'!$J$180</f>
        <v>AC254-100-B</v>
      </c>
      <c r="M14" t="str">
        <f>'parts-vendors'!$K$180</f>
        <v>AC254-100-B.jpg</v>
      </c>
      <c r="N14">
        <f>'parts-vendors'!L180</f>
        <v>0</v>
      </c>
      <c r="O14">
        <f>'parts-vendors'!M180</f>
        <v>0</v>
      </c>
      <c r="P14" s="44"/>
    </row>
    <row r="15" spans="1:16" x14ac:dyDescent="0.35">
      <c r="G15" t="str">
        <f>'parts-vendors'!$E$82</f>
        <v>SPT1 - Coarse ±1 mm XY Slip Plate Positioner, 30 mm Cage Compatible</v>
      </c>
      <c r="H15">
        <v>2</v>
      </c>
      <c r="I15" s="30">
        <f>'parts-vendors'!$G$82</f>
        <v>66.55</v>
      </c>
      <c r="J15" s="29" t="str">
        <f>'parts-vendors'!$H$82</f>
        <v>https://www.thorlabs.com/thorproduct.cfm?partnumber=SPT1</v>
      </c>
      <c r="K15" s="30" t="str">
        <f>'parts-vendors'!$I$82</f>
        <v>thorlabs</v>
      </c>
      <c r="L15" s="31" t="str">
        <f>'parts-vendors'!$J$82</f>
        <v>SPT1</v>
      </c>
      <c r="M15" s="29" t="str">
        <f>'parts-vendors'!$K$82</f>
        <v>SPT1.jpg</v>
      </c>
      <c r="O15">
        <f>'parts-vendors'!M82</f>
        <v>0</v>
      </c>
    </row>
    <row r="16" spans="1:16" x14ac:dyDescent="0.35">
      <c r="G16" t="str">
        <f>'parts-vendors'!$E$72</f>
        <v>SM1L03 - SM1 Lens Tube, 0.30" Thread Depth, One Retaining Ring Included </v>
      </c>
      <c r="H16">
        <v>1</v>
      </c>
      <c r="I16" s="30">
        <f>'parts-vendors'!$G$72</f>
        <v>12.16</v>
      </c>
      <c r="J16" s="29" t="str">
        <f>'parts-vendors'!$H$72</f>
        <v xml:space="preserve">https://www.thorlabs.com/thorproduct.cfm?partnumber=SM1L03 </v>
      </c>
      <c r="K16" s="30" t="str">
        <f>'parts-vendors'!$I$72</f>
        <v>thorlabs</v>
      </c>
      <c r="L16" s="31" t="str">
        <f>'parts-vendors'!$J$72</f>
        <v>SM1L03</v>
      </c>
      <c r="M16" s="29" t="str">
        <f>'parts-vendors'!$K$72</f>
        <v>SM1L03.jpg</v>
      </c>
      <c r="O16">
        <f>'parts-vendors'!M72</f>
        <v>0</v>
      </c>
    </row>
    <row r="17" spans="1:16" x14ac:dyDescent="0.35">
      <c r="G17" t="str">
        <f>'parts-vendors'!$E$73</f>
        <v>SM1L05 - SM1 Lens Tube, 0.50" Thread Depth, One Retaining Ring Included </v>
      </c>
      <c r="H17">
        <v>1</v>
      </c>
      <c r="I17" s="30">
        <f>'parts-vendors'!$G$73</f>
        <v>12.59</v>
      </c>
      <c r="J17" s="29" t="str">
        <f>'parts-vendors'!$H$73</f>
        <v xml:space="preserve">https://www.thorlabs.com/thorproduct.cfm?partnumber=SM1L05 </v>
      </c>
      <c r="K17" s="30" t="str">
        <f>'parts-vendors'!$I$73</f>
        <v>thorlabs</v>
      </c>
      <c r="L17" s="31" t="str">
        <f>'parts-vendors'!$J$73</f>
        <v>SM1L05</v>
      </c>
      <c r="M17" s="29" t="str">
        <f>'parts-vendors'!$K$73</f>
        <v>SM1L05.jpg</v>
      </c>
      <c r="O17">
        <f>'parts-vendors'!M73</f>
        <v>0</v>
      </c>
    </row>
    <row r="18" spans="1:16" x14ac:dyDescent="0.35">
      <c r="G18" t="str">
        <f>'parts-vendors'!$E$80</f>
        <v>CP20S - 30 mm Cage System Iris, Ø20.0 mm Maximum Aperture</v>
      </c>
      <c r="H18">
        <v>1</v>
      </c>
      <c r="I18" s="6">
        <f>'parts-vendors'!$G$80</f>
        <v>88</v>
      </c>
      <c r="J18" s="29" t="str">
        <f>'parts-vendors'!$H$80</f>
        <v>https://www.thorlabs.com/thorproduct.cfm?partnumber=CP20S</v>
      </c>
      <c r="K18" t="str">
        <f>'parts-vendors'!$I$80</f>
        <v>thorlabs</v>
      </c>
      <c r="L18" s="31" t="str">
        <f>'parts-vendors'!$J$80</f>
        <v>CP20S</v>
      </c>
      <c r="M18" s="29" t="str">
        <f>'parts-vendors'!$K$80</f>
        <v>CP20S.jpg</v>
      </c>
      <c r="O18">
        <f>'parts-vendors'!M80</f>
        <v>0</v>
      </c>
      <c r="P18" t="s">
        <v>995</v>
      </c>
    </row>
    <row r="19" spans="1:16" x14ac:dyDescent="0.35">
      <c r="D19" t="s">
        <v>999</v>
      </c>
      <c r="G19" t="str">
        <f>'parts-vendors'!$E$126</f>
        <v>ER10 - Cage Assembly Rod, 10" Long, Ø6 mm</v>
      </c>
      <c r="H19">
        <v>3</v>
      </c>
      <c r="I19" s="30">
        <f>'parts-vendors'!$G$126</f>
        <v>12.7</v>
      </c>
      <c r="J19" s="29" t="str">
        <f>'parts-vendors'!$H$126</f>
        <v>https://www.thorlabs.com/thorproduct.cfm?partnumber=ER10</v>
      </c>
      <c r="K19" s="30" t="str">
        <f>'parts-vendors'!$I$126</f>
        <v>thorlabs</v>
      </c>
      <c r="L19" s="31" t="str">
        <f>'parts-vendors'!$J$126</f>
        <v>ER10</v>
      </c>
      <c r="M19" t="str">
        <f>'parts-vendors'!$K$126</f>
        <v>ER10.jpg</v>
      </c>
      <c r="N19">
        <f>'parts-vendors'!L126</f>
        <v>0</v>
      </c>
      <c r="O19">
        <f>'parts-vendors'!M126</f>
        <v>0</v>
      </c>
    </row>
    <row r="20" spans="1:16" x14ac:dyDescent="0.35">
      <c r="D20" t="s">
        <v>17</v>
      </c>
      <c r="G20" t="str">
        <f>'parts-vendors'!$E$124</f>
        <v>ER8 - Cage Assembly Rod, 8" Long, Ø6 mm</v>
      </c>
      <c r="H20">
        <v>1</v>
      </c>
      <c r="I20" s="30">
        <f>'parts-vendors'!$G$124</f>
        <v>12.05</v>
      </c>
      <c r="J20" s="29" t="str">
        <f>'parts-vendors'!$H$124</f>
        <v>https://www.thorlabs.com/thorproduct.cfm?partnumber=ER8</v>
      </c>
      <c r="K20" t="str">
        <f>'parts-vendors'!$I$124</f>
        <v>thorlabs</v>
      </c>
      <c r="L20" t="str">
        <f>'parts-vendors'!$J$124</f>
        <v>ER8</v>
      </c>
      <c r="M20" t="str">
        <f>'parts-vendors'!$K$124</f>
        <v>ER8.jpg</v>
      </c>
      <c r="N20">
        <f>'parts-vendors'!L124</f>
        <v>0</v>
      </c>
      <c r="O20">
        <f>'parts-vendors'!M124</f>
        <v>0</v>
      </c>
    </row>
    <row r="21" spans="1:16" x14ac:dyDescent="0.35">
      <c r="D21" t="s">
        <v>1000</v>
      </c>
      <c r="G21" t="str">
        <f>'parts-vendors'!$E$79</f>
        <v>CP35 - 30 mm Cage Plate with Ø1" Double Bore, 8-32 Tap</v>
      </c>
      <c r="H21">
        <v>1</v>
      </c>
      <c r="I21" s="30">
        <f>'parts-vendors'!$G$79</f>
        <v>18.68</v>
      </c>
      <c r="J21" s="29" t="str">
        <f>'parts-vendors'!$H$79</f>
        <v>https://www.thorlabs.com/thorproduct.cfm?partnumber=CP35</v>
      </c>
      <c r="K21" t="str">
        <f>'parts-vendors'!$I$79</f>
        <v>thorlabs</v>
      </c>
      <c r="L21" s="31" t="str">
        <f>'parts-vendors'!$J$79</f>
        <v>CP35</v>
      </c>
      <c r="M21" s="29" t="str">
        <f>'parts-vendors'!$K$79</f>
        <v>CP35.jpg</v>
      </c>
      <c r="O21">
        <f>'parts-vendors'!M79</f>
        <v>0</v>
      </c>
    </row>
    <row r="22" spans="1:16" x14ac:dyDescent="0.35">
      <c r="G22" t="str">
        <f>common!$D$27</f>
        <v>3" post assembly &lt;</v>
      </c>
      <c r="H22">
        <v>1</v>
      </c>
      <c r="I22" s="30">
        <f>common!$G$27</f>
        <v>13.69</v>
      </c>
      <c r="J22" s="29"/>
      <c r="L22" s="31"/>
      <c r="M22" s="30">
        <f>common!$K$27</f>
        <v>0</v>
      </c>
    </row>
    <row r="23" spans="1:16" x14ac:dyDescent="0.35">
      <c r="D23" t="s">
        <v>17</v>
      </c>
      <c r="F23" t="s">
        <v>17</v>
      </c>
      <c r="G23" s="29" t="str">
        <f>common!$D$33</f>
        <v>3" post assembly with short base &lt;</v>
      </c>
      <c r="H23">
        <v>1</v>
      </c>
      <c r="I23" s="30">
        <f>common!$G$33</f>
        <v>18.89</v>
      </c>
      <c r="K23" s="31"/>
      <c r="L23" s="31" t="s">
        <v>9</v>
      </c>
      <c r="M23" s="30">
        <f>common!$K$33</f>
        <v>0</v>
      </c>
    </row>
    <row r="24" spans="1:16" x14ac:dyDescent="0.35">
      <c r="D24" t="s">
        <v>2614</v>
      </c>
      <c r="G24" s="29"/>
      <c r="K24" s="31"/>
      <c r="L24" s="31"/>
      <c r="M24" s="30"/>
    </row>
    <row r="25" spans="1:16" x14ac:dyDescent="0.35">
      <c r="F25" t="s">
        <v>2615</v>
      </c>
      <c r="I25" s="30">
        <f>SUMPRODUCT(H26:H28,I26:I28)</f>
        <v>269.32</v>
      </c>
      <c r="J25" s="29"/>
      <c r="L25" s="31"/>
      <c r="M25" s="29" t="s">
        <v>1001</v>
      </c>
      <c r="P25" t="s">
        <v>1002</v>
      </c>
    </row>
    <row r="26" spans="1:16" x14ac:dyDescent="0.35">
      <c r="G26" t="str">
        <f>'parts-vendors'!$E$83</f>
        <v>CXY1 - 30 mm Cage System, XY Translating Lens Mount for Ø1" Optics</v>
      </c>
      <c r="H26">
        <v>1</v>
      </c>
      <c r="I26" s="30">
        <f>'parts-vendors'!$G$83</f>
        <v>187.2</v>
      </c>
      <c r="J26" s="29" t="str">
        <f>'parts-vendors'!$H$83</f>
        <v>https://www.thorlabs.com/thorproduct.cfm?partnumber=CXY1=ad-image-0</v>
      </c>
      <c r="K26" t="str">
        <f>'parts-vendors'!$I$83</f>
        <v>thorlabs</v>
      </c>
      <c r="L26" s="31" t="str">
        <f>'parts-vendors'!$J$83</f>
        <v>CXY1</v>
      </c>
      <c r="M26" s="29" t="str">
        <f>'parts-vendors'!$K$83</f>
        <v>CXY1.jpg</v>
      </c>
      <c r="O26">
        <f>'parts-vendors'!M83</f>
        <v>0</v>
      </c>
    </row>
    <row r="27" spans="1:16" x14ac:dyDescent="0.35">
      <c r="G27" t="str">
        <f>'parts-vendors'!$E$73</f>
        <v>SM1L05 - SM1 Lens Tube, 0.50" Thread Depth, One Retaining Ring Included </v>
      </c>
      <c r="H27">
        <v>1</v>
      </c>
      <c r="I27" s="30">
        <f>'parts-vendors'!$G$73</f>
        <v>12.59</v>
      </c>
      <c r="J27" s="29" t="str">
        <f>'parts-vendors'!$H$73</f>
        <v xml:space="preserve">https://www.thorlabs.com/thorproduct.cfm?partnumber=SM1L05 </v>
      </c>
      <c r="K27" t="str">
        <f>'parts-vendors'!$I$73</f>
        <v>thorlabs</v>
      </c>
      <c r="L27" s="31" t="str">
        <f>'parts-vendors'!$J$73</f>
        <v>SM1L05</v>
      </c>
      <c r="M27" s="29" t="str">
        <f>'parts-vendors'!$K$73</f>
        <v>SM1L05.jpg</v>
      </c>
      <c r="O27">
        <f>'parts-vendors'!M73</f>
        <v>0</v>
      </c>
      <c r="P27" s="31"/>
    </row>
    <row r="28" spans="1:16" x14ac:dyDescent="0.35">
      <c r="A28" t="s">
        <v>17</v>
      </c>
      <c r="D28" t="s">
        <v>17</v>
      </c>
      <c r="F28" t="s">
        <v>17</v>
      </c>
      <c r="G28" t="str">
        <f>'parts-vendors'!$E$182</f>
        <v xml:space="preserve">P50D - Ø1" Mounted Precision Pinhole, 50 ± 3 µm Pinhole Diameter </v>
      </c>
      <c r="H28">
        <v>1</v>
      </c>
      <c r="I28" s="30">
        <f>'parts-vendors'!$G$182</f>
        <v>69.53</v>
      </c>
      <c r="J28" s="29" t="str">
        <f>'parts-vendors'!$H$182</f>
        <v>https://www.thorlabs.com/thorproduct.cfm?partnumber=P50D</v>
      </c>
      <c r="K28" t="str">
        <f>'parts-vendors'!$I$182</f>
        <v>thorlabs</v>
      </c>
      <c r="L28" s="31" t="str">
        <f>'parts-vendors'!$J$182</f>
        <v>P50D</v>
      </c>
      <c r="M28" s="29" t="str">
        <f>'parts-vendors'!$K$182</f>
        <v>P50D.jpg</v>
      </c>
      <c r="O28">
        <f>'parts-vendors'!M182</f>
        <v>0</v>
      </c>
      <c r="P28" s="31" t="s">
        <v>580</v>
      </c>
    </row>
    <row r="29" spans="1:16" x14ac:dyDescent="0.35">
      <c r="A29" t="s">
        <v>1003</v>
      </c>
    </row>
    <row r="30" spans="1:16" x14ac:dyDescent="0.35">
      <c r="F30" t="s">
        <v>1004</v>
      </c>
      <c r="I30" s="30">
        <f>SUMPRODUCT(H31:H33,I31:I33)</f>
        <v>292.13</v>
      </c>
    </row>
    <row r="31" spans="1:16" x14ac:dyDescent="0.35">
      <c r="G31" t="s">
        <v>593</v>
      </c>
      <c r="H31">
        <v>1</v>
      </c>
      <c r="I31" s="30">
        <v>197.88</v>
      </c>
      <c r="J31" s="29" t="s">
        <v>594</v>
      </c>
      <c r="K31" t="s">
        <v>67</v>
      </c>
      <c r="L31" s="31" t="s">
        <v>595</v>
      </c>
      <c r="P31" t="s">
        <v>597</v>
      </c>
    </row>
    <row r="32" spans="1:16" x14ac:dyDescent="0.35">
      <c r="G32" t="s">
        <v>458</v>
      </c>
      <c r="H32">
        <v>1</v>
      </c>
      <c r="I32" s="30">
        <v>75.48</v>
      </c>
      <c r="J32" s="29" t="s">
        <v>459</v>
      </c>
      <c r="K32" t="s">
        <v>67</v>
      </c>
      <c r="L32" s="31" t="s">
        <v>460</v>
      </c>
      <c r="P32" t="s">
        <v>462</v>
      </c>
    </row>
    <row r="33" spans="1:17" x14ac:dyDescent="0.35">
      <c r="F33" t="s">
        <v>17</v>
      </c>
      <c r="G33" t="s">
        <v>213</v>
      </c>
      <c r="H33">
        <v>1</v>
      </c>
      <c r="I33" s="30">
        <v>18.77</v>
      </c>
      <c r="J33" s="29" t="s">
        <v>214</v>
      </c>
      <c r="K33" t="s">
        <v>67</v>
      </c>
      <c r="L33" s="31" t="s">
        <v>215</v>
      </c>
      <c r="P33" t="s">
        <v>217</v>
      </c>
    </row>
    <row r="34" spans="1:17" x14ac:dyDescent="0.35">
      <c r="F34" t="s">
        <v>1005</v>
      </c>
      <c r="I34" s="30">
        <f>SUMPRODUCT(H35:H39,I35:I39)</f>
        <v>405.5</v>
      </c>
      <c r="K34" s="31"/>
      <c r="L34" s="31" t="s">
        <v>9</v>
      </c>
      <c r="Q34" t="s">
        <v>1006</v>
      </c>
    </row>
    <row r="35" spans="1:17" x14ac:dyDescent="0.35">
      <c r="G35" t="str">
        <f>'parts-vendors'!$E$79</f>
        <v>CP35 - 30 mm Cage Plate with Ø1" Double Bore, 8-32 Tap</v>
      </c>
      <c r="H35">
        <v>1</v>
      </c>
      <c r="I35" s="30">
        <f>'parts-vendors'!$G$79</f>
        <v>18.68</v>
      </c>
      <c r="J35" s="29" t="str">
        <f>'parts-vendors'!$H$79</f>
        <v>https://www.thorlabs.com/thorproduct.cfm?partnumber=CP35</v>
      </c>
      <c r="K35" t="str">
        <f>'parts-vendors'!$I$79</f>
        <v>thorlabs</v>
      </c>
      <c r="L35" s="31" t="str">
        <f>'parts-vendors'!$J$79</f>
        <v>CP35</v>
      </c>
    </row>
    <row r="36" spans="1:17" x14ac:dyDescent="0.35">
      <c r="G36" t="str">
        <f>'parts-vendors'!$E$84</f>
        <v>CP360R - Pivoting, Quick-Release, Ø1" Optic Mount for 30 mm Cage System</v>
      </c>
      <c r="H36">
        <v>1</v>
      </c>
      <c r="I36" s="30">
        <f>'parts-vendors'!$G$84</f>
        <v>95.63</v>
      </c>
      <c r="J36" s="29" t="str">
        <f>'parts-vendors'!$H$84</f>
        <v>https://www.thorlabs.com/thorproduct.cfm?partnumber=CP360R</v>
      </c>
      <c r="K36" t="str">
        <f>'parts-vendors'!$I$84</f>
        <v>thorlabs</v>
      </c>
      <c r="L36" s="31" t="str">
        <f>'parts-vendors'!$J$84</f>
        <v>CP360R</v>
      </c>
      <c r="M36" s="29" t="str">
        <f>'parts-vendors'!$K$84</f>
        <v>CP360R.jpg</v>
      </c>
      <c r="O36">
        <f>'parts-vendors'!M84</f>
        <v>0</v>
      </c>
    </row>
    <row r="37" spans="1:17" x14ac:dyDescent="0.35">
      <c r="G37" t="str">
        <f>'parts-vendors'!$E$183</f>
        <v>UFBS5050 - Ø1" 50:50 (R:T) Low-GDD Ultrafast Beamsplitter, 600 - 1500 nm, 45° AOI</v>
      </c>
      <c r="H37">
        <v>1</v>
      </c>
      <c r="I37" s="30">
        <f>'parts-vendors'!$G$183</f>
        <v>260.10000000000002</v>
      </c>
      <c r="J37" s="29" t="str">
        <f>'parts-vendors'!$H$183</f>
        <v>https://www.thorlabs.com/thorproduct.cfm?partnumber=UFBS5050</v>
      </c>
      <c r="K37" t="str">
        <f>'parts-vendors'!$I$183</f>
        <v>thorlabs</v>
      </c>
      <c r="L37" s="31" t="str">
        <f>'parts-vendors'!$J$183</f>
        <v>UFBS5050</v>
      </c>
      <c r="M37" s="29" t="str">
        <f>'parts-vendors'!$K$183</f>
        <v>UFBS5050.jpg</v>
      </c>
      <c r="O37">
        <f>'parts-vendors'!M183</f>
        <v>0</v>
      </c>
    </row>
    <row r="38" spans="1:17" x14ac:dyDescent="0.35">
      <c r="G38" t="str">
        <f>'parts-vendors'!$E$116</f>
        <v>ER2 - Cage Assembly Rod, 2" Long, Ø6 mm</v>
      </c>
      <c r="H38">
        <v>2</v>
      </c>
      <c r="I38" s="30">
        <f>'parts-vendors'!$G$116</f>
        <v>6.1</v>
      </c>
      <c r="J38" s="29" t="str">
        <f>'parts-vendors'!$H$116</f>
        <v>https://www.thorlabs.com/thorproduct.cfm?partnumber=ER2</v>
      </c>
      <c r="K38" t="str">
        <f>'parts-vendors'!$I$116</f>
        <v>thorlabs</v>
      </c>
      <c r="L38" s="31" t="str">
        <f>'parts-vendors'!$J$116</f>
        <v>ER2</v>
      </c>
      <c r="M38" s="29" t="str">
        <f>'parts-vendors'!$K$116</f>
        <v>ER2.jpg</v>
      </c>
      <c r="O38">
        <f>'parts-vendors'!M116</f>
        <v>0</v>
      </c>
    </row>
    <row r="39" spans="1:17" x14ac:dyDescent="0.35">
      <c r="A39" t="s">
        <v>17</v>
      </c>
      <c r="F39" t="s">
        <v>17</v>
      </c>
      <c r="G39" s="29" t="str">
        <f>common!$D$33</f>
        <v>3" post assembly with short base &lt;</v>
      </c>
      <c r="H39">
        <v>1</v>
      </c>
      <c r="I39" s="30">
        <f>common!$G$33</f>
        <v>18.89</v>
      </c>
      <c r="K39" s="31"/>
      <c r="L39" s="31"/>
    </row>
    <row r="40" spans="1:17" x14ac:dyDescent="0.35">
      <c r="A40" t="s">
        <v>1007</v>
      </c>
    </row>
    <row r="41" spans="1:17" x14ac:dyDescent="0.35">
      <c r="C41" t="s">
        <v>615</v>
      </c>
      <c r="J41" s="29"/>
    </row>
    <row r="42" spans="1:17" x14ac:dyDescent="0.35">
      <c r="E42" t="s">
        <v>1008</v>
      </c>
      <c r="J42" s="29"/>
    </row>
    <row r="43" spans="1:17" x14ac:dyDescent="0.35">
      <c r="G43" t="str">
        <f>'parts-vendors'!$E$203</f>
        <v>PM16-405 - USB Power Meter, Thermal Sensor, 0.19 - 20 µm, 5 W Max</v>
      </c>
      <c r="H43">
        <v>1</v>
      </c>
      <c r="I43" s="30">
        <f>'parts-vendors'!$G$203</f>
        <v>1050</v>
      </c>
      <c r="J43" s="29" t="str">
        <f>'parts-vendors'!$H$203</f>
        <v>https://www.thorlabs.com/thorproduct.cfm?partnumber=PM16-405</v>
      </c>
      <c r="K43" t="str">
        <f>'parts-vendors'!$I$203</f>
        <v>thorlabs</v>
      </c>
      <c r="L43" s="31" t="str">
        <f>'parts-vendors'!$J$203</f>
        <v>PM16-405</v>
      </c>
      <c r="M43" s="29" t="str">
        <f>'parts-vendors'!$K$203</f>
        <v>PM16-405.jpg</v>
      </c>
      <c r="O43">
        <f>'parts-vendors'!M203</f>
        <v>0</v>
      </c>
    </row>
    <row r="44" spans="1:17" x14ac:dyDescent="0.35">
      <c r="F44" t="s">
        <v>1009</v>
      </c>
      <c r="I44">
        <f>SUMPRODUCT(H45:H46,I45:I46)</f>
        <v>1230.8699999999999</v>
      </c>
      <c r="J44" s="29"/>
    </row>
    <row r="45" spans="1:17" x14ac:dyDescent="0.35">
      <c r="G45" t="str">
        <f>'parts-vendors'!$E$202</f>
        <v>S405C - Thermal Power Sensor Head, Surface Absorber, 0.19 - 20 µm, 5 W, Ø10 mm</v>
      </c>
      <c r="H45">
        <v>1</v>
      </c>
      <c r="I45" s="30">
        <f>'parts-vendors'!$G$202</f>
        <v>746.87</v>
      </c>
      <c r="J45" s="29" t="str">
        <f>'parts-vendors'!$H$202</f>
        <v>https://www.thorlabs.com/thorproduct.cfm?partnumber=S405C</v>
      </c>
      <c r="K45" s="30" t="str">
        <f>'parts-vendors'!$I$202</f>
        <v>thorlabs</v>
      </c>
      <c r="L45" t="str">
        <f>'parts-vendors'!$J$202</f>
        <v>S405C</v>
      </c>
      <c r="M45" s="29" t="str">
        <f>'parts-vendors'!$K$202</f>
        <v>S405C.jpg</v>
      </c>
      <c r="O45">
        <f>'parts-vendors'!M202</f>
        <v>0</v>
      </c>
    </row>
    <row r="46" spans="1:17" x14ac:dyDescent="0.35">
      <c r="F46" t="s">
        <v>17</v>
      </c>
      <c r="G46" t="str">
        <f>'parts-vendors'!$E$200</f>
        <v>PM102 - Thermal Sensor Interface with USB, RS232, UART, and Analog Operation</v>
      </c>
      <c r="H46">
        <v>1</v>
      </c>
      <c r="I46" s="30">
        <f>'parts-vendors'!$G$200</f>
        <v>484</v>
      </c>
      <c r="J46" s="29" t="str">
        <f>'parts-vendors'!$H$200</f>
        <v>https://www.thorlabs.com/thorproduct.cfm?partnumber=PM102</v>
      </c>
      <c r="K46" t="str">
        <f>'parts-vendors'!$I$200</f>
        <v>thorlabs</v>
      </c>
      <c r="L46" s="31" t="str">
        <f>'parts-vendors'!$J$200</f>
        <v xml:space="preserve">PM102 </v>
      </c>
      <c r="M46" s="29" t="str">
        <f>'parts-vendors'!$K$200</f>
        <v>PM102.jpg</v>
      </c>
      <c r="O46">
        <f>'parts-vendors'!M200</f>
        <v>0</v>
      </c>
    </row>
    <row r="47" spans="1:17" x14ac:dyDescent="0.35">
      <c r="F47" t="s">
        <v>1010</v>
      </c>
      <c r="I47">
        <f>SUMPRODUCT(H48:H49,I48:I49)</f>
        <v>1821.87</v>
      </c>
      <c r="J47" s="29"/>
    </row>
    <row r="48" spans="1:17" x14ac:dyDescent="0.35">
      <c r="G48" t="str">
        <f>'parts-vendors'!$E$202</f>
        <v>S405C - Thermal Power Sensor Head, Surface Absorber, 0.19 - 20 µm, 5 W, Ø10 mm</v>
      </c>
      <c r="H48">
        <v>1</v>
      </c>
      <c r="I48" s="30">
        <f>'parts-vendors'!$G$202</f>
        <v>746.87</v>
      </c>
      <c r="J48" s="29" t="str">
        <f>'parts-vendors'!$H$202</f>
        <v>https://www.thorlabs.com/thorproduct.cfm?partnumber=S405C</v>
      </c>
      <c r="K48" s="30" t="str">
        <f>'parts-vendors'!$I$202</f>
        <v>thorlabs</v>
      </c>
      <c r="L48" t="str">
        <f>'parts-vendors'!$J$202</f>
        <v>S405C</v>
      </c>
      <c r="M48" s="29" t="str">
        <f>'parts-vendors'!$K$202</f>
        <v>S405C.jpg</v>
      </c>
      <c r="O48">
        <f>'parts-vendors'!M202</f>
        <v>0</v>
      </c>
    </row>
    <row r="49" spans="3:16" x14ac:dyDescent="0.35">
      <c r="F49" t="s">
        <v>17</v>
      </c>
      <c r="G49" t="str">
        <f>'parts-vendors'!$E$199</f>
        <v>PM100D - Compact Power and Energy Meter Console, Digital 4" LCD </v>
      </c>
      <c r="H49">
        <v>1</v>
      </c>
      <c r="I49" s="30">
        <f>'parts-vendors'!$G$199</f>
        <v>1075</v>
      </c>
      <c r="J49" s="29" t="str">
        <f>'parts-vendors'!$H$199</f>
        <v xml:space="preserve">https://www.thorlabs.com/thorproduct.cfm?partnumber=PM100D </v>
      </c>
      <c r="K49" t="str">
        <f>'parts-vendors'!$I$199</f>
        <v>thorlabs</v>
      </c>
      <c r="L49" s="31" t="str">
        <f>'parts-vendors'!$J$199</f>
        <v>PM100D</v>
      </c>
      <c r="M49" s="29" t="str">
        <f>'parts-vendors'!$K$199</f>
        <v>PM100D.jpg</v>
      </c>
      <c r="O49">
        <f>'parts-vendors'!M199</f>
        <v>0</v>
      </c>
    </row>
    <row r="50" spans="3:16" x14ac:dyDescent="0.35">
      <c r="F50" t="s">
        <v>1011</v>
      </c>
    </row>
    <row r="51" spans="3:16" x14ac:dyDescent="0.35">
      <c r="G51" t="s">
        <v>1012</v>
      </c>
      <c r="H51">
        <v>1</v>
      </c>
    </row>
    <row r="52" spans="3:16" x14ac:dyDescent="0.35">
      <c r="G52" t="s">
        <v>1013</v>
      </c>
      <c r="H52">
        <v>1</v>
      </c>
    </row>
    <row r="53" spans="3:16" x14ac:dyDescent="0.35">
      <c r="G53" t="s">
        <v>1014</v>
      </c>
      <c r="H53">
        <v>1</v>
      </c>
    </row>
    <row r="54" spans="3:16" x14ac:dyDescent="0.35">
      <c r="E54" t="s">
        <v>17</v>
      </c>
      <c r="F54" t="s">
        <v>17</v>
      </c>
      <c r="G54" t="s">
        <v>1015</v>
      </c>
      <c r="H54">
        <v>1</v>
      </c>
      <c r="K54" t="s">
        <v>855</v>
      </c>
    </row>
    <row r="55" spans="3:16" x14ac:dyDescent="0.35">
      <c r="F55" t="s">
        <v>1016</v>
      </c>
      <c r="I55" s="30">
        <f>SUMPRODUCT(H56:H58,I56:I58)</f>
        <v>1883.4699999999998</v>
      </c>
      <c r="M55" s="29" t="s">
        <v>1017</v>
      </c>
      <c r="N55" s="29"/>
      <c r="P55" t="s">
        <v>1018</v>
      </c>
    </row>
    <row r="56" spans="3:16" x14ac:dyDescent="0.35">
      <c r="G56" t="str">
        <f>$F$47</f>
        <v>power meter, with display, Thorlabs &lt;</v>
      </c>
      <c r="H56">
        <v>1</v>
      </c>
      <c r="I56" s="30">
        <f>$I$47</f>
        <v>1821.87</v>
      </c>
    </row>
    <row r="57" spans="3:16" x14ac:dyDescent="0.35">
      <c r="G57" t="str">
        <f>'parts-vendors'!$E$86</f>
        <v>CP30 - 30 mm to 30 mm Cage System Right-Angle Adapter</v>
      </c>
      <c r="H57">
        <v>1</v>
      </c>
      <c r="I57" s="30">
        <f>'parts-vendors'!$G$86</f>
        <v>51.5</v>
      </c>
      <c r="J57" t="str">
        <f>'parts-vendors'!$H$86</f>
        <v>https://www.thorlabs.com/thorproduct.cfm?partnumber=CP30</v>
      </c>
      <c r="K57" s="31" t="str">
        <f>'parts-vendors'!$I$86</f>
        <v>thorlabs</v>
      </c>
      <c r="L57" s="31" t="str">
        <f>'parts-vendors'!$J$86</f>
        <v>CP30</v>
      </c>
      <c r="M57" s="29" t="str">
        <f>'parts-vendors'!$K$86</f>
        <v>CP30.jpg</v>
      </c>
      <c r="O57">
        <f>'parts-vendors'!M86</f>
        <v>0</v>
      </c>
    </row>
    <row r="58" spans="3:16" x14ac:dyDescent="0.35">
      <c r="C58" t="s">
        <v>17</v>
      </c>
      <c r="F58" t="s">
        <v>17</v>
      </c>
      <c r="G58" t="str">
        <f>'parts-vendors'!$E$112</f>
        <v>ER1 - Cage Assembly Rod, 1" Long, Ø6 mm</v>
      </c>
      <c r="H58">
        <v>2</v>
      </c>
      <c r="I58" s="30">
        <f>'parts-vendors'!$G$112</f>
        <v>5.05</v>
      </c>
      <c r="J58" t="str">
        <f>'parts-vendors'!$H$112</f>
        <v>https://www.thorlabs.com/thorproduct.cfm?partnumber=ER1</v>
      </c>
      <c r="K58" t="str">
        <f>'parts-vendors'!$I$112</f>
        <v>thorlabs</v>
      </c>
      <c r="L58" s="31" t="str">
        <f>'parts-vendors'!$J$112</f>
        <v>ER1</v>
      </c>
      <c r="M58" s="29" t="str">
        <f>'parts-vendors'!$K$112</f>
        <v>ER1.jpg</v>
      </c>
      <c r="O58">
        <f>'parts-vendors'!M112</f>
        <v>0</v>
      </c>
    </row>
    <row r="59" spans="3:16" x14ac:dyDescent="0.35">
      <c r="C59" t="s">
        <v>1019</v>
      </c>
    </row>
    <row r="60" spans="3:16" x14ac:dyDescent="0.35">
      <c r="D60" t="s">
        <v>1020</v>
      </c>
    </row>
    <row r="61" spans="3:16" x14ac:dyDescent="0.35">
      <c r="F61" t="s">
        <v>914</v>
      </c>
      <c r="I61">
        <f>SUMPRODUCT(H62:H64,I62:I64)</f>
        <v>11250</v>
      </c>
    </row>
    <row r="62" spans="3:16" x14ac:dyDescent="0.35">
      <c r="G62" t="str">
        <f>'parts-vendors'!$E$336</f>
        <v>model 350-80-LA-02-RP KD*P series E-O modulator with 3.5mm aperture and removable output polarizer</v>
      </c>
      <c r="H62">
        <v>1</v>
      </c>
      <c r="I62">
        <f>'parts-vendors'!$G$336</f>
        <v>5100</v>
      </c>
      <c r="J62">
        <f>'parts-vendors'!$H$336</f>
        <v>0</v>
      </c>
      <c r="K62" t="str">
        <f>'parts-vendors'!$I$336</f>
        <v>conoptics</v>
      </c>
      <c r="L62">
        <f>'parts-vendors'!$J$336</f>
        <v>0</v>
      </c>
      <c r="M62">
        <f>'parts-vendors'!$K$336</f>
        <v>0</v>
      </c>
      <c r="O62">
        <f>'parts-vendors'!M336</f>
        <v>0</v>
      </c>
    </row>
    <row r="63" spans="3:16" x14ac:dyDescent="0.35">
      <c r="G63" t="str">
        <f>'parts-vendors'!$E$337</f>
        <v>model 302RM driver, DC-to-250KHz Bandwidth, 1us Rise/Fall, 750V</v>
      </c>
      <c r="H63">
        <v>1</v>
      </c>
      <c r="I63">
        <f>'parts-vendors'!$G$337</f>
        <v>5300</v>
      </c>
      <c r="J63">
        <f>'parts-vendors'!$H$337</f>
        <v>0</v>
      </c>
      <c r="K63" t="str">
        <f>'parts-vendors'!$I$337</f>
        <v>conoptics</v>
      </c>
      <c r="L63">
        <f>'parts-vendors'!$J$337</f>
        <v>0</v>
      </c>
      <c r="M63">
        <f>'parts-vendors'!$K$337</f>
        <v>0</v>
      </c>
      <c r="O63">
        <f>'parts-vendors'!M337</f>
        <v>0</v>
      </c>
    </row>
    <row r="64" spans="3:16" x14ac:dyDescent="0.35">
      <c r="F64" t="s">
        <v>17</v>
      </c>
      <c r="G64" t="str">
        <f>'parts-vendors'!$E$338</f>
        <v>BK option used to minimize piezo-electric resonanses for model 350 series</v>
      </c>
      <c r="H64">
        <v>1</v>
      </c>
      <c r="I64">
        <f>'parts-vendors'!$G$338</f>
        <v>850</v>
      </c>
      <c r="J64">
        <f>'parts-vendors'!$H$338</f>
        <v>0</v>
      </c>
      <c r="K64" t="str">
        <f>'parts-vendors'!$I$338</f>
        <v>conoptics</v>
      </c>
      <c r="L64">
        <f>'parts-vendors'!$J$338</f>
        <v>0</v>
      </c>
      <c r="M64">
        <f>'parts-vendors'!$K$338</f>
        <v>0</v>
      </c>
      <c r="O64">
        <f>'parts-vendors'!M338</f>
        <v>0</v>
      </c>
    </row>
    <row r="65" spans="2:16" x14ac:dyDescent="0.35">
      <c r="F65" t="s">
        <v>1021</v>
      </c>
      <c r="I65">
        <f>SUMPRODUCT(H66:H68,I66:I68)</f>
        <v>253.84</v>
      </c>
    </row>
    <row r="66" spans="2:16" x14ac:dyDescent="0.35">
      <c r="G66" t="s">
        <v>1022</v>
      </c>
      <c r="H66">
        <v>2</v>
      </c>
      <c r="I66">
        <v>42.2</v>
      </c>
      <c r="J66" s="29" t="s">
        <v>298</v>
      </c>
      <c r="K66" t="s">
        <v>67</v>
      </c>
      <c r="L66" t="s">
        <v>299</v>
      </c>
    </row>
    <row r="67" spans="2:16" x14ac:dyDescent="0.35">
      <c r="G67" t="s">
        <v>1023</v>
      </c>
      <c r="H67">
        <v>2</v>
      </c>
      <c r="I67">
        <v>71.03</v>
      </c>
      <c r="J67" s="29" t="s">
        <v>1024</v>
      </c>
      <c r="K67" t="s">
        <v>67</v>
      </c>
      <c r="L67" t="s">
        <v>1025</v>
      </c>
    </row>
    <row r="68" spans="2:16" x14ac:dyDescent="0.35">
      <c r="C68" t="s">
        <v>17</v>
      </c>
      <c r="D68" t="s">
        <v>17</v>
      </c>
      <c r="F68" t="s">
        <v>17</v>
      </c>
      <c r="G68" t="str">
        <f>common!$D$27</f>
        <v>3" post assembly &lt;</v>
      </c>
      <c r="H68">
        <v>2</v>
      </c>
      <c r="I68" s="30">
        <f>common!$G$27</f>
        <v>13.69</v>
      </c>
      <c r="J68" s="30">
        <f>common!$H$27</f>
        <v>0</v>
      </c>
      <c r="K68" s="30">
        <f>common!$I$27</f>
        <v>0</v>
      </c>
      <c r="L68" s="30">
        <f>common!$J$27</f>
        <v>0</v>
      </c>
      <c r="M68" s="30">
        <f>common!$K$27</f>
        <v>0</v>
      </c>
      <c r="N68" s="30"/>
      <c r="O68" s="30">
        <f>common!M27</f>
        <v>0</v>
      </c>
    </row>
    <row r="69" spans="2:16" x14ac:dyDescent="0.35">
      <c r="B69" t="s">
        <v>1026</v>
      </c>
    </row>
    <row r="70" spans="2:16" x14ac:dyDescent="0.35">
      <c r="C70" t="s">
        <v>1027</v>
      </c>
    </row>
    <row r="71" spans="2:16" x14ac:dyDescent="0.35">
      <c r="E71" t="s">
        <v>1028</v>
      </c>
    </row>
    <row r="72" spans="2:16" x14ac:dyDescent="0.35">
      <c r="F72" t="s">
        <v>1029</v>
      </c>
      <c r="I72" s="30">
        <f>SUMPRODUCT(H73:H74,I73:I74)</f>
        <v>859</v>
      </c>
      <c r="J72" s="29"/>
      <c r="K72" s="31"/>
      <c r="L72" s="31"/>
      <c r="M72" s="29"/>
      <c r="N72" s="29"/>
      <c r="P72" s="31"/>
    </row>
    <row r="73" spans="2:16" x14ac:dyDescent="0.35">
      <c r="G73" t="str">
        <f>'parts-vendors'!$E$192</f>
        <v>GL10-B Mounted Glan-Laser Polarizer, Ø10 mm CA, AR Coating: 650 - 1050 nm</v>
      </c>
      <c r="H73">
        <v>1</v>
      </c>
      <c r="I73" s="30">
        <f>'parts-vendors'!$G$192</f>
        <v>806</v>
      </c>
      <c r="J73" s="29" t="str">
        <f>'parts-vendors'!$H$192</f>
        <v xml:space="preserve">https://www.thorlabs.com/thorproduct.cfm?partnumber=GL10-B </v>
      </c>
      <c r="K73" s="31" t="str">
        <f>'parts-vendors'!$I$192</f>
        <v>thorlabs</v>
      </c>
      <c r="L73" s="31" t="str">
        <f>'parts-vendors'!$J$192</f>
        <v xml:space="preserve">GL10-B </v>
      </c>
      <c r="M73" t="str">
        <f>'parts-vendors'!$K$192</f>
        <v>GL10-B.jpg</v>
      </c>
      <c r="N73">
        <f>'parts-vendors'!L192</f>
        <v>0</v>
      </c>
      <c r="O73">
        <f>'parts-vendors'!M192</f>
        <v>0</v>
      </c>
      <c r="P73" s="31"/>
    </row>
    <row r="74" spans="2:16" x14ac:dyDescent="0.35">
      <c r="F74" t="s">
        <v>17</v>
      </c>
      <c r="G74" t="str">
        <f>'parts-vendors'!$E$142</f>
        <v>SM1PM10 - SM1 Lens Tube Mount for 8 mm and 10 mm Mounted Polarizing Prisms</v>
      </c>
      <c r="H74">
        <v>1</v>
      </c>
      <c r="I74" s="30">
        <f>'parts-vendors'!$G$142</f>
        <v>53</v>
      </c>
      <c r="J74" s="29" t="str">
        <f>'parts-vendors'!$H$142</f>
        <v xml:space="preserve">https://www.thorlabs.com/thorproduct.cfm?partnumber=SM1PM10 </v>
      </c>
      <c r="K74" t="str">
        <f>'parts-vendors'!$I$142</f>
        <v>thorlabs</v>
      </c>
      <c r="L74" s="31" t="str">
        <f>'parts-vendors'!$J$142</f>
        <v>SM1PM10</v>
      </c>
      <c r="M74" s="29" t="str">
        <f>'parts-vendors'!$K$142</f>
        <v>SM1PM10.jpg</v>
      </c>
      <c r="N74">
        <f>'parts-vendors'!L142</f>
        <v>0</v>
      </c>
      <c r="O74">
        <f>'parts-vendors'!M142</f>
        <v>0</v>
      </c>
      <c r="P74" s="31"/>
    </row>
    <row r="75" spans="2:16" x14ac:dyDescent="0.35">
      <c r="F75" t="s">
        <v>1030</v>
      </c>
      <c r="I75" s="30">
        <f>SUMPRODUCT(H76:H78,I76:I78)</f>
        <v>785.03</v>
      </c>
      <c r="J75" s="29"/>
      <c r="L75" s="31"/>
      <c r="P75" s="31"/>
    </row>
    <row r="76" spans="2:16" x14ac:dyDescent="0.35">
      <c r="G76" t="s">
        <v>1031</v>
      </c>
      <c r="H76">
        <v>1</v>
      </c>
      <c r="I76" s="30">
        <v>712.03</v>
      </c>
      <c r="J76" s="29" t="s">
        <v>1032</v>
      </c>
      <c r="K76" t="s">
        <v>67</v>
      </c>
      <c r="L76" s="31" t="s">
        <v>1033</v>
      </c>
      <c r="P76" s="31"/>
    </row>
    <row r="77" spans="2:16" x14ac:dyDescent="0.35">
      <c r="G77" t="s">
        <v>1034</v>
      </c>
      <c r="H77">
        <v>1</v>
      </c>
      <c r="I77" s="30">
        <v>52.22</v>
      </c>
      <c r="J77" s="29" t="s">
        <v>1035</v>
      </c>
      <c r="K77" s="31" t="s">
        <v>67</v>
      </c>
      <c r="L77" s="31" t="s">
        <v>1036</v>
      </c>
      <c r="P77" s="31"/>
    </row>
    <row r="78" spans="2:16" x14ac:dyDescent="0.35">
      <c r="F78" t="s">
        <v>17</v>
      </c>
      <c r="G78" t="s">
        <v>1037</v>
      </c>
      <c r="H78">
        <v>1</v>
      </c>
      <c r="I78" s="30">
        <v>20.78</v>
      </c>
      <c r="J78" s="29" t="s">
        <v>1038</v>
      </c>
      <c r="K78" s="31" t="s">
        <v>67</v>
      </c>
      <c r="L78" s="31" t="s">
        <v>1039</v>
      </c>
      <c r="P78" s="31"/>
    </row>
    <row r="79" spans="2:16" x14ac:dyDescent="0.35">
      <c r="F79" t="s">
        <v>1040</v>
      </c>
      <c r="I79" s="30">
        <f>SUMPRODUCT(H80:H81,I80:I81)</f>
        <v>770</v>
      </c>
      <c r="J79" s="29"/>
      <c r="K79" s="31"/>
      <c r="L79" s="31"/>
      <c r="P79" s="31"/>
    </row>
    <row r="80" spans="2:16" x14ac:dyDescent="0.35">
      <c r="G80" t="s">
        <v>1041</v>
      </c>
      <c r="H80">
        <v>1</v>
      </c>
      <c r="I80" s="30">
        <v>770</v>
      </c>
      <c r="J80" s="29" t="s">
        <v>1042</v>
      </c>
      <c r="K80" s="31" t="s">
        <v>1043</v>
      </c>
      <c r="L80" s="31" t="s">
        <v>1044</v>
      </c>
      <c r="P80" s="31" t="s">
        <v>1045</v>
      </c>
    </row>
    <row r="81" spans="3:16" x14ac:dyDescent="0.35">
      <c r="E81" t="s">
        <v>17</v>
      </c>
      <c r="F81" t="s">
        <v>17</v>
      </c>
      <c r="G81" t="s">
        <v>1046</v>
      </c>
      <c r="J81" s="29"/>
      <c r="K81" s="31"/>
      <c r="L81" s="31"/>
      <c r="P81" s="31"/>
    </row>
    <row r="82" spans="3:16" x14ac:dyDescent="0.35">
      <c r="F82" t="s">
        <v>1047</v>
      </c>
      <c r="I82" s="30">
        <f>SUMPRODUCT(H83:H84,I83:I84)</f>
        <v>872.42</v>
      </c>
      <c r="J82" s="29"/>
      <c r="K82" s="31"/>
      <c r="L82" s="31"/>
      <c r="M82" s="29" t="s">
        <v>1048</v>
      </c>
      <c r="N82" s="29"/>
      <c r="P82" s="31"/>
    </row>
    <row r="83" spans="3:16" x14ac:dyDescent="0.35">
      <c r="G83" t="str">
        <f>$F$75</f>
        <v>GL5-B based mounted polarizer &lt;</v>
      </c>
      <c r="H83">
        <v>1</v>
      </c>
      <c r="I83" s="30">
        <f>$I$75</f>
        <v>785.03</v>
      </c>
      <c r="J83" s="11">
        <f>$J$75</f>
        <v>0</v>
      </c>
      <c r="K83" s="31">
        <f>$K$75</f>
        <v>0</v>
      </c>
      <c r="L83" s="31">
        <f>$L$75</f>
        <v>0</v>
      </c>
      <c r="M83" s="30">
        <f>$M$75</f>
        <v>0</v>
      </c>
      <c r="N83" s="30"/>
      <c r="O83" s="30">
        <f>O75</f>
        <v>0</v>
      </c>
      <c r="P83" s="31"/>
    </row>
    <row r="84" spans="3:16" x14ac:dyDescent="0.35">
      <c r="F84" t="s">
        <v>17</v>
      </c>
      <c r="G84" t="str">
        <f>'parts-vendors'!$E$85</f>
        <v>CRM1 - Cage Rotation Mount for Ø1" Optics, SM1 Threaded, 8-32 Tap</v>
      </c>
      <c r="H84">
        <v>1</v>
      </c>
      <c r="I84" s="30">
        <f>'parts-vendors'!$G$85</f>
        <v>87.39</v>
      </c>
      <c r="J84" s="29" t="str">
        <f>HYPERLINK('parts-vendors'!H85)</f>
        <v>https://www.thorlabs.com/thorproduct.cfm?partnumber=CRM1</v>
      </c>
      <c r="K84" t="str">
        <f>'parts-vendors'!$I$85</f>
        <v>thorlabs</v>
      </c>
      <c r="L84" s="31" t="str">
        <f>'parts-vendors'!$J$85</f>
        <v>CRM1</v>
      </c>
      <c r="M84" s="29" t="str">
        <f>'parts-vendors'!$K$85</f>
        <v>CRM1.jpg</v>
      </c>
      <c r="O84">
        <f>'parts-vendors'!M85</f>
        <v>0</v>
      </c>
      <c r="P84" s="31"/>
    </row>
    <row r="85" spans="3:16" x14ac:dyDescent="0.35">
      <c r="F85" t="s">
        <v>1049</v>
      </c>
      <c r="J85" s="29"/>
      <c r="L85" s="31"/>
      <c r="M85" s="29" t="s">
        <v>1050</v>
      </c>
      <c r="P85" s="31"/>
    </row>
    <row r="86" spans="3:16" x14ac:dyDescent="0.35">
      <c r="G86" t="str">
        <f>$F$72</f>
        <v>GL10-B based mounted polarizer &lt;</v>
      </c>
      <c r="H86">
        <v>1</v>
      </c>
      <c r="I86" s="30">
        <f>$I$72</f>
        <v>859</v>
      </c>
      <c r="J86" s="29"/>
      <c r="L86" s="31"/>
      <c r="M86" s="29">
        <f>$M$72</f>
        <v>0</v>
      </c>
      <c r="P86" s="31"/>
    </row>
    <row r="87" spans="3:16" x14ac:dyDescent="0.35">
      <c r="C87" t="s">
        <v>17</v>
      </c>
      <c r="F87" t="s">
        <v>17</v>
      </c>
      <c r="G87" t="str">
        <f>'parts-vendors'!$E$85</f>
        <v>CRM1 - Cage Rotation Mount for Ø1" Optics, SM1 Threaded, 8-32 Tap</v>
      </c>
      <c r="H87">
        <v>1</v>
      </c>
      <c r="I87" s="30">
        <f>'parts-vendors'!$G$85</f>
        <v>87.39</v>
      </c>
      <c r="J87" s="29" t="str">
        <f>'parts-vendors'!$H$85</f>
        <v>https://www.thorlabs.com/thorproduct.cfm?partnumber=CRM1</v>
      </c>
      <c r="K87" t="str">
        <f>'parts-vendors'!$I$85</f>
        <v>thorlabs</v>
      </c>
      <c r="L87" s="31" t="str">
        <f>'parts-vendors'!$J$85</f>
        <v>CRM1</v>
      </c>
      <c r="M87" s="29" t="str">
        <f>'parts-vendors'!$K$85</f>
        <v>CRM1.jpg</v>
      </c>
      <c r="N87">
        <f>'parts-vendors'!L85</f>
        <v>0</v>
      </c>
      <c r="O87">
        <f>'parts-vendors'!M85</f>
        <v>0</v>
      </c>
      <c r="P87" s="31"/>
    </row>
    <row r="88" spans="3:16" x14ac:dyDescent="0.35">
      <c r="C88" t="s">
        <v>1051</v>
      </c>
      <c r="J88" s="29"/>
      <c r="K88" s="30"/>
      <c r="P88" s="31"/>
    </row>
    <row r="89" spans="3:16" x14ac:dyDescent="0.35">
      <c r="E89" t="s">
        <v>1052</v>
      </c>
      <c r="J89" s="29"/>
      <c r="K89" s="30"/>
      <c r="P89" s="31" t="s">
        <v>1053</v>
      </c>
    </row>
    <row r="90" spans="3:16" x14ac:dyDescent="0.35">
      <c r="G90" t="str">
        <f>'parts-vendors'!$E$184</f>
        <v>AHWP05M-980 - Ø1/2" Mounted Achromatic Half-Wave Plate, Ø1" Mount, 690 - 1200 nm</v>
      </c>
      <c r="H90">
        <v>1</v>
      </c>
      <c r="I90" s="30">
        <f>'parts-vendors'!$G$184</f>
        <v>839.43</v>
      </c>
      <c r="J90" s="29" t="str">
        <f>'parts-vendors'!$H$184</f>
        <v>https://www.thorlabs.com/thorproduct.cfm?partnumber=AHWP05M-980</v>
      </c>
      <c r="K90" s="30" t="str">
        <f>'parts-vendors'!$I$184</f>
        <v>thorlabs</v>
      </c>
      <c r="L90" s="31" t="str">
        <f>'parts-vendors'!$J$184</f>
        <v>AHWP05M-980</v>
      </c>
      <c r="M90" t="str">
        <f>'parts-vendors'!$K$184</f>
        <v>AHWP05M-980.jpg</v>
      </c>
      <c r="P90" s="31"/>
    </row>
    <row r="91" spans="3:16" x14ac:dyDescent="0.35">
      <c r="G91" t="str">
        <f>'parts-vendors'!$E$185</f>
        <v>AHWP10M-980 - Ø1" Mounted Achromatic Half-Wave Plate, SM1-Threaded Mount, 690 - 1200 nm</v>
      </c>
      <c r="H91">
        <v>1</v>
      </c>
      <c r="I91" s="30">
        <f>'parts-vendors'!$G$185</f>
        <v>884</v>
      </c>
      <c r="J91" s="29" t="str">
        <f>'parts-vendors'!$H$185</f>
        <v xml:space="preserve">https://www.thorlabs.com/thorproduct.cfm?partnumber=AHWP10M-980 </v>
      </c>
      <c r="K91" s="30" t="str">
        <f>'parts-vendors'!$I$185</f>
        <v>thorlabs</v>
      </c>
      <c r="L91" s="31" t="str">
        <f>'parts-vendors'!$J$185</f>
        <v>AHWP10M-980</v>
      </c>
      <c r="M91" t="str">
        <f>'parts-vendors'!$K$185</f>
        <v>AHWP10M-980.jpg</v>
      </c>
      <c r="P91" s="31"/>
    </row>
    <row r="92" spans="3:16" x14ac:dyDescent="0.35">
      <c r="C92" t="s">
        <v>17</v>
      </c>
      <c r="E92" t="s">
        <v>17</v>
      </c>
      <c r="G92" t="str">
        <f>'parts-vendors'!$E$240</f>
        <v>Achromatic Waveplate, Half-Wave, Quartz-MgF2, 25.4 mm, 700-1000 nm</v>
      </c>
      <c r="H92">
        <v>1</v>
      </c>
      <c r="I92" s="30">
        <f>'parts-vendors'!$G$240</f>
        <v>897</v>
      </c>
      <c r="J92" s="29" t="str">
        <f>'parts-vendors'!$H$240</f>
        <v>https://www.newport.com/p/10RP52-2B</v>
      </c>
      <c r="K92" s="30" t="str">
        <f>'parts-vendors'!$I$240</f>
        <v>newport</v>
      </c>
      <c r="L92" s="31" t="str">
        <f>'parts-vendors'!$J$240</f>
        <v>10RP52-2B</v>
      </c>
      <c r="M92">
        <f>'parts-vendors'!$K$240</f>
        <v>0</v>
      </c>
      <c r="O92">
        <f>'parts-vendors'!M240</f>
        <v>0</v>
      </c>
      <c r="P92" s="31"/>
    </row>
    <row r="93" spans="3:16" x14ac:dyDescent="0.35">
      <c r="C93" t="s">
        <v>1054</v>
      </c>
      <c r="J93" s="29"/>
      <c r="K93" s="30"/>
      <c r="P93" s="31"/>
    </row>
    <row r="94" spans="3:16" x14ac:dyDescent="0.35">
      <c r="D94" t="s">
        <v>1055</v>
      </c>
      <c r="J94" s="29"/>
      <c r="K94" s="30"/>
      <c r="P94" s="31"/>
    </row>
    <row r="95" spans="3:16" x14ac:dyDescent="0.35">
      <c r="F95" t="s">
        <v>1056</v>
      </c>
      <c r="I95" s="30">
        <f>SUMPRODUCT(H96:H99,I96:I99)</f>
        <v>14.67</v>
      </c>
      <c r="J95" s="29"/>
      <c r="K95" s="30"/>
      <c r="P95" s="31"/>
    </row>
    <row r="96" spans="3:16" x14ac:dyDescent="0.35">
      <c r="G96" t="str">
        <f>'parts-vendors'!$E$327</f>
        <v>O-Ring Pulleys, 1"</v>
      </c>
      <c r="H96">
        <v>1</v>
      </c>
      <c r="I96" s="30">
        <f>'parts-vendors'!$G$327</f>
        <v>5.99</v>
      </c>
      <c r="J96" s="29" t="str">
        <f>'parts-vendors'!$H$327</f>
        <v>https://www.servocity.com/smooth-hub-pulleys</v>
      </c>
      <c r="K96" t="str">
        <f>'parts-vendors'!$I$327</f>
        <v>servocity</v>
      </c>
      <c r="L96" s="14">
        <f>'parts-vendors'!$J$327</f>
        <v>615130</v>
      </c>
      <c r="M96">
        <f>'parts-vendors'!$K$327</f>
        <v>0</v>
      </c>
      <c r="O96">
        <f>'parts-vendors'!M327</f>
        <v>0</v>
      </c>
      <c r="P96" s="31"/>
    </row>
    <row r="97" spans="4:16" x14ac:dyDescent="0.35">
      <c r="G97" t="str">
        <f>'parts-vendors'!$E$328</f>
        <v>O-Ring Pulleys, 2"</v>
      </c>
      <c r="H97">
        <v>1</v>
      </c>
      <c r="I97" s="30">
        <f>'parts-vendors'!$G$328</f>
        <v>7.99</v>
      </c>
      <c r="J97" s="29" t="str">
        <f>'parts-vendors'!$H$328</f>
        <v>https://www.servocity.com/smooth-hub-pulleys</v>
      </c>
      <c r="K97" t="str">
        <f>'parts-vendors'!$I$328</f>
        <v>servocity</v>
      </c>
      <c r="L97" s="14">
        <f>'parts-vendors'!$J$328</f>
        <v>615134</v>
      </c>
      <c r="M97">
        <f>'parts-vendors'!$K$328</f>
        <v>0</v>
      </c>
      <c r="O97">
        <f>'parts-vendors'!M328</f>
        <v>0</v>
      </c>
      <c r="P97" s="31"/>
    </row>
    <row r="98" spans="4:16" x14ac:dyDescent="0.35">
      <c r="G98" t="str">
        <f>'parts-vendors'!$E$330</f>
        <v>1/8" O-Ring Belts, 3.5"</v>
      </c>
      <c r="H98">
        <v>1</v>
      </c>
      <c r="I98" s="30">
        <f>'parts-vendors'!$G$330</f>
        <v>0.69</v>
      </c>
      <c r="J98" s="29" t="str">
        <f>'parts-vendors'!$H$330</f>
        <v>https://www.servocity.com/0-125-1-8-o-ring-belts</v>
      </c>
      <c r="K98" t="str">
        <f>'parts-vendors'!$I$330</f>
        <v>servocity</v>
      </c>
      <c r="L98" s="31">
        <f>'parts-vendors'!$J$330</f>
        <v>636120</v>
      </c>
      <c r="M98">
        <f>'parts-vendors'!$K$330</f>
        <v>0</v>
      </c>
      <c r="O98">
        <f>'parts-vendors'!M330</f>
        <v>0</v>
      </c>
      <c r="P98" s="31"/>
    </row>
    <row r="99" spans="4:16" x14ac:dyDescent="0.35">
      <c r="F99" t="s">
        <v>17</v>
      </c>
      <c r="G99" t="s">
        <v>1057</v>
      </c>
      <c r="H99">
        <v>1</v>
      </c>
      <c r="J99" s="29"/>
      <c r="K99" s="31" t="s">
        <v>855</v>
      </c>
      <c r="L99" s="31"/>
      <c r="M99" s="29" t="s">
        <v>1058</v>
      </c>
      <c r="N99" s="29"/>
      <c r="P99" s="31"/>
    </row>
    <row r="100" spans="4:16" x14ac:dyDescent="0.35">
      <c r="F100" t="s">
        <v>1059</v>
      </c>
      <c r="I100" s="30">
        <f>SUMPRODUCT(H101:H103,I101:I103)</f>
        <v>34.44</v>
      </c>
      <c r="J100" s="29"/>
      <c r="K100" s="30"/>
      <c r="M100" s="29" t="s">
        <v>1060</v>
      </c>
      <c r="N100" s="29"/>
      <c r="P100" s="31"/>
    </row>
    <row r="101" spans="4:16" x14ac:dyDescent="0.35">
      <c r="G101" t="str">
        <f>'parts-vendors'!$E$321</f>
        <v>Hitec HS-422 Servo Motor</v>
      </c>
      <c r="H101">
        <v>1</v>
      </c>
      <c r="I101" s="30">
        <f>'parts-vendors'!$G$321</f>
        <v>11.49</v>
      </c>
      <c r="J101" s="29" t="str">
        <f>'parts-vendors'!$H$321</f>
        <v>https://www.servocity.com/hs-422-servo</v>
      </c>
      <c r="K101" s="31" t="str">
        <f>'parts-vendors'!$I$321</f>
        <v>servocity</v>
      </c>
      <c r="L101" s="31" t="str">
        <f>'parts-vendors'!$J$321</f>
        <v>31422S</v>
      </c>
      <c r="M101">
        <f>'parts-vendors'!$K$321</f>
        <v>0</v>
      </c>
      <c r="O101">
        <f>'parts-vendors'!M321</f>
        <v>0</v>
      </c>
      <c r="P101" s="31"/>
    </row>
    <row r="102" spans="4:16" x14ac:dyDescent="0.35">
      <c r="G102" t="s">
        <v>1061</v>
      </c>
      <c r="H102">
        <v>1</v>
      </c>
      <c r="J102" s="29"/>
      <c r="K102" s="31" t="s">
        <v>855</v>
      </c>
      <c r="L102" s="31"/>
      <c r="M102" s="29" t="s">
        <v>1062</v>
      </c>
      <c r="N102" s="29"/>
      <c r="P102" s="31"/>
    </row>
    <row r="103" spans="4:16" x14ac:dyDescent="0.35">
      <c r="F103" t="s">
        <v>17</v>
      </c>
      <c r="G103" t="str">
        <f>'parts-vendors'!$E$316</f>
        <v>Teensy 4.0 Development Board with soldered side pins</v>
      </c>
      <c r="H103">
        <v>1</v>
      </c>
      <c r="I103" s="30">
        <f>'parts-vendors'!$G$316</f>
        <v>22.95</v>
      </c>
      <c r="J103" s="29" t="str">
        <f>'parts-vendors'!$H$316</f>
        <v>https://www.pjrc.com/store/teensy40_pins.html</v>
      </c>
      <c r="K103" s="31" t="str">
        <f>'parts-vendors'!$I$316</f>
        <v>pjrc</v>
      </c>
      <c r="L103" s="31" t="str">
        <f>'parts-vendors'!$J$316</f>
        <v>TEENSY40_PINS</v>
      </c>
      <c r="M103">
        <f>'parts-vendors'!$K$315</f>
        <v>0</v>
      </c>
      <c r="O103">
        <f>'parts-vendors'!M315</f>
        <v>0</v>
      </c>
      <c r="P103" s="31" t="s">
        <v>1063</v>
      </c>
    </row>
    <row r="104" spans="4:16" x14ac:dyDescent="0.35">
      <c r="F104" t="s">
        <v>1064</v>
      </c>
      <c r="I104" s="30">
        <f>SUMPRODUCT(H105:H107,I105:I107)</f>
        <v>69.31</v>
      </c>
      <c r="J104" s="29"/>
      <c r="K104" s="31"/>
      <c r="L104" s="31"/>
      <c r="P104" s="31"/>
    </row>
    <row r="105" spans="4:16" x14ac:dyDescent="0.35">
      <c r="G105" t="str">
        <f>$F$95</f>
        <v>rotator pulley system &lt;</v>
      </c>
      <c r="H105">
        <v>1</v>
      </c>
      <c r="I105" s="30">
        <f>$I$95</f>
        <v>14.67</v>
      </c>
      <c r="J105" s="29"/>
      <c r="K105" s="31"/>
      <c r="L105" s="31"/>
      <c r="P105" s="31"/>
    </row>
    <row r="106" spans="4:16" x14ac:dyDescent="0.35">
      <c r="G106" t="str">
        <f>$F$100</f>
        <v>table mounted servo &lt;</v>
      </c>
      <c r="H106">
        <v>1</v>
      </c>
      <c r="I106" s="30">
        <f>$I$100</f>
        <v>34.44</v>
      </c>
      <c r="J106" s="29"/>
      <c r="K106" s="31"/>
      <c r="L106" s="31"/>
      <c r="P106" s="31"/>
    </row>
    <row r="107" spans="4:16" x14ac:dyDescent="0.35">
      <c r="F107" t="s">
        <v>17</v>
      </c>
      <c r="G107" t="str">
        <f>'parts-vendors'!$E$112</f>
        <v>ER1 - Cage Assembly Rod, 1" Long, Ø6 mm</v>
      </c>
      <c r="H107">
        <v>4</v>
      </c>
      <c r="I107" s="30">
        <f>'parts-vendors'!$G$112</f>
        <v>5.05</v>
      </c>
      <c r="J107" s="29" t="str">
        <f>'parts-vendors'!$H$112</f>
        <v>https://www.thorlabs.com/thorproduct.cfm?partnumber=ER1</v>
      </c>
      <c r="K107" s="31" t="str">
        <f>'parts-vendors'!$I$112</f>
        <v>thorlabs</v>
      </c>
      <c r="L107" s="31" t="str">
        <f>'parts-vendors'!$J$112</f>
        <v>ER1</v>
      </c>
      <c r="M107" s="29" t="str">
        <f>'parts-vendors'!$K$112</f>
        <v>ER1.jpg</v>
      </c>
      <c r="O107">
        <f>'parts-vendors'!M112</f>
        <v>0</v>
      </c>
      <c r="P107" s="31"/>
    </row>
    <row r="108" spans="4:16" x14ac:dyDescent="0.35">
      <c r="F108" t="s">
        <v>1065</v>
      </c>
      <c r="I108" s="30">
        <f>SUMPRODUCT(H109:H110,I109:I110)</f>
        <v>156.69999999999999</v>
      </c>
      <c r="J108" s="29"/>
      <c r="K108" s="31"/>
      <c r="L108" s="31"/>
      <c r="M108" s="29" t="s">
        <v>1066</v>
      </c>
      <c r="N108" s="29"/>
      <c r="P108" s="31"/>
    </row>
    <row r="109" spans="4:16" x14ac:dyDescent="0.35">
      <c r="G109" t="str">
        <f>$F$104</f>
        <v>diy rotator &lt;</v>
      </c>
      <c r="H109">
        <v>1</v>
      </c>
      <c r="I109" s="30">
        <f>$I$104</f>
        <v>69.31</v>
      </c>
      <c r="J109" s="29"/>
      <c r="K109" s="31"/>
      <c r="L109" s="31"/>
      <c r="P109" s="31"/>
    </row>
    <row r="110" spans="4:16" x14ac:dyDescent="0.35">
      <c r="D110" t="s">
        <v>17</v>
      </c>
      <c r="F110" t="s">
        <v>17</v>
      </c>
      <c r="G110" t="str">
        <f>'parts-vendors'!$E$85</f>
        <v>CRM1 - Cage Rotation Mount for Ø1" Optics, SM1 Threaded, 8-32 Tap</v>
      </c>
      <c r="H110">
        <v>1</v>
      </c>
      <c r="I110" s="30">
        <f>'parts-vendors'!$G$85</f>
        <v>87.39</v>
      </c>
      <c r="J110" t="str">
        <f>'parts-vendors'!$H$85</f>
        <v>https://www.thorlabs.com/thorproduct.cfm?partnumber=CRM1</v>
      </c>
      <c r="K110" t="str">
        <f>'parts-vendors'!$I$85</f>
        <v>thorlabs</v>
      </c>
      <c r="L110" s="31" t="str">
        <f>'parts-vendors'!$J$85</f>
        <v>CRM1</v>
      </c>
      <c r="M110" s="29" t="str">
        <f>'parts-vendors'!$K$85</f>
        <v>CRM1.jpg</v>
      </c>
      <c r="O110">
        <f>'parts-vendors'!M85</f>
        <v>0</v>
      </c>
      <c r="P110" s="31"/>
    </row>
    <row r="111" spans="4:16" x14ac:dyDescent="0.35">
      <c r="D111" t="s">
        <v>1067</v>
      </c>
      <c r="J111" s="29"/>
      <c r="K111" s="31"/>
      <c r="L111" s="31"/>
      <c r="P111" s="31"/>
    </row>
    <row r="112" spans="4:16" x14ac:dyDescent="0.35">
      <c r="F112" t="s">
        <v>1068</v>
      </c>
      <c r="I112" s="30">
        <f>SUMPRODUCT(H113:H114,I113:I114)</f>
        <v>546.92999999999995</v>
      </c>
      <c r="J112" s="29"/>
      <c r="K112" s="31"/>
      <c r="L112" s="31"/>
      <c r="P112" s="31"/>
    </row>
    <row r="113" spans="3:16" x14ac:dyDescent="0.35">
      <c r="G113" t="str">
        <f>'parts-vendors'!$E$209</f>
        <v>ELL14K - Rotation Mount Bundle: ELL14 Mount, Interface Board, Power Supply, Cables</v>
      </c>
      <c r="H113">
        <v>1</v>
      </c>
      <c r="I113" s="30">
        <f>'parts-vendors'!$G$209</f>
        <v>546.92999999999995</v>
      </c>
      <c r="J113" s="29" t="str">
        <f>'parts-vendors'!$H$209</f>
        <v>https://www.thorlabs.com/thorproduct.cfm?partnumber=ELL14K</v>
      </c>
      <c r="K113" s="31" t="str">
        <f>'parts-vendors'!$I$209</f>
        <v>thorlabs</v>
      </c>
      <c r="L113" s="31" t="str">
        <f>'parts-vendors'!$J$209</f>
        <v>ELL14K</v>
      </c>
      <c r="M113" s="29" t="str">
        <f>'parts-vendors'!$K$209</f>
        <v>ELL14K.jpg</v>
      </c>
      <c r="O113">
        <f>'parts-vendors'!M209</f>
        <v>0</v>
      </c>
      <c r="P113" s="31"/>
    </row>
    <row r="114" spans="3:16" x14ac:dyDescent="0.35">
      <c r="F114" t="s">
        <v>17</v>
      </c>
      <c r="G114" t="s">
        <v>1069</v>
      </c>
      <c r="H114">
        <v>1</v>
      </c>
      <c r="J114" s="29"/>
      <c r="K114" s="31" t="s">
        <v>855</v>
      </c>
      <c r="L114" s="31"/>
      <c r="P114" s="31"/>
    </row>
    <row r="115" spans="3:16" x14ac:dyDescent="0.35">
      <c r="F115" t="s">
        <v>1070</v>
      </c>
      <c r="I115" s="30">
        <f>SUMPRODUCT(H116:H118,I116:I118)</f>
        <v>1581</v>
      </c>
      <c r="J115" s="29"/>
      <c r="K115" s="31"/>
      <c r="L115" s="31"/>
      <c r="P115" s="31"/>
    </row>
    <row r="116" spans="3:16" x14ac:dyDescent="0.35">
      <c r="G116" t="str">
        <f>'parts-vendors'!$E$212</f>
        <v>PRM1Z8 - Ø1" Motorized Precision Rotation Stage (Imperial) </v>
      </c>
      <c r="H116">
        <v>1</v>
      </c>
      <c r="I116" s="30">
        <f>'parts-vendors'!$G$212</f>
        <v>909</v>
      </c>
      <c r="J116" s="29" t="str">
        <f>'parts-vendors'!$H$212</f>
        <v>https://www.thorlabs.com/thorproduct.cfm?partnumber=PRM1Z8</v>
      </c>
      <c r="K116" s="31" t="str">
        <f>'parts-vendors'!$I$212</f>
        <v>thorlabs</v>
      </c>
      <c r="L116" s="31" t="str">
        <f>'parts-vendors'!$J$212</f>
        <v>PRM1Z8</v>
      </c>
      <c r="M116" s="29" t="str">
        <f>'parts-vendors'!$K$212</f>
        <v>PRM1Z8.jpg</v>
      </c>
      <c r="O116">
        <f>'parts-vendors'!M212</f>
        <v>0</v>
      </c>
      <c r="P116" s="31"/>
    </row>
    <row r="117" spans="3:16" x14ac:dyDescent="0.35">
      <c r="G117" t="str">
        <f>'parts-vendors'!$E$210</f>
        <v>KDC101 - K-Cube Brushed DC Servo Motor Controller (Power Supply Not Included) </v>
      </c>
      <c r="H117">
        <v>1</v>
      </c>
      <c r="I117" s="30">
        <f>'parts-vendors'!$G$210</f>
        <v>639</v>
      </c>
      <c r="J117" s="29" t="str">
        <f>'parts-vendors'!$H$210</f>
        <v>https://www.thorlabs.com/thorproduct.cfm?partnumber=KDC101</v>
      </c>
      <c r="K117" s="31" t="str">
        <f>'parts-vendors'!$I$210</f>
        <v>thorlabs</v>
      </c>
      <c r="L117" s="31" t="str">
        <f>'parts-vendors'!$J$210</f>
        <v>KDC101</v>
      </c>
      <c r="M117" s="29" t="str">
        <f>'parts-vendors'!$K$210</f>
        <v>KDC101.jpg</v>
      </c>
      <c r="O117">
        <f>'parts-vendors'!M210</f>
        <v>0</v>
      </c>
      <c r="P117" s="31"/>
    </row>
    <row r="118" spans="3:16" x14ac:dyDescent="0.35">
      <c r="F118" t="s">
        <v>17</v>
      </c>
      <c r="G118" t="str">
        <f>'parts-vendors'!$E$211</f>
        <v>KPS101 - 15 V, 2.4 A Power Supply Unit with 3.5 mm Jack Connector for One K- or T-Cube </v>
      </c>
      <c r="H118">
        <v>1</v>
      </c>
      <c r="I118" s="30">
        <f>'parts-vendors'!$G$211</f>
        <v>33</v>
      </c>
      <c r="J118" s="29" t="str">
        <f>'parts-vendors'!$H$211</f>
        <v xml:space="preserve">https://www.thorlabs.com/thorproduct.cfm?partnumber=KPS101 </v>
      </c>
      <c r="K118" s="31" t="str">
        <f>'parts-vendors'!$I$211</f>
        <v>thorlabs</v>
      </c>
      <c r="L118" s="31" t="str">
        <f>'parts-vendors'!$J$211</f>
        <v>KPS101</v>
      </c>
      <c r="M118" s="29" t="str">
        <f>'parts-vendors'!$K$211</f>
        <v>KPS101.jpg</v>
      </c>
      <c r="O118">
        <f>'parts-vendors'!M211</f>
        <v>0</v>
      </c>
      <c r="P118" s="31"/>
    </row>
    <row r="119" spans="3:16" x14ac:dyDescent="0.35">
      <c r="F119" t="s">
        <v>1071</v>
      </c>
      <c r="I119" s="30">
        <f>SUMPRODUCT(H120:H125,I120:I125)</f>
        <v>3198</v>
      </c>
      <c r="J119" s="29"/>
      <c r="K119" s="31"/>
      <c r="L119" s="31"/>
      <c r="P119" s="31"/>
    </row>
    <row r="120" spans="3:16" x14ac:dyDescent="0.35">
      <c r="G120" t="str">
        <f>'parts-vendors'!$E$241</f>
        <v>Motorized Rotation Stage, Compact, 360°, DC Servo Motor</v>
      </c>
      <c r="H120">
        <v>1</v>
      </c>
      <c r="I120" s="30">
        <f>'parts-vendors'!$G$241</f>
        <v>1803</v>
      </c>
      <c r="J120" s="29" t="str">
        <f>'parts-vendors'!$H$241</f>
        <v>https://www.newport.com/p/PR50CC</v>
      </c>
      <c r="K120" s="31" t="str">
        <f>'parts-vendors'!$I$241</f>
        <v>newport</v>
      </c>
      <c r="L120" s="31" t="str">
        <f>'parts-vendors'!$J$241</f>
        <v>PR50CC</v>
      </c>
      <c r="M120">
        <f>'parts-vendors'!$K$241</f>
        <v>0</v>
      </c>
      <c r="O120">
        <f>'parts-vendors'!M241</f>
        <v>0</v>
      </c>
      <c r="P120" s="31" t="s">
        <v>1072</v>
      </c>
    </row>
    <row r="121" spans="3:16" x14ac:dyDescent="0.35">
      <c r="G121" t="str">
        <f>'parts-vendors'!$E$242</f>
        <v>Motion Controller, Single-axis DC Motor.</v>
      </c>
      <c r="H121">
        <v>1</v>
      </c>
      <c r="I121" s="30">
        <f>'parts-vendors'!$G$242</f>
        <v>1038</v>
      </c>
      <c r="J121" s="29" t="str">
        <f>'parts-vendors'!$H$242</f>
        <v>https://www.newport.com/p/SMC100CC</v>
      </c>
      <c r="K121" s="31" t="str">
        <f>'parts-vendors'!$I$242</f>
        <v>newport</v>
      </c>
      <c r="L121" s="31" t="str">
        <f>'parts-vendors'!$J$242</f>
        <v>SMC100CC</v>
      </c>
      <c r="M121">
        <f>'parts-vendors'!$K$242</f>
        <v>0</v>
      </c>
      <c r="O121">
        <f>'parts-vendors'!M242</f>
        <v>0</v>
      </c>
      <c r="P121" s="31"/>
    </row>
    <row r="122" spans="3:16" x14ac:dyDescent="0.35">
      <c r="G122" t="str">
        <f>'parts-vendors'!$E$244</f>
        <v>Power Supply, SMC100 Series, 80W, 100-240 VAC, 47-63 Hz, 1.9 A max.</v>
      </c>
      <c r="H122">
        <v>1</v>
      </c>
      <c r="I122" s="30">
        <f>'parts-vendors'!$G$244</f>
        <v>156</v>
      </c>
      <c r="J122" s="29" t="str">
        <f>'parts-vendors'!$H$244</f>
        <v>https://www.newport.com/p/SMC-PS80</v>
      </c>
      <c r="K122" s="31" t="str">
        <f>'parts-vendors'!$I$244</f>
        <v>newport</v>
      </c>
      <c r="L122" s="31" t="str">
        <f>'parts-vendors'!$J$244</f>
        <v>SMC-PS80</v>
      </c>
      <c r="M122">
        <f>'parts-vendors'!$K$244</f>
        <v>0</v>
      </c>
      <c r="O122">
        <f>'parts-vendors'!M244</f>
        <v>0</v>
      </c>
      <c r="P122" s="31"/>
    </row>
    <row r="123" spans="3:16" x14ac:dyDescent="0.35">
      <c r="G123" t="str">
        <f>'parts-vendors'!$E$244</f>
        <v>Power Supply, SMC100 Series, 80W, 100-240 VAC, 47-63 Hz, 1.9 A max.</v>
      </c>
      <c r="H123">
        <v>1</v>
      </c>
      <c r="I123" s="30">
        <f>'parts-vendors'!$G$244</f>
        <v>156</v>
      </c>
      <c r="J123" s="29" t="str">
        <f>'parts-vendors'!$H$244</f>
        <v>https://www.newport.com/p/SMC-PS80</v>
      </c>
      <c r="K123" s="31" t="str">
        <f>'parts-vendors'!$I$244</f>
        <v>newport</v>
      </c>
      <c r="L123" s="31" t="str">
        <f>'parts-vendors'!$J$244</f>
        <v>SMC-PS80</v>
      </c>
      <c r="M123">
        <f>'parts-vendors'!$K$244</f>
        <v>0</v>
      </c>
      <c r="O123">
        <f>'parts-vendors'!M244</f>
        <v>0</v>
      </c>
      <c r="P123" s="31"/>
    </row>
    <row r="124" spans="3:16" x14ac:dyDescent="0.35">
      <c r="G124" t="str">
        <f>'parts-vendors'!$E$245</f>
        <v>RS-232-C Cable, 3 m Length, DB9F to DB9F</v>
      </c>
      <c r="H124">
        <v>1</v>
      </c>
      <c r="I124" s="30">
        <f>'parts-vendors'!$G$245</f>
        <v>30</v>
      </c>
      <c r="J124" s="29" t="str">
        <f>'parts-vendors'!$H$245</f>
        <v>https://www.newport.com/p/SMC-232</v>
      </c>
      <c r="K124" s="31" t="str">
        <f>'parts-vendors'!$I$245</f>
        <v>newport</v>
      </c>
      <c r="L124" s="31" t="str">
        <f>'parts-vendors'!$J$245</f>
        <v>SMC-232</v>
      </c>
      <c r="M124">
        <f>'parts-vendors'!$K$245</f>
        <v>0</v>
      </c>
      <c r="O124">
        <f>'parts-vendors'!M245</f>
        <v>0</v>
      </c>
      <c r="P124" s="31"/>
    </row>
    <row r="125" spans="3:16" x14ac:dyDescent="0.35">
      <c r="C125" t="s">
        <v>17</v>
      </c>
      <c r="D125" t="s">
        <v>17</v>
      </c>
      <c r="F125" t="s">
        <v>17</v>
      </c>
      <c r="G125" t="s">
        <v>1073</v>
      </c>
      <c r="H125">
        <v>1</v>
      </c>
      <c r="I125" s="30">
        <v>15</v>
      </c>
      <c r="J125" s="29" t="s">
        <v>1074</v>
      </c>
      <c r="K125" s="31" t="s">
        <v>844</v>
      </c>
      <c r="L125" s="31"/>
      <c r="P125" s="31"/>
    </row>
    <row r="126" spans="3:16" x14ac:dyDescent="0.35">
      <c r="C126" t="s">
        <v>1075</v>
      </c>
      <c r="J126" s="29"/>
      <c r="K126" s="30"/>
      <c r="P126" s="31"/>
    </row>
    <row r="127" spans="3:16" x14ac:dyDescent="0.35">
      <c r="D127" t="s">
        <v>1076</v>
      </c>
      <c r="J127" s="29"/>
      <c r="K127" s="30"/>
      <c r="P127" s="31"/>
    </row>
    <row r="128" spans="3:16" x14ac:dyDescent="0.35">
      <c r="F128" t="s">
        <v>1077</v>
      </c>
      <c r="I128" s="30">
        <f>SUMPRODUCT(H129:H130,I129:I130)</f>
        <v>5046.33</v>
      </c>
      <c r="K128" s="31"/>
      <c r="L128" s="31" t="s">
        <v>9</v>
      </c>
    </row>
    <row r="129" spans="6:16" x14ac:dyDescent="0.35">
      <c r="G129" s="29" t="str">
        <f>$F$135</f>
        <v>power variator, Thorlabs &lt;</v>
      </c>
      <c r="H129">
        <v>1</v>
      </c>
      <c r="I129" s="30">
        <f>$I$135</f>
        <v>3224.46</v>
      </c>
      <c r="K129" s="31"/>
      <c r="L129" s="31" t="s">
        <v>9</v>
      </c>
    </row>
    <row r="130" spans="6:16" x14ac:dyDescent="0.35">
      <c r="F130" t="s">
        <v>17</v>
      </c>
      <c r="G130" s="29" t="str">
        <f>$F$47</f>
        <v>power meter, with display, Thorlabs &lt;</v>
      </c>
      <c r="H130">
        <v>1</v>
      </c>
      <c r="I130" s="30">
        <f>$I$47</f>
        <v>1821.87</v>
      </c>
      <c r="K130" s="31"/>
      <c r="L130" s="31" t="s">
        <v>9</v>
      </c>
    </row>
    <row r="131" spans="6:16" x14ac:dyDescent="0.35">
      <c r="F131" t="s">
        <v>1078</v>
      </c>
      <c r="I131" s="30">
        <f>SUMPRODUCT(H132:H134,I132:I134)</f>
        <v>3812.86</v>
      </c>
      <c r="J131" s="29"/>
      <c r="K131" s="31"/>
      <c r="L131" s="31"/>
      <c r="M131" s="29" t="s">
        <v>1079</v>
      </c>
      <c r="N131" s="29"/>
      <c r="P131" s="31"/>
    </row>
    <row r="132" spans="6:16" x14ac:dyDescent="0.35">
      <c r="G132" t="str">
        <f>$F$151</f>
        <v>half-waveplate + Glan-polarizer diy 1 &lt;</v>
      </c>
      <c r="H132">
        <v>1</v>
      </c>
      <c r="I132" s="30">
        <f>$I$151</f>
        <v>1894.95</v>
      </c>
      <c r="J132" s="29"/>
      <c r="K132" s="31"/>
      <c r="L132" s="31"/>
      <c r="P132" s="31"/>
    </row>
    <row r="133" spans="6:16" x14ac:dyDescent="0.35">
      <c r="G133" t="str">
        <f>$F$55</f>
        <v>power meter with display 1-asmbly for attenuator &lt;</v>
      </c>
      <c r="H133">
        <v>1</v>
      </c>
      <c r="I133" s="30">
        <f>$I$55</f>
        <v>1883.4699999999998</v>
      </c>
      <c r="J133" s="29"/>
      <c r="K133" s="31"/>
      <c r="L133" s="31"/>
      <c r="P133" s="31"/>
    </row>
    <row r="134" spans="6:16" x14ac:dyDescent="0.35">
      <c r="F134" t="s">
        <v>17</v>
      </c>
      <c r="G134" t="str">
        <f>$F$104</f>
        <v>diy rotator &lt;</v>
      </c>
      <c r="H134">
        <v>1</v>
      </c>
      <c r="I134" s="30">
        <f>$I$100</f>
        <v>34.44</v>
      </c>
      <c r="J134" s="29"/>
      <c r="K134" s="31"/>
      <c r="L134" s="31"/>
      <c r="P134" s="31"/>
    </row>
    <row r="135" spans="6:16" x14ac:dyDescent="0.35">
      <c r="F135" t="s">
        <v>1080</v>
      </c>
      <c r="I135" s="30">
        <f>SUMPRODUCT(H136:H139,I136:I139)</f>
        <v>3224.46</v>
      </c>
      <c r="P135" t="s">
        <v>9</v>
      </c>
    </row>
    <row r="136" spans="6:16" x14ac:dyDescent="0.35">
      <c r="G136" t="str">
        <f>$F$115</f>
        <v>Thorlabs  off-the-shelf 1" optics rotator 2 &lt;</v>
      </c>
      <c r="H136">
        <v>1</v>
      </c>
      <c r="I136" s="30">
        <f>$I$115</f>
        <v>1581</v>
      </c>
      <c r="J136" s="29"/>
      <c r="L136" s="31"/>
    </row>
    <row r="137" spans="6:16" x14ac:dyDescent="0.35">
      <c r="G137" t="str">
        <f>$G$90</f>
        <v>AHWP05M-980 - Ø1/2" Mounted Achromatic Half-Wave Plate, Ø1" Mount, 690 - 1200 nm</v>
      </c>
      <c r="H137">
        <v>1</v>
      </c>
      <c r="I137" s="30">
        <f>$I$90</f>
        <v>839.43</v>
      </c>
      <c r="J137" s="29" t="str">
        <f>$J$90</f>
        <v>https://www.thorlabs.com/thorproduct.cfm?partnumber=AHWP05M-980</v>
      </c>
      <c r="K137" s="30" t="str">
        <f>$K$90</f>
        <v>thorlabs</v>
      </c>
      <c r="L137" s="31" t="str">
        <f>$L$90</f>
        <v>AHWP05M-980</v>
      </c>
      <c r="M137" t="str">
        <f>$M$90</f>
        <v>AHWP05M-980.jpg</v>
      </c>
      <c r="O137">
        <f>O90</f>
        <v>0</v>
      </c>
      <c r="P137" t="s">
        <v>9</v>
      </c>
    </row>
    <row r="138" spans="6:16" x14ac:dyDescent="0.35">
      <c r="G138" t="str">
        <f>$F$75</f>
        <v>GL5-B based mounted polarizer &lt;</v>
      </c>
      <c r="H138">
        <v>1</v>
      </c>
      <c r="I138" s="30">
        <f>$I$75</f>
        <v>785.03</v>
      </c>
      <c r="J138" s="29"/>
      <c r="L138" s="31"/>
      <c r="P138" t="s">
        <v>9</v>
      </c>
    </row>
    <row r="139" spans="6:16" x14ac:dyDescent="0.35">
      <c r="F139" t="s">
        <v>17</v>
      </c>
      <c r="G139" t="s">
        <v>467</v>
      </c>
      <c r="H139">
        <v>1</v>
      </c>
      <c r="I139" s="30">
        <v>19</v>
      </c>
      <c r="J139" s="29" t="s">
        <v>468</v>
      </c>
      <c r="K139" t="s">
        <v>67</v>
      </c>
      <c r="L139" s="31" t="s">
        <v>469</v>
      </c>
    </row>
    <row r="140" spans="6:16" x14ac:dyDescent="0.35">
      <c r="F140" t="s">
        <v>1081</v>
      </c>
      <c r="G140" s="29"/>
      <c r="I140" s="30">
        <f>SUMPRODUCT(H141:H145,I141:I145)</f>
        <v>843.35</v>
      </c>
      <c r="K140" s="31"/>
      <c r="L140" s="31"/>
      <c r="M140" s="29" t="s">
        <v>1082</v>
      </c>
      <c r="N140" s="29"/>
    </row>
    <row r="141" spans="6:16" x14ac:dyDescent="0.35">
      <c r="G141" t="s">
        <v>1083</v>
      </c>
      <c r="H141">
        <v>1</v>
      </c>
      <c r="I141" s="30">
        <v>806</v>
      </c>
      <c r="J141" s="29" t="s">
        <v>599</v>
      </c>
      <c r="K141" t="s">
        <v>67</v>
      </c>
      <c r="L141" s="31" t="s">
        <v>1084</v>
      </c>
    </row>
    <row r="142" spans="6:16" x14ac:dyDescent="0.35">
      <c r="G142" t="str">
        <f>'parts-vendors'!$E$321</f>
        <v>Hitec HS-422 Servo Motor</v>
      </c>
      <c r="H142">
        <v>1</v>
      </c>
      <c r="I142" s="30">
        <f>'parts-vendors'!$G$321</f>
        <v>11.49</v>
      </c>
      <c r="J142" s="29" t="str">
        <f>'parts-vendors'!$H$321</f>
        <v>https://www.servocity.com/hs-422-servo</v>
      </c>
      <c r="K142" s="31" t="str">
        <f>'parts-vendors'!$I$321</f>
        <v>servocity</v>
      </c>
      <c r="L142" s="31" t="str">
        <f>'parts-vendors'!$J$321</f>
        <v>31422S</v>
      </c>
      <c r="M142">
        <f>'parts-vendors'!$K$321</f>
        <v>0</v>
      </c>
      <c r="O142">
        <f>'parts-vendors'!M321</f>
        <v>0</v>
      </c>
      <c r="P142" t="s">
        <v>1085</v>
      </c>
    </row>
    <row r="143" spans="6:16" x14ac:dyDescent="0.35">
      <c r="G143" t="s">
        <v>1086</v>
      </c>
      <c r="H143">
        <v>1</v>
      </c>
      <c r="I143" s="30">
        <v>7.77</v>
      </c>
      <c r="J143" s="29" t="s">
        <v>1087</v>
      </c>
      <c r="K143" s="31" t="s">
        <v>844</v>
      </c>
      <c r="L143" s="31" t="s">
        <v>1088</v>
      </c>
      <c r="P143" s="31" t="s">
        <v>1089</v>
      </c>
    </row>
    <row r="144" spans="6:16" x14ac:dyDescent="0.35">
      <c r="G144" t="s">
        <v>1090</v>
      </c>
      <c r="H144">
        <v>1</v>
      </c>
      <c r="K144" s="31"/>
      <c r="L144" s="31" t="s">
        <v>9</v>
      </c>
    </row>
    <row r="145" spans="1:16" x14ac:dyDescent="0.35">
      <c r="F145" t="s">
        <v>17</v>
      </c>
      <c r="G145" s="29" t="str">
        <f>common!$D$30</f>
        <v>2" post assembly with short base &lt;</v>
      </c>
      <c r="H145">
        <v>1</v>
      </c>
      <c r="I145" s="30">
        <f>common!$G$30</f>
        <v>18.09</v>
      </c>
      <c r="K145" s="31"/>
      <c r="L145" s="31" t="s">
        <v>9</v>
      </c>
    </row>
    <row r="146" spans="1:16" x14ac:dyDescent="0.35">
      <c r="F146" t="s">
        <v>1091</v>
      </c>
      <c r="G146" s="29"/>
      <c r="I146" s="30">
        <f>SUMPRODUCT(H147:H150,I147:I150)</f>
        <v>1352.33</v>
      </c>
      <c r="K146" s="31"/>
      <c r="L146" s="31"/>
    </row>
    <row r="147" spans="1:16" x14ac:dyDescent="0.35">
      <c r="G147" t="s">
        <v>1092</v>
      </c>
      <c r="H147">
        <v>1</v>
      </c>
      <c r="I147" s="30">
        <v>334.09</v>
      </c>
      <c r="J147" s="29" t="s">
        <v>1093</v>
      </c>
      <c r="K147" s="31" t="s">
        <v>67</v>
      </c>
      <c r="L147" s="31" t="s">
        <v>1094</v>
      </c>
    </row>
    <row r="148" spans="1:16" x14ac:dyDescent="0.35">
      <c r="G148" t="s">
        <v>1095</v>
      </c>
      <c r="H148">
        <v>1</v>
      </c>
      <c r="I148" s="30">
        <v>160.74</v>
      </c>
      <c r="J148" s="29" t="s">
        <v>1096</v>
      </c>
      <c r="K148" s="31" t="s">
        <v>67</v>
      </c>
      <c r="L148" s="31" t="s">
        <v>1097</v>
      </c>
    </row>
    <row r="149" spans="1:16" x14ac:dyDescent="0.35">
      <c r="G149" t="s">
        <v>317</v>
      </c>
      <c r="H149">
        <v>1</v>
      </c>
      <c r="I149" s="30">
        <v>51.5</v>
      </c>
      <c r="J149" s="29" t="s">
        <v>318</v>
      </c>
      <c r="K149" s="31" t="s">
        <v>67</v>
      </c>
      <c r="L149" s="31" t="s">
        <v>319</v>
      </c>
    </row>
    <row r="150" spans="1:16" x14ac:dyDescent="0.35">
      <c r="F150" t="s">
        <v>17</v>
      </c>
      <c r="G150" t="s">
        <v>1083</v>
      </c>
      <c r="H150">
        <v>1</v>
      </c>
      <c r="I150" s="30">
        <v>806</v>
      </c>
      <c r="J150" s="29" t="s">
        <v>599</v>
      </c>
      <c r="K150" s="31" t="s">
        <v>67</v>
      </c>
      <c r="L150" s="31" t="s">
        <v>1084</v>
      </c>
    </row>
    <row r="151" spans="1:16" x14ac:dyDescent="0.35">
      <c r="F151" t="s">
        <v>1098</v>
      </c>
      <c r="I151" s="30">
        <f>SUMPRODUCT(H152:H155,I152:I155)</f>
        <v>1894.95</v>
      </c>
      <c r="J151" s="29"/>
      <c r="K151" s="30"/>
      <c r="M151" s="29" t="s">
        <v>1099</v>
      </c>
      <c r="P151" s="31"/>
    </row>
    <row r="152" spans="1:16" x14ac:dyDescent="0.35">
      <c r="G152" t="str">
        <f>$F$82</f>
        <v>Glan-polarizer rotatable asmbly, 5mm -1 &lt;</v>
      </c>
      <c r="H152">
        <v>1</v>
      </c>
      <c r="I152" s="30">
        <f>$I$82</f>
        <v>872.42</v>
      </c>
      <c r="J152" s="29"/>
      <c r="K152" s="30"/>
      <c r="M152" t="str">
        <f>$M$82</f>
        <v>Glan-polarizer asmbly 5mm.png</v>
      </c>
      <c r="P152" s="31"/>
    </row>
    <row r="153" spans="1:16" x14ac:dyDescent="0.35">
      <c r="G153" t="str">
        <f>$G$90</f>
        <v>AHWP05M-980 - Ø1/2" Mounted Achromatic Half-Wave Plate, Ø1" Mount, 690 - 1200 nm</v>
      </c>
      <c r="H153">
        <v>1</v>
      </c>
      <c r="I153" s="30">
        <f>$I$90</f>
        <v>839.43</v>
      </c>
      <c r="J153" s="29"/>
      <c r="K153" s="30"/>
      <c r="M153" s="30" t="str">
        <f>$M$90</f>
        <v>AHWP05M-980.jpg</v>
      </c>
      <c r="P153" s="31"/>
    </row>
    <row r="154" spans="1:16" x14ac:dyDescent="0.35">
      <c r="G154" t="str">
        <f>$F$108</f>
        <v>diy 1" optics rotator &lt;</v>
      </c>
      <c r="H154">
        <v>1</v>
      </c>
      <c r="I154" s="30">
        <f>$I$108</f>
        <v>156.69999999999999</v>
      </c>
      <c r="J154" s="29"/>
      <c r="K154" s="30"/>
      <c r="M154" s="30" t="str">
        <f>$M$108</f>
        <v>1in optics rotator_diy1.png</v>
      </c>
      <c r="P154" s="31"/>
    </row>
    <row r="155" spans="1:16" x14ac:dyDescent="0.35">
      <c r="G155" t="str">
        <f>'parts-vendors'!$E$118</f>
        <v>ER3 - Cage Assembly Rod, 3" Long, Ø6 mm</v>
      </c>
      <c r="H155">
        <v>4</v>
      </c>
      <c r="I155" s="30">
        <f>'parts-vendors'!$G$118</f>
        <v>6.6</v>
      </c>
      <c r="J155" s="29" t="str">
        <f>'parts-vendors'!$H$118</f>
        <v>https://www.thorlabs.com/thorproduct.cfm?partnumber=ER3</v>
      </c>
      <c r="K155" s="30" t="str">
        <f>'parts-vendors'!$I$118</f>
        <v>thorlabs</v>
      </c>
      <c r="L155" s="31" t="str">
        <f>'parts-vendors'!$J$118</f>
        <v>ER3</v>
      </c>
      <c r="M155" s="30" t="str">
        <f>'parts-vendors'!$K$118</f>
        <v>ER3.jpg</v>
      </c>
      <c r="P155" s="31"/>
    </row>
    <row r="156" spans="1:16" x14ac:dyDescent="0.35">
      <c r="D156" t="s">
        <v>17</v>
      </c>
      <c r="F156" t="s">
        <v>17</v>
      </c>
      <c r="G156" t="str">
        <f>common!$D$27</f>
        <v>3" post assembly &lt;</v>
      </c>
      <c r="H156">
        <v>2</v>
      </c>
      <c r="I156" s="30">
        <f>common!$G$27</f>
        <v>13.69</v>
      </c>
      <c r="J156" s="29"/>
      <c r="K156" s="30"/>
      <c r="M156" s="30">
        <f>common!$K$27</f>
        <v>0</v>
      </c>
      <c r="P156" s="31"/>
    </row>
    <row r="157" spans="1:16" x14ac:dyDescent="0.35">
      <c r="D157" t="s">
        <v>1100</v>
      </c>
      <c r="J157" s="29"/>
      <c r="K157" s="30"/>
      <c r="P157" s="31"/>
    </row>
    <row r="158" spans="1:16" x14ac:dyDescent="0.35">
      <c r="F158" t="s">
        <v>1101</v>
      </c>
      <c r="I158" s="30">
        <f>SUMPRODUCT(H159:H160,I159:I160)</f>
        <v>11503.84</v>
      </c>
      <c r="J158" s="29"/>
      <c r="K158" s="30"/>
      <c r="P158" s="31"/>
    </row>
    <row r="159" spans="1:16" x14ac:dyDescent="0.35">
      <c r="G159" t="str">
        <f>$F$61</f>
        <v>Conoptics M350-80-LA + 302RM &lt;</v>
      </c>
      <c r="H159">
        <v>1</v>
      </c>
      <c r="I159" s="30">
        <f>$I$61</f>
        <v>11250</v>
      </c>
      <c r="P159" t="s">
        <v>9</v>
      </c>
    </row>
    <row r="160" spans="1:16" x14ac:dyDescent="0.35">
      <c r="A160" t="s">
        <v>17</v>
      </c>
      <c r="B160" t="s">
        <v>17</v>
      </c>
      <c r="C160" t="s">
        <v>17</v>
      </c>
      <c r="D160" t="s">
        <v>17</v>
      </c>
      <c r="F160" t="s">
        <v>17</v>
      </c>
      <c r="G160" t="str">
        <f>$F$65</f>
        <v>Conoptics M350-80-LA + 302RM 30mm cage system mount &lt;</v>
      </c>
      <c r="H160">
        <v>1</v>
      </c>
      <c r="I160" s="30">
        <f>$I$65</f>
        <v>253.84</v>
      </c>
      <c r="J160" s="29"/>
      <c r="P160" s="31"/>
    </row>
    <row r="161" spans="1:16" x14ac:dyDescent="0.35">
      <c r="A161" t="s">
        <v>1102</v>
      </c>
      <c r="K161" s="31"/>
      <c r="L161" s="31"/>
    </row>
    <row r="162" spans="1:16" x14ac:dyDescent="0.35">
      <c r="F162" t="s">
        <v>1103</v>
      </c>
      <c r="I162" s="30">
        <f>SUMPRODUCT(H163:H168,I163:I168)</f>
        <v>186.78</v>
      </c>
      <c r="J162" s="29"/>
      <c r="K162" s="31"/>
      <c r="L162" s="31" t="s">
        <v>9</v>
      </c>
    </row>
    <row r="163" spans="1:16" x14ac:dyDescent="0.35">
      <c r="G163" t="str">
        <f>'parts-vendors'!$E$321</f>
        <v>Hitec HS-422 Servo Motor</v>
      </c>
      <c r="H163">
        <v>1</v>
      </c>
      <c r="I163" s="30">
        <f>'parts-vendors'!$G$321</f>
        <v>11.49</v>
      </c>
      <c r="J163" s="29" t="str">
        <f>'parts-vendors'!$H$321</f>
        <v>https://www.servocity.com/hs-422-servo</v>
      </c>
      <c r="K163" s="31" t="str">
        <f>'parts-vendors'!$I$321</f>
        <v>servocity</v>
      </c>
      <c r="L163" s="31" t="str">
        <f>'parts-vendors'!$J$321</f>
        <v>31422S</v>
      </c>
      <c r="M163">
        <f>'parts-vendors'!$K$321</f>
        <v>0</v>
      </c>
      <c r="O163">
        <f>'parts-vendors'!M321</f>
        <v>0</v>
      </c>
      <c r="P163" t="s">
        <v>1085</v>
      </c>
    </row>
    <row r="164" spans="1:16" x14ac:dyDescent="0.35">
      <c r="G164" t="s">
        <v>513</v>
      </c>
      <c r="H164">
        <v>1</v>
      </c>
      <c r="I164" s="30">
        <v>52.02</v>
      </c>
      <c r="J164" s="29" t="s">
        <v>514</v>
      </c>
      <c r="K164" s="31" t="s">
        <v>67</v>
      </c>
      <c r="L164" s="31" t="s">
        <v>515</v>
      </c>
      <c r="P164" t="s">
        <v>944</v>
      </c>
    </row>
    <row r="165" spans="1:16" x14ac:dyDescent="0.35">
      <c r="G165" t="s">
        <v>607</v>
      </c>
      <c r="H165">
        <v>1</v>
      </c>
      <c r="I165" s="30">
        <v>50.49</v>
      </c>
      <c r="J165" s="29" t="s">
        <v>608</v>
      </c>
      <c r="K165" s="31" t="s">
        <v>67</v>
      </c>
      <c r="L165" s="31" t="s">
        <v>609</v>
      </c>
      <c r="P165" t="s">
        <v>611</v>
      </c>
    </row>
    <row r="166" spans="1:16" x14ac:dyDescent="0.35">
      <c r="G166" t="s">
        <v>780</v>
      </c>
      <c r="H166">
        <v>1</v>
      </c>
      <c r="I166" s="30">
        <v>35</v>
      </c>
      <c r="J166" s="29" t="s">
        <v>781</v>
      </c>
      <c r="K166" s="31" t="s">
        <v>1104</v>
      </c>
      <c r="L166" t="s">
        <v>1105</v>
      </c>
      <c r="P166" t="s">
        <v>782</v>
      </c>
    </row>
    <row r="167" spans="1:16" x14ac:dyDescent="0.35">
      <c r="G167" t="s">
        <v>1106</v>
      </c>
      <c r="H167">
        <v>1</v>
      </c>
      <c r="J167" s="29"/>
      <c r="K167" s="31"/>
      <c r="L167" s="31" t="s">
        <v>9</v>
      </c>
    </row>
    <row r="168" spans="1:16" x14ac:dyDescent="0.35">
      <c r="F168" t="s">
        <v>17</v>
      </c>
      <c r="G168" s="29" t="str">
        <f>common!$D$33</f>
        <v>3" post assembly with short base &lt;</v>
      </c>
      <c r="H168">
        <v>2</v>
      </c>
      <c r="I168" s="30">
        <f>common!$G$33</f>
        <v>18.89</v>
      </c>
      <c r="J168" s="29"/>
      <c r="K168" s="31"/>
      <c r="L168" s="31"/>
    </row>
    <row r="169" spans="1:16" x14ac:dyDescent="0.35">
      <c r="F169" t="s">
        <v>1107</v>
      </c>
      <c r="I169" s="30">
        <f>SUMPRODUCT(H170:H175,I170:I175)</f>
        <v>132.88999999999999</v>
      </c>
      <c r="J169" s="29"/>
      <c r="K169" s="31"/>
      <c r="L169" s="31" t="s">
        <v>9</v>
      </c>
    </row>
    <row r="170" spans="1:16" x14ac:dyDescent="0.35">
      <c r="G170" t="str">
        <f>'parts-vendors'!$E$321</f>
        <v>Hitec HS-422 Servo Motor</v>
      </c>
      <c r="H170">
        <v>1</v>
      </c>
      <c r="I170" s="30">
        <f>'parts-vendors'!$G$321</f>
        <v>11.49</v>
      </c>
      <c r="J170" s="29" t="str">
        <f>'parts-vendors'!$H$321</f>
        <v>https://www.servocity.com/hs-422-servo</v>
      </c>
      <c r="K170" s="31" t="str">
        <f>'parts-vendors'!$I$321</f>
        <v>servocity</v>
      </c>
      <c r="L170" s="31" t="str">
        <f>'parts-vendors'!$J$321</f>
        <v>31422S</v>
      </c>
      <c r="M170">
        <f>'parts-vendors'!$K$321</f>
        <v>0</v>
      </c>
      <c r="O170">
        <f>'parts-vendors'!M321</f>
        <v>0</v>
      </c>
      <c r="P170" t="s">
        <v>1085</v>
      </c>
    </row>
    <row r="171" spans="1:16" x14ac:dyDescent="0.35">
      <c r="G171" t="s">
        <v>513</v>
      </c>
      <c r="H171">
        <v>1</v>
      </c>
      <c r="I171" s="30">
        <v>52.02</v>
      </c>
      <c r="J171" s="29" t="s">
        <v>514</v>
      </c>
      <c r="K171" s="31" t="s">
        <v>67</v>
      </c>
      <c r="L171" s="31" t="s">
        <v>515</v>
      </c>
      <c r="P171" t="s">
        <v>944</v>
      </c>
    </row>
    <row r="172" spans="1:16" x14ac:dyDescent="0.35">
      <c r="G172" t="s">
        <v>607</v>
      </c>
      <c r="H172">
        <v>1</v>
      </c>
      <c r="I172" s="30">
        <v>50.49</v>
      </c>
      <c r="J172" s="29" t="s">
        <v>608</v>
      </c>
      <c r="K172" s="31" t="s">
        <v>67</v>
      </c>
      <c r="L172" s="31" t="s">
        <v>609</v>
      </c>
      <c r="P172" t="s">
        <v>611</v>
      </c>
    </row>
    <row r="173" spans="1:16" x14ac:dyDescent="0.35">
      <c r="G173" t="s">
        <v>1108</v>
      </c>
      <c r="J173" s="29"/>
      <c r="K173" s="31"/>
    </row>
    <row r="174" spans="1:16" x14ac:dyDescent="0.35">
      <c r="G174" t="s">
        <v>1106</v>
      </c>
      <c r="H174">
        <v>1</v>
      </c>
      <c r="J174" s="29"/>
      <c r="K174" s="31"/>
      <c r="L174" s="31" t="s">
        <v>9</v>
      </c>
    </row>
    <row r="175" spans="1:16" x14ac:dyDescent="0.35">
      <c r="F175" t="s">
        <v>17</v>
      </c>
      <c r="G175" s="29" t="str">
        <f>common!$D$33</f>
        <v>3" post assembly with short base &lt;</v>
      </c>
      <c r="H175">
        <v>1</v>
      </c>
      <c r="I175" s="30">
        <f>common!$G$33</f>
        <v>18.89</v>
      </c>
      <c r="J175" s="29"/>
      <c r="K175" s="31"/>
      <c r="L175" s="31"/>
    </row>
    <row r="176" spans="1:16" x14ac:dyDescent="0.35">
      <c r="F176" t="s">
        <v>1109</v>
      </c>
      <c r="I176" s="30">
        <f>SUMPRODUCT(H177:H182,I177:I182)</f>
        <v>302.07</v>
      </c>
      <c r="J176" s="29"/>
      <c r="K176" s="31"/>
      <c r="L176" s="31" t="s">
        <v>9</v>
      </c>
    </row>
    <row r="177" spans="1:16" x14ac:dyDescent="0.35">
      <c r="G177" t="str">
        <f>'parts-vendors'!$E$321</f>
        <v>Hitec HS-422 Servo Motor</v>
      </c>
      <c r="H177">
        <v>1</v>
      </c>
      <c r="I177" s="30">
        <f>'parts-vendors'!$G$321</f>
        <v>11.49</v>
      </c>
      <c r="J177" s="29" t="str">
        <f>'parts-vendors'!$H$321</f>
        <v>https://www.servocity.com/hs-422-servo</v>
      </c>
      <c r="K177" s="31" t="str">
        <f>'parts-vendors'!$I$321</f>
        <v>servocity</v>
      </c>
      <c r="L177" s="31" t="str">
        <f>'parts-vendors'!$J$321</f>
        <v>31422S</v>
      </c>
      <c r="M177">
        <f>'parts-vendors'!$K$321</f>
        <v>0</v>
      </c>
      <c r="N177">
        <f>'parts-vendors'!L321</f>
        <v>0</v>
      </c>
      <c r="O177">
        <f>'parts-vendors'!M321</f>
        <v>0</v>
      </c>
      <c r="P177" t="s">
        <v>1085</v>
      </c>
    </row>
    <row r="178" spans="1:16" x14ac:dyDescent="0.35">
      <c r="G178" t="s">
        <v>513</v>
      </c>
      <c r="H178">
        <v>1</v>
      </c>
      <c r="I178" s="30">
        <v>52.02</v>
      </c>
      <c r="J178" s="29" t="s">
        <v>514</v>
      </c>
      <c r="K178" s="31" t="s">
        <v>67</v>
      </c>
      <c r="L178" s="31" t="s">
        <v>515</v>
      </c>
      <c r="P178" t="s">
        <v>944</v>
      </c>
    </row>
    <row r="179" spans="1:16" x14ac:dyDescent="0.35">
      <c r="G179" t="str">
        <f>'parts-vendors'!$E$195</f>
        <v>BTC30 - 30 mm Cage-Compatible, Quick-Release Beam Trap, 5 W Max Avg. Power, CW Only</v>
      </c>
      <c r="H179">
        <v>1</v>
      </c>
      <c r="I179" s="30">
        <f>'parts-vendors'!$G$195</f>
        <v>219.67</v>
      </c>
      <c r="J179" s="29" t="str">
        <f>'parts-vendors'!$H$195</f>
        <v>https://www.thorlabs.com/thorproduct.cfm?partnumber#BTC30</v>
      </c>
      <c r="K179" s="31" t="str">
        <f>'parts-vendors'!$I$195</f>
        <v>thorlabs</v>
      </c>
      <c r="L179" s="31" t="str">
        <f>'parts-vendors'!$J$195</f>
        <v>BTC30</v>
      </c>
      <c r="M179">
        <f>'parts-vendors'!$K$195</f>
        <v>0</v>
      </c>
      <c r="N179">
        <f>'parts-vendors'!L195</f>
        <v>0</v>
      </c>
      <c r="O179">
        <f>'parts-vendors'!M195</f>
        <v>0</v>
      </c>
      <c r="P179" t="s">
        <v>611</v>
      </c>
    </row>
    <row r="180" spans="1:16" x14ac:dyDescent="0.35">
      <c r="G180" t="s">
        <v>1108</v>
      </c>
      <c r="H180">
        <v>1</v>
      </c>
      <c r="J180" s="29"/>
      <c r="K180" s="31"/>
    </row>
    <row r="181" spans="1:16" x14ac:dyDescent="0.35">
      <c r="G181" t="s">
        <v>1106</v>
      </c>
      <c r="H181">
        <v>1</v>
      </c>
      <c r="J181" s="29"/>
      <c r="K181" s="31"/>
      <c r="L181" s="31" t="s">
        <v>9</v>
      </c>
    </row>
    <row r="182" spans="1:16" x14ac:dyDescent="0.35">
      <c r="A182" t="s">
        <v>17</v>
      </c>
      <c r="F182" t="s">
        <v>17</v>
      </c>
      <c r="G182" s="29" t="str">
        <f>common!$D$33</f>
        <v>3" post assembly with short base &lt;</v>
      </c>
      <c r="H182">
        <v>1</v>
      </c>
      <c r="I182" s="30">
        <f>common!$G$33</f>
        <v>18.89</v>
      </c>
      <c r="J182" s="29"/>
      <c r="K182" s="31"/>
      <c r="L182" s="31"/>
    </row>
    <row r="183" spans="1:16" x14ac:dyDescent="0.35">
      <c r="A183" t="s">
        <v>1110</v>
      </c>
    </row>
    <row r="184" spans="1:16" x14ac:dyDescent="0.35">
      <c r="F184" t="s">
        <v>1111</v>
      </c>
      <c r="I184" s="30">
        <f>SUMPRODUCT(H185:H187,I185:I187)</f>
        <v>217.62</v>
      </c>
    </row>
    <row r="185" spans="1:16" x14ac:dyDescent="0.35">
      <c r="G185" t="s">
        <v>437</v>
      </c>
      <c r="H185">
        <v>2</v>
      </c>
      <c r="I185" s="30">
        <v>38.700000000000003</v>
      </c>
      <c r="J185" s="29" t="s">
        <v>438</v>
      </c>
      <c r="K185" s="31" t="s">
        <v>67</v>
      </c>
      <c r="L185" s="31" t="s">
        <v>439</v>
      </c>
      <c r="P185" t="s">
        <v>9</v>
      </c>
    </row>
    <row r="186" spans="1:16" x14ac:dyDescent="0.35">
      <c r="G186" t="s">
        <v>513</v>
      </c>
      <c r="H186">
        <v>2</v>
      </c>
      <c r="I186" s="30">
        <v>52.02</v>
      </c>
      <c r="J186" s="29" t="s">
        <v>514</v>
      </c>
      <c r="K186" s="31" t="s">
        <v>67</v>
      </c>
      <c r="L186" s="31" t="s">
        <v>515</v>
      </c>
      <c r="P186" t="s">
        <v>944</v>
      </c>
    </row>
    <row r="187" spans="1:16" x14ac:dyDescent="0.35">
      <c r="F187" t="s">
        <v>17</v>
      </c>
      <c r="G187" s="29" t="str">
        <f>common!$D$30</f>
        <v>2" post assembly with short base &lt;</v>
      </c>
      <c r="H187">
        <v>2</v>
      </c>
      <c r="I187" s="30">
        <f>common!$G$30</f>
        <v>18.09</v>
      </c>
      <c r="J187" s="29"/>
      <c r="K187" s="31"/>
      <c r="L187" s="31" t="s">
        <v>9</v>
      </c>
    </row>
    <row r="188" spans="1:16" x14ac:dyDescent="0.35">
      <c r="F188" t="s">
        <v>1112</v>
      </c>
      <c r="I188" s="30">
        <f>SUMPRODUCT(H189:H192,I189:I192)</f>
        <v>471.26</v>
      </c>
      <c r="K188" s="31"/>
      <c r="L188" s="31" t="s">
        <v>9</v>
      </c>
    </row>
    <row r="189" spans="1:16" x14ac:dyDescent="0.35">
      <c r="G189" s="8" t="str">
        <f>common!$D$9</f>
        <v>right angle, 30mm cage mirror &lt;</v>
      </c>
      <c r="H189">
        <v>2</v>
      </c>
      <c r="I189" s="30">
        <f>common!$G$9</f>
        <v>195.02</v>
      </c>
      <c r="J189" s="29"/>
      <c r="K189" s="31"/>
      <c r="L189" s="31"/>
    </row>
    <row r="190" spans="1:16" x14ac:dyDescent="0.35">
      <c r="G190" t="s">
        <v>396</v>
      </c>
      <c r="H190">
        <v>4</v>
      </c>
      <c r="I190" s="30">
        <v>6.6</v>
      </c>
      <c r="J190" s="29" t="s">
        <v>397</v>
      </c>
      <c r="K190" s="31" t="s">
        <v>67</v>
      </c>
      <c r="L190" s="31" t="s">
        <v>398</v>
      </c>
    </row>
    <row r="191" spans="1:16" x14ac:dyDescent="0.35">
      <c r="G191" t="s">
        <v>1113</v>
      </c>
      <c r="H191">
        <v>1</v>
      </c>
      <c r="I191" s="30">
        <v>18.64</v>
      </c>
      <c r="J191" s="29" t="s">
        <v>1114</v>
      </c>
      <c r="K191" s="31" t="s">
        <v>67</v>
      </c>
      <c r="L191" s="31" t="s">
        <v>1115</v>
      </c>
    </row>
    <row r="192" spans="1:16" x14ac:dyDescent="0.35">
      <c r="F192" t="s">
        <v>17</v>
      </c>
      <c r="G192" s="29" t="str">
        <f>common!$D$30</f>
        <v>2" post assembly with short base &lt;</v>
      </c>
      <c r="H192">
        <v>2</v>
      </c>
      <c r="I192" s="30">
        <f>common!$G$30</f>
        <v>18.09</v>
      </c>
      <c r="K192" s="31"/>
      <c r="L192" s="31" t="s">
        <v>9</v>
      </c>
    </row>
    <row r="193" spans="3:12" x14ac:dyDescent="0.35">
      <c r="F193" t="s">
        <v>1116</v>
      </c>
      <c r="I193" s="30">
        <f>SUMPRODUCT(H194:H195,I194:I195)</f>
        <v>213.91000000000003</v>
      </c>
      <c r="J193" s="29"/>
      <c r="K193" s="31"/>
      <c r="L193" s="31"/>
    </row>
    <row r="194" spans="3:12" x14ac:dyDescent="0.35">
      <c r="G194" s="8" t="str">
        <f>common!$D$9</f>
        <v>right angle, 30mm cage mirror &lt;</v>
      </c>
      <c r="H194">
        <v>1</v>
      </c>
      <c r="I194" s="30">
        <f>common!$G$9</f>
        <v>195.02</v>
      </c>
      <c r="J194" s="29"/>
      <c r="K194" s="31"/>
      <c r="L194" s="31"/>
    </row>
    <row r="195" spans="3:12" x14ac:dyDescent="0.35">
      <c r="F195" t="s">
        <v>17</v>
      </c>
      <c r="G195" s="29" t="str">
        <f>common!$D$33</f>
        <v>3" post assembly with short base &lt;</v>
      </c>
      <c r="H195">
        <v>1</v>
      </c>
      <c r="I195" s="30">
        <f>common!$G$33</f>
        <v>18.89</v>
      </c>
      <c r="J195" s="29"/>
      <c r="K195" s="31"/>
      <c r="L195" s="31"/>
    </row>
    <row r="196" spans="3:12" x14ac:dyDescent="0.35">
      <c r="C196" t="s">
        <v>1117</v>
      </c>
      <c r="G196" s="29"/>
      <c r="J196" s="29"/>
      <c r="K196" s="31"/>
      <c r="L196" s="31"/>
    </row>
    <row r="197" spans="3:12" x14ac:dyDescent="0.35">
      <c r="F197" t="s">
        <v>1118</v>
      </c>
      <c r="G197" s="29"/>
      <c r="I197" s="30">
        <f>SUMPRODUCT(H198:H200,I198:I200)</f>
        <v>148.68</v>
      </c>
      <c r="J197" s="29"/>
      <c r="K197" s="31"/>
      <c r="L197" s="31"/>
    </row>
    <row r="198" spans="3:12" x14ac:dyDescent="0.35">
      <c r="G198" t="s">
        <v>1119</v>
      </c>
      <c r="H198">
        <v>1</v>
      </c>
      <c r="I198" s="30">
        <v>25.4</v>
      </c>
      <c r="J198" s="29" t="s">
        <v>1120</v>
      </c>
      <c r="K198" t="s">
        <v>67</v>
      </c>
      <c r="L198" t="s">
        <v>1121</v>
      </c>
    </row>
    <row r="199" spans="3:12" x14ac:dyDescent="0.35">
      <c r="G199" t="s">
        <v>121</v>
      </c>
      <c r="H199">
        <v>1</v>
      </c>
      <c r="I199" s="30">
        <v>84.14</v>
      </c>
      <c r="J199" s="29" t="s">
        <v>122</v>
      </c>
      <c r="K199" t="s">
        <v>67</v>
      </c>
      <c r="L199" t="s">
        <v>123</v>
      </c>
    </row>
    <row r="200" spans="3:12" x14ac:dyDescent="0.35">
      <c r="F200" t="s">
        <v>17</v>
      </c>
      <c r="G200" s="31" t="s">
        <v>1122</v>
      </c>
      <c r="H200">
        <v>1</v>
      </c>
      <c r="I200" s="30">
        <v>39.14</v>
      </c>
      <c r="J200" s="29" t="s">
        <v>1123</v>
      </c>
      <c r="K200" s="31" t="s">
        <v>67</v>
      </c>
      <c r="L200" s="31" t="s">
        <v>1124</v>
      </c>
    </row>
    <row r="201" spans="3:12" x14ac:dyDescent="0.35">
      <c r="F201" t="s">
        <v>1125</v>
      </c>
      <c r="I201" s="30">
        <f>SUMPRODUCT(H202:H204,I202:I204)</f>
        <v>299.3</v>
      </c>
      <c r="J201" s="29"/>
      <c r="K201" s="31"/>
      <c r="L201" s="31"/>
    </row>
    <row r="202" spans="3:12" x14ac:dyDescent="0.35">
      <c r="G202" t="s">
        <v>1126</v>
      </c>
      <c r="H202">
        <v>1</v>
      </c>
      <c r="I202" s="30">
        <v>39.14</v>
      </c>
      <c r="J202" s="29" t="s">
        <v>1127</v>
      </c>
      <c r="K202" s="31" t="s">
        <v>67</v>
      </c>
      <c r="L202" s="31" t="s">
        <v>1128</v>
      </c>
    </row>
    <row r="203" spans="3:12" x14ac:dyDescent="0.35">
      <c r="G203" s="29" t="str">
        <f>common!$D$21</f>
        <v>1.5" post assembly &lt;</v>
      </c>
      <c r="H203">
        <v>1</v>
      </c>
      <c r="I203" s="30">
        <f>common!$G$21</f>
        <v>12.19</v>
      </c>
      <c r="J203" s="29"/>
      <c r="K203" s="31"/>
      <c r="L203" s="31"/>
    </row>
    <row r="204" spans="3:12" x14ac:dyDescent="0.35">
      <c r="F204" t="s">
        <v>17</v>
      </c>
      <c r="G204" s="8" t="str">
        <f>common!$D$12</f>
        <v>KCB1+UM10-AG - right angle, 30mm cage, ultrafast mirror &lt;</v>
      </c>
      <c r="H204">
        <v>1</v>
      </c>
      <c r="I204" s="30">
        <f>common!$G$12</f>
        <v>247.97</v>
      </c>
      <c r="J204" s="29"/>
      <c r="K204" s="31"/>
      <c r="L204" s="31"/>
    </row>
    <row r="205" spans="3:12" x14ac:dyDescent="0.35">
      <c r="F205" t="s">
        <v>1129</v>
      </c>
      <c r="G205" s="29"/>
      <c r="I205" s="30">
        <f>SUMPRODUCT(H206:H209,I206:I209)</f>
        <v>658.93000000000006</v>
      </c>
      <c r="J205" s="29"/>
      <c r="K205" s="31"/>
    </row>
    <row r="206" spans="3:12" x14ac:dyDescent="0.35">
      <c r="G206" s="29" t="str">
        <f>$F$201</f>
        <v>right-angle-30mm-mount_on 1.5mm post w magnetic base &lt;</v>
      </c>
      <c r="H206">
        <v>1</v>
      </c>
      <c r="I206" s="30">
        <f>$I$201</f>
        <v>299.3</v>
      </c>
      <c r="J206" s="29"/>
      <c r="K206" s="31"/>
    </row>
    <row r="207" spans="3:12" x14ac:dyDescent="0.35">
      <c r="G207" s="29" t="str">
        <f>$F$197</f>
        <v>DT12-adjustable base on rail w magnetic base &lt;</v>
      </c>
      <c r="H207">
        <v>2</v>
      </c>
      <c r="I207" s="30">
        <f>$I$197</f>
        <v>148.68</v>
      </c>
      <c r="J207" s="29"/>
      <c r="K207" s="31"/>
    </row>
    <row r="208" spans="3:12" x14ac:dyDescent="0.35">
      <c r="G208" t="s">
        <v>1130</v>
      </c>
      <c r="H208">
        <v>1</v>
      </c>
      <c r="I208" s="30">
        <v>43.1</v>
      </c>
      <c r="J208" s="29" t="s">
        <v>1131</v>
      </c>
      <c r="K208" t="s">
        <v>67</v>
      </c>
      <c r="L208" t="s">
        <v>1132</v>
      </c>
    </row>
    <row r="209" spans="1:12" x14ac:dyDescent="0.35">
      <c r="F209" t="s">
        <v>17</v>
      </c>
      <c r="G209" t="s">
        <v>1133</v>
      </c>
      <c r="H209">
        <v>3</v>
      </c>
      <c r="I209" s="30">
        <v>6.39</v>
      </c>
      <c r="J209" s="29" t="s">
        <v>1134</v>
      </c>
      <c r="K209" t="s">
        <v>67</v>
      </c>
      <c r="L209" t="s">
        <v>1135</v>
      </c>
    </row>
    <row r="210" spans="1:12" x14ac:dyDescent="0.35">
      <c r="F210" t="s">
        <v>1136</v>
      </c>
      <c r="G210" s="29"/>
      <c r="I210" s="30">
        <f>SUMPRODUCT(H211,I211)</f>
        <v>1317.8600000000001</v>
      </c>
      <c r="J210" s="29"/>
      <c r="K210" s="31"/>
      <c r="L210" s="31"/>
    </row>
    <row r="211" spans="1:12" x14ac:dyDescent="0.35">
      <c r="F211" t="s">
        <v>17</v>
      </c>
      <c r="G211" s="29" t="str">
        <f>$F$205</f>
        <v>laser output - 1 magnetic swappable, 2 positions, 90deg mirror, v.1 &lt;</v>
      </c>
      <c r="H211">
        <v>2</v>
      </c>
      <c r="I211" s="30">
        <f>$I$205</f>
        <v>658.93000000000006</v>
      </c>
      <c r="J211" s="29"/>
      <c r="K211" s="31"/>
      <c r="L211" s="31"/>
    </row>
    <row r="212" spans="1:12" x14ac:dyDescent="0.35">
      <c r="A212" t="s">
        <v>17</v>
      </c>
      <c r="C212" t="s">
        <v>17</v>
      </c>
      <c r="G212" s="29"/>
      <c r="J212" s="29"/>
      <c r="K212" s="31"/>
      <c r="L212" s="31"/>
    </row>
    <row r="213" spans="1:12" x14ac:dyDescent="0.35">
      <c r="A213" t="s">
        <v>1137</v>
      </c>
    </row>
    <row r="214" spans="1:12" x14ac:dyDescent="0.35">
      <c r="F214" t="s">
        <v>1138</v>
      </c>
      <c r="J214" s="29" t="s">
        <v>1139</v>
      </c>
      <c r="K214" s="31"/>
      <c r="L214" s="31" t="s">
        <v>9</v>
      </c>
    </row>
    <row r="215" spans="1:12" x14ac:dyDescent="0.35">
      <c r="A215" t="s">
        <v>17</v>
      </c>
      <c r="J215" s="29" t="s">
        <v>1140</v>
      </c>
      <c r="K215" s="31"/>
      <c r="L215" s="31" t="s">
        <v>9</v>
      </c>
    </row>
    <row r="216" spans="1:12" x14ac:dyDescent="0.35">
      <c r="K216" s="31"/>
      <c r="L216" s="31" t="s">
        <v>9</v>
      </c>
    </row>
    <row r="217" spans="1:12" x14ac:dyDescent="0.35">
      <c r="A217" t="s">
        <v>1141</v>
      </c>
      <c r="K217" s="31"/>
      <c r="L217" s="31" t="s">
        <v>9</v>
      </c>
    </row>
    <row r="218" spans="1:12" x14ac:dyDescent="0.35">
      <c r="F218" s="21" t="s">
        <v>1142</v>
      </c>
      <c r="I218" s="30">
        <f>SUMPRODUCT(H219:H223,I219:I223)</f>
        <v>2008.48</v>
      </c>
      <c r="K218" s="31"/>
      <c r="L218" s="31" t="s">
        <v>9</v>
      </c>
    </row>
    <row r="219" spans="1:12" x14ac:dyDescent="0.35">
      <c r="G219" s="29" t="str">
        <f>$F$193</f>
        <v>laser steering mirror &lt;</v>
      </c>
      <c r="H219">
        <v>1</v>
      </c>
      <c r="I219" s="30">
        <f>$I$193</f>
        <v>213.91000000000003</v>
      </c>
      <c r="K219" s="31"/>
      <c r="L219" s="31"/>
    </row>
    <row r="220" spans="1:12" x14ac:dyDescent="0.35">
      <c r="G220" s="29" t="str">
        <f>$F$34</f>
        <v>plate beamsplitter, 30mm cage system &lt;</v>
      </c>
      <c r="H220">
        <v>1</v>
      </c>
      <c r="I220" s="30">
        <f>$I$34</f>
        <v>405.5</v>
      </c>
    </row>
    <row r="221" spans="1:12" x14ac:dyDescent="0.35">
      <c r="G221" s="29" t="str">
        <f>$F$3</f>
        <v>laser telescope 1 &lt;</v>
      </c>
      <c r="H221">
        <v>1</v>
      </c>
      <c r="I221" s="30">
        <f>$I$3</f>
        <v>412.83000000000004</v>
      </c>
    </row>
    <row r="222" spans="1:12" x14ac:dyDescent="0.35">
      <c r="G222" s="29" t="str">
        <f>$F$140</f>
        <v>attenuator based on Glan Polarizer only &lt;</v>
      </c>
      <c r="H222">
        <v>1</v>
      </c>
      <c r="I222" s="30">
        <f>$I$140</f>
        <v>843.35</v>
      </c>
    </row>
    <row r="223" spans="1:12" x14ac:dyDescent="0.35">
      <c r="A223" t="s">
        <v>17</v>
      </c>
      <c r="F223" t="s">
        <v>17</v>
      </c>
      <c r="G223" s="29" t="str">
        <f>$F$169</f>
        <v>rig shutter, diy2 &lt;</v>
      </c>
      <c r="H223">
        <v>1</v>
      </c>
      <c r="I223" s="30">
        <f>$I$169</f>
        <v>132.88999999999999</v>
      </c>
    </row>
    <row r="224" spans="1:12" x14ac:dyDescent="0.35">
      <c r="G224" s="29"/>
    </row>
    <row r="225" spans="6:7" x14ac:dyDescent="0.35">
      <c r="G225" s="29"/>
    </row>
    <row r="226" spans="6:7" x14ac:dyDescent="0.35">
      <c r="G226" s="29"/>
    </row>
    <row r="228" spans="6:7" x14ac:dyDescent="0.35">
      <c r="F228" t="s">
        <v>1143</v>
      </c>
    </row>
    <row r="229" spans="6:7" x14ac:dyDescent="0.35">
      <c r="G229" t="s">
        <v>1144</v>
      </c>
    </row>
  </sheetData>
  <mergeCells count="2">
    <mergeCell ref="P5:P6"/>
    <mergeCell ref="P13:P14"/>
  </mergeCells>
  <hyperlinks>
    <hyperlink ref="J4" r:id="rId1" display="https://www.thorlabs.com/thorproduct.cfm?partnumber=CP06" xr:uid="{00000000-0004-0000-0300-000000000000}"/>
    <hyperlink ref="M4" r:id="rId2" display="../../microframe/pics/thorlabs/CP35.jpg" xr:uid="{00000000-0004-0000-0300-000001000000}"/>
    <hyperlink ref="J5" r:id="rId3" display="https://www.thorlabs.com/thorproduct.cfm?partnumber=AC254-045-B" xr:uid="{00000000-0004-0000-0300-000002000000}"/>
    <hyperlink ref="M5" r:id="rId4" display="../../microframe/pics/thorlabs/AC254-045-B.jpg" xr:uid="{00000000-0004-0000-0300-000003000000}"/>
    <hyperlink ref="J6" r:id="rId5" display="https://www.thorlabs.com/thorproduct.cfm?partnumber=AC254-125-B" xr:uid="{00000000-0004-0000-0300-000004000000}"/>
    <hyperlink ref="M6" r:id="rId6" display="../../microframe/pics/thorlabs/AC254-125-B.jpg" xr:uid="{00000000-0004-0000-0300-000005000000}"/>
    <hyperlink ref="J7" r:id="rId7" display="https://www.thorlabs.com/thorproduct.cfm?partnumber=CP20S" xr:uid="{00000000-0004-0000-0300-000006000000}"/>
    <hyperlink ref="M7" r:id="rId8" display="../../microframe/pics/thorlabs/CP20S.jpg" xr:uid="{00000000-0004-0000-0300-000007000000}"/>
    <hyperlink ref="J9" r:id="rId9" display="https://www.thorlabs.com/thorproduct.cfm?partnumber=ER10" xr:uid="{00000000-0004-0000-0300-000008000000}"/>
    <hyperlink ref="J10" r:id="rId10" display="https://www.thorlabs.com/thorproduct.cfm?partnumber=LCP02" xr:uid="{00000000-0004-0000-0300-000009000000}"/>
    <hyperlink ref="M10" r:id="rId11" display="../../microframe/pics/thorlabs/LCP02.jpg" xr:uid="{00000000-0004-0000-0300-00000A000000}"/>
    <hyperlink ref="J11" r:id="rId12" display="https://www.thorlabs.com/thorproduct.cfm?partnumber=ER2-P4" xr:uid="{00000000-0004-0000-0300-00000B000000}"/>
    <hyperlink ref="M11" r:id="rId13" display="../../microframe/pics/thorlabs/ER2-P4.jpg" xr:uid="{00000000-0004-0000-0300-00000C000000}"/>
    <hyperlink ref="M12" r:id="rId14" xr:uid="{00000000-0004-0000-0300-00000D000000}"/>
    <hyperlink ref="J13" r:id="rId15" display="https://www.thorlabs.com/thorproduct.cfm?partnumber=AC254-045-B" xr:uid="{00000000-0004-0000-0300-00000E000000}"/>
    <hyperlink ref="M13" r:id="rId16" display="../../microframe/pics/thorlabs/AC254-045-B.jpg" xr:uid="{00000000-0004-0000-0300-00000F000000}"/>
    <hyperlink ref="J14" r:id="rId17" display="https://www.thorlabs.com/thorproduct.cfm?partnumber=AC254-100-B" xr:uid="{00000000-0004-0000-0300-000010000000}"/>
    <hyperlink ref="J15" r:id="rId18" display="https://www.thorlabs.com/thorproduct.cfm?partnumber=SPT1" xr:uid="{00000000-0004-0000-0300-000011000000}"/>
    <hyperlink ref="M15" r:id="rId19" display="../../microframe/pics/thorlabs/SPT1.jpg" xr:uid="{00000000-0004-0000-0300-000012000000}"/>
    <hyperlink ref="J16" r:id="rId20" display="https://www.thorlabs.com/thorproduct.cfm?partnumber=SM1L03" xr:uid="{00000000-0004-0000-0300-000013000000}"/>
    <hyperlink ref="M16" r:id="rId21" display="../../microframe/pics/thorlabs/SM1L03.jpg" xr:uid="{00000000-0004-0000-0300-000014000000}"/>
    <hyperlink ref="J17" r:id="rId22" display="https://www.thorlabs.com/thorproduct.cfm?partnumber=SM1L05" xr:uid="{00000000-0004-0000-0300-000015000000}"/>
    <hyperlink ref="M17" r:id="rId23" display="../../microframe/pics/thorlabs/SM1L05.jpg" xr:uid="{00000000-0004-0000-0300-000016000000}"/>
    <hyperlink ref="J18" r:id="rId24" display="https://www.thorlabs.com/thorproduct.cfm?partnumber=CP20S" xr:uid="{00000000-0004-0000-0300-000017000000}"/>
    <hyperlink ref="M18" r:id="rId25" display="../../microframe/pics/thorlabs/CP20S.jpg" xr:uid="{00000000-0004-0000-0300-000018000000}"/>
    <hyperlink ref="J19" r:id="rId26" display="https://www.thorlabs.com/thorproduct.cfm?partnumber=ER10" xr:uid="{00000000-0004-0000-0300-000019000000}"/>
    <hyperlink ref="J20" r:id="rId27" display="https://www.thorlabs.com/thorproduct.cfm?partnumber=ER8" xr:uid="{00000000-0004-0000-0300-00001A000000}"/>
    <hyperlink ref="J21" r:id="rId28" display="https://www.thorlabs.com/thorproduct.cfm?partnumber=CP35" xr:uid="{00000000-0004-0000-0300-00001B000000}"/>
    <hyperlink ref="M21" r:id="rId29" display="../../microframe/pics/thorlabs/CP35.jpg" xr:uid="{00000000-0004-0000-0300-00001C000000}"/>
    <hyperlink ref="M25" r:id="rId30" display="mounted_precision-pinhole_50um_xy-mount" xr:uid="{00000000-0004-0000-0300-00001D000000}"/>
    <hyperlink ref="J26" r:id="rId31" location="ad-image-0" display="https://www.thorlabs.com/thorproduct.cfm?partnumber=CXY1#ad-image-0" xr:uid="{00000000-0004-0000-0300-00001E000000}"/>
    <hyperlink ref="M26" r:id="rId32" display="../../microframe/pics/thorlabs/CXY1.jpg" xr:uid="{00000000-0004-0000-0300-00001F000000}"/>
    <hyperlink ref="J27" r:id="rId33" display="https://www.thorlabs.com/thorproduct.cfm?partnumber=SM1L05" xr:uid="{00000000-0004-0000-0300-000020000000}"/>
    <hyperlink ref="M27" r:id="rId34" display="../../microframe/pics/thorlabs/SM1L05.jpg" xr:uid="{00000000-0004-0000-0300-000021000000}"/>
    <hyperlink ref="J28" r:id="rId35" display="https://www.thorlabs.com/thorproduct.cfm?partnumber=P50D" xr:uid="{00000000-0004-0000-0300-000022000000}"/>
    <hyperlink ref="M28" r:id="rId36" display="../../microframe/pics/thorlabs/P50D.jpg" xr:uid="{00000000-0004-0000-0300-000023000000}"/>
    <hyperlink ref="J31" r:id="rId37" xr:uid="{00000000-0004-0000-0300-000024000000}"/>
    <hyperlink ref="J32" r:id="rId38" xr:uid="{00000000-0004-0000-0300-000025000000}"/>
    <hyperlink ref="J33" r:id="rId39" xr:uid="{00000000-0004-0000-0300-000026000000}"/>
    <hyperlink ref="J35" r:id="rId40" display="https://www.thorlabs.com/thorproduct.cfm?partnumber=CP35" xr:uid="{00000000-0004-0000-0300-000027000000}"/>
    <hyperlink ref="J36" r:id="rId41" display="https://www.thorlabs.com/thorproduct.cfm?partnumber=CP360R" xr:uid="{00000000-0004-0000-0300-000028000000}"/>
    <hyperlink ref="M36" r:id="rId42" display="../../microframe/pics/thorlabs/CP360R.jpg" xr:uid="{00000000-0004-0000-0300-000029000000}"/>
    <hyperlink ref="J37" r:id="rId43" display="https://www.thorlabs.com/thorproduct.cfm?partnumber=UFBS5050" xr:uid="{00000000-0004-0000-0300-00002A000000}"/>
    <hyperlink ref="M37" r:id="rId44" display="../../microframe/pics/thorlabs/UFBS5050.jpg" xr:uid="{00000000-0004-0000-0300-00002B000000}"/>
    <hyperlink ref="J38" r:id="rId45" display="https://www.thorlabs.com/thorproduct.cfm?partnumber=ER2" xr:uid="{00000000-0004-0000-0300-00002C000000}"/>
    <hyperlink ref="M38" r:id="rId46" display="../../microframe/pics/thorlabs/ER2.jpg" xr:uid="{00000000-0004-0000-0300-00002D000000}"/>
    <hyperlink ref="J43" r:id="rId47" display="https://www.thorlabs.com/thorproduct.cfm?partnumber=PM16-405" xr:uid="{00000000-0004-0000-0300-00002E000000}"/>
    <hyperlink ref="M43" r:id="rId48" display="../../microframe/pics/thorlabs/PM16-405.jpg" xr:uid="{00000000-0004-0000-0300-00002F000000}"/>
    <hyperlink ref="J45" r:id="rId49" display="https://www.thorlabs.com/thorproduct.cfm?partnumber=S405C" xr:uid="{00000000-0004-0000-0300-000030000000}"/>
    <hyperlink ref="M45" r:id="rId50" display="../../microframe/pics/thorlabs/S405C.jpg" xr:uid="{00000000-0004-0000-0300-000031000000}"/>
    <hyperlink ref="J46" r:id="rId51" display="https://www.thorlabs.com/thorproduct.cfm?partnumber=PM102" xr:uid="{00000000-0004-0000-0300-000032000000}"/>
    <hyperlink ref="M46" r:id="rId52" display="../../microframe/pics/thorlabs/PM102.jpg" xr:uid="{00000000-0004-0000-0300-000033000000}"/>
    <hyperlink ref="J48" r:id="rId53" display="https://www.thorlabs.com/thorproduct.cfm?partnumber=S405C" xr:uid="{00000000-0004-0000-0300-000034000000}"/>
    <hyperlink ref="M48" r:id="rId54" display="../../microframe/pics/thorlabs/S405C.jpg" xr:uid="{00000000-0004-0000-0300-000035000000}"/>
    <hyperlink ref="J49" r:id="rId55" display="https://www.thorlabs.com/thorproduct.cfm?partnumber=PM100D" xr:uid="{00000000-0004-0000-0300-000036000000}"/>
    <hyperlink ref="M49" r:id="rId56" display="../../microframe/pics/thorlabs/PM100D.jpg" xr:uid="{00000000-0004-0000-0300-000037000000}"/>
    <hyperlink ref="M55" r:id="rId57" xr:uid="{00000000-0004-0000-0300-000038000000}"/>
    <hyperlink ref="J57" r:id="rId58" display="https://www.thorlabs.com/thorproduct.cfm?partnumber=CP30" xr:uid="{00000000-0004-0000-0300-000039000000}"/>
    <hyperlink ref="M57" r:id="rId59" display="../../microframe/pics/thorlabs/CP30.jpg" xr:uid="{00000000-0004-0000-0300-00003A000000}"/>
    <hyperlink ref="J58" r:id="rId60" display="https://www.thorlabs.com/thorproduct.cfm?partnumber=ER1" xr:uid="{00000000-0004-0000-0300-00003B000000}"/>
    <hyperlink ref="M58" r:id="rId61" display="../../microframe/pics/thorlabs/ER1.jpg" xr:uid="{00000000-0004-0000-0300-00003C000000}"/>
    <hyperlink ref="J66" r:id="rId62" xr:uid="{00000000-0004-0000-0300-00003D000000}"/>
    <hyperlink ref="J67" r:id="rId63" xr:uid="{00000000-0004-0000-0300-00003E000000}"/>
    <hyperlink ref="J73" r:id="rId64" display="https://www.thorlabs.com/thorproduct.cfm?partnumber=GL10-B " xr:uid="{00000000-0004-0000-0300-00003F000000}"/>
    <hyperlink ref="J74" r:id="rId65" display="https://www.thorlabs.com/thorproduct.cfm?partnumber=SM1PM10 " xr:uid="{00000000-0004-0000-0300-000040000000}"/>
    <hyperlink ref="M74" r:id="rId66" display="SM1PM10.jpg" xr:uid="{00000000-0004-0000-0300-000041000000}"/>
    <hyperlink ref="J76" r:id="rId67" xr:uid="{00000000-0004-0000-0300-000042000000}"/>
    <hyperlink ref="J77" r:id="rId68" xr:uid="{00000000-0004-0000-0300-000043000000}"/>
    <hyperlink ref="J78" r:id="rId69" xr:uid="{00000000-0004-0000-0300-000044000000}"/>
    <hyperlink ref="J80" r:id="rId70" xr:uid="{00000000-0004-0000-0300-000045000000}"/>
    <hyperlink ref="M82" r:id="rId71" xr:uid="{00000000-0004-0000-0300-000046000000}"/>
    <hyperlink ref="M84" r:id="rId72" display="../../microframe/pics/thorlabs/CRM1.jpg" xr:uid="{00000000-0004-0000-0300-000047000000}"/>
    <hyperlink ref="M85" r:id="rId73" xr:uid="{00000000-0004-0000-0300-000048000000}"/>
    <hyperlink ref="J90" r:id="rId74" display="https://www.thorlabs.com/thorproduct.cfm?partnumber=AHWP05M-980" xr:uid="{00000000-0004-0000-0300-000049000000}"/>
    <hyperlink ref="J91" r:id="rId75" display="https://www.thorlabs.com/thorproduct.cfm?partnumber=AHWP10M-980" xr:uid="{00000000-0004-0000-0300-00004A000000}"/>
    <hyperlink ref="J92" r:id="rId76" display="https://www.newport.com/p/10RP52-2B" xr:uid="{00000000-0004-0000-0300-00004B000000}"/>
    <hyperlink ref="J96" r:id="rId77" display="https://www.servocity.com/smooth-hub-pulleys" xr:uid="{00000000-0004-0000-0300-00004C000000}"/>
    <hyperlink ref="J97" r:id="rId78" display="https://www.servocity.com/smooth-hub-pulleys" xr:uid="{00000000-0004-0000-0300-00004D000000}"/>
    <hyperlink ref="J98" r:id="rId79" display="https://www.servocity.com/0-125-1-8-o-ring-belts" xr:uid="{00000000-0004-0000-0300-00004E000000}"/>
    <hyperlink ref="M99" r:id="rId80" xr:uid="{00000000-0004-0000-0300-00004F000000}"/>
    <hyperlink ref="M100" r:id="rId81" xr:uid="{00000000-0004-0000-0300-000050000000}"/>
    <hyperlink ref="J101" r:id="rId82" display="https://www.servocity.com/hs-422-servo" xr:uid="{00000000-0004-0000-0300-000051000000}"/>
    <hyperlink ref="M102" r:id="rId83" xr:uid="{00000000-0004-0000-0300-000052000000}"/>
    <hyperlink ref="J103" r:id="rId84" display="https://www.pjrc.com/store/teensy40_pins.html" xr:uid="{00000000-0004-0000-0300-000053000000}"/>
    <hyperlink ref="J107" r:id="rId85" display="https://www.thorlabs.com/thorproduct.cfm?partnumber=ER1" xr:uid="{00000000-0004-0000-0300-000054000000}"/>
    <hyperlink ref="M107" r:id="rId86" display="../../microframe/pics/thorlabs/ER1.jpg" xr:uid="{00000000-0004-0000-0300-000055000000}"/>
    <hyperlink ref="M108" r:id="rId87" xr:uid="{00000000-0004-0000-0300-000056000000}"/>
    <hyperlink ref="J110" r:id="rId88" display="https://www.thorlabs.com/thorproduct.cfm?partnumber=CRM1" xr:uid="{00000000-0004-0000-0300-000057000000}"/>
    <hyperlink ref="M110" r:id="rId89" display="../../microframe/pics/thorlabs/CRM1.jpg" xr:uid="{00000000-0004-0000-0300-000058000000}"/>
    <hyperlink ref="J113" r:id="rId90" display="https://www.thorlabs.com/thorproduct.cfm?partnumber=ELL14K" xr:uid="{00000000-0004-0000-0300-000059000000}"/>
    <hyperlink ref="M113" r:id="rId91" display="../../microframe/pics/thorlabs/ELL14K.jpg" xr:uid="{00000000-0004-0000-0300-00005A000000}"/>
    <hyperlink ref="J116" r:id="rId92" display="https://www.thorlabs.com/thorproduct.cfm?partnumber=PRM1Z8" xr:uid="{00000000-0004-0000-0300-00005B000000}"/>
    <hyperlink ref="M116" r:id="rId93" display="../../microframe/pics/thorlabs/PRM1Z8.jpg" xr:uid="{00000000-0004-0000-0300-00005C000000}"/>
    <hyperlink ref="J117" r:id="rId94" display="https://www.thorlabs.com/thorproduct.cfm?partnumber=KDC101" xr:uid="{00000000-0004-0000-0300-00005D000000}"/>
    <hyperlink ref="M117" r:id="rId95" display="../../microframe/pics/thorlabs/KDC101.jpg" xr:uid="{00000000-0004-0000-0300-00005E000000}"/>
    <hyperlink ref="J118" r:id="rId96" display="https://www.thorlabs.com/thorproduct.cfm?partnumber=KPS101" xr:uid="{00000000-0004-0000-0300-00005F000000}"/>
    <hyperlink ref="M118" r:id="rId97" display="../../microframe/pics/thorlabs/KPS101.jpg" xr:uid="{00000000-0004-0000-0300-000060000000}"/>
    <hyperlink ref="J120" r:id="rId98" display="https://www.newport.com/p/PR50CC" xr:uid="{00000000-0004-0000-0300-000061000000}"/>
    <hyperlink ref="J121" r:id="rId99" display="https://www.newport.com/p/SMC100CC" xr:uid="{00000000-0004-0000-0300-000062000000}"/>
    <hyperlink ref="J122" r:id="rId100" display="https://www.newport.com/p/SMC-PS80" xr:uid="{00000000-0004-0000-0300-000063000000}"/>
    <hyperlink ref="J123" r:id="rId101" display="https://www.newport.com/p/SMC-232" xr:uid="{00000000-0004-0000-0300-000064000000}"/>
    <hyperlink ref="J124" r:id="rId102" display="https://www.newport.com/p/SMC-232" xr:uid="{00000000-0004-0000-0300-000065000000}"/>
    <hyperlink ref="J125" r:id="rId103" xr:uid="{00000000-0004-0000-0300-000066000000}"/>
    <hyperlink ref="M131" r:id="rId104" xr:uid="{00000000-0004-0000-0300-000067000000}"/>
    <hyperlink ref="J137" r:id="rId105" display="https://www.thorlabs.com/thorproduct.cfm?partnumber=AHWP10M-980" xr:uid="{00000000-0004-0000-0300-000068000000}"/>
    <hyperlink ref="J139" r:id="rId106" xr:uid="{00000000-0004-0000-0300-000069000000}"/>
    <hyperlink ref="M140" r:id="rId107" xr:uid="{00000000-0004-0000-0300-00006A000000}"/>
    <hyperlink ref="J141" r:id="rId108" xr:uid="{00000000-0004-0000-0300-00006B000000}"/>
    <hyperlink ref="J142" r:id="rId109" display="https://www.servocity.com/hs-422-servo" xr:uid="{00000000-0004-0000-0300-00006C000000}"/>
    <hyperlink ref="J143" r:id="rId110" xr:uid="{00000000-0004-0000-0300-00006D000000}"/>
    <hyperlink ref="J147" r:id="rId111" xr:uid="{00000000-0004-0000-0300-00006E000000}"/>
    <hyperlink ref="J148" r:id="rId112" location="13431" display="https://www.thorlabs.com/thorproduct.cfm?partnumber=CPR1&amp;pn=CPR1#13431" xr:uid="{00000000-0004-0000-0300-00006F000000}"/>
    <hyperlink ref="J149" r:id="rId113" xr:uid="{00000000-0004-0000-0300-000070000000}"/>
    <hyperlink ref="J150" r:id="rId114" xr:uid="{00000000-0004-0000-0300-000071000000}"/>
    <hyperlink ref="M151" r:id="rId115" xr:uid="{00000000-0004-0000-0300-000072000000}"/>
    <hyperlink ref="J155" r:id="rId116" display="https://www.thorlabs.com/thorproduct.cfm?partnumber=ER3" xr:uid="{00000000-0004-0000-0300-000073000000}"/>
    <hyperlink ref="J163" r:id="rId117" display="https://www.servocity.com/hs-422-servo" xr:uid="{00000000-0004-0000-0300-000074000000}"/>
    <hyperlink ref="J164" r:id="rId118" xr:uid="{00000000-0004-0000-0300-000075000000}"/>
    <hyperlink ref="J165" r:id="rId119" xr:uid="{00000000-0004-0000-0300-000076000000}"/>
    <hyperlink ref="J166" r:id="rId120" xr:uid="{00000000-0004-0000-0300-000077000000}"/>
    <hyperlink ref="J170" r:id="rId121" display="https://www.servocity.com/hs-422-servo" xr:uid="{00000000-0004-0000-0300-000078000000}"/>
    <hyperlink ref="J171" r:id="rId122" xr:uid="{00000000-0004-0000-0300-000079000000}"/>
    <hyperlink ref="J172" r:id="rId123" xr:uid="{00000000-0004-0000-0300-00007A000000}"/>
    <hyperlink ref="J177" r:id="rId124" display="https://www.servocity.com/hs-422-servo" xr:uid="{00000000-0004-0000-0300-00007B000000}"/>
    <hyperlink ref="J178" r:id="rId125" xr:uid="{00000000-0004-0000-0300-00007C000000}"/>
    <hyperlink ref="J179" r:id="rId126" display="https://www.thorlabs.com/thorproduct.cfm?partnumber=LB1 " xr:uid="{00000000-0004-0000-0300-00007D000000}"/>
    <hyperlink ref="J185" r:id="rId127" location="ad-image-0%20" display="https://www.thorlabs.com/thorproduct.cfm?partnumber=KM100#ad-image-0 " xr:uid="{00000000-0004-0000-0300-00007E000000}"/>
    <hyperlink ref="J186" r:id="rId128" xr:uid="{00000000-0004-0000-0300-00007F000000}"/>
    <hyperlink ref="J190" r:id="rId129" xr:uid="{00000000-0004-0000-0300-000080000000}"/>
    <hyperlink ref="J191" r:id="rId130" xr:uid="{00000000-0004-0000-0300-000081000000}"/>
    <hyperlink ref="J198" r:id="rId131" xr:uid="{00000000-0004-0000-0300-000082000000}"/>
    <hyperlink ref="J199" r:id="rId132" xr:uid="{00000000-0004-0000-0300-000083000000}"/>
    <hyperlink ref="J200" r:id="rId133" xr:uid="{00000000-0004-0000-0300-000084000000}"/>
    <hyperlink ref="J202" r:id="rId134" xr:uid="{00000000-0004-0000-0300-000085000000}"/>
    <hyperlink ref="J208" r:id="rId135" xr:uid="{00000000-0004-0000-0300-000086000000}"/>
    <hyperlink ref="J209" r:id="rId136" xr:uid="{00000000-0004-0000-0300-000087000000}"/>
    <hyperlink ref="J214" r:id="rId137" xr:uid="{00000000-0004-0000-0300-000088000000}"/>
    <hyperlink ref="J215" r:id="rId138" xr:uid="{00000000-0004-0000-0300-000089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1"/>
  <sheetViews>
    <sheetView showZeros="0" zoomScaleNormal="100" workbookViewId="0">
      <pane ySplit="1" topLeftCell="A2" activePane="bottomLeft" state="frozen"/>
      <selection pane="bottomLeft" activeCell="C34" sqref="C34"/>
    </sheetView>
  </sheetViews>
  <sheetFormatPr defaultColWidth="8.26953125" defaultRowHeight="14.5" x14ac:dyDescent="0.35"/>
  <cols>
    <col min="1" max="1" width="5.81640625" customWidth="1"/>
    <col min="2" max="2" width="8.7265625" customWidth="1"/>
    <col min="3" max="3" width="64.26953125" customWidth="1"/>
    <col min="4" max="4" width="3.81640625" customWidth="1"/>
    <col min="5" max="5" width="9" style="30" customWidth="1"/>
    <col min="6" max="6" width="3.54296875" customWidth="1"/>
    <col min="7" max="7" width="8.26953125" customWidth="1"/>
    <col min="8" max="8" width="10.81640625" customWidth="1"/>
    <col min="9" max="11" width="5" customWidth="1"/>
  </cols>
  <sheetData>
    <row r="1" spans="1:12" s="1" customFormat="1" x14ac:dyDescent="0.35">
      <c r="A1" s="1" t="s">
        <v>2</v>
      </c>
      <c r="B1" s="1" t="s">
        <v>931</v>
      </c>
      <c r="C1" s="9" t="s">
        <v>53</v>
      </c>
      <c r="D1" s="9" t="s">
        <v>54</v>
      </c>
      <c r="E1" s="10" t="s">
        <v>55</v>
      </c>
      <c r="F1" s="9" t="s">
        <v>56</v>
      </c>
      <c r="G1" s="9" t="s">
        <v>57</v>
      </c>
      <c r="H1" s="9" t="s">
        <v>58</v>
      </c>
      <c r="I1" s="3" t="s">
        <v>6</v>
      </c>
      <c r="J1" s="3" t="s">
        <v>59</v>
      </c>
      <c r="K1" s="3" t="s">
        <v>60</v>
      </c>
      <c r="L1" s="3" t="s">
        <v>7</v>
      </c>
    </row>
    <row r="3" spans="1:12" x14ac:dyDescent="0.35">
      <c r="A3" t="s">
        <v>1152</v>
      </c>
    </row>
    <row r="4" spans="1:12" x14ac:dyDescent="0.35">
      <c r="B4" t="s">
        <v>1153</v>
      </c>
      <c r="E4" s="30">
        <f>SUMPRODUCT(D5:D6,E5:E6)</f>
        <v>276.45999999999998</v>
      </c>
      <c r="I4" s="29" t="s">
        <v>1154</v>
      </c>
    </row>
    <row r="5" spans="1:12" x14ac:dyDescent="0.35">
      <c r="C5" t="s">
        <v>1155</v>
      </c>
      <c r="D5">
        <v>1</v>
      </c>
      <c r="E5" s="30">
        <v>151</v>
      </c>
      <c r="F5" s="29" t="s">
        <v>1156</v>
      </c>
      <c r="G5" t="s">
        <v>67</v>
      </c>
      <c r="H5" t="s">
        <v>1157</v>
      </c>
    </row>
    <row r="6" spans="1:12" x14ac:dyDescent="0.35">
      <c r="B6" t="s">
        <v>17</v>
      </c>
      <c r="C6" t="str">
        <f>'parts-vendors'!$E$155</f>
        <v>VB01B - 18" Vertical Bracket for Breadboards, 1/4"-20 Holes, 1 Piece</v>
      </c>
      <c r="D6">
        <v>1</v>
      </c>
      <c r="E6" s="30">
        <f>'parts-vendors'!$G$155</f>
        <v>125.46</v>
      </c>
      <c r="F6" s="29" t="str">
        <f>'parts-vendors'!$H$155</f>
        <v>https://www.thorlabs.com/thorproduct.cfm?partnumber=VB01B</v>
      </c>
      <c r="G6" t="str">
        <f>'parts-vendors'!$I$155</f>
        <v>thorlabs</v>
      </c>
      <c r="H6" t="str">
        <f>'parts-vendors'!$J$155</f>
        <v>VB01B</v>
      </c>
      <c r="I6" s="29" t="str">
        <f>'parts-vendors'!$K$155</f>
        <v>VB01B.jpg</v>
      </c>
      <c r="K6">
        <f>'parts-vendors'!M155</f>
        <v>0</v>
      </c>
    </row>
    <row r="7" spans="1:12" x14ac:dyDescent="0.35">
      <c r="B7" t="s">
        <v>1158</v>
      </c>
      <c r="E7" s="30">
        <f>SUMPRODUCT(D8:D9,E8:E9)</f>
        <v>313.45999999999998</v>
      </c>
      <c r="F7" s="29"/>
      <c r="I7" s="29" t="s">
        <v>1159</v>
      </c>
    </row>
    <row r="8" spans="1:12" x14ac:dyDescent="0.35">
      <c r="C8" t="str">
        <f>'parts-vendors'!$E$149</f>
        <v>MB1218 - Aluminum Breadboard 12" x 18" x 1/2", 1/4"-20 Taps </v>
      </c>
      <c r="D8">
        <v>1</v>
      </c>
      <c r="E8" s="30">
        <f>'parts-vendors'!$G$149</f>
        <v>188</v>
      </c>
      <c r="F8" s="29" t="str">
        <f>'parts-vendors'!$H$149</f>
        <v xml:space="preserve">https://www.thorlabs.com/thorproduct.cfm?partnumber=MB1218 </v>
      </c>
      <c r="G8" t="str">
        <f>'parts-vendors'!$I$149</f>
        <v>thorlabs</v>
      </c>
      <c r="H8" t="str">
        <f>'parts-vendors'!$J$149</f>
        <v>MB1218</v>
      </c>
      <c r="I8" s="29" t="str">
        <f>'parts-vendors'!$K$149</f>
        <v>MB1218.jpg</v>
      </c>
      <c r="K8">
        <f>'parts-vendors'!M149</f>
        <v>0</v>
      </c>
    </row>
    <row r="9" spans="1:12" x14ac:dyDescent="0.35">
      <c r="A9" t="s">
        <v>17</v>
      </c>
      <c r="B9" t="s">
        <v>17</v>
      </c>
      <c r="C9" t="str">
        <f>'parts-vendors'!$E$155</f>
        <v>VB01B - 18" Vertical Bracket for Breadboards, 1/4"-20 Holes, 1 Piece</v>
      </c>
      <c r="D9">
        <v>1</v>
      </c>
      <c r="E9" s="30">
        <f>'parts-vendors'!$G$155</f>
        <v>125.46</v>
      </c>
      <c r="F9" s="29" t="str">
        <f>'parts-vendors'!$H$155</f>
        <v>https://www.thorlabs.com/thorproduct.cfm?partnumber=VB01B</v>
      </c>
      <c r="G9" t="str">
        <f>'parts-vendors'!$I$155</f>
        <v>thorlabs</v>
      </c>
      <c r="H9" t="str">
        <f>'parts-vendors'!$J$155</f>
        <v>VB01B</v>
      </c>
      <c r="I9" s="29" t="str">
        <f>'parts-vendors'!$K$155</f>
        <v>VB01B.jpg</v>
      </c>
      <c r="K9">
        <f>'parts-vendors'!M155</f>
        <v>0</v>
      </c>
    </row>
    <row r="10" spans="1:12" x14ac:dyDescent="0.35">
      <c r="A10" t="s">
        <v>1160</v>
      </c>
      <c r="F10" s="29"/>
    </row>
    <row r="11" spans="1:12" x14ac:dyDescent="0.35">
      <c r="B11" t="s">
        <v>1161</v>
      </c>
      <c r="E11" s="30">
        <f>SUMPRODUCT(D12:D18,E12:E18)</f>
        <v>635.68000000000006</v>
      </c>
      <c r="F11" s="29"/>
      <c r="I11" s="29" t="s">
        <v>1162</v>
      </c>
    </row>
    <row r="12" spans="1:12" x14ac:dyDescent="0.35">
      <c r="C12" t="str">
        <f>common!$D$63</f>
        <v>ER-rod connection_4-7in &lt;</v>
      </c>
      <c r="D12">
        <v>1</v>
      </c>
      <c r="E12" s="30">
        <f>common!$G$63</f>
        <v>48.19</v>
      </c>
      <c r="F12" s="11">
        <f>common!$H$63</f>
        <v>0</v>
      </c>
      <c r="G12" s="30">
        <f>common!$I$63</f>
        <v>0</v>
      </c>
      <c r="H12" s="30">
        <f>common!$J$63</f>
        <v>0</v>
      </c>
      <c r="I12" s="29" t="str">
        <f>common!$K$63</f>
        <v>ER-rod connector_4-7in_v1.png</v>
      </c>
      <c r="J12" s="30"/>
      <c r="K12" s="30">
        <f>common!M63</f>
        <v>0</v>
      </c>
    </row>
    <row r="13" spans="1:12" x14ac:dyDescent="0.35">
      <c r="C13" t="str">
        <f>common!$D$66</f>
        <v>ER-rod connection_2-3.5in &lt;</v>
      </c>
      <c r="D13">
        <v>1</v>
      </c>
      <c r="E13" s="30">
        <f>common!$G$66</f>
        <v>44.19</v>
      </c>
      <c r="F13" s="30">
        <f>common!$H$66</f>
        <v>0</v>
      </c>
      <c r="G13" s="30">
        <f>common!$I$66</f>
        <v>0</v>
      </c>
      <c r="H13" s="30">
        <f>common!$J$66</f>
        <v>0</v>
      </c>
      <c r="I13" s="29" t="str">
        <f>common!$K$66</f>
        <v>ER-rod connector_2-3.5in_v1.png</v>
      </c>
      <c r="J13" s="30"/>
      <c r="K13" s="30">
        <f>common!M66</f>
        <v>0</v>
      </c>
    </row>
    <row r="14" spans="1:12" x14ac:dyDescent="0.35">
      <c r="C14" s="31" t="str">
        <f>common!$D$12</f>
        <v>KCB1+UM10-AG - right angle, 30mm cage, ultrafast mirror &lt;</v>
      </c>
      <c r="D14">
        <v>1</v>
      </c>
      <c r="E14" s="30">
        <f>common!$G$12</f>
        <v>247.97</v>
      </c>
      <c r="F14" s="30">
        <f>common!$H$12</f>
        <v>0</v>
      </c>
      <c r="G14" s="30">
        <f>common!$I$12</f>
        <v>0</v>
      </c>
      <c r="H14" s="30">
        <f>common!$J$12</f>
        <v>0</v>
      </c>
      <c r="I14" s="29" t="str">
        <f>common!$K$12</f>
        <v>KCB1+UM10-AG - right angle_30mm cage_ultrafast mirror.png</v>
      </c>
      <c r="J14" s="30"/>
      <c r="K14" s="30">
        <f>common!M12</f>
        <v>0</v>
      </c>
    </row>
    <row r="15" spans="1:12" x14ac:dyDescent="0.35">
      <c r="C15" s="31" t="str">
        <f>common!$D$15</f>
        <v>KCB1C+UM10-AG - right angle, rod bores, 30mm cage, ultrafast mirror &lt;</v>
      </c>
      <c r="D15">
        <v>1</v>
      </c>
      <c r="E15" s="30">
        <f>common!$G$15</f>
        <v>252.26</v>
      </c>
      <c r="F15" s="30">
        <f>common!$H$15</f>
        <v>0</v>
      </c>
      <c r="G15" s="30">
        <f>common!$I$15</f>
        <v>0</v>
      </c>
      <c r="H15" s="30">
        <f>common!$J$15</f>
        <v>0</v>
      </c>
      <c r="I15" s="29" t="str">
        <f>common!$K$15</f>
        <v>KCB1C+UM10-AG - right angle_rod bores_30mm cage_ultrafast mirror.png</v>
      </c>
      <c r="J15" s="30">
        <f>common!L15</f>
        <v>0</v>
      </c>
      <c r="K15" s="30">
        <f>common!M15</f>
        <v>0</v>
      </c>
    </row>
    <row r="16" spans="1:12" x14ac:dyDescent="0.35">
      <c r="C16" t="str">
        <f>common!$D$33</f>
        <v>3" post assembly with short base &lt;</v>
      </c>
      <c r="D16">
        <v>1</v>
      </c>
      <c r="E16" s="30">
        <f>common!$G$33</f>
        <v>18.89</v>
      </c>
      <c r="F16" s="11">
        <f>common!$H$33</f>
        <v>0</v>
      </c>
      <c r="G16" s="30">
        <f>common!$I$33</f>
        <v>0</v>
      </c>
      <c r="H16" s="30">
        <f>common!$J$33</f>
        <v>0</v>
      </c>
      <c r="I16" s="30">
        <f>common!$K$33</f>
        <v>0</v>
      </c>
      <c r="J16" s="30"/>
      <c r="K16" s="30">
        <f>common!M33</f>
        <v>0</v>
      </c>
    </row>
    <row r="17" spans="1:11" x14ac:dyDescent="0.35">
      <c r="C17" t="str">
        <f>'parts-vendors'!$E$70</f>
        <v>CP02B - 30 mm Cage Mounting Bracket </v>
      </c>
      <c r="D17">
        <v>1</v>
      </c>
      <c r="E17" s="30">
        <f>'parts-vendors'!$G$70</f>
        <v>14.08</v>
      </c>
      <c r="F17" s="29" t="str">
        <f>'parts-vendors'!$H$70</f>
        <v xml:space="preserve">https://www.thorlabs.com/thorproduct.cfm?partnumber=CP02B </v>
      </c>
      <c r="G17" t="str">
        <f>'parts-vendors'!$I$70</f>
        <v>thorlabs</v>
      </c>
      <c r="H17" s="31" t="str">
        <f>'parts-vendors'!$J$70</f>
        <v>CP02B</v>
      </c>
      <c r="I17" s="29" t="str">
        <f>'parts-vendors'!$K$70</f>
        <v>CP02B.jpg</v>
      </c>
      <c r="K17">
        <f>'parts-vendors'!M70</f>
        <v>0</v>
      </c>
    </row>
    <row r="18" spans="1:11" x14ac:dyDescent="0.35">
      <c r="B18" t="s">
        <v>17</v>
      </c>
      <c r="C18" t="str">
        <f>'parts-vendors'!$E$112</f>
        <v>ER1 - Cage Assembly Rod, 1" Long, Ø6 mm</v>
      </c>
      <c r="D18">
        <v>2</v>
      </c>
      <c r="E18" s="30">
        <f>'parts-vendors'!$G$112</f>
        <v>5.05</v>
      </c>
      <c r="F18" s="29" t="str">
        <f>'parts-vendors'!$H$112</f>
        <v>https://www.thorlabs.com/thorproduct.cfm?partnumber=ER1</v>
      </c>
      <c r="G18" t="str">
        <f>'parts-vendors'!$I$112</f>
        <v>thorlabs</v>
      </c>
      <c r="H18" s="31" t="str">
        <f>'parts-vendors'!$J$112</f>
        <v>ER1</v>
      </c>
      <c r="I18" s="29" t="str">
        <f>'parts-vendors'!$K$112</f>
        <v>ER1.jpg</v>
      </c>
      <c r="K18">
        <f>'parts-vendors'!M112</f>
        <v>0</v>
      </c>
    </row>
    <row r="19" spans="1:11" x14ac:dyDescent="0.35">
      <c r="B19" t="s">
        <v>1163</v>
      </c>
      <c r="E19" s="30">
        <f>SUMPRODUCT(D20:D26,E20:E26)</f>
        <v>931.84</v>
      </c>
      <c r="F19" s="29"/>
      <c r="I19" s="29" t="s">
        <v>1164</v>
      </c>
    </row>
    <row r="20" spans="1:11" x14ac:dyDescent="0.35">
      <c r="C20" t="str">
        <f>common!$D$63</f>
        <v>ER-rod connection_4-7in &lt;</v>
      </c>
      <c r="D20">
        <v>2</v>
      </c>
      <c r="E20" s="30">
        <f>common!$G$63</f>
        <v>48.19</v>
      </c>
      <c r="F20" s="11">
        <f>common!$H$63</f>
        <v>0</v>
      </c>
      <c r="G20" s="30">
        <f>common!$I$63</f>
        <v>0</v>
      </c>
      <c r="H20" s="30">
        <f>common!$J$63</f>
        <v>0</v>
      </c>
      <c r="I20" s="29" t="str">
        <f>common!$K$63</f>
        <v>ER-rod connector_4-7in_v1.png</v>
      </c>
      <c r="J20" s="30"/>
      <c r="K20" s="30">
        <f>common!M63</f>
        <v>0</v>
      </c>
    </row>
    <row r="21" spans="1:11" x14ac:dyDescent="0.35">
      <c r="C21" t="str">
        <f>common!$D$66</f>
        <v>ER-rod connection_2-3.5in &lt;</v>
      </c>
      <c r="D21">
        <v>1</v>
      </c>
      <c r="E21" s="30">
        <f>common!$G$66</f>
        <v>44.19</v>
      </c>
      <c r="F21" s="30">
        <f>common!$H$66</f>
        <v>0</v>
      </c>
      <c r="G21" s="30">
        <f>common!$I$66</f>
        <v>0</v>
      </c>
      <c r="H21" s="30">
        <f>common!$J$66</f>
        <v>0</v>
      </c>
      <c r="I21" s="29" t="str">
        <f>common!$K$66</f>
        <v>ER-rod connector_2-3.5in_v1.png</v>
      </c>
      <c r="J21" s="30"/>
      <c r="K21" s="30">
        <f>common!M66</f>
        <v>0</v>
      </c>
    </row>
    <row r="22" spans="1:11" x14ac:dyDescent="0.35">
      <c r="C22" s="31" t="str">
        <f>common!$D$12</f>
        <v>KCB1+UM10-AG - right angle, 30mm cage, ultrafast mirror &lt;</v>
      </c>
      <c r="D22">
        <v>2</v>
      </c>
      <c r="E22" s="30">
        <f>common!$G$12</f>
        <v>247.97</v>
      </c>
      <c r="F22" s="30">
        <f>common!$H$12</f>
        <v>0</v>
      </c>
      <c r="G22" s="30">
        <f>common!$I$12</f>
        <v>0</v>
      </c>
      <c r="H22" s="30">
        <f>common!$J$12</f>
        <v>0</v>
      </c>
      <c r="I22" s="29" t="str">
        <f>common!$K$12</f>
        <v>KCB1+UM10-AG - right angle_30mm cage_ultrafast mirror.png</v>
      </c>
      <c r="J22" s="30"/>
      <c r="K22" s="30">
        <f>common!M12</f>
        <v>0</v>
      </c>
    </row>
    <row r="23" spans="1:11" x14ac:dyDescent="0.35">
      <c r="C23" s="31" t="str">
        <f>common!$D$15</f>
        <v>KCB1C+UM10-AG - right angle, rod bores, 30mm cage, ultrafast mirror &lt;</v>
      </c>
      <c r="D23">
        <v>1</v>
      </c>
      <c r="E23" s="30">
        <f>common!$G$15</f>
        <v>252.26</v>
      </c>
      <c r="F23" s="30">
        <f>common!$H$15</f>
        <v>0</v>
      </c>
      <c r="G23" s="30">
        <f>common!$I$15</f>
        <v>0</v>
      </c>
      <c r="H23" s="30">
        <f>common!$J$15</f>
        <v>0</v>
      </c>
      <c r="I23" s="29" t="str">
        <f>common!$K$15</f>
        <v>KCB1C+UM10-AG - right angle_rod bores_30mm cage_ultrafast mirror.png</v>
      </c>
      <c r="J23" s="30">
        <f>common!L15</f>
        <v>0</v>
      </c>
      <c r="K23" s="30">
        <f>common!M15</f>
        <v>0</v>
      </c>
    </row>
    <row r="24" spans="1:11" x14ac:dyDescent="0.35">
      <c r="C24" t="str">
        <f>common!$D$33</f>
        <v>3" post assembly with short base &lt;</v>
      </c>
      <c r="D24">
        <v>1</v>
      </c>
      <c r="E24" s="30">
        <f>common!$G$33</f>
        <v>18.89</v>
      </c>
      <c r="F24" s="11">
        <f>common!$H$33</f>
        <v>0</v>
      </c>
      <c r="G24" s="30">
        <f>common!$I$33</f>
        <v>0</v>
      </c>
      <c r="H24" s="30">
        <f>common!$J$33</f>
        <v>0</v>
      </c>
      <c r="I24" s="30">
        <f>common!$K$33</f>
        <v>0</v>
      </c>
      <c r="J24" s="30"/>
      <c r="K24" s="30">
        <f>common!M33</f>
        <v>0</v>
      </c>
    </row>
    <row r="25" spans="1:11" x14ac:dyDescent="0.35">
      <c r="C25" t="str">
        <f>'parts-vendors'!$E$70</f>
        <v>CP02B - 30 mm Cage Mounting Bracket </v>
      </c>
      <c r="D25">
        <v>1</v>
      </c>
      <c r="E25" s="30">
        <f>'parts-vendors'!$G$70</f>
        <v>14.08</v>
      </c>
      <c r="F25" s="29" t="str">
        <f>'parts-vendors'!$H$70</f>
        <v xml:space="preserve">https://www.thorlabs.com/thorproduct.cfm?partnumber=CP02B </v>
      </c>
      <c r="G25" t="str">
        <f>'parts-vendors'!$I$70</f>
        <v>thorlabs</v>
      </c>
      <c r="H25" s="31" t="str">
        <f>'parts-vendors'!$J$70</f>
        <v>CP02B</v>
      </c>
      <c r="I25" s="29" t="str">
        <f>'parts-vendors'!$K$70</f>
        <v>CP02B.jpg</v>
      </c>
      <c r="K25">
        <f>'parts-vendors'!M70</f>
        <v>0</v>
      </c>
    </row>
    <row r="26" spans="1:11" x14ac:dyDescent="0.35">
      <c r="A26" t="s">
        <v>17</v>
      </c>
      <c r="B26" t="s">
        <v>17</v>
      </c>
      <c r="C26" t="str">
        <f>'parts-vendors'!$E$112</f>
        <v>ER1 - Cage Assembly Rod, 1" Long, Ø6 mm</v>
      </c>
      <c r="D26">
        <v>2</v>
      </c>
      <c r="E26" s="30">
        <f>'parts-vendors'!$G$112</f>
        <v>5.05</v>
      </c>
      <c r="F26" s="29" t="str">
        <f>'parts-vendors'!$H$112</f>
        <v>https://www.thorlabs.com/thorproduct.cfm?partnumber=ER1</v>
      </c>
      <c r="G26" t="str">
        <f>'parts-vendors'!$I$112</f>
        <v>thorlabs</v>
      </c>
      <c r="H26" s="31" t="str">
        <f>'parts-vendors'!$J$112</f>
        <v>ER1</v>
      </c>
      <c r="I26" s="29" t="str">
        <f>'parts-vendors'!$K$112</f>
        <v>ER1.jpg</v>
      </c>
      <c r="K26">
        <f>'parts-vendors'!M112</f>
        <v>0</v>
      </c>
    </row>
    <row r="27" spans="1:11" x14ac:dyDescent="0.35">
      <c r="F27" s="29"/>
    </row>
    <row r="28" spans="1:11" x14ac:dyDescent="0.35">
      <c r="B28" s="21" t="s">
        <v>1165</v>
      </c>
      <c r="E28" s="30">
        <f>SUMPRODUCT(D29:D30,E29:E30)</f>
        <v>1208.3</v>
      </c>
    </row>
    <row r="29" spans="1:11" x14ac:dyDescent="0.35">
      <c r="C29" s="29" t="str">
        <f>$B$4</f>
        <v>12"x12" vertical board &lt;</v>
      </c>
      <c r="D29">
        <v>1</v>
      </c>
      <c r="E29" s="30">
        <f>$E$4</f>
        <v>276.45999999999998</v>
      </c>
      <c r="I29" t="str">
        <f>$I$4</f>
        <v>12inx12in vertical board.png</v>
      </c>
    </row>
    <row r="30" spans="1:11" x14ac:dyDescent="0.35">
      <c r="B30" t="s">
        <v>17</v>
      </c>
      <c r="C30" s="29" t="str">
        <f>$B$19</f>
        <v>periscope 3 arms -1 &lt;</v>
      </c>
      <c r="D30">
        <v>1</v>
      </c>
      <c r="E30" s="30">
        <f>$E$19</f>
        <v>931.84</v>
      </c>
      <c r="I30" t="str">
        <f>$I$19</f>
        <v>periscope_3arms-1_v12.png</v>
      </c>
    </row>
    <row r="31" spans="1:11" x14ac:dyDescent="0.35">
      <c r="B31" s="21" t="s">
        <v>1166</v>
      </c>
      <c r="E31" s="30">
        <f>SUMPRODUCT(D32:D33,E32:E33)</f>
        <v>949.1400000000001</v>
      </c>
    </row>
    <row r="32" spans="1:11" x14ac:dyDescent="0.35">
      <c r="C32" t="str">
        <f>$B$7</f>
        <v>12"x18" vertical board &lt;</v>
      </c>
      <c r="D32">
        <v>1</v>
      </c>
      <c r="E32" s="30">
        <f>$E$7</f>
        <v>313.45999999999998</v>
      </c>
      <c r="I32" t="str">
        <f>$I$7</f>
        <v>12inx18in vertical board.png</v>
      </c>
    </row>
    <row r="33" spans="2:12" x14ac:dyDescent="0.35">
      <c r="B33" t="s">
        <v>17</v>
      </c>
      <c r="C33" t="str">
        <f>$B$11</f>
        <v>periscope 2 arms -1 &lt;</v>
      </c>
      <c r="D33">
        <v>1</v>
      </c>
      <c r="E33" s="30">
        <f>$E$11</f>
        <v>635.68000000000006</v>
      </c>
      <c r="I33" t="str">
        <f>$I$11</f>
        <v>periscope_2arms-1_v5.png</v>
      </c>
    </row>
    <row r="34" spans="2:12" x14ac:dyDescent="0.35">
      <c r="H34" s="21"/>
    </row>
    <row r="35" spans="2:12" x14ac:dyDescent="0.35">
      <c r="B35" t="s">
        <v>1145</v>
      </c>
      <c r="C35" t="s">
        <v>65</v>
      </c>
      <c r="D35">
        <v>1</v>
      </c>
      <c r="E35" s="30">
        <v>306</v>
      </c>
      <c r="F35" s="29" t="s">
        <v>66</v>
      </c>
      <c r="G35" t="s">
        <v>67</v>
      </c>
      <c r="H35" t="s">
        <v>68</v>
      </c>
    </row>
    <row r="36" spans="2:12" x14ac:dyDescent="0.35">
      <c r="C36" t="s">
        <v>71</v>
      </c>
      <c r="D36">
        <v>1</v>
      </c>
      <c r="E36" s="30">
        <v>51.51</v>
      </c>
      <c r="F36" s="29" t="s">
        <v>72</v>
      </c>
      <c r="G36" t="s">
        <v>67</v>
      </c>
      <c r="H36" t="s">
        <v>73</v>
      </c>
      <c r="L36" t="s">
        <v>70</v>
      </c>
    </row>
    <row r="37" spans="2:12" x14ac:dyDescent="0.35">
      <c r="C37" t="s">
        <v>76</v>
      </c>
      <c r="D37">
        <v>1</v>
      </c>
      <c r="E37" s="30">
        <v>83.39</v>
      </c>
      <c r="F37" s="29" t="s">
        <v>77</v>
      </c>
      <c r="G37" t="s">
        <v>67</v>
      </c>
      <c r="H37" t="s">
        <v>78</v>
      </c>
      <c r="L37" t="s">
        <v>75</v>
      </c>
    </row>
    <row r="38" spans="2:12" x14ac:dyDescent="0.35">
      <c r="B38" t="s">
        <v>17</v>
      </c>
      <c r="C38" t="s">
        <v>79</v>
      </c>
      <c r="D38">
        <v>1</v>
      </c>
      <c r="E38" s="30">
        <v>46.16</v>
      </c>
      <c r="F38" s="29" t="s">
        <v>80</v>
      </c>
      <c r="G38" t="s">
        <v>67</v>
      </c>
      <c r="H38" t="s">
        <v>81</v>
      </c>
      <c r="L38" t="s">
        <v>9</v>
      </c>
    </row>
    <row r="39" spans="2:12" x14ac:dyDescent="0.35">
      <c r="L39" t="s">
        <v>9</v>
      </c>
    </row>
    <row r="40" spans="2:12" x14ac:dyDescent="0.35">
      <c r="B40" t="s">
        <v>1146</v>
      </c>
      <c r="C40" t="s">
        <v>83</v>
      </c>
      <c r="D40">
        <v>1</v>
      </c>
      <c r="E40" s="30">
        <v>85.43</v>
      </c>
      <c r="F40" s="29" t="s">
        <v>84</v>
      </c>
      <c r="G40" t="s">
        <v>67</v>
      </c>
      <c r="H40" t="s">
        <v>85</v>
      </c>
    </row>
    <row r="41" spans="2:12" x14ac:dyDescent="0.35">
      <c r="C41" t="s">
        <v>88</v>
      </c>
      <c r="D41">
        <v>2</v>
      </c>
      <c r="E41" s="30">
        <v>28.56</v>
      </c>
      <c r="F41" s="29" t="s">
        <v>89</v>
      </c>
      <c r="G41" t="s">
        <v>67</v>
      </c>
      <c r="H41" t="s">
        <v>90</v>
      </c>
      <c r="L41" t="s">
        <v>87</v>
      </c>
    </row>
    <row r="42" spans="2:12" x14ac:dyDescent="0.35">
      <c r="L42" t="s">
        <v>9</v>
      </c>
    </row>
    <row r="43" spans="2:12" x14ac:dyDescent="0.35">
      <c r="B43" t="s">
        <v>1147</v>
      </c>
    </row>
    <row r="44" spans="2:12" x14ac:dyDescent="0.35">
      <c r="B44" t="s">
        <v>1148</v>
      </c>
      <c r="C44" t="s">
        <v>97</v>
      </c>
      <c r="D44">
        <v>1</v>
      </c>
      <c r="E44" s="30">
        <v>7.3</v>
      </c>
      <c r="F44" s="29" t="s">
        <v>98</v>
      </c>
      <c r="G44" t="s">
        <v>67</v>
      </c>
      <c r="H44" t="s">
        <v>99</v>
      </c>
    </row>
    <row r="45" spans="2:12" x14ac:dyDescent="0.35">
      <c r="C45" t="s">
        <v>1149</v>
      </c>
      <c r="L45" t="s">
        <v>9</v>
      </c>
    </row>
    <row r="46" spans="2:12" x14ac:dyDescent="0.35">
      <c r="C46" t="s">
        <v>134</v>
      </c>
      <c r="D46">
        <v>1</v>
      </c>
      <c r="E46" s="30">
        <v>7.7</v>
      </c>
      <c r="F46" s="29" t="s">
        <v>135</v>
      </c>
      <c r="G46" t="s">
        <v>67</v>
      </c>
      <c r="H46" t="s">
        <v>136</v>
      </c>
    </row>
    <row r="47" spans="2:12" x14ac:dyDescent="0.35">
      <c r="C47" t="s">
        <v>441</v>
      </c>
      <c r="D47">
        <v>1</v>
      </c>
      <c r="E47" s="30">
        <v>33.75</v>
      </c>
      <c r="F47" s="29" t="s">
        <v>442</v>
      </c>
      <c r="G47" t="s">
        <v>67</v>
      </c>
      <c r="H47" t="s">
        <v>443</v>
      </c>
      <c r="L47" t="s">
        <v>9</v>
      </c>
    </row>
    <row r="48" spans="2:12" x14ac:dyDescent="0.35">
      <c r="C48" t="s">
        <v>513</v>
      </c>
      <c r="D48">
        <v>1</v>
      </c>
      <c r="E48" s="30">
        <v>52.02</v>
      </c>
      <c r="F48" s="29" t="s">
        <v>514</v>
      </c>
      <c r="G48" t="s">
        <v>67</v>
      </c>
      <c r="H48" t="s">
        <v>515</v>
      </c>
      <c r="L48" t="s">
        <v>9</v>
      </c>
    </row>
    <row r="49" spans="2:12" x14ac:dyDescent="0.35">
      <c r="B49" t="s">
        <v>17</v>
      </c>
      <c r="C49" t="s">
        <v>160</v>
      </c>
      <c r="D49">
        <v>1</v>
      </c>
      <c r="E49" s="30">
        <v>5.19</v>
      </c>
      <c r="F49" s="29" t="s">
        <v>161</v>
      </c>
      <c r="G49" t="s">
        <v>67</v>
      </c>
      <c r="H49" t="s">
        <v>162</v>
      </c>
      <c r="L49" t="s">
        <v>944</v>
      </c>
    </row>
    <row r="50" spans="2:12" x14ac:dyDescent="0.35">
      <c r="B50" t="s">
        <v>1150</v>
      </c>
      <c r="C50" t="s">
        <v>88</v>
      </c>
      <c r="D50">
        <v>1</v>
      </c>
      <c r="E50" s="30">
        <v>28.56</v>
      </c>
      <c r="F50" s="29" t="s">
        <v>89</v>
      </c>
      <c r="G50" t="s">
        <v>67</v>
      </c>
      <c r="H50" t="s">
        <v>90</v>
      </c>
      <c r="L50" t="s">
        <v>9</v>
      </c>
    </row>
    <row r="51" spans="2:12" x14ac:dyDescent="0.35">
      <c r="C51" t="s">
        <v>126</v>
      </c>
      <c r="D51">
        <v>1</v>
      </c>
      <c r="E51" s="30">
        <v>7.03</v>
      </c>
      <c r="F51" s="29" t="s">
        <v>127</v>
      </c>
      <c r="G51" t="s">
        <v>67</v>
      </c>
      <c r="H51" t="s">
        <v>128</v>
      </c>
      <c r="L51" t="s">
        <v>9</v>
      </c>
    </row>
    <row r="52" spans="2:12" x14ac:dyDescent="0.35">
      <c r="C52" t="s">
        <v>152</v>
      </c>
      <c r="D52">
        <v>1</v>
      </c>
      <c r="E52" s="30">
        <v>4.74</v>
      </c>
      <c r="F52" s="29" t="s">
        <v>153</v>
      </c>
      <c r="G52" t="s">
        <v>67</v>
      </c>
      <c r="H52" t="s">
        <v>154</v>
      </c>
      <c r="L52" t="s">
        <v>9</v>
      </c>
    </row>
    <row r="53" spans="2:12" x14ac:dyDescent="0.35">
      <c r="C53" t="s">
        <v>445</v>
      </c>
      <c r="D53">
        <v>1</v>
      </c>
      <c r="E53" s="30">
        <v>21.52</v>
      </c>
      <c r="F53" s="29" t="s">
        <v>446</v>
      </c>
      <c r="G53" t="s">
        <v>67</v>
      </c>
      <c r="H53" t="s">
        <v>447</v>
      </c>
      <c r="L53" t="s">
        <v>9</v>
      </c>
    </row>
    <row r="54" spans="2:12" x14ac:dyDescent="0.35">
      <c r="C54" t="s">
        <v>437</v>
      </c>
      <c r="D54">
        <v>1</v>
      </c>
      <c r="E54" s="30">
        <v>38.700000000000003</v>
      </c>
      <c r="F54" s="29" t="s">
        <v>438</v>
      </c>
      <c r="G54" t="s">
        <v>67</v>
      </c>
      <c r="H54" t="s">
        <v>439</v>
      </c>
      <c r="L54" t="s">
        <v>9</v>
      </c>
    </row>
    <row r="55" spans="2:12" x14ac:dyDescent="0.35">
      <c r="B55" t="s">
        <v>17</v>
      </c>
      <c r="C55" t="s">
        <v>513</v>
      </c>
      <c r="D55">
        <v>1</v>
      </c>
      <c r="E55" s="30">
        <v>52.02</v>
      </c>
      <c r="F55" s="29" t="s">
        <v>514</v>
      </c>
      <c r="G55" t="s">
        <v>67</v>
      </c>
      <c r="H55" t="s">
        <v>515</v>
      </c>
      <c r="L55" t="s">
        <v>9</v>
      </c>
    </row>
    <row r="56" spans="2:12" x14ac:dyDescent="0.35">
      <c r="B56" t="s">
        <v>1151</v>
      </c>
      <c r="C56" t="s">
        <v>88</v>
      </c>
      <c r="D56">
        <v>1</v>
      </c>
      <c r="E56" s="30">
        <v>28.56</v>
      </c>
      <c r="F56" s="29" t="s">
        <v>89</v>
      </c>
      <c r="G56" t="s">
        <v>67</v>
      </c>
      <c r="H56" t="s">
        <v>90</v>
      </c>
      <c r="L56" t="s">
        <v>944</v>
      </c>
    </row>
    <row r="57" spans="2:12" x14ac:dyDescent="0.35">
      <c r="C57" t="s">
        <v>126</v>
      </c>
      <c r="D57">
        <v>1</v>
      </c>
      <c r="E57" s="30">
        <v>7.03</v>
      </c>
      <c r="F57" s="29" t="s">
        <v>127</v>
      </c>
      <c r="G57" t="s">
        <v>67</v>
      </c>
      <c r="H57" t="s">
        <v>128</v>
      </c>
      <c r="L57" t="s">
        <v>9</v>
      </c>
    </row>
    <row r="58" spans="2:12" x14ac:dyDescent="0.35">
      <c r="C58" t="s">
        <v>160</v>
      </c>
      <c r="D58">
        <v>1</v>
      </c>
      <c r="E58" s="30">
        <v>5.19</v>
      </c>
      <c r="F58" s="29" t="s">
        <v>161</v>
      </c>
      <c r="G58" t="s">
        <v>67</v>
      </c>
      <c r="H58" t="s">
        <v>162</v>
      </c>
      <c r="L58" t="s">
        <v>9</v>
      </c>
    </row>
    <row r="59" spans="2:12" x14ac:dyDescent="0.35">
      <c r="C59" t="s">
        <v>437</v>
      </c>
      <c r="D59">
        <v>1</v>
      </c>
      <c r="E59" s="30">
        <v>38.700000000000003</v>
      </c>
      <c r="F59" s="29" t="s">
        <v>438</v>
      </c>
      <c r="G59" t="s">
        <v>67</v>
      </c>
      <c r="H59" t="s">
        <v>439</v>
      </c>
      <c r="L59" t="s">
        <v>9</v>
      </c>
    </row>
    <row r="60" spans="2:12" x14ac:dyDescent="0.35">
      <c r="B60" t="s">
        <v>17</v>
      </c>
      <c r="C60" t="s">
        <v>513</v>
      </c>
      <c r="D60">
        <v>1</v>
      </c>
      <c r="E60" s="30">
        <v>52.02</v>
      </c>
      <c r="F60" s="29" t="s">
        <v>514</v>
      </c>
      <c r="G60" t="s">
        <v>67</v>
      </c>
      <c r="H60" t="s">
        <v>515</v>
      </c>
      <c r="L60" t="s">
        <v>9</v>
      </c>
    </row>
    <row r="61" spans="2:12" x14ac:dyDescent="0.35">
      <c r="B61" t="s">
        <v>17</v>
      </c>
      <c r="I61" t="s">
        <v>9</v>
      </c>
    </row>
  </sheetData>
  <hyperlinks>
    <hyperlink ref="F35" r:id="rId1" xr:uid="{00000000-0004-0000-0400-000000000000}"/>
    <hyperlink ref="F36" r:id="rId2" xr:uid="{00000000-0004-0000-0400-000001000000}"/>
    <hyperlink ref="F37" r:id="rId3" xr:uid="{00000000-0004-0000-0400-000002000000}"/>
    <hyperlink ref="F38" r:id="rId4" xr:uid="{00000000-0004-0000-0400-000003000000}"/>
    <hyperlink ref="F40" r:id="rId5" xr:uid="{00000000-0004-0000-0400-000004000000}"/>
    <hyperlink ref="F41" r:id="rId6" xr:uid="{00000000-0004-0000-0400-000005000000}"/>
    <hyperlink ref="F44" r:id="rId7" xr:uid="{00000000-0004-0000-0400-000006000000}"/>
    <hyperlink ref="F46" r:id="rId8" xr:uid="{00000000-0004-0000-0400-000007000000}"/>
    <hyperlink ref="F47" r:id="rId9" xr:uid="{00000000-0004-0000-0400-000008000000}"/>
    <hyperlink ref="F48" r:id="rId10" xr:uid="{00000000-0004-0000-0400-000009000000}"/>
    <hyperlink ref="F49" r:id="rId11" xr:uid="{00000000-0004-0000-0400-00000A000000}"/>
    <hyperlink ref="F50" r:id="rId12" xr:uid="{00000000-0004-0000-0400-00000B000000}"/>
    <hyperlink ref="F51" r:id="rId13" xr:uid="{00000000-0004-0000-0400-00000C000000}"/>
    <hyperlink ref="F52" r:id="rId14" xr:uid="{00000000-0004-0000-0400-00000D000000}"/>
    <hyperlink ref="F53" r:id="rId15" xr:uid="{00000000-0004-0000-0400-00000E000000}"/>
    <hyperlink ref="F54" r:id="rId16" location="ad-image-0%20" display="https://www.thorlabs.com/thorproduct.cfm?partnumber=KM100#ad-image-0 " xr:uid="{00000000-0004-0000-0400-00000F000000}"/>
    <hyperlink ref="F55" r:id="rId17" xr:uid="{00000000-0004-0000-0400-000010000000}"/>
    <hyperlink ref="F56" r:id="rId18" xr:uid="{00000000-0004-0000-0400-000011000000}"/>
    <hyperlink ref="F57" r:id="rId19" xr:uid="{00000000-0004-0000-0400-000012000000}"/>
    <hyperlink ref="F58" r:id="rId20" xr:uid="{00000000-0004-0000-0400-000013000000}"/>
    <hyperlink ref="F59" r:id="rId21" location="ad-image-0%20" display="https://www.thorlabs.com/thorproduct.cfm?partnumber=KM100#ad-image-0 " xr:uid="{00000000-0004-0000-0400-000014000000}"/>
    <hyperlink ref="F60" r:id="rId22" xr:uid="{00000000-0004-0000-0400-000015000000}"/>
    <hyperlink ref="I4" r:id="rId23" xr:uid="{00000000-0004-0000-0400-000016000000}"/>
    <hyperlink ref="F5" r:id="rId24" xr:uid="{00000000-0004-0000-0400-000017000000}"/>
    <hyperlink ref="F6" r:id="rId25" display="https://www.thorlabs.com/thorproduct.cfm?partnumber=VB01B" xr:uid="{00000000-0004-0000-0400-000018000000}"/>
    <hyperlink ref="I6" r:id="rId26" display="../../microframe/pics/thorlabs/VB01B.jpg" xr:uid="{00000000-0004-0000-0400-000019000000}"/>
    <hyperlink ref="I7" r:id="rId27" xr:uid="{00000000-0004-0000-0400-00001A000000}"/>
    <hyperlink ref="F8" r:id="rId28" display="https://www.thorlabs.com/thorproduct.cfm?partnumber=MB1218" xr:uid="{00000000-0004-0000-0400-00001B000000}"/>
    <hyperlink ref="I8" r:id="rId29" display="../../microframe/pics/thorlabs/MB1218.jpg" xr:uid="{00000000-0004-0000-0400-00001C000000}"/>
    <hyperlink ref="F9" r:id="rId30" display="https://www.thorlabs.com/thorproduct.cfm?partnumber=VB01B" xr:uid="{00000000-0004-0000-0400-00001D000000}"/>
    <hyperlink ref="I9" r:id="rId31" display="../../microframe/pics/thorlabs/VB01B.jpg" xr:uid="{00000000-0004-0000-0400-00001E000000}"/>
    <hyperlink ref="I11" r:id="rId32" xr:uid="{00000000-0004-0000-0400-00001F000000}"/>
    <hyperlink ref="I12" r:id="rId33" display="../../../../AppData/Roaming/microframe/pics/common/ER-rod connector_4-7in_v1.png" xr:uid="{00000000-0004-0000-0400-000020000000}"/>
    <hyperlink ref="I13" r:id="rId34" display="../../../../AppData/Roaming/microframe/pics/common/ER-rod connector_2-3.5in_v1.png" xr:uid="{00000000-0004-0000-0400-000021000000}"/>
    <hyperlink ref="I14" r:id="rId35" display="../../../../AppData/Roaming/microframe/pics/common/KCB1+UM10-AG - right angle_30mm cage_ultrafast mirror.png" xr:uid="{00000000-0004-0000-0400-000022000000}"/>
    <hyperlink ref="I15" r:id="rId36" display="../../../../AppData/Roaming/microframe/pics/common/KCB1C+UM10-AG - right angle_rod bores_30mm cage_ultrafast mirror.png" xr:uid="{00000000-0004-0000-0400-000023000000}"/>
    <hyperlink ref="F17" r:id="rId37" display="https://www.thorlabs.com/thorproduct.cfm?partnumber=CP02B" xr:uid="{00000000-0004-0000-0400-000024000000}"/>
    <hyperlink ref="I17" r:id="rId38" display="../../microframe/pics/thorlabs/CP02B.jpg" xr:uid="{00000000-0004-0000-0400-000025000000}"/>
    <hyperlink ref="F18" r:id="rId39" display="https://www.thorlabs.com/thorproduct.cfm?partnumber=ER1" xr:uid="{00000000-0004-0000-0400-000026000000}"/>
    <hyperlink ref="I18" r:id="rId40" display="../../microframe/pics/thorlabs/ER1.jpg" xr:uid="{00000000-0004-0000-0400-000027000000}"/>
    <hyperlink ref="I19" r:id="rId41" xr:uid="{00000000-0004-0000-0400-000028000000}"/>
    <hyperlink ref="I20" r:id="rId42" display="../../../../AppData/Roaming/microframe/pics/common/ER-rod connector_4-7in_v1.png" xr:uid="{00000000-0004-0000-0400-000029000000}"/>
    <hyperlink ref="I21" r:id="rId43" display="../../../../AppData/Roaming/microframe/pics/common/ER-rod connector_2-3.5in_v1.png" xr:uid="{00000000-0004-0000-0400-00002A000000}"/>
    <hyperlink ref="I22" r:id="rId44" display="../../../../AppData/Roaming/microframe/pics/common/KCB1+UM10-AG - right angle_30mm cage_ultrafast mirror.png" xr:uid="{00000000-0004-0000-0400-00002B000000}"/>
    <hyperlink ref="I23" r:id="rId45" display="../../../../AppData/Roaming/microframe/pics/common/KCB1C+UM10-AG - right angle_rod bores_30mm cage_ultrafast mirror.png" xr:uid="{00000000-0004-0000-0400-00002C000000}"/>
    <hyperlink ref="F25" r:id="rId46" display="https://www.thorlabs.com/thorproduct.cfm?partnumber=CP02B" xr:uid="{00000000-0004-0000-0400-00002D000000}"/>
    <hyperlink ref="I25" r:id="rId47" display="../../microframe/pics/thorlabs/CP02B.jpg" xr:uid="{00000000-0004-0000-0400-00002E000000}"/>
    <hyperlink ref="F26" r:id="rId48" display="https://www.thorlabs.com/thorproduct.cfm?partnumber=ER1" xr:uid="{00000000-0004-0000-0400-00002F000000}"/>
    <hyperlink ref="I26" r:id="rId49" display="../../microframe/pics/thorlabs/ER1.jpg" xr:uid="{00000000-0004-0000-0400-000030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23"/>
  <sheetViews>
    <sheetView showZeros="0" zoomScaleNormal="100" workbookViewId="0">
      <pane ySplit="1" topLeftCell="A173" activePane="bottomLeft" state="frozen"/>
      <selection pane="bottomLeft" activeCell="D191" sqref="D191"/>
    </sheetView>
  </sheetViews>
  <sheetFormatPr defaultColWidth="8.26953125" defaultRowHeight="14.5" x14ac:dyDescent="0.35"/>
  <cols>
    <col min="1" max="1" width="5.1796875" customWidth="1"/>
    <col min="2" max="2" width="6.26953125" customWidth="1"/>
    <col min="3" max="3" width="8.453125" customWidth="1"/>
    <col min="4" max="4" width="57" customWidth="1"/>
    <col min="5" max="5" width="3.7265625" customWidth="1"/>
    <col min="6" max="6" width="8.81640625" style="30" customWidth="1"/>
    <col min="7" max="7" width="3.54296875" customWidth="1"/>
    <col min="8" max="8" width="7.54296875" customWidth="1"/>
    <col min="9" max="9" width="9" customWidth="1"/>
    <col min="10" max="10" width="5" customWidth="1"/>
    <col min="11" max="11" width="5" style="31" customWidth="1"/>
    <col min="12" max="12" width="5" customWidth="1"/>
    <col min="13" max="13" width="5.26953125" customWidth="1"/>
    <col min="14" max="14" width="44.453125" customWidth="1"/>
  </cols>
  <sheetData>
    <row r="1" spans="1:15" s="1" customFormat="1" x14ac:dyDescent="0.35">
      <c r="A1" s="9" t="s">
        <v>1</v>
      </c>
      <c r="B1" s="9" t="s">
        <v>2</v>
      </c>
      <c r="C1" s="3" t="s">
        <v>3</v>
      </c>
      <c r="D1" s="3" t="s">
        <v>53</v>
      </c>
      <c r="E1" s="3" t="s">
        <v>54</v>
      </c>
      <c r="F1" s="4" t="s">
        <v>55</v>
      </c>
      <c r="G1" s="3" t="s">
        <v>56</v>
      </c>
      <c r="H1" s="3" t="s">
        <v>57</v>
      </c>
      <c r="I1" s="3" t="s">
        <v>58</v>
      </c>
      <c r="J1" s="3" t="s">
        <v>6</v>
      </c>
      <c r="K1" s="3" t="s">
        <v>59</v>
      </c>
      <c r="L1" s="3" t="s">
        <v>60</v>
      </c>
      <c r="M1" s="9" t="s">
        <v>1167</v>
      </c>
      <c r="N1" s="1" t="s">
        <v>7</v>
      </c>
    </row>
    <row r="2" spans="1:15" x14ac:dyDescent="0.35">
      <c r="A2" t="s">
        <v>1168</v>
      </c>
      <c r="O2" s="21"/>
    </row>
    <row r="3" spans="1:15" x14ac:dyDescent="0.35">
      <c r="C3" t="s">
        <v>2510</v>
      </c>
      <c r="F3" s="30">
        <f>SUMPRODUCT(E4:E5,F4:F5)</f>
        <v>720</v>
      </c>
      <c r="O3" s="21"/>
    </row>
    <row r="4" spans="1:15" x14ac:dyDescent="0.35">
      <c r="D4" t="s">
        <v>1169</v>
      </c>
      <c r="E4">
        <v>1</v>
      </c>
      <c r="F4" s="6">
        <v>440</v>
      </c>
      <c r="G4" s="29" t="s">
        <v>1170</v>
      </c>
      <c r="H4" t="s">
        <v>1171</v>
      </c>
      <c r="I4" t="s">
        <v>1172</v>
      </c>
      <c r="N4" t="s">
        <v>761</v>
      </c>
    </row>
    <row r="5" spans="1:15" x14ac:dyDescent="0.35">
      <c r="C5" t="s">
        <v>17</v>
      </c>
      <c r="D5" t="s">
        <v>762</v>
      </c>
      <c r="E5">
        <v>1</v>
      </c>
      <c r="F5" s="6">
        <v>280</v>
      </c>
      <c r="H5" t="s">
        <v>1171</v>
      </c>
      <c r="N5" t="s">
        <v>9</v>
      </c>
    </row>
    <row r="6" spans="1:15" x14ac:dyDescent="0.35">
      <c r="C6" t="s">
        <v>2511</v>
      </c>
      <c r="F6" s="6">
        <f>SUMPRODUCT(E7:E9,F7:F9)</f>
        <v>930</v>
      </c>
    </row>
    <row r="7" spans="1:15" x14ac:dyDescent="0.35">
      <c r="D7" t="s">
        <v>1173</v>
      </c>
      <c r="E7">
        <v>1</v>
      </c>
      <c r="F7" s="6">
        <v>540</v>
      </c>
      <c r="G7" s="29" t="s">
        <v>1174</v>
      </c>
      <c r="H7" t="s">
        <v>754</v>
      </c>
      <c r="I7" t="s">
        <v>1175</v>
      </c>
    </row>
    <row r="8" spans="1:15" x14ac:dyDescent="0.35">
      <c r="D8" t="s">
        <v>1176</v>
      </c>
      <c r="E8">
        <v>1</v>
      </c>
      <c r="F8" s="6">
        <v>280</v>
      </c>
      <c r="G8" s="29" t="s">
        <v>1177</v>
      </c>
      <c r="H8" t="s">
        <v>754</v>
      </c>
      <c r="I8" t="s">
        <v>1178</v>
      </c>
    </row>
    <row r="9" spans="1:15" x14ac:dyDescent="0.35">
      <c r="C9" t="s">
        <v>17</v>
      </c>
      <c r="D9" t="s">
        <v>1179</v>
      </c>
      <c r="E9">
        <v>1</v>
      </c>
      <c r="F9" s="6">
        <v>110</v>
      </c>
      <c r="G9" s="29" t="s">
        <v>1180</v>
      </c>
      <c r="H9" t="s">
        <v>754</v>
      </c>
      <c r="I9" t="s">
        <v>1181</v>
      </c>
    </row>
    <row r="10" spans="1:15" x14ac:dyDescent="0.35">
      <c r="B10" t="s">
        <v>2513</v>
      </c>
      <c r="O10" s="21"/>
    </row>
    <row r="11" spans="1:15" x14ac:dyDescent="0.35">
      <c r="D11" t="str">
        <f>$C$3</f>
        <v>Liquid lens with electronics, v1&lt;</v>
      </c>
      <c r="E11">
        <v>1</v>
      </c>
      <c r="F11" s="30">
        <f>$F$3</f>
        <v>720</v>
      </c>
      <c r="J11">
        <f>$J$3</f>
        <v>0</v>
      </c>
      <c r="O11" s="21"/>
    </row>
    <row r="12" spans="1:15" x14ac:dyDescent="0.35">
      <c r="C12" t="s">
        <v>2512</v>
      </c>
      <c r="F12" s="6">
        <f>SUMPRODUCT(E13:E17,F13:F17)</f>
        <v>100.24</v>
      </c>
    </row>
    <row r="13" spans="1:15" x14ac:dyDescent="0.35">
      <c r="D13" t="s">
        <v>204</v>
      </c>
      <c r="E13">
        <v>1</v>
      </c>
      <c r="F13" s="6">
        <v>40.549999999999997</v>
      </c>
      <c r="G13" s="29" t="s">
        <v>205</v>
      </c>
      <c r="H13" t="s">
        <v>67</v>
      </c>
      <c r="I13" t="s">
        <v>206</v>
      </c>
      <c r="N13" t="s">
        <v>208</v>
      </c>
    </row>
    <row r="14" spans="1:15" x14ac:dyDescent="0.35">
      <c r="D14" t="s">
        <v>209</v>
      </c>
      <c r="E14">
        <v>1</v>
      </c>
      <c r="F14" s="6">
        <v>22.95</v>
      </c>
      <c r="G14" s="29" t="s">
        <v>210</v>
      </c>
      <c r="H14" t="s">
        <v>67</v>
      </c>
      <c r="I14" t="s">
        <v>211</v>
      </c>
      <c r="N14" t="s">
        <v>9</v>
      </c>
    </row>
    <row r="15" spans="1:15" x14ac:dyDescent="0.35">
      <c r="D15" t="s">
        <v>152</v>
      </c>
      <c r="E15">
        <v>1</v>
      </c>
      <c r="F15" s="6">
        <v>4.74</v>
      </c>
      <c r="G15" s="29" t="s">
        <v>153</v>
      </c>
      <c r="H15" t="s">
        <v>67</v>
      </c>
      <c r="I15" t="s">
        <v>154</v>
      </c>
      <c r="N15" t="s">
        <v>9</v>
      </c>
    </row>
    <row r="16" spans="1:15" x14ac:dyDescent="0.35">
      <c r="D16" t="s">
        <v>181</v>
      </c>
      <c r="E16">
        <v>2</v>
      </c>
      <c r="F16" s="6">
        <v>10.81</v>
      </c>
      <c r="G16" s="29" t="s">
        <v>182</v>
      </c>
      <c r="H16" t="s">
        <v>67</v>
      </c>
      <c r="I16" t="s">
        <v>183</v>
      </c>
      <c r="N16" t="s">
        <v>9</v>
      </c>
    </row>
    <row r="17" spans="2:14" x14ac:dyDescent="0.35">
      <c r="B17" t="s">
        <v>17</v>
      </c>
      <c r="C17" t="s">
        <v>17</v>
      </c>
      <c r="D17" t="s">
        <v>160</v>
      </c>
      <c r="E17">
        <v>2</v>
      </c>
      <c r="F17" s="6">
        <v>5.19</v>
      </c>
      <c r="G17" s="29" t="s">
        <v>161</v>
      </c>
      <c r="H17" t="s">
        <v>67</v>
      </c>
      <c r="I17" t="s">
        <v>162</v>
      </c>
      <c r="N17" t="s">
        <v>9</v>
      </c>
    </row>
    <row r="18" spans="2:14" x14ac:dyDescent="0.35">
      <c r="B18" t="s">
        <v>1182</v>
      </c>
      <c r="F18" s="6"/>
      <c r="G18" s="29"/>
    </row>
    <row r="19" spans="2:14" x14ac:dyDescent="0.35">
      <c r="C19" t="s">
        <v>1183</v>
      </c>
      <c r="F19" s="6">
        <f>SUMPRODUCT(E20:E26,F20:F26)</f>
        <v>1879.26</v>
      </c>
      <c r="G19" s="29"/>
    </row>
    <row r="20" spans="2:14" x14ac:dyDescent="0.35">
      <c r="D20" s="31" t="str">
        <f>common!$D$15</f>
        <v>KCB1C+UM10-AG - right angle, rod bores, 30mm cage, ultrafast mirror &lt;</v>
      </c>
      <c r="E20">
        <v>1</v>
      </c>
      <c r="F20" s="30">
        <f>common!$G$15</f>
        <v>252.26</v>
      </c>
      <c r="G20" s="29"/>
      <c r="J20" t="str">
        <f>common!$K$15</f>
        <v>KCB1C+UM10-AG - right angle_rod bores_30mm cage_ultrafast mirror.png</v>
      </c>
    </row>
    <row r="21" spans="2:14" x14ac:dyDescent="0.35">
      <c r="D21" t="s">
        <v>301</v>
      </c>
      <c r="E21">
        <v>3</v>
      </c>
      <c r="F21" s="30">
        <v>66.55</v>
      </c>
      <c r="G21" s="29" t="s">
        <v>302</v>
      </c>
      <c r="H21" t="s">
        <v>67</v>
      </c>
      <c r="I21" s="31" t="s">
        <v>303</v>
      </c>
      <c r="J21" s="29" t="s">
        <v>304</v>
      </c>
    </row>
    <row r="22" spans="2:14" x14ac:dyDescent="0.35">
      <c r="D22" t="str">
        <f>'parts-vendors'!$E$98</f>
        <v>SM1A16 - Adapter with External SM1 Threads and Internal SM30 Threads</v>
      </c>
      <c r="E22">
        <v>2</v>
      </c>
      <c r="F22" s="6">
        <f>'parts-vendors'!$G$98</f>
        <v>21.93</v>
      </c>
      <c r="G22" s="29" t="str">
        <f>'parts-vendors'!$H$98</f>
        <v>https://www.thorlabs.com/thorproduct.cfm?partnumber#SM1A16</v>
      </c>
      <c r="H22" t="str">
        <f>'parts-vendors'!$I$98</f>
        <v>thorlabs</v>
      </c>
      <c r="I22" t="str">
        <f>'parts-vendors'!$J$98</f>
        <v>SM1A16</v>
      </c>
      <c r="J22">
        <f>'parts-vendors'!$K$98</f>
        <v>0</v>
      </c>
      <c r="K22" s="31">
        <f>'parts-vendors'!$L$98</f>
        <v>0</v>
      </c>
      <c r="L22">
        <f>'parts-vendors'!$M$98</f>
        <v>0</v>
      </c>
    </row>
    <row r="23" spans="2:14" x14ac:dyDescent="0.35">
      <c r="D23" t="str">
        <f>'parts-vendors'!$E$76</f>
        <v xml:space="preserve">SM30L10 - SM30 Lens Tube, 1" Thread Depth, One Retaining Ring Included </v>
      </c>
      <c r="E23">
        <v>2</v>
      </c>
      <c r="F23" s="6">
        <f>'parts-vendors'!$G$76</f>
        <v>30.09</v>
      </c>
      <c r="G23" s="29" t="str">
        <f>'parts-vendors'!$H$76</f>
        <v>https://www.thorlabs.com/thorproduct.cfm?partnumber=SM30L10</v>
      </c>
      <c r="H23" t="str">
        <f>'parts-vendors'!$I$76</f>
        <v>thorlabs</v>
      </c>
      <c r="I23" t="str">
        <f>'parts-vendors'!$J$76</f>
        <v>SM30L10</v>
      </c>
      <c r="J23">
        <f>'parts-vendors'!$K$76</f>
        <v>0</v>
      </c>
      <c r="K23" s="31">
        <f>'parts-vendors'!$L$76</f>
        <v>0</v>
      </c>
      <c r="L23">
        <f>'parts-vendors'!$M$76</f>
        <v>0</v>
      </c>
    </row>
    <row r="24" spans="2:14" x14ac:dyDescent="0.35">
      <c r="D24" t="str">
        <f>'parts-vendors'!$E$173</f>
        <v>AC300-080-B - f=80.0 mm, Ø30.0 mm Achromatic Doublet, ARC: 650-1050 nm</v>
      </c>
      <c r="E24">
        <v>4</v>
      </c>
      <c r="F24" s="6">
        <f>'parts-vendors'!$G$173</f>
        <v>93.33</v>
      </c>
      <c r="G24" s="29" t="str">
        <f>'parts-vendors'!$H$173</f>
        <v>https://www.thorlabs.com/thorproduct.cfm?partnumber=AC300-080-B</v>
      </c>
      <c r="H24" t="str">
        <f>'parts-vendors'!$I$173</f>
        <v>thorlabs</v>
      </c>
      <c r="I24" t="str">
        <f>'parts-vendors'!$J$173</f>
        <v>AC300-080-B</v>
      </c>
      <c r="J24">
        <f>'parts-vendors'!$K$173</f>
        <v>0</v>
      </c>
      <c r="K24" s="31">
        <f>'parts-vendors'!$L$173</f>
        <v>0</v>
      </c>
      <c r="L24">
        <f>'parts-vendors'!$M$173</f>
        <v>0</v>
      </c>
    </row>
    <row r="25" spans="2:14" x14ac:dyDescent="0.35">
      <c r="D25" t="str">
        <f>'parts-vendors'!$E$99</f>
        <v>SM1A39 - Adapter with External C-Mount Threads and External SM1 Threads</v>
      </c>
      <c r="E25">
        <v>1</v>
      </c>
      <c r="F25" s="6">
        <f>'parts-vendors'!$G$99</f>
        <v>19.989999999999998</v>
      </c>
      <c r="G25" s="29" t="str">
        <f>'parts-vendors'!$H$99</f>
        <v>https://www.thorlabs.com/thorproduct.cfm?partnumber=SM1A39</v>
      </c>
      <c r="H25" t="str">
        <f>'parts-vendors'!$I$99</f>
        <v>thorlabs</v>
      </c>
      <c r="I25" t="str">
        <f>'parts-vendors'!$J$99</f>
        <v>SM1A39</v>
      </c>
      <c r="J25">
        <f>'parts-vendors'!$K$99</f>
        <v>0</v>
      </c>
      <c r="K25" s="31">
        <f>'parts-vendors'!$L$99</f>
        <v>0</v>
      </c>
      <c r="L25">
        <f>'parts-vendors'!$M$99</f>
        <v>0</v>
      </c>
    </row>
    <row r="26" spans="2:14" x14ac:dyDescent="0.35">
      <c r="C26" t="s">
        <v>17</v>
      </c>
      <c r="D26" t="str">
        <f>$C$6</f>
        <v>Liquid lens with electronics, v2 &lt;</v>
      </c>
      <c r="E26">
        <v>1</v>
      </c>
      <c r="F26" s="6">
        <f>$F$6</f>
        <v>930</v>
      </c>
      <c r="G26" s="29"/>
      <c r="J26">
        <f>$J$6</f>
        <v>0</v>
      </c>
    </row>
    <row r="27" spans="2:14" x14ac:dyDescent="0.35">
      <c r="C27" t="s">
        <v>1184</v>
      </c>
      <c r="F27" s="6">
        <f>SUMPRODUCT(E28:E31,F28:F31)</f>
        <v>109.44999999999999</v>
      </c>
      <c r="G27" s="29"/>
    </row>
    <row r="28" spans="2:14" x14ac:dyDescent="0.35">
      <c r="D28" t="str">
        <f>'parts-vendors'!$E$114</f>
        <v>ER1.5 - Cage Assembly Rod, 1.5" Long, Ø6 mm</v>
      </c>
      <c r="E28">
        <v>3</v>
      </c>
      <c r="F28" s="6">
        <f>'parts-vendors'!$G$114</f>
        <v>5.85</v>
      </c>
      <c r="G28" s="29" t="str">
        <f>'parts-vendors'!$H$114</f>
        <v>https://www.thorlabs.com/thorproduct.cfm?partnumber=ER1.5</v>
      </c>
      <c r="H28" t="str">
        <f>'parts-vendors'!$I$114</f>
        <v>thorlabs</v>
      </c>
      <c r="I28" t="str">
        <f>'parts-vendors'!$J$114</f>
        <v>ER1.5</v>
      </c>
      <c r="J28" t="str">
        <f>'parts-vendors'!$K$114</f>
        <v>ER1.5.jpg</v>
      </c>
      <c r="K28" s="31">
        <f>'parts-vendors'!$L$114</f>
        <v>0</v>
      </c>
      <c r="L28">
        <f>'parts-vendors'!$M$114</f>
        <v>0</v>
      </c>
    </row>
    <row r="29" spans="2:14" x14ac:dyDescent="0.35">
      <c r="D29" t="str">
        <f>'parts-vendors'!$E$122</f>
        <v>ER6 - Cage Assembly Rod, 6" Long, Ø6 mm</v>
      </c>
      <c r="E29">
        <v>3</v>
      </c>
      <c r="F29" s="6">
        <f>'parts-vendors'!$G$122</f>
        <v>8.65</v>
      </c>
      <c r="G29" s="29" t="str">
        <f>'parts-vendors'!$H$122</f>
        <v>https://www.thorlabs.com/thorproduct.cfm?partnumber=ER6</v>
      </c>
      <c r="H29" t="str">
        <f>'parts-vendors'!$I$122</f>
        <v>thorlabs</v>
      </c>
      <c r="I29" t="str">
        <f>'parts-vendors'!$J$122</f>
        <v>ER6</v>
      </c>
      <c r="J29" t="str">
        <f>'parts-vendors'!$K$122</f>
        <v>ER6.jpg</v>
      </c>
      <c r="K29" s="31">
        <f>'parts-vendors'!$L$122</f>
        <v>0</v>
      </c>
      <c r="L29">
        <f>'parts-vendors'!$M$122</f>
        <v>0</v>
      </c>
    </row>
    <row r="30" spans="2:14" x14ac:dyDescent="0.35">
      <c r="D30" t="str">
        <f>'parts-vendors'!$E$112</f>
        <v>ER1 - Cage Assembly Rod, 1" Long, Ø6 mm</v>
      </c>
      <c r="E30">
        <v>3</v>
      </c>
      <c r="F30" s="6">
        <f>'parts-vendors'!$G$112</f>
        <v>5.05</v>
      </c>
      <c r="G30" s="29" t="str">
        <f>'parts-vendors'!$H$112</f>
        <v>https://www.thorlabs.com/thorproduct.cfm?partnumber=ER1</v>
      </c>
      <c r="H30" t="str">
        <f>'parts-vendors'!$I$112</f>
        <v>thorlabs</v>
      </c>
      <c r="I30" t="str">
        <f>'parts-vendors'!$J$112</f>
        <v>ER1</v>
      </c>
      <c r="J30" t="str">
        <f>'parts-vendors'!$K$112</f>
        <v>ER1.jpg</v>
      </c>
      <c r="K30" s="31">
        <f>'parts-vendors'!$L$112</f>
        <v>0</v>
      </c>
      <c r="L30">
        <f>'parts-vendors'!$M$112</f>
        <v>0</v>
      </c>
    </row>
    <row r="31" spans="2:14" x14ac:dyDescent="0.35">
      <c r="C31" t="s">
        <v>17</v>
      </c>
      <c r="D31" t="str">
        <f>'parts-vendors'!$E$126</f>
        <v>ER10 - Cage Assembly Rod, 10" Long, Ø6 mm</v>
      </c>
      <c r="E31">
        <v>4</v>
      </c>
      <c r="F31" s="6">
        <f>'parts-vendors'!$G$126</f>
        <v>12.7</v>
      </c>
      <c r="G31" s="29" t="str">
        <f>'parts-vendors'!$H$126</f>
        <v>https://www.thorlabs.com/thorproduct.cfm?partnumber=ER10</v>
      </c>
      <c r="H31" t="str">
        <f>'parts-vendors'!$I$126</f>
        <v>thorlabs</v>
      </c>
      <c r="I31" t="str">
        <f>'parts-vendors'!$J$126</f>
        <v>ER10</v>
      </c>
      <c r="J31" t="str">
        <f>'parts-vendors'!$K$126</f>
        <v>ER10.jpg</v>
      </c>
      <c r="K31" s="31">
        <f>'parts-vendors'!$L$126</f>
        <v>0</v>
      </c>
      <c r="L31">
        <f>'parts-vendors'!$M$126</f>
        <v>0</v>
      </c>
    </row>
    <row r="32" spans="2:14" x14ac:dyDescent="0.35">
      <c r="C32" t="s">
        <v>1185</v>
      </c>
      <c r="F32" s="6">
        <f>SUMPRODUCT(E33:E38,F33:F38)</f>
        <v>247.77999999999997</v>
      </c>
      <c r="G32" s="29"/>
    </row>
    <row r="33" spans="1:12" x14ac:dyDescent="0.35">
      <c r="D33" t="str">
        <f>'parts-vendors'!$E$91</f>
        <v>LCP01 - 60 mm Cage Plate, SM2 Threads, 0.5" Thick, 8-32 Tap (Two SM2RR Retaining Rings Included)</v>
      </c>
      <c r="E33">
        <v>1</v>
      </c>
      <c r="F33" s="6">
        <f>'parts-vendors'!$G$91</f>
        <v>38.76</v>
      </c>
      <c r="G33" s="29" t="str">
        <f>'parts-vendors'!$H$91</f>
        <v>https://www.thorlabs.com/thorproduct.cfm?partnumber=LCP01</v>
      </c>
      <c r="H33" t="str">
        <f>'parts-vendors'!$I$91</f>
        <v>thorlabs</v>
      </c>
      <c r="I33" t="str">
        <f>'parts-vendors'!$J$91</f>
        <v>LCP01</v>
      </c>
      <c r="J33">
        <f>'parts-vendors'!$K$91</f>
        <v>0</v>
      </c>
      <c r="K33" s="31">
        <f>'parts-vendors'!$L$91</f>
        <v>0</v>
      </c>
      <c r="L33">
        <f>'parts-vendors'!$M$91</f>
        <v>0</v>
      </c>
    </row>
    <row r="34" spans="1:12" x14ac:dyDescent="0.35">
      <c r="D34" t="str">
        <f>'parts-vendors'!$E$92</f>
        <v>LCP02 - 30 mm to 60 mm Cage Plate Adapter, 8-32 Tap</v>
      </c>
      <c r="E34">
        <v>1</v>
      </c>
      <c r="F34" s="6">
        <f>'parts-vendors'!$G$92</f>
        <v>39.78</v>
      </c>
      <c r="G34" s="29" t="str">
        <f>'parts-vendors'!$H$92</f>
        <v>https://www.thorlabs.com/thorproduct.cfm?partnumber=LCP02</v>
      </c>
      <c r="H34" t="str">
        <f>'parts-vendors'!$I$92</f>
        <v>thorlabs</v>
      </c>
      <c r="I34" t="str">
        <f>'parts-vendors'!$J$92</f>
        <v>LCP02</v>
      </c>
      <c r="J34">
        <f>'parts-vendors'!$K$92</f>
        <v>0</v>
      </c>
      <c r="K34" s="31">
        <f>'parts-vendors'!$L$92</f>
        <v>0</v>
      </c>
      <c r="L34">
        <f>'parts-vendors'!$M$92</f>
        <v>0</v>
      </c>
    </row>
    <row r="35" spans="1:12" x14ac:dyDescent="0.35">
      <c r="D35" t="str">
        <f>'parts-vendors'!$E$93</f>
        <v>LCP01B - 60 mm Cage Mounting Bracket</v>
      </c>
      <c r="E35">
        <v>1</v>
      </c>
      <c r="F35" s="6">
        <f>'parts-vendors'!$G$93</f>
        <v>30.35</v>
      </c>
      <c r="G35" s="29" t="str">
        <f>'parts-vendors'!$H$93</f>
        <v>https://www.thorlabs.com/thorproduct.cfm?partnumber#LCP01B</v>
      </c>
      <c r="H35" t="str">
        <f>'parts-vendors'!$I$93</f>
        <v>thorlabs</v>
      </c>
      <c r="I35" t="str">
        <f>'parts-vendors'!$J$93</f>
        <v>LCP01B</v>
      </c>
      <c r="J35">
        <f>'parts-vendors'!$K$93</f>
        <v>0</v>
      </c>
      <c r="K35" s="31">
        <f>'parts-vendors'!$L$93</f>
        <v>0</v>
      </c>
      <c r="L35">
        <f>'parts-vendors'!$M$93</f>
        <v>0</v>
      </c>
    </row>
    <row r="36" spans="1:12" x14ac:dyDescent="0.35">
      <c r="D36" t="str">
        <f>'parts-vendors'!$E$95</f>
        <v>LCP09 - 60 mm Cage Plate with Ø2.2" (Ø56.0 mm) Double Bore for SM2 Lens Tube Mounting</v>
      </c>
      <c r="E36">
        <v>1</v>
      </c>
      <c r="F36" s="6">
        <f>'parts-vendors'!$G$95</f>
        <v>45.72</v>
      </c>
      <c r="G36" s="29" t="str">
        <f>'parts-vendors'!$H$95</f>
        <v>https://www.thorlabs.com/thorproduct.cfm?partnumber=LCP09</v>
      </c>
      <c r="H36" t="str">
        <f>'parts-vendors'!$I$95</f>
        <v>thorlabs</v>
      </c>
      <c r="I36" t="str">
        <f>'parts-vendors'!$J$95</f>
        <v>LCP09</v>
      </c>
      <c r="J36">
        <f>'parts-vendors'!$K$95</f>
        <v>0</v>
      </c>
      <c r="K36" s="31">
        <f>'parts-vendors'!$L$95</f>
        <v>0</v>
      </c>
      <c r="L36">
        <f>'parts-vendors'!$M$95</f>
        <v>0</v>
      </c>
    </row>
    <row r="37" spans="1:12" x14ac:dyDescent="0.35">
      <c r="D37" t="str">
        <f>common!$D$33</f>
        <v>3" post assembly with short base &lt;</v>
      </c>
      <c r="E37">
        <v>3</v>
      </c>
      <c r="F37" s="6">
        <f>common!$G$33</f>
        <v>18.89</v>
      </c>
      <c r="G37" s="11">
        <f>common!$H$33</f>
        <v>0</v>
      </c>
      <c r="H37" s="30">
        <f>common!$I$33</f>
        <v>0</v>
      </c>
      <c r="I37" s="30">
        <f>common!$J$33</f>
        <v>0</v>
      </c>
      <c r="J37" s="30">
        <f>common!$K$33</f>
        <v>0</v>
      </c>
      <c r="K37" s="31">
        <f>common!$L$33</f>
        <v>0</v>
      </c>
      <c r="L37" s="30">
        <f>common!$M$33</f>
        <v>0</v>
      </c>
    </row>
    <row r="38" spans="1:12" x14ac:dyDescent="0.35">
      <c r="C38" t="s">
        <v>17</v>
      </c>
      <c r="D38" t="str">
        <f>common!$D$36</f>
        <v>4" post assembly, pedestal mounted &lt;</v>
      </c>
      <c r="E38">
        <v>1</v>
      </c>
      <c r="F38" s="6">
        <f>common!$G$36</f>
        <v>36.5</v>
      </c>
      <c r="G38" s="29"/>
      <c r="J38">
        <f>common!$K$36</f>
        <v>0</v>
      </c>
    </row>
    <row r="39" spans="1:12" x14ac:dyDescent="0.35">
      <c r="C39" t="s">
        <v>1186</v>
      </c>
      <c r="F39" s="6">
        <f>SUMPRODUCT(E40:E42,F40:F42)</f>
        <v>2236.4899999999998</v>
      </c>
      <c r="G39" s="29"/>
    </row>
    <row r="40" spans="1:12" x14ac:dyDescent="0.35">
      <c r="D40" t="str">
        <f>$C$19</f>
        <v>Conjugated ETL z-scanner optical components 1 &lt;</v>
      </c>
      <c r="E40">
        <v>1</v>
      </c>
      <c r="F40" s="6">
        <f>$F$19</f>
        <v>1879.26</v>
      </c>
      <c r="G40" s="29"/>
    </row>
    <row r="41" spans="1:12" x14ac:dyDescent="0.35">
      <c r="D41" t="str">
        <f>$C$27</f>
        <v>connecting rods &lt;</v>
      </c>
      <c r="E41">
        <v>1</v>
      </c>
      <c r="F41" s="6">
        <f>$F$27</f>
        <v>109.44999999999999</v>
      </c>
      <c r="G41" s="29"/>
    </row>
    <row r="42" spans="1:12" x14ac:dyDescent="0.35">
      <c r="A42" t="s">
        <v>17</v>
      </c>
      <c r="C42" t="s">
        <v>17</v>
      </c>
      <c r="D42" t="str">
        <f>$C$32</f>
        <v>mounting -1 &lt;</v>
      </c>
      <c r="E42">
        <v>1</v>
      </c>
      <c r="F42" s="6">
        <f>$F$32</f>
        <v>247.77999999999997</v>
      </c>
      <c r="G42" s="29"/>
    </row>
    <row r="43" spans="1:12" x14ac:dyDescent="0.35">
      <c r="F43" s="6"/>
      <c r="G43" s="29"/>
    </row>
    <row r="44" spans="1:12" x14ac:dyDescent="0.35">
      <c r="F44" s="6"/>
      <c r="G44" s="29"/>
    </row>
    <row r="45" spans="1:12" x14ac:dyDescent="0.35">
      <c r="A45" t="s">
        <v>1187</v>
      </c>
      <c r="F45" s="6"/>
      <c r="G45" s="29"/>
    </row>
    <row r="46" spans="1:12" x14ac:dyDescent="0.35">
      <c r="C46" t="s">
        <v>1188</v>
      </c>
      <c r="F46" s="30">
        <f>SUMPRODUCT(E47:E51,F47:F51)</f>
        <v>252.16</v>
      </c>
    </row>
    <row r="47" spans="1:12" x14ac:dyDescent="0.35">
      <c r="D47" t="s">
        <v>309</v>
      </c>
      <c r="E47">
        <v>1</v>
      </c>
      <c r="F47" s="30">
        <v>95.63</v>
      </c>
      <c r="G47" s="29" t="s">
        <v>310</v>
      </c>
      <c r="H47" t="s">
        <v>67</v>
      </c>
      <c r="I47" t="s">
        <v>311</v>
      </c>
    </row>
    <row r="48" spans="1:12" x14ac:dyDescent="0.35">
      <c r="D48" t="s">
        <v>513</v>
      </c>
      <c r="E48">
        <v>1</v>
      </c>
      <c r="F48" s="30">
        <v>52.02</v>
      </c>
      <c r="G48" s="29" t="s">
        <v>1189</v>
      </c>
      <c r="H48" t="s">
        <v>67</v>
      </c>
      <c r="I48" t="s">
        <v>515</v>
      </c>
    </row>
    <row r="49" spans="3:14" x14ac:dyDescent="0.35">
      <c r="D49" t="s">
        <v>1190</v>
      </c>
      <c r="E49">
        <v>2</v>
      </c>
      <c r="F49" s="30">
        <v>14.28</v>
      </c>
      <c r="G49" s="29" t="s">
        <v>1191</v>
      </c>
      <c r="H49" t="s">
        <v>67</v>
      </c>
      <c r="I49" t="s">
        <v>1192</v>
      </c>
    </row>
    <row r="50" spans="3:14" x14ac:dyDescent="0.35">
      <c r="D50" t="s">
        <v>388</v>
      </c>
      <c r="E50">
        <v>2</v>
      </c>
      <c r="F50" s="30">
        <v>6.1</v>
      </c>
      <c r="G50" s="29" t="s">
        <v>389</v>
      </c>
      <c r="H50" t="s">
        <v>67</v>
      </c>
      <c r="I50" t="s">
        <v>390</v>
      </c>
    </row>
    <row r="51" spans="3:14" x14ac:dyDescent="0.35">
      <c r="C51" t="s">
        <v>17</v>
      </c>
      <c r="D51" t="s">
        <v>1193</v>
      </c>
      <c r="E51">
        <v>1</v>
      </c>
      <c r="F51" s="6">
        <v>63.75</v>
      </c>
      <c r="G51" s="29" t="s">
        <v>1194</v>
      </c>
      <c r="H51" t="s">
        <v>67</v>
      </c>
      <c r="I51" t="s">
        <v>221</v>
      </c>
    </row>
    <row r="52" spans="3:14" x14ac:dyDescent="0.35">
      <c r="C52" t="s">
        <v>1195</v>
      </c>
      <c r="F52" s="6">
        <f>SUMPRODUCT(E53:E56,F53:F56)</f>
        <v>368.14</v>
      </c>
      <c r="G52" s="29"/>
    </row>
    <row r="53" spans="3:14" x14ac:dyDescent="0.35">
      <c r="D53" s="29" t="str">
        <f>$C$46</f>
        <v>45 degree, 30 mm caged mirror &lt;</v>
      </c>
      <c r="E53">
        <v>1</v>
      </c>
      <c r="F53" s="6">
        <f>$F$46</f>
        <v>252.16</v>
      </c>
      <c r="G53" s="29"/>
    </row>
    <row r="54" spans="3:14" x14ac:dyDescent="0.35">
      <c r="D54" t="s">
        <v>1190</v>
      </c>
      <c r="E54">
        <v>6</v>
      </c>
      <c r="F54" s="30">
        <v>14.28</v>
      </c>
      <c r="G54" s="29" t="s">
        <v>1191</v>
      </c>
      <c r="H54" t="s">
        <v>67</v>
      </c>
      <c r="I54" t="s">
        <v>1192</v>
      </c>
    </row>
    <row r="55" spans="3:14" x14ac:dyDescent="0.35">
      <c r="D55" t="s">
        <v>372</v>
      </c>
      <c r="E55">
        <v>2</v>
      </c>
      <c r="F55" s="30">
        <v>5.05</v>
      </c>
      <c r="G55" s="29" t="s">
        <v>373</v>
      </c>
      <c r="H55" t="s">
        <v>67</v>
      </c>
      <c r="I55" t="s">
        <v>374</v>
      </c>
    </row>
    <row r="56" spans="3:14" x14ac:dyDescent="0.35">
      <c r="C56" t="s">
        <v>17</v>
      </c>
      <c r="D56" t="s">
        <v>364</v>
      </c>
      <c r="E56">
        <v>4</v>
      </c>
      <c r="F56" s="30">
        <v>5.05</v>
      </c>
      <c r="G56" s="29" t="s">
        <v>365</v>
      </c>
      <c r="H56" t="s">
        <v>67</v>
      </c>
      <c r="I56" t="s">
        <v>366</v>
      </c>
    </row>
    <row r="57" spans="3:14" x14ac:dyDescent="0.35">
      <c r="C57" t="s">
        <v>1196</v>
      </c>
      <c r="F57" s="6">
        <f>SUMPRODUCT(E58:E62,F58:F62)</f>
        <v>5582.69</v>
      </c>
    </row>
    <row r="58" spans="3:14" x14ac:dyDescent="0.35">
      <c r="D58" t="s">
        <v>987</v>
      </c>
      <c r="E58">
        <v>2</v>
      </c>
      <c r="F58" s="30">
        <v>2408</v>
      </c>
      <c r="H58" t="s">
        <v>798</v>
      </c>
      <c r="I58" t="s">
        <v>799</v>
      </c>
      <c r="K58" s="31" t="s">
        <v>988</v>
      </c>
      <c r="N58" t="s">
        <v>802</v>
      </c>
    </row>
    <row r="59" spans="3:14" x14ac:dyDescent="0.35">
      <c r="D59" t="str">
        <f>'parts-vendors'!$E$166</f>
        <v>MPD229-M01 - Ø2" 90° Off-Axis Parabolic Mirror, Prot. Gold, RFL = 2"</v>
      </c>
      <c r="E59">
        <v>2</v>
      </c>
      <c r="F59" s="6">
        <f>'parts-vendors'!$G$166</f>
        <v>333.54</v>
      </c>
      <c r="G59" s="29" t="str">
        <f>'parts-vendors'!$H$166</f>
        <v>https://www.thorlabs.com/thorproduct.cfm?partnumber=MPD229-M01</v>
      </c>
      <c r="H59" t="str">
        <f>'parts-vendors'!$I$166</f>
        <v>thorlabs</v>
      </c>
      <c r="I59" t="str">
        <f>'parts-vendors'!$J$166</f>
        <v>MPD229-M01</v>
      </c>
      <c r="J59">
        <f>'parts-vendors'!$K$166</f>
        <v>0</v>
      </c>
      <c r="K59" s="31">
        <f>'parts-vendors'!$L$166</f>
        <v>0</v>
      </c>
      <c r="L59">
        <f>'parts-vendors'!$M$166</f>
        <v>0</v>
      </c>
    </row>
    <row r="60" spans="3:14" x14ac:dyDescent="0.35">
      <c r="D60" t="s">
        <v>1197</v>
      </c>
      <c r="E60">
        <v>2</v>
      </c>
      <c r="F60" s="30">
        <v>21.11</v>
      </c>
      <c r="G60" s="29" t="s">
        <v>1198</v>
      </c>
      <c r="H60" t="s">
        <v>67</v>
      </c>
      <c r="I60" t="s">
        <v>1199</v>
      </c>
    </row>
    <row r="61" spans="3:14" x14ac:dyDescent="0.35">
      <c r="D61" t="s">
        <v>297</v>
      </c>
      <c r="E61">
        <v>1</v>
      </c>
      <c r="F61" s="30">
        <v>39.78</v>
      </c>
      <c r="G61" s="29" t="s">
        <v>298</v>
      </c>
      <c r="H61" t="s">
        <v>67</v>
      </c>
      <c r="I61" t="s">
        <v>299</v>
      </c>
    </row>
    <row r="62" spans="3:14" x14ac:dyDescent="0.35">
      <c r="D62" t="s">
        <v>1200</v>
      </c>
      <c r="E62">
        <v>1</v>
      </c>
      <c r="F62" s="30">
        <v>17.61</v>
      </c>
      <c r="G62" t="s">
        <v>1201</v>
      </c>
      <c r="H62" t="s">
        <v>67</v>
      </c>
      <c r="I62" t="s">
        <v>1202</v>
      </c>
    </row>
    <row r="63" spans="3:14" x14ac:dyDescent="0.35">
      <c r="D63" t="s">
        <v>1203</v>
      </c>
      <c r="E63">
        <v>1</v>
      </c>
    </row>
    <row r="64" spans="3:14" x14ac:dyDescent="0.35">
      <c r="D64" t="s">
        <v>1204</v>
      </c>
      <c r="E64">
        <v>1</v>
      </c>
      <c r="F64" s="30">
        <v>37.81</v>
      </c>
      <c r="G64" s="29" t="s">
        <v>1205</v>
      </c>
      <c r="H64" t="s">
        <v>1206</v>
      </c>
      <c r="I64" t="s">
        <v>1207</v>
      </c>
      <c r="N64" t="s">
        <v>1208</v>
      </c>
    </row>
    <row r="65" spans="3:14" x14ac:dyDescent="0.35">
      <c r="C65" t="s">
        <v>17</v>
      </c>
      <c r="D65" t="s">
        <v>1209</v>
      </c>
      <c r="E65">
        <v>1</v>
      </c>
      <c r="F65" s="30">
        <v>133.44</v>
      </c>
      <c r="G65" s="29" t="s">
        <v>1210</v>
      </c>
      <c r="H65" t="s">
        <v>1206</v>
      </c>
      <c r="I65" t="s">
        <v>1211</v>
      </c>
      <c r="N65" t="s">
        <v>1212</v>
      </c>
    </row>
    <row r="66" spans="3:14" x14ac:dyDescent="0.35">
      <c r="C66" t="s">
        <v>1213</v>
      </c>
      <c r="F66" s="6">
        <f>SUMPRODUCT(E67:E68,F67:F68)</f>
        <v>69.599999999999994</v>
      </c>
      <c r="G66" s="29"/>
    </row>
    <row r="67" spans="3:14" x14ac:dyDescent="0.35">
      <c r="D67" t="s">
        <v>423</v>
      </c>
      <c r="E67">
        <v>5</v>
      </c>
      <c r="F67" s="6">
        <v>12.7</v>
      </c>
      <c r="G67" s="29" t="s">
        <v>424</v>
      </c>
      <c r="H67" t="s">
        <v>67</v>
      </c>
      <c r="I67" t="s">
        <v>425</v>
      </c>
    </row>
    <row r="68" spans="3:14" x14ac:dyDescent="0.35">
      <c r="C68" t="s">
        <v>17</v>
      </c>
      <c r="D68" t="s">
        <v>388</v>
      </c>
      <c r="E68">
        <v>1</v>
      </c>
      <c r="F68" s="6">
        <v>6.1</v>
      </c>
      <c r="G68" s="29" t="s">
        <v>389</v>
      </c>
      <c r="H68" t="s">
        <v>67</v>
      </c>
      <c r="I68" t="s">
        <v>248</v>
      </c>
    </row>
    <row r="69" spans="3:14" x14ac:dyDescent="0.35">
      <c r="C69" t="s">
        <v>1214</v>
      </c>
      <c r="F69" s="30">
        <f>SUMPRODUCT(E70:E75,F70:F75)</f>
        <v>591.54999999999995</v>
      </c>
    </row>
    <row r="70" spans="3:14" x14ac:dyDescent="0.35">
      <c r="D70" s="29" t="str">
        <f>common!$D$21</f>
        <v>1.5" post assembly &lt;</v>
      </c>
      <c r="E70">
        <v>2</v>
      </c>
      <c r="F70" s="11">
        <f>common!$G$21</f>
        <v>12.19</v>
      </c>
    </row>
    <row r="71" spans="3:14" x14ac:dyDescent="0.35">
      <c r="D71" s="29" t="str">
        <f>common!$D$24</f>
        <v>2" post assembly &lt;</v>
      </c>
      <c r="E71">
        <v>3</v>
      </c>
      <c r="F71" s="11">
        <f>common!$G$24</f>
        <v>12.89</v>
      </c>
    </row>
    <row r="72" spans="3:14" x14ac:dyDescent="0.35">
      <c r="D72" t="s">
        <v>1119</v>
      </c>
      <c r="E72">
        <v>9</v>
      </c>
      <c r="F72" s="30">
        <v>25.4</v>
      </c>
      <c r="G72" s="29" t="s">
        <v>1120</v>
      </c>
      <c r="H72" t="s">
        <v>67</v>
      </c>
      <c r="I72" t="s">
        <v>1121</v>
      </c>
    </row>
    <row r="73" spans="3:14" x14ac:dyDescent="0.35">
      <c r="D73" t="s">
        <v>1215</v>
      </c>
      <c r="E73">
        <v>2</v>
      </c>
      <c r="F73" s="30">
        <v>30.6</v>
      </c>
      <c r="G73" s="29" t="s">
        <v>1216</v>
      </c>
      <c r="H73" t="s">
        <v>67</v>
      </c>
      <c r="I73" t="s">
        <v>1217</v>
      </c>
    </row>
    <row r="74" spans="3:14" x14ac:dyDescent="0.35">
      <c r="D74" t="s">
        <v>1218</v>
      </c>
      <c r="E74">
        <v>2</v>
      </c>
      <c r="F74" s="30">
        <v>76.25</v>
      </c>
      <c r="G74" s="29" t="s">
        <v>1219</v>
      </c>
      <c r="H74" t="s">
        <v>67</v>
      </c>
      <c r="I74" t="s">
        <v>1220</v>
      </c>
    </row>
    <row r="75" spans="3:14" x14ac:dyDescent="0.35">
      <c r="C75" t="s">
        <v>17</v>
      </c>
      <c r="D75" t="s">
        <v>1130</v>
      </c>
      <c r="E75">
        <v>2</v>
      </c>
      <c r="F75" s="30">
        <v>43.1</v>
      </c>
      <c r="G75" s="29" t="s">
        <v>1131</v>
      </c>
      <c r="H75" t="s">
        <v>67</v>
      </c>
      <c r="I75" t="s">
        <v>1132</v>
      </c>
    </row>
    <row r="76" spans="3:14" x14ac:dyDescent="0.35">
      <c r="C76" t="s">
        <v>1221</v>
      </c>
      <c r="F76" s="30">
        <f>SUMPRODUCT(E77:E79,F77:F79)</f>
        <v>153.75</v>
      </c>
      <c r="G76" s="29"/>
    </row>
    <row r="77" spans="3:14" x14ac:dyDescent="0.35">
      <c r="D77" t="str">
        <f>'parts-vendors'!$E$91</f>
        <v>LCP01 - 60 mm Cage Plate, SM2 Threads, 0.5" Thick, 8-32 Tap (Two SM2RR Retaining Rings Included)</v>
      </c>
      <c r="E77">
        <v>1</v>
      </c>
      <c r="F77" s="30">
        <f>'parts-vendors'!$G$91</f>
        <v>38.76</v>
      </c>
      <c r="G77" s="29" t="str">
        <f>'parts-vendors'!$H$91</f>
        <v>https://www.thorlabs.com/thorproduct.cfm?partnumber=LCP01</v>
      </c>
      <c r="H77" t="str">
        <f>'parts-vendors'!$I$91</f>
        <v>thorlabs</v>
      </c>
      <c r="I77" t="str">
        <f>'parts-vendors'!$J$91</f>
        <v>LCP01</v>
      </c>
      <c r="J77">
        <f>'parts-vendors'!$K$91</f>
        <v>0</v>
      </c>
      <c r="K77" s="31">
        <f>'parts-vendors'!$L$91</f>
        <v>0</v>
      </c>
      <c r="L77">
        <f>'parts-vendors'!$M$91</f>
        <v>0</v>
      </c>
      <c r="M77" t="s">
        <v>1222</v>
      </c>
    </row>
    <row r="78" spans="3:14" x14ac:dyDescent="0.35">
      <c r="D78" t="str">
        <f>'parts-vendors'!$E$101</f>
        <v>SM2A30 - Adapter with External SM2 Threads and Internal M43 x 0.5 Threads</v>
      </c>
      <c r="E78">
        <v>1</v>
      </c>
      <c r="F78" s="30">
        <f>'parts-vendors'!$G$101</f>
        <v>16.559999999999999</v>
      </c>
      <c r="G78" s="29" t="str">
        <f>'parts-vendors'!$H$101</f>
        <v>https://www.thorlabs.com/thorproduct.cfm?partnumber#SM2A30</v>
      </c>
      <c r="H78" t="str">
        <f>'parts-vendors'!$I$101</f>
        <v>thorlabs</v>
      </c>
      <c r="I78" t="str">
        <f>'parts-vendors'!$J$101</f>
        <v xml:space="preserve">SM2A30 </v>
      </c>
      <c r="J78">
        <f>'parts-vendors'!$K$101</f>
        <v>0</v>
      </c>
      <c r="K78" s="31">
        <f>'parts-vendors'!$L$101</f>
        <v>0</v>
      </c>
      <c r="L78">
        <f>'parts-vendors'!$M$101</f>
        <v>0</v>
      </c>
      <c r="M78" t="s">
        <v>1223</v>
      </c>
    </row>
    <row r="79" spans="3:14" x14ac:dyDescent="0.35">
      <c r="D79" t="str">
        <f>'parts-vendors'!$E$64</f>
        <v>B4C - Kinematic Cage Cube Platform for C4W/C6W </v>
      </c>
      <c r="E79">
        <f>'parts-vendors'!$F$64</f>
        <v>1</v>
      </c>
      <c r="F79" s="30">
        <f>'parts-vendors'!$G$64</f>
        <v>98.43</v>
      </c>
      <c r="G79" s="29" t="str">
        <f>'parts-vendors'!$H$64</f>
        <v xml:space="preserve">https://www.thorlabs.com/thorproduct.cfm?partnumber=B4C </v>
      </c>
      <c r="H79" t="str">
        <f>'parts-vendors'!$I$64</f>
        <v>thorlabs</v>
      </c>
      <c r="I79" t="str">
        <f>'parts-vendors'!$J$64</f>
        <v>B4C</v>
      </c>
      <c r="J79" t="str">
        <f>'parts-vendors'!$K$64</f>
        <v>B4C.jpg</v>
      </c>
      <c r="K79" s="31">
        <f>'parts-vendors'!$L$64</f>
        <v>0</v>
      </c>
      <c r="L79">
        <f>'parts-vendors'!$M$64</f>
        <v>0</v>
      </c>
      <c r="M79" t="s">
        <v>1222</v>
      </c>
    </row>
    <row r="80" spans="3:14" x14ac:dyDescent="0.35">
      <c r="C80" t="s">
        <v>17</v>
      </c>
      <c r="D80" t="s">
        <v>1224</v>
      </c>
      <c r="G80" s="29"/>
      <c r="I80" t="s">
        <v>1225</v>
      </c>
      <c r="M80" t="s">
        <v>855</v>
      </c>
    </row>
    <row r="81" spans="1:12" x14ac:dyDescent="0.35">
      <c r="C81" t="s">
        <v>1226</v>
      </c>
      <c r="F81" s="30">
        <f>SUMPRODUCT(E82:E83,F82:F83)</f>
        <v>98.43</v>
      </c>
      <c r="G81" s="29"/>
    </row>
    <row r="82" spans="1:12" x14ac:dyDescent="0.35">
      <c r="D82" s="29" t="str">
        <f>'parts-vendors'!$E$64</f>
        <v>B4C - Kinematic Cage Cube Platform for C4W/C6W </v>
      </c>
      <c r="E82">
        <v>1</v>
      </c>
      <c r="F82" s="30">
        <f>'parts-vendors'!$G$64</f>
        <v>98.43</v>
      </c>
      <c r="G82" t="str">
        <f>'parts-vendors'!$H$64</f>
        <v xml:space="preserve">https://www.thorlabs.com/thorproduct.cfm?partnumber=B4C </v>
      </c>
      <c r="H82" t="str">
        <f>'parts-vendors'!$I$64</f>
        <v>thorlabs</v>
      </c>
      <c r="I82" t="str">
        <f>'parts-vendors'!$J$64</f>
        <v>B4C</v>
      </c>
      <c r="J82" t="str">
        <f>'parts-vendors'!$K$64</f>
        <v>B4C.jpg</v>
      </c>
      <c r="K82" s="31">
        <f>'parts-vendors'!$L$64</f>
        <v>0</v>
      </c>
      <c r="L82">
        <f>'parts-vendors'!$M$64</f>
        <v>0</v>
      </c>
    </row>
    <row r="83" spans="1:12" x14ac:dyDescent="0.35">
      <c r="C83" t="s">
        <v>17</v>
      </c>
      <c r="D83" t="s">
        <v>1227</v>
      </c>
      <c r="E83">
        <v>1</v>
      </c>
      <c r="G83" s="29"/>
    </row>
    <row r="84" spans="1:12" x14ac:dyDescent="0.35">
      <c r="C84" t="s">
        <v>1228</v>
      </c>
      <c r="F84" s="30">
        <f>SUMPRODUCT(E85:E88,F85:F88)</f>
        <v>6611.9800000000005</v>
      </c>
      <c r="G84" s="29"/>
    </row>
    <row r="85" spans="1:12" x14ac:dyDescent="0.35">
      <c r="D85" s="29" t="str">
        <f>$C$57</f>
        <v>galvo-parbolic-conjugate-system, unmounted &lt;</v>
      </c>
      <c r="E85">
        <v>1</v>
      </c>
      <c r="F85" s="30">
        <f>$F$57</f>
        <v>5582.69</v>
      </c>
      <c r="G85" s="29"/>
    </row>
    <row r="86" spans="1:12" x14ac:dyDescent="0.35">
      <c r="D86" s="29" t="str">
        <f>$C$66</f>
        <v>galvo-parbolic-conjugate-system connecting rods &lt;</v>
      </c>
      <c r="E86">
        <v>1</v>
      </c>
      <c r="F86" s="30">
        <f>$F$66</f>
        <v>69.599999999999994</v>
      </c>
    </row>
    <row r="87" spans="1:12" x14ac:dyDescent="0.35">
      <c r="D87" s="29" t="str">
        <f>$C$69</f>
        <v>galvo-parbolic-conjugate-system mount &lt;</v>
      </c>
      <c r="E87">
        <v>1</v>
      </c>
      <c r="F87" s="30">
        <f>$F$69</f>
        <v>591.54999999999995</v>
      </c>
    </row>
    <row r="88" spans="1:12" x14ac:dyDescent="0.35">
      <c r="A88" t="s">
        <v>17</v>
      </c>
      <c r="C88" t="s">
        <v>17</v>
      </c>
      <c r="D88" s="29" t="str">
        <f>$C$52</f>
        <v>45 degree, 30 mm caged mirror with extra mount points &lt;</v>
      </c>
      <c r="E88">
        <v>1</v>
      </c>
      <c r="F88" s="30">
        <f>$F$52</f>
        <v>368.14</v>
      </c>
    </row>
    <row r="89" spans="1:12" x14ac:dyDescent="0.35">
      <c r="D89" s="29"/>
    </row>
    <row r="90" spans="1:12" x14ac:dyDescent="0.35">
      <c r="C90" t="s">
        <v>1196</v>
      </c>
      <c r="D90" s="29"/>
      <c r="F90" s="30">
        <f>SUMPRODUCT(E91:E98,F91:F98)</f>
        <v>5922.2699999999995</v>
      </c>
    </row>
    <row r="91" spans="1:12" x14ac:dyDescent="0.35">
      <c r="D91" s="29" t="str">
        <f>$C$81</f>
        <v>2D angle adjustment for the parabolic mirrors -2 &lt;</v>
      </c>
      <c r="E91">
        <v>2</v>
      </c>
      <c r="F91" s="30">
        <f>$F$81</f>
        <v>98.43</v>
      </c>
      <c r="J91" s="29" t="s">
        <v>1229</v>
      </c>
    </row>
    <row r="92" spans="1:12" x14ac:dyDescent="0.35">
      <c r="D92" t="str">
        <f>'parts-vendors'!$E$166</f>
        <v>MPD229-M01 - Ø2" 90° Off-Axis Parabolic Mirror, Prot. Gold, RFL = 2"</v>
      </c>
      <c r="E92">
        <v>2</v>
      </c>
      <c r="F92" s="30">
        <f>'parts-vendors'!$G$166</f>
        <v>333.54</v>
      </c>
      <c r="G92" t="str">
        <f>'parts-vendors'!$H$166</f>
        <v>https://www.thorlabs.com/thorproduct.cfm?partnumber=MPD229-M01</v>
      </c>
      <c r="H92" t="str">
        <f>'parts-vendors'!$I$166</f>
        <v>thorlabs</v>
      </c>
      <c r="I92" t="str">
        <f>'parts-vendors'!$J$166</f>
        <v>MPD229-M01</v>
      </c>
      <c r="J92">
        <f>'parts-vendors'!$K$166</f>
        <v>0</v>
      </c>
      <c r="K92" s="31">
        <f>'parts-vendors'!$L$166</f>
        <v>0</v>
      </c>
      <c r="L92">
        <f>'parts-vendors'!$M$166</f>
        <v>0</v>
      </c>
    </row>
    <row r="93" spans="1:12" x14ac:dyDescent="0.35">
      <c r="D93" t="str">
        <f>common!$D$71</f>
        <v>Cambridge Tech 6210H mounted in C6W &lt;</v>
      </c>
      <c r="E93">
        <v>2</v>
      </c>
      <c r="F93" s="30">
        <f>common!$G$71</f>
        <v>2471.75</v>
      </c>
      <c r="J93">
        <f>common!$K$71</f>
        <v>0</v>
      </c>
    </row>
    <row r="94" spans="1:12" x14ac:dyDescent="0.35">
      <c r="D94" t="str">
        <f>'parts-vendors'!$E$87</f>
        <v>CP08 - SM1-Threaded 30 mm Cage Plate with Flexure Clamping, 1 Retaining Ring, 8-32 Tap</v>
      </c>
      <c r="E94">
        <v>2</v>
      </c>
      <c r="F94" s="30">
        <f>'parts-vendors'!$G$87</f>
        <v>19.79</v>
      </c>
      <c r="G94" t="str">
        <f>'parts-vendors'!$H$87</f>
        <v>https://www.thorlabs.com/thorproduct.cfm?partnumber=CP08</v>
      </c>
      <c r="H94" t="str">
        <f>'parts-vendors'!$I$87</f>
        <v>thorlabs</v>
      </c>
      <c r="I94" t="str">
        <f>'parts-vendors'!$J$87</f>
        <v>CP08</v>
      </c>
      <c r="J94" t="str">
        <f>'parts-vendors'!$K$87</f>
        <v>CP08.jpg</v>
      </c>
      <c r="K94" s="31">
        <f>'parts-vendors'!$L$87</f>
        <v>0</v>
      </c>
      <c r="L94">
        <f>'parts-vendors'!$M$87</f>
        <v>0</v>
      </c>
    </row>
    <row r="95" spans="1:12" x14ac:dyDescent="0.35">
      <c r="D95" t="str">
        <f>'parts-vendors'!$E$126</f>
        <v>ER10 - Cage Assembly Rod, 10" Long, Ø6 mm</v>
      </c>
      <c r="E95">
        <v>2</v>
      </c>
      <c r="F95" s="30">
        <f>'parts-vendors'!$G$126</f>
        <v>12.7</v>
      </c>
      <c r="G95" t="str">
        <f>'parts-vendors'!$H$126</f>
        <v>https://www.thorlabs.com/thorproduct.cfm?partnumber=ER10</v>
      </c>
      <c r="H95" t="str">
        <f>'parts-vendors'!$I$126</f>
        <v>thorlabs</v>
      </c>
      <c r="I95" t="str">
        <f>'parts-vendors'!$J$126</f>
        <v>ER10</v>
      </c>
      <c r="J95" t="str">
        <f>'parts-vendors'!$K$126</f>
        <v>ER10.jpg</v>
      </c>
      <c r="K95" s="31">
        <f>'parts-vendors'!$L$126</f>
        <v>0</v>
      </c>
      <c r="L95">
        <f>'parts-vendors'!$M$126</f>
        <v>0</v>
      </c>
    </row>
    <row r="96" spans="1:12" x14ac:dyDescent="0.35">
      <c r="D96" t="str">
        <f>'parts-vendors'!$E$124</f>
        <v>ER8 - Cage Assembly Rod, 8" Long, Ø6 mm</v>
      </c>
      <c r="E96">
        <v>3</v>
      </c>
      <c r="F96" s="30">
        <f>'parts-vendors'!$G$124</f>
        <v>12.05</v>
      </c>
      <c r="G96" t="str">
        <f>'parts-vendors'!$H$124</f>
        <v>https://www.thorlabs.com/thorproduct.cfm?partnumber=ER8</v>
      </c>
      <c r="H96" t="str">
        <f>'parts-vendors'!$I$124</f>
        <v>thorlabs</v>
      </c>
      <c r="I96" t="str">
        <f>'parts-vendors'!$J$124</f>
        <v>ER8</v>
      </c>
      <c r="J96" t="str">
        <f>'parts-vendors'!$K$124</f>
        <v>ER8.jpg</v>
      </c>
      <c r="K96" s="31">
        <f>'parts-vendors'!$L$124</f>
        <v>0</v>
      </c>
      <c r="L96">
        <f>'parts-vendors'!$M$124</f>
        <v>0</v>
      </c>
    </row>
    <row r="97" spans="1:12" x14ac:dyDescent="0.35">
      <c r="D97" t="str">
        <f>'parts-vendors'!$E$122</f>
        <v>ER6 - Cage Assembly Rod, 6" Long, Ø6 mm</v>
      </c>
      <c r="E97">
        <v>1</v>
      </c>
      <c r="F97" s="30">
        <f>'parts-vendors'!$G$122</f>
        <v>8.65</v>
      </c>
      <c r="G97" t="str">
        <f>'parts-vendors'!$H$122</f>
        <v>https://www.thorlabs.com/thorproduct.cfm?partnumber=ER6</v>
      </c>
      <c r="H97" t="str">
        <f>'parts-vendors'!$I$122</f>
        <v>thorlabs</v>
      </c>
      <c r="I97" t="str">
        <f>'parts-vendors'!$J$122</f>
        <v>ER6</v>
      </c>
      <c r="J97" t="str">
        <f>'parts-vendors'!$K$122</f>
        <v>ER6.jpg</v>
      </c>
      <c r="K97" s="31">
        <f>'parts-vendors'!$L$122</f>
        <v>0</v>
      </c>
      <c r="L97">
        <f>'parts-vendors'!$M$122</f>
        <v>0</v>
      </c>
    </row>
    <row r="98" spans="1:12" x14ac:dyDescent="0.35">
      <c r="C98" t="s">
        <v>17</v>
      </c>
      <c r="D98" t="str">
        <f>'parts-vendors'!$E$110</f>
        <v>ER05 - Cage Assembly Rod, 1/2" Long, Ø6 mm</v>
      </c>
      <c r="E98">
        <v>1</v>
      </c>
      <c r="F98" s="30">
        <f>'parts-vendors'!$G$110</f>
        <v>5.05</v>
      </c>
      <c r="G98" t="str">
        <f>'parts-vendors'!$H$110</f>
        <v>https://www.thorlabs.com/thorproduct.cfm?partnumber=ER05</v>
      </c>
      <c r="H98" t="str">
        <f>'parts-vendors'!$I$110</f>
        <v>thorlabs</v>
      </c>
      <c r="I98" t="str">
        <f>'parts-vendors'!$J$110</f>
        <v>ER05</v>
      </c>
      <c r="J98" t="str">
        <f>'parts-vendors'!$K$110</f>
        <v>ER05.jpg</v>
      </c>
      <c r="K98" s="31">
        <f>'parts-vendors'!$L$110</f>
        <v>0</v>
      </c>
      <c r="L98">
        <f>'parts-vendors'!$M$110</f>
        <v>0</v>
      </c>
    </row>
    <row r="99" spans="1:12" x14ac:dyDescent="0.35">
      <c r="C99" t="s">
        <v>1214</v>
      </c>
      <c r="F99" s="30">
        <f>SUMPRODUCT(E100:E103,F100:F103)</f>
        <v>315.86</v>
      </c>
    </row>
    <row r="100" spans="1:12" x14ac:dyDescent="0.35">
      <c r="D100" t="str">
        <f>'parts-vendors'!$E$152</f>
        <v>MB8 - Aluminum Breadboard 8" x 8" x 1/2", 1/4"-20 Taps</v>
      </c>
      <c r="E100">
        <v>1</v>
      </c>
      <c r="F100" s="30">
        <f>'parts-vendors'!$G$152</f>
        <v>77.22</v>
      </c>
      <c r="G100" t="str">
        <f>'parts-vendors'!$H$152</f>
        <v>https://www.thorlabs.com/thorproduct.cfm?partnumber#MB8</v>
      </c>
      <c r="H100" t="str">
        <f>'parts-vendors'!$I$152</f>
        <v>thorlabs</v>
      </c>
      <c r="I100" t="str">
        <f>'parts-vendors'!$J$152</f>
        <v>MB8</v>
      </c>
      <c r="J100">
        <f>'parts-vendors'!$K$152</f>
        <v>0</v>
      </c>
      <c r="K100" s="31">
        <f>'parts-vendors'!$L$152</f>
        <v>0</v>
      </c>
      <c r="L100">
        <f>'parts-vendors'!$M$152</f>
        <v>0</v>
      </c>
    </row>
    <row r="101" spans="1:12" x14ac:dyDescent="0.35">
      <c r="D101" t="str">
        <f>common!$D$27</f>
        <v>3" post assembly &lt;</v>
      </c>
      <c r="E101">
        <v>1</v>
      </c>
      <c r="F101" s="30">
        <f>common!$G$27</f>
        <v>13.69</v>
      </c>
      <c r="J101">
        <f>common!$K$27</f>
        <v>0</v>
      </c>
    </row>
    <row r="102" spans="1:12" x14ac:dyDescent="0.35">
      <c r="D102" t="str">
        <f>common!$D$33</f>
        <v>3" post assembly with short base &lt;</v>
      </c>
      <c r="E102">
        <v>3</v>
      </c>
      <c r="F102" s="30">
        <f>common!$G$33</f>
        <v>18.89</v>
      </c>
      <c r="J102">
        <f>common!$K$33</f>
        <v>0</v>
      </c>
    </row>
    <row r="103" spans="1:12" x14ac:dyDescent="0.35">
      <c r="C103" t="s">
        <v>17</v>
      </c>
      <c r="D103" t="str">
        <f>'parts-vendors'!$E$26</f>
        <v>DT12 - 1/2" Dovetail Translation Stage, 8-32 Taps</v>
      </c>
      <c r="E103">
        <v>2</v>
      </c>
      <c r="F103" s="30">
        <f>'parts-vendors'!$G$26</f>
        <v>84.14</v>
      </c>
      <c r="G103" t="str">
        <f>'parts-vendors'!$H$26</f>
        <v>https://www.thorlabs.com/thorproduct.cfm?partnumber=DT12</v>
      </c>
      <c r="H103" t="str">
        <f>'parts-vendors'!$I$26</f>
        <v>thorlabs</v>
      </c>
      <c r="I103" t="str">
        <f>'parts-vendors'!$J$26</f>
        <v>DT12</v>
      </c>
      <c r="J103">
        <f>'parts-vendors'!$K$26</f>
        <v>0</v>
      </c>
      <c r="K103" s="31">
        <f>'parts-vendors'!$L$26</f>
        <v>0</v>
      </c>
      <c r="L103">
        <f>'parts-vendors'!$M$26</f>
        <v>0</v>
      </c>
    </row>
    <row r="105" spans="1:12" x14ac:dyDescent="0.35">
      <c r="A105" t="s">
        <v>42</v>
      </c>
    </row>
    <row r="106" spans="1:12" x14ac:dyDescent="0.35">
      <c r="B106" t="s">
        <v>1230</v>
      </c>
    </row>
    <row r="107" spans="1:12" x14ac:dyDescent="0.35">
      <c r="C107" t="s">
        <v>1231</v>
      </c>
      <c r="F107" s="30">
        <f>SUMPRODUCT(E108:E109,F108:F109)</f>
        <v>46.82</v>
      </c>
    </row>
    <row r="108" spans="1:12" x14ac:dyDescent="0.35">
      <c r="D108" t="s">
        <v>325</v>
      </c>
      <c r="E108">
        <v>1</v>
      </c>
      <c r="F108" s="30">
        <v>18.77</v>
      </c>
      <c r="G108" s="29" t="s">
        <v>1232</v>
      </c>
      <c r="H108" t="s">
        <v>67</v>
      </c>
      <c r="I108" t="s">
        <v>327</v>
      </c>
    </row>
    <row r="109" spans="1:12" x14ac:dyDescent="0.35">
      <c r="C109" t="s">
        <v>17</v>
      </c>
      <c r="D109" t="s">
        <v>274</v>
      </c>
      <c r="E109">
        <v>1</v>
      </c>
      <c r="F109" s="30">
        <v>28.05</v>
      </c>
      <c r="G109" s="29" t="s">
        <v>1233</v>
      </c>
      <c r="H109" t="s">
        <v>67</v>
      </c>
      <c r="I109" t="s">
        <v>276</v>
      </c>
    </row>
    <row r="110" spans="1:12" x14ac:dyDescent="0.35">
      <c r="C110" t="s">
        <v>1234</v>
      </c>
      <c r="F110" s="30">
        <f>SUMPRODUCT(E111:E112,F111:F112)</f>
        <v>140.15</v>
      </c>
    </row>
    <row r="111" spans="1:12" x14ac:dyDescent="0.35">
      <c r="D111" t="s">
        <v>1235</v>
      </c>
      <c r="E111">
        <v>1</v>
      </c>
      <c r="F111" s="30">
        <v>93.33</v>
      </c>
      <c r="G111" s="29" t="s">
        <v>1236</v>
      </c>
      <c r="H111" t="s">
        <v>67</v>
      </c>
      <c r="I111" t="s">
        <v>542</v>
      </c>
    </row>
    <row r="112" spans="1:12" x14ac:dyDescent="0.35">
      <c r="C112" t="s">
        <v>17</v>
      </c>
      <c r="D112" s="29" t="str">
        <f>$C$107</f>
        <v>Single Ø30 Achromat Doublet, 30mm cage system mount &lt;</v>
      </c>
      <c r="E112">
        <v>1</v>
      </c>
      <c r="F112" s="30">
        <f>$F$107</f>
        <v>46.82</v>
      </c>
      <c r="G112" s="29"/>
      <c r="I112" t="s">
        <v>542</v>
      </c>
    </row>
    <row r="113" spans="3:14" x14ac:dyDescent="0.35">
      <c r="C113" t="s">
        <v>1237</v>
      </c>
      <c r="F113" s="30">
        <f>SUMPRODUCT(E114:E116,F114:F116)</f>
        <v>321.39</v>
      </c>
    </row>
    <row r="114" spans="3:14" x14ac:dyDescent="0.35">
      <c r="D114" t="s">
        <v>1235</v>
      </c>
      <c r="E114">
        <v>1</v>
      </c>
      <c r="F114" s="30">
        <v>93.33</v>
      </c>
      <c r="G114" s="29" t="s">
        <v>1236</v>
      </c>
      <c r="H114" t="s">
        <v>67</v>
      </c>
      <c r="I114" t="s">
        <v>542</v>
      </c>
    </row>
    <row r="115" spans="3:14" x14ac:dyDescent="0.35">
      <c r="D115" t="s">
        <v>341</v>
      </c>
      <c r="E115">
        <v>1</v>
      </c>
      <c r="F115" s="30">
        <v>198.45</v>
      </c>
      <c r="G115" s="29" t="s">
        <v>342</v>
      </c>
      <c r="H115" t="s">
        <v>67</v>
      </c>
      <c r="I115" t="s">
        <v>343</v>
      </c>
    </row>
    <row r="116" spans="3:14" x14ac:dyDescent="0.35">
      <c r="C116" t="s">
        <v>17</v>
      </c>
      <c r="D116" t="s">
        <v>453</v>
      </c>
      <c r="E116">
        <v>1</v>
      </c>
      <c r="F116" s="30">
        <v>29.61</v>
      </c>
      <c r="G116" s="29" t="s">
        <v>454</v>
      </c>
      <c r="H116" t="s">
        <v>67</v>
      </c>
      <c r="I116" t="s">
        <v>455</v>
      </c>
      <c r="N116" t="s">
        <v>1238</v>
      </c>
    </row>
    <row r="117" spans="3:14" x14ac:dyDescent="0.35">
      <c r="C117" t="s">
        <v>1239</v>
      </c>
      <c r="F117" s="30">
        <f>SUMPRODUCT(E118:E120,F118:F120)</f>
        <v>48.86</v>
      </c>
    </row>
    <row r="118" spans="3:14" x14ac:dyDescent="0.35">
      <c r="D118" t="s">
        <v>325</v>
      </c>
      <c r="E118">
        <v>1</v>
      </c>
      <c r="F118" s="30">
        <v>18.77</v>
      </c>
      <c r="G118" s="29" t="s">
        <v>1232</v>
      </c>
      <c r="H118" t="s">
        <v>67</v>
      </c>
      <c r="I118" t="s">
        <v>327</v>
      </c>
    </row>
    <row r="119" spans="3:14" x14ac:dyDescent="0.35">
      <c r="D119" t="s">
        <v>1240</v>
      </c>
      <c r="G119" s="29"/>
      <c r="N119" t="s">
        <v>1241</v>
      </c>
    </row>
    <row r="120" spans="3:14" x14ac:dyDescent="0.35">
      <c r="D120" t="s">
        <v>277</v>
      </c>
      <c r="E120">
        <v>1</v>
      </c>
      <c r="F120" s="30">
        <v>30.09</v>
      </c>
      <c r="G120" s="29" t="s">
        <v>278</v>
      </c>
      <c r="H120" t="s">
        <v>67</v>
      </c>
      <c r="I120" t="s">
        <v>279</v>
      </c>
    </row>
    <row r="121" spans="3:14" x14ac:dyDescent="0.35">
      <c r="C121" t="s">
        <v>17</v>
      </c>
      <c r="D121" t="s">
        <v>1242</v>
      </c>
      <c r="E121">
        <v>1</v>
      </c>
      <c r="F121" s="30">
        <v>11.07</v>
      </c>
      <c r="G121" s="29" t="s">
        <v>1243</v>
      </c>
      <c r="H121" t="s">
        <v>67</v>
      </c>
      <c r="I121" t="s">
        <v>1244</v>
      </c>
    </row>
    <row r="122" spans="3:14" x14ac:dyDescent="0.35">
      <c r="C122" t="s">
        <v>1245</v>
      </c>
      <c r="F122" s="30">
        <f>SUMPRODUCT(E123:E124,F123:F124)</f>
        <v>96.64</v>
      </c>
    </row>
    <row r="123" spans="3:14" x14ac:dyDescent="0.35">
      <c r="D123" t="str">
        <f>'parts-vendors'!$E$82</f>
        <v>SPT1 - Coarse ±1 mm XY Slip Plate Positioner, 30 mm Cage Compatible</v>
      </c>
      <c r="E123">
        <v>1</v>
      </c>
      <c r="F123" s="30">
        <f>'parts-vendors'!$G$82</f>
        <v>66.55</v>
      </c>
      <c r="G123" s="29" t="str">
        <f>'parts-vendors'!$H$82</f>
        <v>https://www.thorlabs.com/thorproduct.cfm?partnumber=SPT1</v>
      </c>
      <c r="H123" t="str">
        <f>'parts-vendors'!$I$82</f>
        <v>thorlabs</v>
      </c>
      <c r="I123" t="str">
        <f>'parts-vendors'!$J$82</f>
        <v>SPT1</v>
      </c>
      <c r="J123" t="str">
        <f>'parts-vendors'!$K$82</f>
        <v>SPT1.jpg</v>
      </c>
      <c r="K123" s="31">
        <f>'parts-vendors'!$L$82</f>
        <v>0</v>
      </c>
      <c r="L123">
        <f>'parts-vendors'!$M$82</f>
        <v>0</v>
      </c>
    </row>
    <row r="124" spans="3:14" x14ac:dyDescent="0.35">
      <c r="D124" t="s">
        <v>277</v>
      </c>
      <c r="E124">
        <v>1</v>
      </c>
      <c r="F124" s="30">
        <v>30.09</v>
      </c>
      <c r="G124" s="29" t="s">
        <v>278</v>
      </c>
      <c r="H124" t="s">
        <v>67</v>
      </c>
      <c r="I124" t="s">
        <v>279</v>
      </c>
    </row>
    <row r="125" spans="3:14" x14ac:dyDescent="0.35">
      <c r="C125" t="s">
        <v>17</v>
      </c>
      <c r="D125" t="s">
        <v>1242</v>
      </c>
      <c r="E125">
        <v>1</v>
      </c>
      <c r="F125" s="30">
        <v>11.07</v>
      </c>
      <c r="G125" s="29" t="s">
        <v>1243</v>
      </c>
      <c r="H125" t="s">
        <v>67</v>
      </c>
      <c r="I125" t="s">
        <v>1244</v>
      </c>
    </row>
    <row r="126" spans="3:14" x14ac:dyDescent="0.35">
      <c r="C126" t="s">
        <v>1246</v>
      </c>
      <c r="F126" s="30">
        <f>SUMPRODUCT(E127:E128,F127:F128)</f>
        <v>283.3</v>
      </c>
    </row>
    <row r="127" spans="3:14" x14ac:dyDescent="0.35">
      <c r="D127" t="s">
        <v>545</v>
      </c>
      <c r="E127">
        <v>2</v>
      </c>
      <c r="F127" s="30">
        <v>93.33</v>
      </c>
      <c r="G127" s="29" t="s">
        <v>546</v>
      </c>
      <c r="H127" t="s">
        <v>67</v>
      </c>
      <c r="I127" t="s">
        <v>547</v>
      </c>
    </row>
    <row r="128" spans="3:14" x14ac:dyDescent="0.35">
      <c r="C128" t="s">
        <v>17</v>
      </c>
      <c r="D128" s="29" t="str">
        <f>$C$122</f>
        <v>Plössl-type scan lens, 30mm cage system mount -2 &lt;</v>
      </c>
      <c r="E128">
        <v>1</v>
      </c>
      <c r="F128" s="30">
        <f>$F$122</f>
        <v>96.64</v>
      </c>
      <c r="G128" s="29"/>
      <c r="J128">
        <f>$J$122</f>
        <v>0</v>
      </c>
    </row>
    <row r="129" spans="1:14" x14ac:dyDescent="0.35">
      <c r="C129" t="s">
        <v>1247</v>
      </c>
      <c r="F129" s="30">
        <f>SUMPRODUCT(E130:E131,F130:F131)</f>
        <v>235.51999999999998</v>
      </c>
    </row>
    <row r="130" spans="1:14" x14ac:dyDescent="0.35">
      <c r="D130" t="s">
        <v>1248</v>
      </c>
      <c r="E130">
        <v>2</v>
      </c>
      <c r="F130" s="30">
        <v>93.33</v>
      </c>
      <c r="G130" s="29" t="s">
        <v>1249</v>
      </c>
      <c r="H130" t="s">
        <v>67</v>
      </c>
      <c r="I130" t="s">
        <v>1250</v>
      </c>
    </row>
    <row r="131" spans="1:14" x14ac:dyDescent="0.35">
      <c r="C131" t="s">
        <v>17</v>
      </c>
      <c r="D131" s="29" t="str">
        <f>$C$117</f>
        <v>Plössl-type scan lens, 30mm cage system mount 1 &lt;</v>
      </c>
      <c r="E131">
        <v>1</v>
      </c>
      <c r="F131" s="30">
        <f>$F$117</f>
        <v>48.86</v>
      </c>
      <c r="G131" s="29"/>
    </row>
    <row r="132" spans="1:14" x14ac:dyDescent="0.35">
      <c r="B132" t="s">
        <v>1251</v>
      </c>
      <c r="D132" s="29"/>
      <c r="G132" s="29"/>
    </row>
    <row r="133" spans="1:14" x14ac:dyDescent="0.35">
      <c r="C133" t="s">
        <v>1252</v>
      </c>
      <c r="D133" s="29"/>
      <c r="G133" s="29"/>
    </row>
    <row r="134" spans="1:14" x14ac:dyDescent="0.35">
      <c r="D134" t="s">
        <v>1253</v>
      </c>
      <c r="E134">
        <v>1</v>
      </c>
      <c r="F134" s="30">
        <v>3070.2</v>
      </c>
      <c r="G134" s="29" t="s">
        <v>1254</v>
      </c>
      <c r="H134" t="s">
        <v>67</v>
      </c>
      <c r="I134" t="s">
        <v>1255</v>
      </c>
    </row>
    <row r="135" spans="1:14" x14ac:dyDescent="0.35">
      <c r="D135" t="s">
        <v>347</v>
      </c>
      <c r="G135" s="29"/>
      <c r="I135" t="s">
        <v>347</v>
      </c>
    </row>
    <row r="136" spans="1:14" x14ac:dyDescent="0.35">
      <c r="C136" t="s">
        <v>17</v>
      </c>
      <c r="D136" t="s">
        <v>1115</v>
      </c>
      <c r="G136" s="29"/>
      <c r="I136" t="s">
        <v>1115</v>
      </c>
    </row>
    <row r="137" spans="1:14" x14ac:dyDescent="0.35">
      <c r="C137" t="s">
        <v>1256</v>
      </c>
    </row>
    <row r="138" spans="1:14" x14ac:dyDescent="0.35">
      <c r="D138" t="s">
        <v>1257</v>
      </c>
      <c r="E138">
        <v>1</v>
      </c>
      <c r="F138" s="30">
        <v>1564.68</v>
      </c>
      <c r="G138" s="29" t="s">
        <v>1258</v>
      </c>
      <c r="H138" t="s">
        <v>67</v>
      </c>
      <c r="I138" t="s">
        <v>1259</v>
      </c>
      <c r="N138" t="s">
        <v>1260</v>
      </c>
    </row>
    <row r="139" spans="1:14" x14ac:dyDescent="0.35">
      <c r="D139" t="s">
        <v>2518</v>
      </c>
      <c r="E139">
        <v>1</v>
      </c>
      <c r="F139" s="30">
        <v>21.86</v>
      </c>
      <c r="G139" s="29" t="s">
        <v>2519</v>
      </c>
      <c r="H139" t="s">
        <v>67</v>
      </c>
      <c r="I139" t="s">
        <v>1261</v>
      </c>
    </row>
    <row r="140" spans="1:14" x14ac:dyDescent="0.35">
      <c r="B140" t="s">
        <v>1262</v>
      </c>
      <c r="C140" t="s">
        <v>17</v>
      </c>
      <c r="D140" t="s">
        <v>1115</v>
      </c>
      <c r="I140" t="s">
        <v>1115</v>
      </c>
    </row>
    <row r="141" spans="1:14" x14ac:dyDescent="0.35">
      <c r="A141" t="s">
        <v>1263</v>
      </c>
    </row>
    <row r="142" spans="1:14" x14ac:dyDescent="0.35">
      <c r="B142" t="s">
        <v>1264</v>
      </c>
      <c r="N142" t="s">
        <v>1265</v>
      </c>
    </row>
    <row r="143" spans="1:14" x14ac:dyDescent="0.35">
      <c r="D143" t="s">
        <v>1266</v>
      </c>
      <c r="E143">
        <v>1</v>
      </c>
      <c r="F143" s="30">
        <v>134.63999999999999</v>
      </c>
      <c r="G143" s="29" t="s">
        <v>1267</v>
      </c>
      <c r="H143" t="s">
        <v>67</v>
      </c>
      <c r="I143" t="s">
        <v>1268</v>
      </c>
    </row>
    <row r="144" spans="1:14" x14ac:dyDescent="0.35">
      <c r="D144" t="s">
        <v>1269</v>
      </c>
      <c r="E144">
        <v>1</v>
      </c>
      <c r="F144" s="30">
        <v>134.63999999999999</v>
      </c>
      <c r="G144" s="29" t="s">
        <v>1270</v>
      </c>
      <c r="H144" t="s">
        <v>67</v>
      </c>
      <c r="I144" t="s">
        <v>537</v>
      </c>
    </row>
    <row r="145" spans="1:14" x14ac:dyDescent="0.35">
      <c r="B145" t="s">
        <v>17</v>
      </c>
      <c r="D145" t="s">
        <v>1271</v>
      </c>
      <c r="E145">
        <v>1</v>
      </c>
      <c r="F145" s="30">
        <v>134.63999999999999</v>
      </c>
      <c r="G145" s="29" t="s">
        <v>1272</v>
      </c>
      <c r="H145" t="s">
        <v>67</v>
      </c>
      <c r="I145" t="s">
        <v>1273</v>
      </c>
    </row>
    <row r="146" spans="1:14" x14ac:dyDescent="0.35">
      <c r="C146" t="s">
        <v>1274</v>
      </c>
      <c r="F146" s="30">
        <f>SUMPRODUCT(E147:E148,F147:F148)</f>
        <v>333.09</v>
      </c>
      <c r="G146" s="29"/>
    </row>
    <row r="147" spans="1:14" x14ac:dyDescent="0.35">
      <c r="D147" t="str">
        <f>$D$145</f>
        <v>AC508-250-B - f=250.0 mm, Ø2" Achromatic Doublet, ARC: 650-1050 nm</v>
      </c>
      <c r="E147">
        <v>1</v>
      </c>
      <c r="F147" s="30">
        <f>$F$145</f>
        <v>134.63999999999999</v>
      </c>
      <c r="G147" s="30" t="str">
        <f>$G$145</f>
        <v>https://www.thorlabs.com/thorproduct.cfm?partnumber=AC508-250-B</v>
      </c>
      <c r="H147" s="30" t="str">
        <f>$H$145</f>
        <v>thorlabs</v>
      </c>
      <c r="I147" s="30" t="str">
        <f>$I$145</f>
        <v>AC508-250-B</v>
      </c>
      <c r="J147" s="30">
        <f>$J$145</f>
        <v>0</v>
      </c>
    </row>
    <row r="148" spans="1:14" x14ac:dyDescent="0.35">
      <c r="A148" t="s">
        <v>17</v>
      </c>
      <c r="C148" t="s">
        <v>17</v>
      </c>
      <c r="D148" t="str">
        <f>'parts-vendors'!$E$96</f>
        <v>CXY2 - 60 mm Cage System Translating Lens Mount for Ø2" Optics</v>
      </c>
      <c r="E148">
        <v>1</v>
      </c>
      <c r="F148" s="30">
        <f>'parts-vendors'!$G$96</f>
        <v>198.45</v>
      </c>
      <c r="G148" s="29" t="str">
        <f>'parts-vendors'!$H$96</f>
        <v>https://www.thorlabs.com/thorproduct.cfm?partnumber=CXY2</v>
      </c>
      <c r="H148" t="str">
        <f>'parts-vendors'!$I$96</f>
        <v>thorlabs</v>
      </c>
      <c r="I148" t="str">
        <f>'parts-vendors'!$J$96</f>
        <v>CXY2</v>
      </c>
      <c r="J148">
        <f>'parts-vendors'!$K$96</f>
        <v>0</v>
      </c>
      <c r="K148" s="31">
        <f>'parts-vendors'!$L$96</f>
        <v>0</v>
      </c>
      <c r="L148" s="31">
        <f>'parts-vendors'!$M$96</f>
        <v>0</v>
      </c>
    </row>
    <row r="149" spans="1:14" x14ac:dyDescent="0.35">
      <c r="B149" t="s">
        <v>1275</v>
      </c>
      <c r="N149" t="s">
        <v>1276</v>
      </c>
    </row>
    <row r="150" spans="1:14" x14ac:dyDescent="0.35">
      <c r="C150" t="s">
        <v>1277</v>
      </c>
      <c r="F150" s="30">
        <f>SUMPRODUCT(E151:E158,F151:F158)</f>
        <v>914.21000000000015</v>
      </c>
    </row>
    <row r="151" spans="1:14" x14ac:dyDescent="0.35">
      <c r="D151" t="s">
        <v>950</v>
      </c>
      <c r="E151">
        <v>2</v>
      </c>
      <c r="F151" s="30">
        <v>168.92</v>
      </c>
      <c r="G151" s="29" t="s">
        <v>951</v>
      </c>
      <c r="H151" t="s">
        <v>67</v>
      </c>
      <c r="I151" t="s">
        <v>952</v>
      </c>
      <c r="N151" t="s">
        <v>953</v>
      </c>
    </row>
    <row r="152" spans="1:14" x14ac:dyDescent="0.35">
      <c r="D152" t="s">
        <v>954</v>
      </c>
      <c r="E152">
        <v>2</v>
      </c>
      <c r="F152" s="30">
        <v>106.08</v>
      </c>
      <c r="G152" s="29" t="s">
        <v>955</v>
      </c>
      <c r="H152" t="s">
        <v>67</v>
      </c>
      <c r="I152" t="s">
        <v>956</v>
      </c>
    </row>
    <row r="153" spans="1:14" x14ac:dyDescent="0.35">
      <c r="D153" t="str">
        <f>'parts-vendors'!$E$96</f>
        <v>CXY2 - 60 mm Cage System Translating Lens Mount for Ø2" Optics</v>
      </c>
      <c r="E153">
        <v>1</v>
      </c>
      <c r="F153" s="30">
        <f>'parts-vendors'!$G$96</f>
        <v>198.45</v>
      </c>
      <c r="G153" s="29" t="str">
        <f>'parts-vendors'!$H$96</f>
        <v>https://www.thorlabs.com/thorproduct.cfm?partnumber=CXY2</v>
      </c>
      <c r="H153" t="str">
        <f>'parts-vendors'!$I$96</f>
        <v>thorlabs</v>
      </c>
      <c r="I153" t="str">
        <f>'parts-vendors'!$J$96</f>
        <v>CXY2</v>
      </c>
      <c r="J153">
        <f>'parts-vendors'!$K$96</f>
        <v>0</v>
      </c>
      <c r="K153" s="31">
        <f>'parts-vendors'!$L$96</f>
        <v>0</v>
      </c>
      <c r="L153">
        <f>'parts-vendors'!$M$96</f>
        <v>0</v>
      </c>
    </row>
    <row r="154" spans="1:14" x14ac:dyDescent="0.35">
      <c r="D154" t="s">
        <v>297</v>
      </c>
      <c r="E154">
        <v>1</v>
      </c>
      <c r="F154" s="30">
        <v>39.78</v>
      </c>
      <c r="G154" s="29" t="s">
        <v>298</v>
      </c>
      <c r="H154" t="s">
        <v>67</v>
      </c>
      <c r="I154" t="s">
        <v>299</v>
      </c>
    </row>
    <row r="155" spans="1:14" x14ac:dyDescent="0.35">
      <c r="D155" t="str">
        <f>'parts-vendors'!$E$94</f>
        <v xml:space="preserve">LCP08 - 60 mm Cage Plate, SM2 Threads, Enhanced Clamping, 0.5" Thick, 8-32 Tap (One SM2RR Retaining Ring Included) </v>
      </c>
      <c r="E155">
        <v>1</v>
      </c>
      <c r="F155" s="30">
        <f>'parts-vendors'!$G$94</f>
        <v>49.98</v>
      </c>
      <c r="G155" s="29" t="str">
        <f>'parts-vendors'!$H$94</f>
        <v>https://www.thorlabs.com/thorproduct.cfm?partnumber#LCP08</v>
      </c>
      <c r="H155" t="str">
        <f>'parts-vendors'!$I$94</f>
        <v>thorlabs</v>
      </c>
      <c r="I155" t="str">
        <f>'parts-vendors'!$J$94</f>
        <v>LCP08</v>
      </c>
    </row>
    <row r="156" spans="1:14" x14ac:dyDescent="0.35">
      <c r="D156" t="s">
        <v>404</v>
      </c>
      <c r="E156">
        <v>6</v>
      </c>
      <c r="F156" s="30">
        <v>7.1</v>
      </c>
      <c r="G156" s="29" t="s">
        <v>405</v>
      </c>
      <c r="H156" t="s">
        <v>67</v>
      </c>
      <c r="I156" t="s">
        <v>406</v>
      </c>
    </row>
    <row r="157" spans="1:14" x14ac:dyDescent="0.35">
      <c r="D157" t="s">
        <v>396</v>
      </c>
      <c r="E157">
        <v>2</v>
      </c>
      <c r="F157" s="30">
        <v>6.6</v>
      </c>
      <c r="G157" s="29" t="s">
        <v>397</v>
      </c>
      <c r="H157" t="s">
        <v>67</v>
      </c>
      <c r="I157" t="s">
        <v>398</v>
      </c>
    </row>
    <row r="158" spans="1:14" x14ac:dyDescent="0.35">
      <c r="C158" t="s">
        <v>17</v>
      </c>
      <c r="D158" t="s">
        <v>364</v>
      </c>
      <c r="E158">
        <v>4</v>
      </c>
      <c r="F158" s="30">
        <v>5.05</v>
      </c>
      <c r="G158" s="29" t="s">
        <v>365</v>
      </c>
      <c r="H158" t="s">
        <v>67</v>
      </c>
      <c r="I158" t="s">
        <v>366</v>
      </c>
    </row>
    <row r="159" spans="1:14" x14ac:dyDescent="0.35">
      <c r="C159" t="s">
        <v>1278</v>
      </c>
      <c r="F159" s="30">
        <f>SUMPRODUCT(E160:E165,F160:F165)</f>
        <v>706.23</v>
      </c>
      <c r="N159" t="s">
        <v>1279</v>
      </c>
    </row>
    <row r="160" spans="1:14" x14ac:dyDescent="0.35">
      <c r="D160" t="str">
        <f>common!$D$18</f>
        <v>2" mounted mirror: KCB2C + PF20-03-01 &lt;</v>
      </c>
      <c r="E160">
        <v>2</v>
      </c>
      <c r="F160" s="30">
        <f>common!$G$18</f>
        <v>275</v>
      </c>
    </row>
    <row r="161" spans="1:12" x14ac:dyDescent="0.35">
      <c r="D161" t="str">
        <f>'parts-vendors'!$E$91</f>
        <v>LCP01 - 60 mm Cage Plate, SM2 Threads, 0.5" Thick, 8-32 Tap (Two SM2RR Retaining Rings Included)</v>
      </c>
      <c r="E161">
        <v>1</v>
      </c>
      <c r="F161" s="30">
        <f>'parts-vendors'!$G$91</f>
        <v>38.76</v>
      </c>
      <c r="G161" s="29" t="str">
        <f>'parts-vendors'!$H$91</f>
        <v>https://www.thorlabs.com/thorproduct.cfm?partnumber=LCP01</v>
      </c>
      <c r="H161" t="str">
        <f>'parts-vendors'!$I$91</f>
        <v>thorlabs</v>
      </c>
      <c r="I161" t="str">
        <f>'parts-vendors'!$J$91</f>
        <v>LCP01</v>
      </c>
      <c r="J161">
        <f>'parts-vendors'!$K$91</f>
        <v>0</v>
      </c>
      <c r="K161" s="31">
        <f>'parts-vendors'!$L$91</f>
        <v>0</v>
      </c>
      <c r="L161">
        <f>'parts-vendors'!$M$91</f>
        <v>0</v>
      </c>
    </row>
    <row r="162" spans="1:12" x14ac:dyDescent="0.35">
      <c r="D162" t="str">
        <f>'parts-vendors'!$E$94</f>
        <v xml:space="preserve">LCP08 - 60 mm Cage Plate, SM2 Threads, Enhanced Clamping, 0.5" Thick, 8-32 Tap (One SM2RR Retaining Ring Included) </v>
      </c>
      <c r="E162">
        <v>1</v>
      </c>
      <c r="F162" s="30">
        <f>'parts-vendors'!$G$94</f>
        <v>49.98</v>
      </c>
      <c r="G162" s="29" t="str">
        <f>'parts-vendors'!$H$94</f>
        <v>https://www.thorlabs.com/thorproduct.cfm?partnumber#LCP08</v>
      </c>
      <c r="H162" t="str">
        <f>'parts-vendors'!$I$94</f>
        <v>thorlabs</v>
      </c>
      <c r="I162" t="str">
        <f>'parts-vendors'!$J$94</f>
        <v>LCP08</v>
      </c>
      <c r="J162">
        <f>'parts-vendors'!$K$94</f>
        <v>0</v>
      </c>
      <c r="K162" s="31">
        <f>'parts-vendors'!$L$94</f>
        <v>0</v>
      </c>
      <c r="L162">
        <f>'parts-vendors'!$M$94</f>
        <v>0</v>
      </c>
    </row>
    <row r="163" spans="1:12" x14ac:dyDescent="0.35">
      <c r="D163" t="str">
        <f>'parts-vendors'!$E$120</f>
        <v>ER4 - Cage Assembly Rod, 4" Long, Ø6 mm</v>
      </c>
      <c r="E163">
        <v>4</v>
      </c>
      <c r="F163" s="30">
        <f>'parts-vendors'!$G$120</f>
        <v>7.1</v>
      </c>
      <c r="G163" s="29" t="str">
        <f>'parts-vendors'!$H$120</f>
        <v>https://www.thorlabs.com/thorproduct.cfm?partnumber=ER4</v>
      </c>
      <c r="H163" t="str">
        <f>'parts-vendors'!$I$120</f>
        <v>thorlabs</v>
      </c>
      <c r="I163" t="str">
        <f>'parts-vendors'!$J$120</f>
        <v>ER4</v>
      </c>
      <c r="J163" t="str">
        <f>'parts-vendors'!$K$120</f>
        <v>ER4.jpg</v>
      </c>
      <c r="K163" s="31">
        <f>'parts-vendors'!$L$120</f>
        <v>0</v>
      </c>
      <c r="L163">
        <f>'parts-vendors'!$M$120</f>
        <v>0</v>
      </c>
    </row>
    <row r="164" spans="1:12" x14ac:dyDescent="0.35">
      <c r="D164" t="str">
        <f>'parts-vendors'!$E$112</f>
        <v>ER1 - Cage Assembly Rod, 1" Long, Ø6 mm</v>
      </c>
      <c r="E164">
        <v>4</v>
      </c>
      <c r="F164" s="30">
        <f>'parts-vendors'!$G$112</f>
        <v>5.05</v>
      </c>
      <c r="G164" s="29" t="str">
        <f>'parts-vendors'!$H$112</f>
        <v>https://www.thorlabs.com/thorproduct.cfm?partnumber=ER1</v>
      </c>
      <c r="H164" t="str">
        <f>'parts-vendors'!$I$112</f>
        <v>thorlabs</v>
      </c>
      <c r="I164" t="str">
        <f>'parts-vendors'!$J$112</f>
        <v>ER1</v>
      </c>
      <c r="J164" t="str">
        <f>'parts-vendors'!$K$112</f>
        <v>ER1.jpg</v>
      </c>
      <c r="K164" s="31">
        <f>'parts-vendors'!$L$112</f>
        <v>0</v>
      </c>
      <c r="L164">
        <f>'parts-vendors'!$M$112</f>
        <v>0</v>
      </c>
    </row>
    <row r="165" spans="1:12" x14ac:dyDescent="0.35">
      <c r="C165" t="s">
        <v>17</v>
      </c>
      <c r="D165" t="str">
        <f>common!$D$33</f>
        <v>3" post assembly with short base &lt;</v>
      </c>
      <c r="E165">
        <v>1</v>
      </c>
      <c r="F165" s="30">
        <f>common!$G$33</f>
        <v>18.89</v>
      </c>
      <c r="G165" s="29"/>
    </row>
    <row r="166" spans="1:12" x14ac:dyDescent="0.35">
      <c r="C166" t="s">
        <v>1280</v>
      </c>
      <c r="F166" s="30">
        <f>SUMPRODUCT(E168:E170,F168:F170)</f>
        <v>1332.15</v>
      </c>
    </row>
    <row r="167" spans="1:12" x14ac:dyDescent="0.35">
      <c r="D167" t="str">
        <f>common!$D$18</f>
        <v>2" mounted mirror: KCB2C + PF20-03-01 &lt;</v>
      </c>
      <c r="E167">
        <v>2</v>
      </c>
      <c r="F167" s="30">
        <f>common!$G$18</f>
        <v>275</v>
      </c>
    </row>
    <row r="168" spans="1:12" x14ac:dyDescent="0.35">
      <c r="D168" s="29" t="str">
        <f>$C$126</f>
        <v>Plössl-type 40mm scan lens &lt;</v>
      </c>
      <c r="E168">
        <v>1</v>
      </c>
      <c r="F168" s="30">
        <f>$F$126</f>
        <v>283.3</v>
      </c>
    </row>
    <row r="169" spans="1:12" x14ac:dyDescent="0.35">
      <c r="D169" t="s">
        <v>1266</v>
      </c>
      <c r="E169">
        <v>1</v>
      </c>
      <c r="F169" s="30">
        <v>134.63999999999999</v>
      </c>
      <c r="G169" s="29" t="s">
        <v>1267</v>
      </c>
      <c r="H169" t="s">
        <v>67</v>
      </c>
      <c r="I169" t="s">
        <v>1268</v>
      </c>
    </row>
    <row r="170" spans="1:12" x14ac:dyDescent="0.35">
      <c r="B170" t="s">
        <v>17</v>
      </c>
      <c r="C170" t="s">
        <v>17</v>
      </c>
      <c r="D170" s="29" t="str">
        <f>$C$150</f>
        <v>Scanner telescope mech: 60/30mm cage system, 180deg mirrors &lt;</v>
      </c>
      <c r="E170">
        <v>1</v>
      </c>
      <c r="F170" s="30">
        <f>$F$150</f>
        <v>914.21000000000015</v>
      </c>
    </row>
    <row r="171" spans="1:12" x14ac:dyDescent="0.35">
      <c r="A171" t="s">
        <v>17</v>
      </c>
    </row>
    <row r="172" spans="1:12" x14ac:dyDescent="0.35">
      <c r="B172" s="21" t="s">
        <v>1281</v>
      </c>
    </row>
    <row r="173" spans="1:12" x14ac:dyDescent="0.35">
      <c r="C173" s="21" t="s">
        <v>1282</v>
      </c>
      <c r="F173" s="30">
        <f>SUMPRODUCT(E174:E176,F174:F176)</f>
        <v>8664.130000000001</v>
      </c>
    </row>
    <row r="174" spans="1:12" x14ac:dyDescent="0.35">
      <c r="D174" s="29" t="str">
        <f>$C$84</f>
        <v>2 3mm telecentric galvos, 2"EFL 2" parabolic mirror scanner 1 &lt;</v>
      </c>
      <c r="E174">
        <v>1</v>
      </c>
      <c r="F174" s="30">
        <f>$F$84</f>
        <v>6611.9800000000005</v>
      </c>
    </row>
    <row r="175" spans="1:12" x14ac:dyDescent="0.35">
      <c r="D175" s="29" t="str">
        <f>$C$166</f>
        <v>Scanner telescope: 200mm tube/40mm scan lens, 60/30mm cage system, 180deg mirrors &lt;</v>
      </c>
      <c r="E175">
        <v>1</v>
      </c>
      <c r="F175" s="30">
        <f>$F$166</f>
        <v>1332.15</v>
      </c>
    </row>
    <row r="176" spans="1:12" x14ac:dyDescent="0.35">
      <c r="C176" t="s">
        <v>17</v>
      </c>
      <c r="D176" s="29" t="str">
        <f>$C$3</f>
        <v>Liquid lens with electronics, v1&lt;</v>
      </c>
      <c r="E176">
        <v>1</v>
      </c>
      <c r="F176" s="30">
        <f>$F$3</f>
        <v>720</v>
      </c>
    </row>
    <row r="177" spans="2:16" x14ac:dyDescent="0.35">
      <c r="B177" t="s">
        <v>1283</v>
      </c>
    </row>
    <row r="178" spans="2:16" x14ac:dyDescent="0.35">
      <c r="D178" t="s">
        <v>1284</v>
      </c>
      <c r="E178">
        <v>2</v>
      </c>
      <c r="F178" s="30">
        <v>30.35</v>
      </c>
      <c r="G178" s="29" t="s">
        <v>1285</v>
      </c>
      <c r="H178" t="s">
        <v>67</v>
      </c>
      <c r="I178" t="s">
        <v>1286</v>
      </c>
    </row>
    <row r="179" spans="2:16" x14ac:dyDescent="0.35">
      <c r="D179" t="s">
        <v>1287</v>
      </c>
      <c r="E179">
        <v>2</v>
      </c>
      <c r="F179" s="30">
        <v>29.61</v>
      </c>
      <c r="G179" s="29" t="s">
        <v>1288</v>
      </c>
      <c r="H179" t="s">
        <v>67</v>
      </c>
      <c r="I179" t="s">
        <v>1289</v>
      </c>
    </row>
    <row r="180" spans="2:16" x14ac:dyDescent="0.35">
      <c r="D180" t="s">
        <v>1290</v>
      </c>
      <c r="E180">
        <v>4</v>
      </c>
      <c r="F180" s="30">
        <v>23.66</v>
      </c>
      <c r="G180" s="29" t="s">
        <v>1291</v>
      </c>
      <c r="H180" t="s">
        <v>67</v>
      </c>
      <c r="I180" t="s">
        <v>1292</v>
      </c>
    </row>
    <row r="181" spans="2:16" x14ac:dyDescent="0.35">
      <c r="D181" t="s">
        <v>1293</v>
      </c>
      <c r="E181">
        <v>2</v>
      </c>
      <c r="F181" s="30">
        <v>6.99</v>
      </c>
      <c r="G181" s="29" t="s">
        <v>1294</v>
      </c>
      <c r="H181" t="s">
        <v>67</v>
      </c>
      <c r="I181" t="s">
        <v>1295</v>
      </c>
    </row>
    <row r="182" spans="2:16" x14ac:dyDescent="0.35">
      <c r="D182" t="s">
        <v>1296</v>
      </c>
      <c r="E182">
        <v>2</v>
      </c>
      <c r="F182" s="30">
        <v>12.55</v>
      </c>
      <c r="G182" s="29" t="s">
        <v>1297</v>
      </c>
      <c r="H182" t="s">
        <v>67</v>
      </c>
      <c r="I182" t="s">
        <v>1298</v>
      </c>
    </row>
    <row r="183" spans="2:16" x14ac:dyDescent="0.35">
      <c r="C183" t="s">
        <v>1299</v>
      </c>
    </row>
    <row r="184" spans="2:16" x14ac:dyDescent="0.35">
      <c r="D184" t="s">
        <v>1300</v>
      </c>
      <c r="E184">
        <v>2</v>
      </c>
      <c r="F184" s="30">
        <v>322</v>
      </c>
      <c r="G184" s="29" t="s">
        <v>1301</v>
      </c>
      <c r="H184" t="s">
        <v>718</v>
      </c>
      <c r="I184" t="s">
        <v>1302</v>
      </c>
    </row>
    <row r="185" spans="2:16" x14ac:dyDescent="0.35">
      <c r="C185" t="s">
        <v>17</v>
      </c>
      <c r="D185" t="s">
        <v>1303</v>
      </c>
      <c r="E185">
        <v>2</v>
      </c>
      <c r="F185" s="30">
        <v>44.63</v>
      </c>
      <c r="G185" s="29" t="s">
        <v>1304</v>
      </c>
      <c r="H185" t="s">
        <v>67</v>
      </c>
      <c r="I185" t="s">
        <v>1305</v>
      </c>
    </row>
    <row r="186" spans="2:16" x14ac:dyDescent="0.35">
      <c r="B186" t="s">
        <v>17</v>
      </c>
      <c r="D186" t="s">
        <v>1306</v>
      </c>
      <c r="E186">
        <v>2</v>
      </c>
      <c r="F186" s="6">
        <v>333.54</v>
      </c>
      <c r="G186" s="29" t="s">
        <v>1307</v>
      </c>
      <c r="H186" t="s">
        <v>67</v>
      </c>
      <c r="I186" t="s">
        <v>1308</v>
      </c>
    </row>
    <row r="189" spans="2:16" x14ac:dyDescent="0.35">
      <c r="B189" t="s">
        <v>2621</v>
      </c>
      <c r="C189" s="21"/>
      <c r="F189" s="6"/>
    </row>
    <row r="190" spans="2:16" x14ac:dyDescent="0.35">
      <c r="C190" t="s">
        <v>2620</v>
      </c>
      <c r="F190" s="6"/>
      <c r="P190" s="6"/>
    </row>
    <row r="191" spans="2:16" x14ac:dyDescent="0.35">
      <c r="F191" s="6"/>
      <c r="P191" s="6"/>
    </row>
    <row r="192" spans="2:16" x14ac:dyDescent="0.35">
      <c r="F192" s="6"/>
      <c r="P192" s="6"/>
    </row>
    <row r="193" spans="2:9" x14ac:dyDescent="0.35">
      <c r="C193" t="s">
        <v>17</v>
      </c>
      <c r="F193" s="6"/>
    </row>
    <row r="194" spans="2:9" x14ac:dyDescent="0.35">
      <c r="B194" t="s">
        <v>17</v>
      </c>
      <c r="F194" s="6"/>
    </row>
    <row r="195" spans="2:9" x14ac:dyDescent="0.35">
      <c r="F195" s="6"/>
    </row>
    <row r="196" spans="2:9" x14ac:dyDescent="0.35">
      <c r="F196" s="6"/>
    </row>
    <row r="197" spans="2:9" x14ac:dyDescent="0.35">
      <c r="D197" t="s">
        <v>518</v>
      </c>
      <c r="E197">
        <v>1</v>
      </c>
      <c r="F197" s="30">
        <v>98.94</v>
      </c>
      <c r="G197" s="29" t="s">
        <v>519</v>
      </c>
      <c r="H197" t="s">
        <v>67</v>
      </c>
      <c r="I197" t="s">
        <v>520</v>
      </c>
    </row>
    <row r="198" spans="2:9" x14ac:dyDescent="0.35">
      <c r="G198" s="29"/>
    </row>
    <row r="199" spans="2:9" x14ac:dyDescent="0.35">
      <c r="G199" s="29"/>
    </row>
    <row r="200" spans="2:9" x14ac:dyDescent="0.35">
      <c r="G200" s="29"/>
    </row>
    <row r="201" spans="2:9" x14ac:dyDescent="0.35">
      <c r="F201" s="6"/>
      <c r="G201" s="29"/>
    </row>
    <row r="202" spans="2:9" x14ac:dyDescent="0.35">
      <c r="F202" s="6"/>
      <c r="G202" s="29"/>
    </row>
    <row r="203" spans="2:9" x14ac:dyDescent="0.35">
      <c r="F203" s="6"/>
      <c r="G203" s="29"/>
    </row>
    <row r="204" spans="2:9" x14ac:dyDescent="0.35">
      <c r="C204" s="21"/>
      <c r="F204" s="6"/>
      <c r="G204" s="29"/>
    </row>
    <row r="205" spans="2:9" x14ac:dyDescent="0.35">
      <c r="C205" s="21"/>
      <c r="F205" s="6"/>
      <c r="G205" s="29"/>
    </row>
    <row r="206" spans="2:9" x14ac:dyDescent="0.35">
      <c r="F206" s="6"/>
      <c r="G206" s="29"/>
    </row>
    <row r="207" spans="2:9" x14ac:dyDescent="0.35">
      <c r="D207" s="29"/>
      <c r="F207" s="6"/>
    </row>
    <row r="209" spans="3:7" x14ac:dyDescent="0.35">
      <c r="G209" s="29"/>
    </row>
    <row r="210" spans="3:7" x14ac:dyDescent="0.35">
      <c r="D210" s="29"/>
      <c r="F210" s="11"/>
    </row>
    <row r="211" spans="3:7" x14ac:dyDescent="0.35">
      <c r="G211" s="29"/>
    </row>
    <row r="213" spans="3:7" x14ac:dyDescent="0.35">
      <c r="D213" s="29"/>
    </row>
    <row r="214" spans="3:7" x14ac:dyDescent="0.35">
      <c r="G214" s="29"/>
    </row>
    <row r="215" spans="3:7" x14ac:dyDescent="0.35">
      <c r="G215" s="29"/>
    </row>
    <row r="217" spans="3:7" x14ac:dyDescent="0.35">
      <c r="D217" s="29"/>
      <c r="G217" s="29"/>
    </row>
    <row r="218" spans="3:7" x14ac:dyDescent="0.35">
      <c r="C218" s="21"/>
      <c r="G218" s="29"/>
    </row>
    <row r="220" spans="3:7" x14ac:dyDescent="0.35">
      <c r="D220" s="29"/>
      <c r="F220" s="6"/>
    </row>
    <row r="221" spans="3:7" x14ac:dyDescent="0.35">
      <c r="D221" s="29"/>
      <c r="F221" s="6"/>
    </row>
    <row r="222" spans="3:7" x14ac:dyDescent="0.35">
      <c r="F222" s="6"/>
      <c r="G222" s="29"/>
    </row>
    <row r="223" spans="3:7" x14ac:dyDescent="0.35">
      <c r="F223" s="6"/>
    </row>
  </sheetData>
  <hyperlinks>
    <hyperlink ref="G4" r:id="rId1" xr:uid="{00000000-0004-0000-0500-000000000000}"/>
    <hyperlink ref="G7" r:id="rId2" xr:uid="{00000000-0004-0000-0500-000001000000}"/>
    <hyperlink ref="G8" r:id="rId3" xr:uid="{00000000-0004-0000-0500-000002000000}"/>
    <hyperlink ref="G9" r:id="rId4" xr:uid="{00000000-0004-0000-0500-000003000000}"/>
    <hyperlink ref="G13" r:id="rId5" xr:uid="{00000000-0004-0000-0500-000004000000}"/>
    <hyperlink ref="G14" r:id="rId6" xr:uid="{00000000-0004-0000-0500-000005000000}"/>
    <hyperlink ref="G15" r:id="rId7" xr:uid="{00000000-0004-0000-0500-000006000000}"/>
    <hyperlink ref="G16" r:id="rId8" xr:uid="{00000000-0004-0000-0500-000007000000}"/>
    <hyperlink ref="G17" r:id="rId9" xr:uid="{00000000-0004-0000-0500-000008000000}"/>
    <hyperlink ref="G21" r:id="rId10" xr:uid="{00000000-0004-0000-0500-000009000000}"/>
    <hyperlink ref="J21" r:id="rId11" xr:uid="{00000000-0004-0000-0500-00000A000000}"/>
    <hyperlink ref="G47" r:id="rId12" xr:uid="{00000000-0004-0000-0500-00000B000000}"/>
    <hyperlink ref="G48" r:id="rId13" xr:uid="{00000000-0004-0000-0500-00000C000000}"/>
    <hyperlink ref="G49" r:id="rId14" xr:uid="{00000000-0004-0000-0500-00000D000000}"/>
    <hyperlink ref="G50" r:id="rId15" xr:uid="{00000000-0004-0000-0500-00000E000000}"/>
    <hyperlink ref="G51" r:id="rId16" xr:uid="{00000000-0004-0000-0500-00000F000000}"/>
    <hyperlink ref="G54" r:id="rId17" xr:uid="{00000000-0004-0000-0500-000010000000}"/>
    <hyperlink ref="G55" r:id="rId18" xr:uid="{00000000-0004-0000-0500-000011000000}"/>
    <hyperlink ref="G56" r:id="rId19" xr:uid="{00000000-0004-0000-0500-000012000000}"/>
    <hyperlink ref="G59" r:id="rId20" display="https://www.thorlabs.com/thorproduct.cfm?partnumber=MPD229-M01" xr:uid="{00000000-0004-0000-0500-000013000000}"/>
    <hyperlink ref="G60" r:id="rId21" xr:uid="{00000000-0004-0000-0500-000014000000}"/>
    <hyperlink ref="G61" r:id="rId22" xr:uid="{00000000-0004-0000-0500-000015000000}"/>
    <hyperlink ref="G62" r:id="rId23" xr:uid="{00000000-0004-0000-0500-000016000000}"/>
    <hyperlink ref="G64" r:id="rId24" xr:uid="{00000000-0004-0000-0500-000017000000}"/>
    <hyperlink ref="G65" r:id="rId25" xr:uid="{00000000-0004-0000-0500-000018000000}"/>
    <hyperlink ref="G67" r:id="rId26" xr:uid="{00000000-0004-0000-0500-000019000000}"/>
    <hyperlink ref="G68" r:id="rId27" xr:uid="{00000000-0004-0000-0500-00001A000000}"/>
    <hyperlink ref="G72" r:id="rId28" xr:uid="{00000000-0004-0000-0500-00001B000000}"/>
    <hyperlink ref="G73" r:id="rId29" xr:uid="{00000000-0004-0000-0500-00001C000000}"/>
    <hyperlink ref="G74" r:id="rId30" xr:uid="{00000000-0004-0000-0500-00001D000000}"/>
    <hyperlink ref="G75" r:id="rId31" xr:uid="{00000000-0004-0000-0500-00001E000000}"/>
    <hyperlink ref="J91" r:id="rId32" xr:uid="{00000000-0004-0000-0500-00001F000000}"/>
    <hyperlink ref="G108" r:id="rId33" xr:uid="{00000000-0004-0000-0500-000020000000}"/>
    <hyperlink ref="G109" r:id="rId34" xr:uid="{00000000-0004-0000-0500-000021000000}"/>
    <hyperlink ref="G111" r:id="rId35" xr:uid="{00000000-0004-0000-0500-000022000000}"/>
    <hyperlink ref="G114" r:id="rId36" xr:uid="{00000000-0004-0000-0500-000023000000}"/>
    <hyperlink ref="G115" r:id="rId37" xr:uid="{00000000-0004-0000-0500-000024000000}"/>
    <hyperlink ref="G116" r:id="rId38" xr:uid="{00000000-0004-0000-0500-000025000000}"/>
    <hyperlink ref="G118" r:id="rId39" xr:uid="{00000000-0004-0000-0500-000026000000}"/>
    <hyperlink ref="G120" r:id="rId40" xr:uid="{00000000-0004-0000-0500-000027000000}"/>
    <hyperlink ref="G121" r:id="rId41" xr:uid="{00000000-0004-0000-0500-000028000000}"/>
    <hyperlink ref="G124" r:id="rId42" xr:uid="{00000000-0004-0000-0500-000029000000}"/>
    <hyperlink ref="G125" r:id="rId43" xr:uid="{00000000-0004-0000-0500-00002A000000}"/>
    <hyperlink ref="G127" r:id="rId44" xr:uid="{00000000-0004-0000-0500-00002B000000}"/>
    <hyperlink ref="G130" r:id="rId45" xr:uid="{00000000-0004-0000-0500-00002C000000}"/>
    <hyperlink ref="G134" r:id="rId46" xr:uid="{00000000-0004-0000-0500-00002D000000}"/>
    <hyperlink ref="G138" r:id="rId47" xr:uid="{00000000-0004-0000-0500-00002E000000}"/>
    <hyperlink ref="G143" r:id="rId48" xr:uid="{00000000-0004-0000-0500-00002F000000}"/>
    <hyperlink ref="G144" r:id="rId49" xr:uid="{00000000-0004-0000-0500-000030000000}"/>
    <hyperlink ref="G145" r:id="rId50" xr:uid="{00000000-0004-0000-0500-000031000000}"/>
    <hyperlink ref="G151" r:id="rId51" xr:uid="{00000000-0004-0000-0500-000032000000}"/>
    <hyperlink ref="G152" r:id="rId52" xr:uid="{00000000-0004-0000-0500-000033000000}"/>
    <hyperlink ref="G153" r:id="rId53" display="https://www.thorlabs.com/thorproduct.cfm?partnumber=CXY2" xr:uid="{00000000-0004-0000-0500-000034000000}"/>
    <hyperlink ref="G154" r:id="rId54" xr:uid="{00000000-0004-0000-0500-000035000000}"/>
    <hyperlink ref="G156" r:id="rId55" xr:uid="{00000000-0004-0000-0500-000036000000}"/>
    <hyperlink ref="G157" r:id="rId56" xr:uid="{00000000-0004-0000-0500-000037000000}"/>
    <hyperlink ref="G158" r:id="rId57" xr:uid="{00000000-0004-0000-0500-000038000000}"/>
    <hyperlink ref="G169" r:id="rId58" xr:uid="{00000000-0004-0000-0500-000039000000}"/>
    <hyperlink ref="G178" r:id="rId59" xr:uid="{00000000-0004-0000-0500-00003A000000}"/>
    <hyperlink ref="G179" r:id="rId60" xr:uid="{00000000-0004-0000-0500-00003B000000}"/>
    <hyperlink ref="G180" r:id="rId61" xr:uid="{00000000-0004-0000-0500-00003C000000}"/>
    <hyperlink ref="G181" r:id="rId62" xr:uid="{00000000-0004-0000-0500-00003D000000}"/>
    <hyperlink ref="G182" r:id="rId63" location="ad-image-0" display="https://www.thorlabs.com/thorproduct.cfm?partnumber=BA1L#ad-image-0" xr:uid="{00000000-0004-0000-0500-00003E000000}"/>
    <hyperlink ref="G184" r:id="rId64" xr:uid="{00000000-0004-0000-0500-00003F000000}"/>
    <hyperlink ref="G185" r:id="rId65" xr:uid="{00000000-0004-0000-0500-000040000000}"/>
    <hyperlink ref="G186" r:id="rId66" xr:uid="{00000000-0004-0000-0500-000041000000}"/>
    <hyperlink ref="G197" r:id="rId67" xr:uid="{00000000-0004-0000-0500-000042000000}"/>
    <hyperlink ref="G139" r:id="rId68" xr:uid="{00000000-0004-0000-0500-000043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49"/>
  <sheetViews>
    <sheetView showZeros="0" zoomScaleNormal="100" workbookViewId="0">
      <pane ySplit="1" topLeftCell="A41" activePane="bottomLeft" state="frozen"/>
      <selection pane="bottomLeft" activeCell="H57" sqref="H57"/>
    </sheetView>
  </sheetViews>
  <sheetFormatPr defaultColWidth="8.26953125" defaultRowHeight="14.5" x14ac:dyDescent="0.35"/>
  <cols>
    <col min="1" max="2" width="5" customWidth="1"/>
    <col min="3" max="3" width="5.1796875" customWidth="1"/>
    <col min="4" max="4" width="8.453125" customWidth="1"/>
    <col min="5" max="5" width="66.7265625" customWidth="1"/>
    <col min="6" max="6" width="5" customWidth="1"/>
    <col min="7" max="7" width="8.81640625" style="6" customWidth="1"/>
    <col min="8" max="8" width="3.54296875" customWidth="1"/>
    <col min="9" max="9" width="7.54296875" customWidth="1"/>
    <col min="10" max="10" width="9" style="14" customWidth="1"/>
    <col min="11" max="11" width="3.7265625" style="14" customWidth="1"/>
    <col min="12" max="12" width="4" style="14" customWidth="1"/>
    <col min="13" max="13" width="4.81640625" style="14" customWidth="1"/>
    <col min="14" max="14" width="44.453125" customWidth="1"/>
  </cols>
  <sheetData>
    <row r="1" spans="1:21" s="1" customFormat="1" x14ac:dyDescent="0.35">
      <c r="A1" s="9" t="s">
        <v>0</v>
      </c>
      <c r="B1" s="9" t="s">
        <v>1</v>
      </c>
      <c r="C1" s="9" t="s">
        <v>2</v>
      </c>
      <c r="D1" s="3" t="s">
        <v>3</v>
      </c>
      <c r="E1" s="3" t="s">
        <v>53</v>
      </c>
      <c r="F1" s="3" t="s">
        <v>54</v>
      </c>
      <c r="G1" s="3" t="s">
        <v>55</v>
      </c>
      <c r="H1" s="3" t="s">
        <v>56</v>
      </c>
      <c r="I1" s="3" t="s">
        <v>57</v>
      </c>
      <c r="J1" s="3" t="s">
        <v>58</v>
      </c>
      <c r="K1" s="3" t="s">
        <v>6</v>
      </c>
      <c r="L1" s="13" t="s">
        <v>59</v>
      </c>
      <c r="M1" s="13" t="s">
        <v>1310</v>
      </c>
      <c r="N1" s="1" t="s">
        <v>7</v>
      </c>
    </row>
    <row r="2" spans="1:21" x14ac:dyDescent="0.35">
      <c r="A2" t="s">
        <v>2457</v>
      </c>
      <c r="N2" t="s">
        <v>1314</v>
      </c>
    </row>
    <row r="3" spans="1:21" x14ac:dyDescent="0.35">
      <c r="D3" t="s">
        <v>2514</v>
      </c>
      <c r="G3" s="6">
        <f>SUMPRODUCT(F4:F5,G4:G5)</f>
        <v>1159</v>
      </c>
      <c r="K3" s="29" t="str">
        <f>HYPERLINK(rigs!$F$3&amp;"Hamamatsu-R3896_with-socket_C12597.png", "Hamamatsu-R3896_with-socket_C12597.png")</f>
        <v>Hamamatsu-R3896_with-socket_C12597.png</v>
      </c>
    </row>
    <row r="4" spans="1:21" x14ac:dyDescent="0.35">
      <c r="E4" t="s">
        <v>707</v>
      </c>
      <c r="F4">
        <v>1</v>
      </c>
      <c r="G4" s="6">
        <v>905</v>
      </c>
      <c r="H4" s="29" t="s">
        <v>708</v>
      </c>
      <c r="I4" t="s">
        <v>709</v>
      </c>
      <c r="J4" s="14" t="s">
        <v>1315</v>
      </c>
      <c r="K4" s="29" t="str">
        <f>HYPERLINK(rigs!$F$3&amp;"Hamamatsu_R3896.jpg", "Hamamatsu_R3896.jpg")</f>
        <v>Hamamatsu_R3896.jpg</v>
      </c>
      <c r="L4" s="14">
        <v>8</v>
      </c>
      <c r="N4" t="s">
        <v>1316</v>
      </c>
    </row>
    <row r="5" spans="1:21" x14ac:dyDescent="0.35">
      <c r="D5" t="s">
        <v>17</v>
      </c>
      <c r="E5" t="s">
        <v>711</v>
      </c>
      <c r="F5">
        <v>1</v>
      </c>
      <c r="G5" s="6">
        <v>254</v>
      </c>
      <c r="H5" s="29" t="s">
        <v>2465</v>
      </c>
      <c r="I5" t="s">
        <v>709</v>
      </c>
      <c r="J5" s="14" t="s">
        <v>1317</v>
      </c>
      <c r="K5" s="29" t="str">
        <f>HYPERLINK(rigs!$F$3&amp;"Hamamatsu C12597-01.png", "Hamamatsu C12597-01.png")</f>
        <v>Hamamatsu C12597-01.png</v>
      </c>
      <c r="L5" s="14">
        <v>8</v>
      </c>
      <c r="N5" t="s">
        <v>9</v>
      </c>
    </row>
    <row r="6" spans="1:21" x14ac:dyDescent="0.35">
      <c r="D6" t="s">
        <v>2505</v>
      </c>
      <c r="G6" s="6">
        <f>SUMPRODUCT(F7:F8,G7:G8)</f>
        <v>1271.2</v>
      </c>
      <c r="H6" s="29"/>
      <c r="K6" s="29" t="str">
        <f>HYPERLINK(rigs!$F$3&amp;"Hamamatsu-R3896_socket_C12597_SM1 interface_v1.png", "Hamamatsu-R3896_socket_C12597_SM1 interface_v1.png")</f>
        <v>Hamamatsu-R3896_socket_C12597_SM1 interface_v1.png</v>
      </c>
      <c r="N6" s="31"/>
    </row>
    <row r="7" spans="1:21" x14ac:dyDescent="0.35">
      <c r="E7" t="str">
        <f>$D$3</f>
        <v>Hamamatsu-R3896_with-socket_C12597 &lt;</v>
      </c>
      <c r="F7">
        <v>1</v>
      </c>
      <c r="G7" s="6">
        <f>$G$3</f>
        <v>1159</v>
      </c>
      <c r="H7" s="6">
        <f>$H$3</f>
        <v>0</v>
      </c>
      <c r="I7" s="6">
        <f>$I$3</f>
        <v>0</v>
      </c>
      <c r="J7" s="6">
        <f>$J$3</f>
        <v>0</v>
      </c>
      <c r="K7" s="6" t="str">
        <f>$K$3</f>
        <v>Hamamatsu-R3896_with-socket_C12597.png</v>
      </c>
      <c r="L7" s="6">
        <f>$L$3</f>
        <v>0</v>
      </c>
      <c r="M7" s="6">
        <f>$M$3</f>
        <v>0</v>
      </c>
    </row>
    <row r="8" spans="1:21" x14ac:dyDescent="0.35">
      <c r="D8" t="s">
        <v>17</v>
      </c>
      <c r="E8" t="str">
        <f>'parts-vendors'!$E$154</f>
        <v>PXT1 - PMT Housing, Side-On, 30 mm Cage and SM1 Compatible </v>
      </c>
      <c r="F8">
        <v>1</v>
      </c>
      <c r="G8" s="6">
        <f>'parts-vendors'!$G$154</f>
        <v>112.2</v>
      </c>
      <c r="H8" s="29" t="str">
        <f>'parts-vendors'!$H$154</f>
        <v xml:space="preserve">https://www.thorlabs.com/thorproduct.cfm?partnumber=PXT1 </v>
      </c>
      <c r="I8" t="str">
        <f>'parts-vendors'!$I$154</f>
        <v>thorlabs</v>
      </c>
      <c r="J8" s="7" t="str">
        <f>'parts-vendors'!$J$154</f>
        <v>PXT1</v>
      </c>
      <c r="K8" s="14" t="str">
        <f>'parts-vendors'!$K$154</f>
        <v>PXT1.jpg</v>
      </c>
      <c r="L8" s="14">
        <f>'parts-vendors'!$L$154</f>
        <v>0</v>
      </c>
      <c r="M8" s="14">
        <f>'parts-vendors'!$M$154</f>
        <v>0</v>
      </c>
    </row>
    <row r="9" spans="1:21" x14ac:dyDescent="0.35">
      <c r="D9" t="s">
        <v>2503</v>
      </c>
      <c r="G9" s="6">
        <f>SUMPRODUCT(F10:F12,G10:G12)</f>
        <v>2722.82</v>
      </c>
      <c r="H9" s="29"/>
      <c r="K9" s="29" t="s">
        <v>2439</v>
      </c>
    </row>
    <row r="10" spans="1:21" x14ac:dyDescent="0.35">
      <c r="E10" t="s">
        <v>1318</v>
      </c>
      <c r="F10">
        <v>1</v>
      </c>
      <c r="G10" s="6">
        <v>2619</v>
      </c>
      <c r="I10" t="s">
        <v>709</v>
      </c>
      <c r="J10" s="14" t="s">
        <v>1319</v>
      </c>
    </row>
    <row r="11" spans="1:21" x14ac:dyDescent="0.35">
      <c r="E11" t="s">
        <v>1320</v>
      </c>
      <c r="F11">
        <v>1</v>
      </c>
      <c r="G11" s="6">
        <v>85</v>
      </c>
      <c r="H11" s="29" t="s">
        <v>1321</v>
      </c>
      <c r="I11" t="s">
        <v>709</v>
      </c>
      <c r="J11" s="14" t="s">
        <v>1322</v>
      </c>
    </row>
    <row r="12" spans="1:21" x14ac:dyDescent="0.35">
      <c r="D12" t="s">
        <v>17</v>
      </c>
      <c r="E12" t="str">
        <f>'parts-vendors'!$E$103</f>
        <v>SM1A9 - Adapter with External C-Mount Threads and Internal SM1 Threads</v>
      </c>
      <c r="F12">
        <v>1</v>
      </c>
      <c r="G12" s="6">
        <f>'parts-vendors'!$G$103</f>
        <v>18.82</v>
      </c>
      <c r="H12" s="29" t="str">
        <f>'parts-vendors'!$H$103</f>
        <v>https://www.thorlabs.com/thorproduct.cfm?partnumber#SM1A9</v>
      </c>
      <c r="I12" t="str">
        <f>'parts-vendors'!$I$103</f>
        <v>thorlabs</v>
      </c>
      <c r="J12" s="14" t="str">
        <f>'parts-vendors'!$J$103</f>
        <v>SM1A9</v>
      </c>
      <c r="K12" s="14">
        <f>'parts-vendors'!$K$103</f>
        <v>0</v>
      </c>
    </row>
    <row r="13" spans="1:21" x14ac:dyDescent="0.35">
      <c r="D13" t="s">
        <v>2504</v>
      </c>
      <c r="G13" s="6">
        <f>SUMPRODUCT(F15:F17,G15:G17)</f>
        <v>18.77</v>
      </c>
      <c r="H13" s="29"/>
      <c r="N13" t="s">
        <v>1323</v>
      </c>
    </row>
    <row r="14" spans="1:21" x14ac:dyDescent="0.35">
      <c r="E14" t="s">
        <v>1318</v>
      </c>
      <c r="F14">
        <v>1</v>
      </c>
      <c r="G14" s="6">
        <v>2619</v>
      </c>
      <c r="I14" t="s">
        <v>709</v>
      </c>
      <c r="J14" s="14" t="s">
        <v>1319</v>
      </c>
    </row>
    <row r="15" spans="1:21" x14ac:dyDescent="0.35">
      <c r="E15" t="s">
        <v>1324</v>
      </c>
      <c r="F15">
        <v>1</v>
      </c>
      <c r="G15" s="6">
        <v>18.77</v>
      </c>
      <c r="H15" s="29" t="s">
        <v>1325</v>
      </c>
      <c r="I15" t="s">
        <v>67</v>
      </c>
      <c r="J15" s="14" t="s">
        <v>1326</v>
      </c>
    </row>
    <row r="16" spans="1:21" x14ac:dyDescent="0.35">
      <c r="E16" t="s">
        <v>1327</v>
      </c>
      <c r="F16">
        <v>4</v>
      </c>
      <c r="U16" s="21"/>
    </row>
    <row r="17" spans="1:14" x14ac:dyDescent="0.35">
      <c r="A17" t="s">
        <v>17</v>
      </c>
      <c r="D17" t="s">
        <v>17</v>
      </c>
      <c r="E17" t="s">
        <v>1328</v>
      </c>
      <c r="F17">
        <v>1</v>
      </c>
    </row>
    <row r="18" spans="1:14" x14ac:dyDescent="0.35">
      <c r="A18" t="s">
        <v>1329</v>
      </c>
    </row>
    <row r="19" spans="1:14" x14ac:dyDescent="0.35">
      <c r="C19" t="s">
        <v>2476</v>
      </c>
    </row>
    <row r="20" spans="1:14" x14ac:dyDescent="0.35">
      <c r="E20" t="s">
        <v>764</v>
      </c>
      <c r="F20">
        <v>1</v>
      </c>
      <c r="G20" s="6">
        <v>2600</v>
      </c>
      <c r="H20" s="29" t="s">
        <v>765</v>
      </c>
      <c r="I20" t="s">
        <v>1331</v>
      </c>
      <c r="K20" s="29" t="s">
        <v>1332</v>
      </c>
      <c r="N20" t="s">
        <v>9</v>
      </c>
    </row>
    <row r="21" spans="1:14" x14ac:dyDescent="0.35">
      <c r="E21" t="s">
        <v>1333</v>
      </c>
      <c r="F21">
        <v>1</v>
      </c>
      <c r="G21" s="6">
        <v>3100</v>
      </c>
      <c r="H21" s="29" t="s">
        <v>1334</v>
      </c>
      <c r="I21" t="s">
        <v>1335</v>
      </c>
      <c r="K21" s="29" t="s">
        <v>1336</v>
      </c>
    </row>
    <row r="22" spans="1:14" x14ac:dyDescent="0.35">
      <c r="E22" t="s">
        <v>1330</v>
      </c>
      <c r="F22">
        <v>1</v>
      </c>
      <c r="G22" s="6">
        <v>522</v>
      </c>
      <c r="H22" s="29"/>
      <c r="N22" t="s">
        <v>714</v>
      </c>
    </row>
    <row r="23" spans="1:14" x14ac:dyDescent="0.35">
      <c r="C23" t="s">
        <v>17</v>
      </c>
      <c r="E23" t="s">
        <v>2477</v>
      </c>
      <c r="F23">
        <v>1</v>
      </c>
      <c r="H23" s="29" t="s">
        <v>2478</v>
      </c>
      <c r="I23" t="s">
        <v>1225</v>
      </c>
      <c r="K23" s="29"/>
    </row>
    <row r="24" spans="1:14" x14ac:dyDescent="0.35">
      <c r="C24" t="s">
        <v>2444</v>
      </c>
      <c r="N24" t="s">
        <v>9</v>
      </c>
    </row>
    <row r="25" spans="1:14" x14ac:dyDescent="0.35">
      <c r="E25" t="s">
        <v>791</v>
      </c>
      <c r="F25">
        <v>1</v>
      </c>
      <c r="G25" s="6">
        <v>681</v>
      </c>
      <c r="H25" s="29" t="s">
        <v>792</v>
      </c>
      <c r="I25" t="s">
        <v>1337</v>
      </c>
      <c r="K25" s="29" t="s">
        <v>1338</v>
      </c>
    </row>
    <row r="26" spans="1:14" x14ac:dyDescent="0.35">
      <c r="E26" t="s">
        <v>2445</v>
      </c>
      <c r="F26">
        <v>1</v>
      </c>
      <c r="G26" s="6">
        <v>140</v>
      </c>
      <c r="H26" s="29" t="s">
        <v>2446</v>
      </c>
      <c r="I26" t="s">
        <v>844</v>
      </c>
      <c r="K26" s="29"/>
    </row>
    <row r="27" spans="1:14" x14ac:dyDescent="0.35">
      <c r="E27" t="s">
        <v>2448</v>
      </c>
      <c r="F27">
        <v>1</v>
      </c>
      <c r="H27" s="29"/>
      <c r="K27" s="29"/>
    </row>
    <row r="28" spans="1:14" x14ac:dyDescent="0.35">
      <c r="C28" t="s">
        <v>17</v>
      </c>
      <c r="E28" t="s">
        <v>2479</v>
      </c>
      <c r="F28">
        <v>1</v>
      </c>
      <c r="H28" s="29" t="s">
        <v>2480</v>
      </c>
      <c r="I28" t="s">
        <v>1225</v>
      </c>
      <c r="K28" s="29"/>
    </row>
    <row r="29" spans="1:14" x14ac:dyDescent="0.35">
      <c r="C29" t="s">
        <v>2450</v>
      </c>
      <c r="H29" s="29"/>
      <c r="K29" s="29"/>
    </row>
    <row r="30" spans="1:14" x14ac:dyDescent="0.35">
      <c r="E30" t="s">
        <v>2449</v>
      </c>
      <c r="F30">
        <v>1</v>
      </c>
      <c r="I30" t="s">
        <v>1225</v>
      </c>
    </row>
    <row r="31" spans="1:14" x14ac:dyDescent="0.35">
      <c r="C31" t="s">
        <v>17</v>
      </c>
      <c r="E31" t="s">
        <v>2481</v>
      </c>
      <c r="F31">
        <v>1</v>
      </c>
      <c r="I31" t="s">
        <v>1225</v>
      </c>
    </row>
    <row r="32" spans="1:14" x14ac:dyDescent="0.35">
      <c r="D32" t="s">
        <v>2447</v>
      </c>
      <c r="G32" s="6">
        <f>SUMPRODUCT(F33:F36,G33:G36)</f>
        <v>2740</v>
      </c>
      <c r="H32" s="29"/>
    </row>
    <row r="33" spans="1:14" x14ac:dyDescent="0.35">
      <c r="E33" t="str">
        <f>E20</f>
        <v>SR570 -- Stanford research systems preamp</v>
      </c>
      <c r="F33">
        <v>1</v>
      </c>
      <c r="G33" s="6">
        <f t="shared" ref="G33:M33" si="0">G20</f>
        <v>2600</v>
      </c>
      <c r="H33" s="40" t="str">
        <f t="shared" si="0"/>
        <v xml:space="preserve">http://www.thinksrs.com/products/SR570.htm </v>
      </c>
      <c r="I33" s="6" t="str">
        <f t="shared" si="0"/>
        <v>srs</v>
      </c>
      <c r="J33" s="39">
        <f t="shared" si="0"/>
        <v>0</v>
      </c>
      <c r="K33" s="39" t="str">
        <f t="shared" si="0"/>
        <v>SR570_FPlg.jpg</v>
      </c>
      <c r="L33" s="39">
        <f t="shared" si="0"/>
        <v>0</v>
      </c>
      <c r="M33" s="39">
        <f t="shared" si="0"/>
        <v>0</v>
      </c>
    </row>
    <row r="34" spans="1:14" x14ac:dyDescent="0.35">
      <c r="E34" t="str">
        <f t="shared" ref="E34:M34" si="1">E26</f>
        <v>KORAD KA3005P - Programmable Precision Variable Adjustable 30V, 5A DC Linear Power Supply Digital Regulated Lab Grade</v>
      </c>
      <c r="F34">
        <v>1</v>
      </c>
      <c r="G34" s="6">
        <f t="shared" si="1"/>
        <v>140</v>
      </c>
      <c r="H34" s="29" t="str">
        <f t="shared" si="1"/>
        <v>https://www.amazon.com/gp/product/B0085QLNFM/ref=ppx_yo_dt_b_search_asin_title?ie=UTF8&amp;psc=1</v>
      </c>
      <c r="I34" t="str">
        <f t="shared" si="1"/>
        <v>amazon</v>
      </c>
      <c r="J34" s="14">
        <f t="shared" si="1"/>
        <v>0</v>
      </c>
      <c r="K34" s="14">
        <f t="shared" si="1"/>
        <v>0</v>
      </c>
      <c r="L34" s="14">
        <f t="shared" si="1"/>
        <v>0</v>
      </c>
      <c r="M34" s="14">
        <f t="shared" si="1"/>
        <v>0</v>
      </c>
    </row>
    <row r="35" spans="1:14" x14ac:dyDescent="0.35">
      <c r="E35" t="str">
        <f>$E$30</f>
        <v>Hamamatsu R3896 controller circuit -v1</v>
      </c>
      <c r="F35">
        <v>1</v>
      </c>
      <c r="G35" s="6">
        <f>$G$30</f>
        <v>0</v>
      </c>
      <c r="H35" s="29">
        <f>$H$30</f>
        <v>0</v>
      </c>
      <c r="I35" t="str">
        <f>$I$30</f>
        <v>DIY</v>
      </c>
      <c r="J35" s="14">
        <f>$J$30</f>
        <v>0</v>
      </c>
      <c r="K35" s="14">
        <f>$K$30</f>
        <v>0</v>
      </c>
      <c r="L35" s="14">
        <f>$L$30</f>
        <v>0</v>
      </c>
      <c r="M35" s="14">
        <f>$M$30</f>
        <v>0</v>
      </c>
    </row>
    <row r="36" spans="1:14" x14ac:dyDescent="0.35">
      <c r="D36" t="s">
        <v>17</v>
      </c>
      <c r="E36" t="str">
        <f>electronics!$D$19</f>
        <v>reminder: DAQ card: 1 input channel</v>
      </c>
      <c r="F36">
        <v>1</v>
      </c>
      <c r="G36"/>
      <c r="J36"/>
      <c r="K36"/>
      <c r="L36"/>
      <c r="M36"/>
    </row>
    <row r="37" spans="1:14" x14ac:dyDescent="0.35">
      <c r="D37" t="s">
        <v>2443</v>
      </c>
      <c r="G37" s="6">
        <f>SUMPRODUCT(F38:F41,G38:G41)</f>
        <v>0</v>
      </c>
    </row>
    <row r="38" spans="1:14" x14ac:dyDescent="0.35">
      <c r="E38" t="str">
        <f>$E$28</f>
        <v>PMT controller and power supply by HHMI Janelia Research Campus (Karel Svoboda Lab) &lt;</v>
      </c>
      <c r="F38">
        <v>1</v>
      </c>
      <c r="G38" s="6">
        <f t="shared" ref="G38:M38" si="2">G28</f>
        <v>0</v>
      </c>
      <c r="H38" s="40" t="str">
        <f t="shared" si="2"/>
        <v>https://www.flintbox.com/public/project/30900/</v>
      </c>
      <c r="I38" s="6" t="str">
        <f t="shared" si="2"/>
        <v>DIY</v>
      </c>
      <c r="J38" s="39">
        <f t="shared" si="2"/>
        <v>0</v>
      </c>
      <c r="K38" s="39">
        <f t="shared" si="2"/>
        <v>0</v>
      </c>
      <c r="L38" s="39">
        <f t="shared" si="2"/>
        <v>0</v>
      </c>
      <c r="M38" s="39">
        <f t="shared" si="2"/>
        <v>0</v>
      </c>
      <c r="N38" s="29"/>
    </row>
    <row r="39" spans="1:14" x14ac:dyDescent="0.35">
      <c r="E39" t="str">
        <f>$E$23</f>
        <v>PMT Amplifier by HHMI Janelia Research Campus (Karel Svoboda Lab)</v>
      </c>
      <c r="F39">
        <v>1</v>
      </c>
      <c r="G39" s="6">
        <f t="shared" ref="G39:M39" si="3">G23</f>
        <v>0</v>
      </c>
      <c r="H39" s="6" t="str">
        <f t="shared" si="3"/>
        <v>https://www.flintbox.com/public/project/26527</v>
      </c>
      <c r="I39" s="6" t="str">
        <f t="shared" si="3"/>
        <v>DIY</v>
      </c>
      <c r="J39" s="39">
        <f t="shared" si="3"/>
        <v>0</v>
      </c>
      <c r="K39" s="39">
        <f t="shared" si="3"/>
        <v>0</v>
      </c>
      <c r="L39" s="39">
        <f t="shared" si="3"/>
        <v>0</v>
      </c>
      <c r="M39" s="39">
        <f t="shared" si="3"/>
        <v>0</v>
      </c>
    </row>
    <row r="40" spans="1:14" x14ac:dyDescent="0.35">
      <c r="E40" t="str">
        <f t="shared" ref="E40:M40" si="4">E31</f>
        <v>Hamamatsu H10770B-40 control circuit -v1</v>
      </c>
      <c r="F40">
        <v>1</v>
      </c>
      <c r="G40">
        <f t="shared" si="4"/>
        <v>0</v>
      </c>
      <c r="H40">
        <f t="shared" si="4"/>
        <v>0</v>
      </c>
      <c r="I40" t="str">
        <f t="shared" si="4"/>
        <v>DIY</v>
      </c>
      <c r="J40" s="14">
        <f t="shared" si="4"/>
        <v>0</v>
      </c>
      <c r="K40" s="14">
        <f t="shared" si="4"/>
        <v>0</v>
      </c>
      <c r="L40" s="14">
        <f t="shared" si="4"/>
        <v>0</v>
      </c>
      <c r="M40" s="14">
        <f t="shared" si="4"/>
        <v>0</v>
      </c>
    </row>
    <row r="41" spans="1:14" x14ac:dyDescent="0.35">
      <c r="A41" t="s">
        <v>17</v>
      </c>
      <c r="D41" t="s">
        <v>17</v>
      </c>
      <c r="E41" t="str">
        <f t="shared" ref="E41:M41" si="5">E36</f>
        <v>reminder: DAQ card: 1 input channel</v>
      </c>
      <c r="F41">
        <v>1</v>
      </c>
      <c r="G41" s="6">
        <f t="shared" si="5"/>
        <v>0</v>
      </c>
      <c r="H41" s="29">
        <f t="shared" si="5"/>
        <v>0</v>
      </c>
      <c r="I41">
        <f t="shared" si="5"/>
        <v>0</v>
      </c>
      <c r="J41" s="14">
        <f t="shared" si="5"/>
        <v>0</v>
      </c>
      <c r="K41" s="14">
        <f t="shared" si="5"/>
        <v>0</v>
      </c>
      <c r="L41" s="14">
        <f t="shared" si="5"/>
        <v>0</v>
      </c>
      <c r="M41" s="14">
        <f t="shared" si="5"/>
        <v>0</v>
      </c>
    </row>
    <row r="42" spans="1:14" x14ac:dyDescent="0.35">
      <c r="A42" t="s">
        <v>2458</v>
      </c>
      <c r="H42" s="29"/>
    </row>
    <row r="43" spans="1:14" x14ac:dyDescent="0.35">
      <c r="D43" t="s">
        <v>2494</v>
      </c>
      <c r="G43">
        <f>SUMPRODUCT(F44:F45,G44:G45)</f>
        <v>4011.2</v>
      </c>
      <c r="J43"/>
      <c r="K43"/>
      <c r="L43"/>
      <c r="M43"/>
    </row>
    <row r="44" spans="1:14" x14ac:dyDescent="0.35">
      <c r="E44" t="str">
        <f>$D$6</f>
        <v>Hamamatsu-R3896, socket_C12597, SM1 interface, v1 &lt;</v>
      </c>
      <c r="F44">
        <v>1</v>
      </c>
      <c r="G44" s="6">
        <f>G6</f>
        <v>1271.2</v>
      </c>
      <c r="H44" s="6">
        <f>$H$6</f>
        <v>0</v>
      </c>
      <c r="I44" s="6">
        <f>$I$6</f>
        <v>0</v>
      </c>
      <c r="J44" s="6">
        <f>$J$6</f>
        <v>0</v>
      </c>
      <c r="K44" s="6" t="str">
        <f>$K$6</f>
        <v>Hamamatsu-R3896_socket_C12597_SM1 interface_v1.png</v>
      </c>
      <c r="L44" s="6">
        <f>$L$6</f>
        <v>0</v>
      </c>
      <c r="M44" s="6">
        <f>$M$6</f>
        <v>0</v>
      </c>
    </row>
    <row r="45" spans="1:14" x14ac:dyDescent="0.35">
      <c r="D45" t="s">
        <v>17</v>
      </c>
      <c r="E45" t="str">
        <f>$D$32</f>
        <v>Alkali PMT, Hamamatsu-R3896_electronics -v1 &lt;</v>
      </c>
      <c r="F45">
        <v>1</v>
      </c>
      <c r="G45" s="6">
        <f>$G$32</f>
        <v>2740</v>
      </c>
      <c r="H45" s="6">
        <f>$H$32</f>
        <v>0</v>
      </c>
      <c r="I45" s="6">
        <f>$I$32</f>
        <v>0</v>
      </c>
      <c r="J45" s="6">
        <f>$J$32</f>
        <v>0</v>
      </c>
      <c r="K45" s="6">
        <f>$K$32</f>
        <v>0</v>
      </c>
      <c r="L45" s="6">
        <f>$L$32</f>
        <v>0</v>
      </c>
      <c r="M45" s="6">
        <f>$M$32</f>
        <v>0</v>
      </c>
    </row>
    <row r="46" spans="1:14" x14ac:dyDescent="0.35">
      <c r="D46" t="s">
        <v>2495</v>
      </c>
      <c r="G46" s="6">
        <f>SUMPRODUCT(F47:F48,G47:G48)</f>
        <v>2722.82</v>
      </c>
      <c r="H46" s="6"/>
      <c r="I46" s="6"/>
      <c r="J46" s="6"/>
      <c r="K46" s="6"/>
      <c r="L46" s="6"/>
      <c r="M46" s="6"/>
    </row>
    <row r="47" spans="1:14" x14ac:dyDescent="0.35">
      <c r="E47" t="str">
        <f>$D$9</f>
        <v>Hamamatsu-H10770B-40-GaAsp-PMT, SM1 interface, v1 &lt;</v>
      </c>
      <c r="F47">
        <v>1</v>
      </c>
      <c r="G47" s="6">
        <f>$G$9</f>
        <v>2722.82</v>
      </c>
      <c r="H47" s="6">
        <f>$H$9</f>
        <v>0</v>
      </c>
      <c r="I47" s="6">
        <f>$I$9</f>
        <v>0</v>
      </c>
      <c r="J47" s="6">
        <f>$J$9</f>
        <v>0</v>
      </c>
      <c r="K47" s="6" t="str">
        <f>$K$9</f>
        <v>Hamamatsu-GaAsp-PMT-with-SM1-mount.png</v>
      </c>
      <c r="L47" s="6">
        <f>$L$9</f>
        <v>0</v>
      </c>
      <c r="M47" s="6">
        <f>$M$9</f>
        <v>0</v>
      </c>
    </row>
    <row r="48" spans="1:14" x14ac:dyDescent="0.35">
      <c r="D48" t="s">
        <v>17</v>
      </c>
      <c r="E48" t="str">
        <f>$D$37</f>
        <v>GaAsp electronics 1 &lt;</v>
      </c>
      <c r="F48">
        <v>1</v>
      </c>
      <c r="G48" s="6">
        <f>$G$37</f>
        <v>0</v>
      </c>
      <c r="H48" s="6">
        <f>$H$37</f>
        <v>0</v>
      </c>
      <c r="I48" s="6">
        <f>$I$37</f>
        <v>0</v>
      </c>
      <c r="J48" s="6">
        <f>$J$37</f>
        <v>0</v>
      </c>
      <c r="K48" s="6">
        <f>$K$37</f>
        <v>0</v>
      </c>
      <c r="L48" s="6">
        <f>$L$37</f>
        <v>0</v>
      </c>
      <c r="M48" s="6">
        <f>$M$37</f>
        <v>0</v>
      </c>
    </row>
    <row r="49" spans="1:14" x14ac:dyDescent="0.35">
      <c r="A49" t="s">
        <v>17</v>
      </c>
      <c r="H49" s="6"/>
      <c r="I49" s="6"/>
      <c r="J49" s="6"/>
      <c r="K49" s="6"/>
      <c r="L49" s="6"/>
      <c r="M49" s="6"/>
    </row>
    <row r="50" spans="1:14" x14ac:dyDescent="0.35">
      <c r="A50" t="s">
        <v>2466</v>
      </c>
    </row>
    <row r="51" spans="1:14" x14ac:dyDescent="0.35">
      <c r="B51" t="s">
        <v>2467</v>
      </c>
      <c r="H51" s="29"/>
      <c r="N51" t="s">
        <v>2468</v>
      </c>
    </row>
    <row r="52" spans="1:14" x14ac:dyDescent="0.35">
      <c r="C52" t="s">
        <v>1426</v>
      </c>
      <c r="H52" s="29"/>
      <c r="N52" t="s">
        <v>2469</v>
      </c>
    </row>
    <row r="53" spans="1:14" x14ac:dyDescent="0.35">
      <c r="E53" t="s">
        <v>1427</v>
      </c>
      <c r="F53">
        <v>1</v>
      </c>
      <c r="G53" s="6">
        <v>565</v>
      </c>
      <c r="H53" s="29" t="s">
        <v>1428</v>
      </c>
      <c r="I53" t="s">
        <v>682</v>
      </c>
      <c r="J53" s="14" t="s">
        <v>1429</v>
      </c>
    </row>
    <row r="54" spans="1:14" x14ac:dyDescent="0.35">
      <c r="E54" t="s">
        <v>1430</v>
      </c>
      <c r="F54">
        <v>1</v>
      </c>
      <c r="G54" s="6">
        <v>595</v>
      </c>
      <c r="H54" s="29" t="s">
        <v>1431</v>
      </c>
      <c r="I54" t="s">
        <v>682</v>
      </c>
      <c r="J54" s="14" t="s">
        <v>1432</v>
      </c>
    </row>
    <row r="55" spans="1:14" x14ac:dyDescent="0.35">
      <c r="C55" t="s">
        <v>17</v>
      </c>
      <c r="E55" t="s">
        <v>1433</v>
      </c>
      <c r="F55">
        <v>1</v>
      </c>
      <c r="G55" s="6">
        <v>745</v>
      </c>
      <c r="H55" s="29" t="s">
        <v>1434</v>
      </c>
      <c r="I55" t="s">
        <v>682</v>
      </c>
      <c r="J55" s="14" t="s">
        <v>1435</v>
      </c>
    </row>
    <row r="56" spans="1:14" x14ac:dyDescent="0.35">
      <c r="C56" t="s">
        <v>1436</v>
      </c>
      <c r="H56" s="29"/>
      <c r="N56" t="s">
        <v>2470</v>
      </c>
    </row>
    <row r="57" spans="1:14" x14ac:dyDescent="0.35">
      <c r="E57" t="s">
        <v>1437</v>
      </c>
      <c r="F57">
        <v>1</v>
      </c>
      <c r="G57" s="6">
        <v>405</v>
      </c>
      <c r="H57" s="29" t="s">
        <v>2637</v>
      </c>
      <c r="I57" t="s">
        <v>682</v>
      </c>
      <c r="J57" s="14" t="s">
        <v>1438</v>
      </c>
    </row>
    <row r="58" spans="1:14" x14ac:dyDescent="0.35">
      <c r="C58" t="s">
        <v>17</v>
      </c>
      <c r="E58" t="s">
        <v>1439</v>
      </c>
      <c r="F58">
        <v>1</v>
      </c>
      <c r="G58" s="6">
        <v>1195</v>
      </c>
      <c r="H58" s="29" t="s">
        <v>1440</v>
      </c>
      <c r="I58" t="s">
        <v>682</v>
      </c>
      <c r="J58" s="14" t="s">
        <v>1441</v>
      </c>
      <c r="N58" t="s">
        <v>1442</v>
      </c>
    </row>
    <row r="59" spans="1:14" x14ac:dyDescent="0.35">
      <c r="D59" t="s">
        <v>2509</v>
      </c>
      <c r="G59" s="6">
        <f>SUMPRODUCT(F60:F61,G60:G61)</f>
        <v>970</v>
      </c>
      <c r="H59" s="29"/>
    </row>
    <row r="60" spans="1:14" x14ac:dyDescent="0.35">
      <c r="E60" t="str">
        <f>$E$53</f>
        <v>Semrock FF735-Di02-25x36. 735 nm edge BrightLine® multiphoton single-edge dichroic beamsplitter</v>
      </c>
      <c r="F60">
        <v>1</v>
      </c>
      <c r="G60" s="6">
        <f>$G$53</f>
        <v>565</v>
      </c>
      <c r="H60" s="6" t="str">
        <f>$H$53</f>
        <v>https://www.semrock.com/FilterDetails.aspx?id#FF735-Di02-25x36</v>
      </c>
      <c r="I60" s="6" t="str">
        <f>$I$53</f>
        <v>semrock</v>
      </c>
      <c r="J60" s="6" t="str">
        <f>$J$53</f>
        <v>FF735-Di02-25x36</v>
      </c>
      <c r="K60" s="6">
        <f>$K$53</f>
        <v>0</v>
      </c>
      <c r="L60" s="6">
        <f>$L$53</f>
        <v>0</v>
      </c>
      <c r="M60" s="6">
        <f>$M$53</f>
        <v>0</v>
      </c>
    </row>
    <row r="61" spans="1:14" x14ac:dyDescent="0.35">
      <c r="B61" t="s">
        <v>17</v>
      </c>
      <c r="D61" t="s">
        <v>17</v>
      </c>
      <c r="E61" t="str">
        <f>$E$57</f>
        <v>Semrock 842 nm blocking edge BrightLine® short-pass filter</v>
      </c>
      <c r="F61">
        <v>1</v>
      </c>
      <c r="G61" s="6">
        <f>$G$57</f>
        <v>405</v>
      </c>
      <c r="H61" s="6" t="str">
        <f>$H$54</f>
        <v>https://www.semrock.com/FilterDetails.aspx?id#FF875-Di01-25x36</v>
      </c>
      <c r="I61" s="6" t="str">
        <f>$I$54</f>
        <v>semrock</v>
      </c>
      <c r="J61" s="6" t="str">
        <f>$J$54</f>
        <v>FF875-Di01-25x36</v>
      </c>
      <c r="K61" s="6">
        <f>$K$54</f>
        <v>0</v>
      </c>
      <c r="L61" s="6">
        <f>$L$54</f>
        <v>0</v>
      </c>
      <c r="M61" s="6">
        <f>$M$54</f>
        <v>0</v>
      </c>
    </row>
    <row r="62" spans="1:14" x14ac:dyDescent="0.35">
      <c r="C62" t="s">
        <v>2472</v>
      </c>
      <c r="H62" s="29"/>
    </row>
    <row r="63" spans="1:14" x14ac:dyDescent="0.35">
      <c r="C63" t="s">
        <v>17</v>
      </c>
      <c r="E63" t="s">
        <v>687</v>
      </c>
      <c r="F63">
        <v>1</v>
      </c>
      <c r="G63" s="6">
        <v>255</v>
      </c>
      <c r="H63" s="29" t="s">
        <v>1393</v>
      </c>
      <c r="I63" t="s">
        <v>682</v>
      </c>
      <c r="J63" s="14" t="s">
        <v>1394</v>
      </c>
    </row>
    <row r="64" spans="1:14" x14ac:dyDescent="0.35">
      <c r="C64" t="s">
        <v>2471</v>
      </c>
      <c r="H64" s="29"/>
    </row>
    <row r="65" spans="3:14" x14ac:dyDescent="0.35">
      <c r="E65" t="s">
        <v>1395</v>
      </c>
      <c r="F65">
        <v>1</v>
      </c>
      <c r="G65" s="6">
        <v>26.78</v>
      </c>
      <c r="H65" s="29" t="s">
        <v>1396</v>
      </c>
      <c r="I65" t="s">
        <v>67</v>
      </c>
      <c r="J65" s="14" t="s">
        <v>1397</v>
      </c>
      <c r="N65" t="s">
        <v>2474</v>
      </c>
    </row>
    <row r="66" spans="3:14" x14ac:dyDescent="0.35">
      <c r="C66" t="s">
        <v>17</v>
      </c>
      <c r="E66" t="s">
        <v>690</v>
      </c>
      <c r="F66">
        <v>1</v>
      </c>
      <c r="G66" s="6">
        <v>355</v>
      </c>
      <c r="H66" s="29" t="s">
        <v>1398</v>
      </c>
      <c r="I66" t="s">
        <v>682</v>
      </c>
      <c r="J66" s="14" t="s">
        <v>1399</v>
      </c>
      <c r="N66" t="s">
        <v>9</v>
      </c>
    </row>
    <row r="67" spans="3:14" x14ac:dyDescent="0.35">
      <c r="D67" t="s">
        <v>2473</v>
      </c>
      <c r="G67" s="6">
        <f>SUMPRODUCT(F68:F70,G68:G70)</f>
        <v>636.78</v>
      </c>
    </row>
    <row r="68" spans="3:14" x14ac:dyDescent="0.35">
      <c r="E68" t="str">
        <f t="shared" ref="E68:M68" si="6">E63</f>
        <v>Semrock FF562-Di03-25x36 - 562 nm edge BrightLine® single-edge standard epi-fluorescence dichroic beamsplitter</v>
      </c>
      <c r="F68">
        <v>1</v>
      </c>
      <c r="G68" s="6">
        <f t="shared" si="6"/>
        <v>255</v>
      </c>
      <c r="H68" s="29" t="str">
        <f t="shared" si="6"/>
        <v xml:space="preserve">https://www.semrock.com/FilterDetails.aspx?id#FF562-Di03-25x36 </v>
      </c>
      <c r="I68" t="str">
        <f t="shared" si="6"/>
        <v>semrock</v>
      </c>
      <c r="J68" s="14" t="str">
        <f t="shared" si="6"/>
        <v>FF562-Di03</v>
      </c>
      <c r="K68" s="14">
        <f t="shared" si="6"/>
        <v>0</v>
      </c>
      <c r="L68" s="14">
        <f t="shared" si="6"/>
        <v>0</v>
      </c>
      <c r="M68" s="14">
        <f t="shared" si="6"/>
        <v>0</v>
      </c>
    </row>
    <row r="69" spans="3:14" x14ac:dyDescent="0.35">
      <c r="E69" t="str">
        <f t="shared" ref="E69:M69" si="7">E65</f>
        <v>FGB39 - Ø25 mm BG39 Colored Glass Bandpass Filter, 360 - 580 nm</v>
      </c>
      <c r="F69">
        <v>1</v>
      </c>
      <c r="G69" s="6">
        <f t="shared" si="7"/>
        <v>26.78</v>
      </c>
      <c r="H69" s="29" t="str">
        <f t="shared" si="7"/>
        <v xml:space="preserve">https://www.thorlabs.com/thorproduct.cfm?partnumber#FGB39 </v>
      </c>
      <c r="I69" t="str">
        <f t="shared" si="7"/>
        <v>thorlabs</v>
      </c>
      <c r="J69" s="14" t="str">
        <f t="shared" si="7"/>
        <v>FGB39</v>
      </c>
      <c r="K69" s="14">
        <f t="shared" si="7"/>
        <v>0</v>
      </c>
      <c r="L69" s="14">
        <f t="shared" si="7"/>
        <v>0</v>
      </c>
      <c r="M69" s="14">
        <f t="shared" si="7"/>
        <v>0</v>
      </c>
      <c r="N69" s="14" t="str">
        <f>N65</f>
        <v>the usefulness of this filter is that it transmits &lt;1e-5 light in 820-940nm and &lt;2e-5 in 940-980nm. max transmission of ~86% at 500nm</v>
      </c>
    </row>
    <row r="70" spans="3:14" x14ac:dyDescent="0.35">
      <c r="D70" t="s">
        <v>17</v>
      </c>
      <c r="E70" t="str">
        <f t="shared" ref="E70:M70" si="8">E66</f>
        <v>Semrock FF01-514/30-25 (514/30 Nrightline bandpass filter, 25mm)</v>
      </c>
      <c r="F70">
        <v>1</v>
      </c>
      <c r="G70" s="6">
        <f t="shared" si="8"/>
        <v>355</v>
      </c>
      <c r="H70" s="29" t="str">
        <f t="shared" si="8"/>
        <v xml:space="preserve">https://www.semrock.com/FilterDetails.aspx?id#FF01-514/30-25 </v>
      </c>
      <c r="I70" t="str">
        <f t="shared" si="8"/>
        <v>semrock</v>
      </c>
      <c r="J70" s="14" t="str">
        <f t="shared" si="8"/>
        <v>FF01-514/30-25</v>
      </c>
      <c r="K70" s="14">
        <f t="shared" si="8"/>
        <v>0</v>
      </c>
      <c r="L70" s="14">
        <f t="shared" si="8"/>
        <v>0</v>
      </c>
      <c r="M70" s="14">
        <f t="shared" si="8"/>
        <v>0</v>
      </c>
      <c r="N70" t="s">
        <v>9</v>
      </c>
    </row>
    <row r="71" spans="3:14" x14ac:dyDescent="0.35">
      <c r="C71" t="s">
        <v>1451</v>
      </c>
      <c r="H71" s="29"/>
    </row>
    <row r="72" spans="3:14" x14ac:dyDescent="0.35">
      <c r="E72" t="s">
        <v>1444</v>
      </c>
      <c r="F72">
        <v>1</v>
      </c>
      <c r="G72" s="6">
        <v>325</v>
      </c>
      <c r="H72" s="29" t="s">
        <v>1445</v>
      </c>
      <c r="I72" t="s">
        <v>682</v>
      </c>
      <c r="J72" s="14" t="s">
        <v>1446</v>
      </c>
    </row>
    <row r="73" spans="3:14" x14ac:dyDescent="0.35">
      <c r="E73" t="s">
        <v>2484</v>
      </c>
      <c r="F73">
        <v>1</v>
      </c>
      <c r="G73" s="6">
        <v>355</v>
      </c>
      <c r="H73" s="29" t="s">
        <v>1447</v>
      </c>
      <c r="I73" t="s">
        <v>682</v>
      </c>
      <c r="J73" s="14" t="s">
        <v>1448</v>
      </c>
    </row>
    <row r="74" spans="3:14" x14ac:dyDescent="0.35">
      <c r="E74" t="s">
        <v>693</v>
      </c>
      <c r="F74">
        <v>1</v>
      </c>
      <c r="I74" t="s">
        <v>696</v>
      </c>
    </row>
    <row r="75" spans="3:14" x14ac:dyDescent="0.35">
      <c r="C75" t="s">
        <v>17</v>
      </c>
      <c r="E75" t="s">
        <v>694</v>
      </c>
      <c r="F75">
        <v>1</v>
      </c>
      <c r="G75" s="6">
        <v>625</v>
      </c>
      <c r="H75" s="29" t="s">
        <v>695</v>
      </c>
      <c r="I75" t="s">
        <v>696</v>
      </c>
      <c r="J75" s="14" t="s">
        <v>1449</v>
      </c>
      <c r="N75" t="s">
        <v>1450</v>
      </c>
    </row>
    <row r="76" spans="3:14" x14ac:dyDescent="0.35">
      <c r="C76" t="s">
        <v>1443</v>
      </c>
      <c r="H76" s="29"/>
    </row>
    <row r="77" spans="3:14" x14ac:dyDescent="0.35">
      <c r="E77" t="s">
        <v>1452</v>
      </c>
      <c r="F77">
        <v>1</v>
      </c>
      <c r="G77" s="6">
        <v>595</v>
      </c>
      <c r="H77" s="29" t="s">
        <v>1453</v>
      </c>
      <c r="I77" t="s">
        <v>682</v>
      </c>
      <c r="J77" s="14" t="s">
        <v>1454</v>
      </c>
    </row>
    <row r="78" spans="3:14" x14ac:dyDescent="0.35">
      <c r="E78" t="s">
        <v>1455</v>
      </c>
      <c r="F78">
        <v>1</v>
      </c>
      <c r="G78" s="6">
        <v>365</v>
      </c>
      <c r="H78" s="29" t="s">
        <v>1456</v>
      </c>
      <c r="I78" t="s">
        <v>682</v>
      </c>
      <c r="J78" s="14" t="s">
        <v>1457</v>
      </c>
    </row>
    <row r="79" spans="3:14" x14ac:dyDescent="0.35">
      <c r="C79" t="s">
        <v>17</v>
      </c>
      <c r="E79" t="s">
        <v>1458</v>
      </c>
      <c r="F79">
        <v>1</v>
      </c>
      <c r="G79" s="6">
        <v>275</v>
      </c>
      <c r="H79" s="29" t="s">
        <v>1459</v>
      </c>
      <c r="I79" t="s">
        <v>682</v>
      </c>
      <c r="J79" s="14" t="s">
        <v>1460</v>
      </c>
    </row>
    <row r="80" spans="3:14" x14ac:dyDescent="0.35">
      <c r="D80" t="s">
        <v>2487</v>
      </c>
      <c r="G80" s="6">
        <f>SUMPRODUCT(F81:F82,G81:G82)</f>
        <v>920</v>
      </c>
      <c r="H80" s="29"/>
    </row>
    <row r="81" spans="1:14" x14ac:dyDescent="0.35">
      <c r="E81" t="str">
        <f>$E$72</f>
        <v>Semrock 609/54 nm BrightLine® single-band bandpass filter</v>
      </c>
      <c r="F81">
        <v>1</v>
      </c>
      <c r="G81" s="6">
        <f>$G$72</f>
        <v>325</v>
      </c>
      <c r="H81" t="str">
        <f>$H$72</f>
        <v>https://www.semrock.com/FilterDetails.aspx?id#FF01-609/54-25</v>
      </c>
      <c r="I81" t="str">
        <f>$I$72</f>
        <v>semrock</v>
      </c>
      <c r="J81" t="str">
        <f>$J$72</f>
        <v>FF01-609/54-25</v>
      </c>
      <c r="K81">
        <f>$K$72</f>
        <v>0</v>
      </c>
      <c r="L81">
        <f>$L$72</f>
        <v>0</v>
      </c>
      <c r="M81">
        <f>$M$72</f>
        <v>0</v>
      </c>
    </row>
    <row r="82" spans="1:14" x14ac:dyDescent="0.35">
      <c r="D82" t="s">
        <v>17</v>
      </c>
      <c r="E82" t="str">
        <f>$E$77</f>
        <v>640 nm edge BrightLine® single-edge image-splitting dichroic beamsplitter for super-resolution microscopy</v>
      </c>
      <c r="F82">
        <v>1</v>
      </c>
      <c r="G82" s="6">
        <f>$G$77</f>
        <v>595</v>
      </c>
      <c r="H82" t="str">
        <f>$H$77</f>
        <v>https://www.semrock.com/FilterDetails.aspx?id#FF640-FDi02-t3-25x36</v>
      </c>
      <c r="I82" t="str">
        <f>$I$77</f>
        <v>semrock</v>
      </c>
      <c r="J82" t="str">
        <f>$J$77</f>
        <v>FF640-FDi02-t3-25x36</v>
      </c>
      <c r="K82">
        <f>$K$77</f>
        <v>0</v>
      </c>
      <c r="L82">
        <f>$L$77</f>
        <v>0</v>
      </c>
      <c r="M82">
        <f>$M$77</f>
        <v>0</v>
      </c>
    </row>
    <row r="83" spans="1:14" x14ac:dyDescent="0.35">
      <c r="E83" t="s">
        <v>2488</v>
      </c>
      <c r="F83">
        <v>1</v>
      </c>
      <c r="J83"/>
      <c r="K83"/>
      <c r="L83"/>
      <c r="M83"/>
    </row>
    <row r="84" spans="1:14" x14ac:dyDescent="0.35">
      <c r="A84" t="s">
        <v>17</v>
      </c>
      <c r="E84" t="s">
        <v>2491</v>
      </c>
      <c r="F84">
        <v>1</v>
      </c>
      <c r="J84"/>
      <c r="K84"/>
      <c r="L84"/>
      <c r="M84"/>
    </row>
    <row r="85" spans="1:14" x14ac:dyDescent="0.35">
      <c r="A85" t="s">
        <v>2499</v>
      </c>
      <c r="J85"/>
      <c r="K85"/>
      <c r="L85"/>
      <c r="M85"/>
      <c r="N85" t="s">
        <v>2502</v>
      </c>
    </row>
    <row r="86" spans="1:14" x14ac:dyDescent="0.35">
      <c r="B86" t="s">
        <v>2500</v>
      </c>
      <c r="J86"/>
      <c r="K86"/>
      <c r="L86"/>
      <c r="M86"/>
    </row>
    <row r="87" spans="1:14" x14ac:dyDescent="0.35">
      <c r="E87" t="s">
        <v>2440</v>
      </c>
      <c r="F87">
        <v>1</v>
      </c>
      <c r="G87" s="6">
        <v>34.43</v>
      </c>
      <c r="H87" s="29" t="s">
        <v>1405</v>
      </c>
      <c r="I87" t="s">
        <v>67</v>
      </c>
      <c r="J87" s="14" t="s">
        <v>1406</v>
      </c>
    </row>
    <row r="88" spans="1:14" x14ac:dyDescent="0.35">
      <c r="E88" t="s">
        <v>1407</v>
      </c>
      <c r="F88">
        <v>1</v>
      </c>
      <c r="G88" s="6">
        <v>39.270000000000003</v>
      </c>
      <c r="H88" s="29" t="s">
        <v>1408</v>
      </c>
      <c r="I88" t="s">
        <v>67</v>
      </c>
      <c r="J88" s="14" t="s">
        <v>1409</v>
      </c>
    </row>
    <row r="89" spans="1:14" x14ac:dyDescent="0.35">
      <c r="D89" t="s">
        <v>2501</v>
      </c>
      <c r="G89" s="6">
        <f>SUMPRODUCT(F90:F91,G90:G91)</f>
        <v>65.539999999999992</v>
      </c>
      <c r="H89" s="29"/>
    </row>
    <row r="90" spans="1:14" x14ac:dyDescent="0.35">
      <c r="E90" t="s">
        <v>1400</v>
      </c>
      <c r="F90">
        <v>1</v>
      </c>
      <c r="G90" s="6">
        <v>30.6</v>
      </c>
      <c r="H90" s="29" t="s">
        <v>1401</v>
      </c>
      <c r="I90" t="s">
        <v>67</v>
      </c>
      <c r="J90" s="14" t="s">
        <v>552</v>
      </c>
    </row>
    <row r="91" spans="1:14" x14ac:dyDescent="0.35">
      <c r="B91" t="s">
        <v>17</v>
      </c>
      <c r="D91" t="s">
        <v>17</v>
      </c>
      <c r="E91" t="s">
        <v>1403</v>
      </c>
      <c r="F91">
        <v>1</v>
      </c>
      <c r="G91" s="6">
        <v>34.94</v>
      </c>
      <c r="H91" s="29" t="s">
        <v>1404</v>
      </c>
      <c r="I91" t="s">
        <v>67</v>
      </c>
      <c r="J91" s="14" t="s">
        <v>562</v>
      </c>
    </row>
    <row r="92" spans="1:14" x14ac:dyDescent="0.35">
      <c r="B92" t="s">
        <v>1414</v>
      </c>
    </row>
    <row r="93" spans="1:14" x14ac:dyDescent="0.35">
      <c r="C93" t="s">
        <v>2482</v>
      </c>
    </row>
    <row r="94" spans="1:14" x14ac:dyDescent="0.35">
      <c r="E94" t="s">
        <v>1400</v>
      </c>
      <c r="F94">
        <v>1</v>
      </c>
      <c r="G94" s="6">
        <v>30.6</v>
      </c>
      <c r="H94" s="29" t="s">
        <v>1401</v>
      </c>
      <c r="I94" t="s">
        <v>67</v>
      </c>
      <c r="J94" s="14" t="s">
        <v>552</v>
      </c>
      <c r="N94" t="s">
        <v>554</v>
      </c>
    </row>
    <row r="95" spans="1:14" x14ac:dyDescent="0.35">
      <c r="D95" t="s">
        <v>2483</v>
      </c>
      <c r="G95" s="6">
        <f>SUMPRODUCT(F96:F97,G96:G97)</f>
        <v>65.28</v>
      </c>
    </row>
    <row r="96" spans="1:14" x14ac:dyDescent="0.35">
      <c r="E96" t="s">
        <v>1421</v>
      </c>
      <c r="F96">
        <v>1</v>
      </c>
      <c r="G96" s="6">
        <v>31.62</v>
      </c>
      <c r="H96" s="29" t="s">
        <v>1422</v>
      </c>
      <c r="I96" t="s">
        <v>67</v>
      </c>
      <c r="J96" s="14" t="s">
        <v>1423</v>
      </c>
    </row>
    <row r="97" spans="1:14" x14ac:dyDescent="0.35">
      <c r="D97" t="s">
        <v>17</v>
      </c>
      <c r="E97" t="s">
        <v>1424</v>
      </c>
      <c r="F97">
        <v>1</v>
      </c>
      <c r="G97" s="6">
        <v>33.659999999999997</v>
      </c>
      <c r="H97" s="29" t="s">
        <v>1425</v>
      </c>
      <c r="I97" t="s">
        <v>67</v>
      </c>
      <c r="J97" s="14" t="s">
        <v>557</v>
      </c>
      <c r="N97" t="s">
        <v>559</v>
      </c>
    </row>
    <row r="98" spans="1:14" x14ac:dyDescent="0.35">
      <c r="D98" t="s">
        <v>2490</v>
      </c>
      <c r="H98" s="29"/>
    </row>
    <row r="99" spans="1:14" x14ac:dyDescent="0.35">
      <c r="H99" s="29"/>
    </row>
    <row r="100" spans="1:14" x14ac:dyDescent="0.35">
      <c r="A100" t="s">
        <v>17</v>
      </c>
      <c r="B100" t="s">
        <v>17</v>
      </c>
      <c r="D100" t="s">
        <v>17</v>
      </c>
      <c r="H100" s="29"/>
    </row>
    <row r="101" spans="1:14" x14ac:dyDescent="0.35">
      <c r="A101" t="s">
        <v>1392</v>
      </c>
      <c r="H101" s="29"/>
    </row>
    <row r="102" spans="1:14" x14ac:dyDescent="0.35">
      <c r="C102" t="s">
        <v>1410</v>
      </c>
      <c r="H102" s="29"/>
    </row>
    <row r="103" spans="1:14" x14ac:dyDescent="0.35">
      <c r="D103" t="s">
        <v>2496</v>
      </c>
      <c r="G103" s="6">
        <f>SUMPRODUCT(F104:F107,G104:G107)</f>
        <v>303.72000000000003</v>
      </c>
      <c r="H103" s="29"/>
      <c r="K103" s="29" t="str">
        <f>HYPERLINK(rigs!$F$3&amp;"detection-primary-channel_SM1-mount-PMT-interface_no-optics_v1.png", "detection-primary-channel_SM1-mount-PMT-interface_no-optics_v1.png")</f>
        <v>detection-primary-channel_SM1-mount-PMT-interface_no-optics_v1.png</v>
      </c>
    </row>
    <row r="104" spans="1:14" x14ac:dyDescent="0.35">
      <c r="E104" s="29" t="str">
        <f>common!$D$50</f>
        <v>30mm cage dichroic housing, rods end &lt;</v>
      </c>
      <c r="F104">
        <v>1</v>
      </c>
      <c r="G104" s="6">
        <f>common!$G$50</f>
        <v>250.63000000000002</v>
      </c>
      <c r="H104">
        <f>common!$H$50</f>
        <v>0</v>
      </c>
      <c r="I104">
        <f>common!$I$50</f>
        <v>0</v>
      </c>
      <c r="J104" s="14">
        <f>common!$J$50</f>
        <v>0</v>
      </c>
      <c r="K104" s="14" t="str">
        <f>common!$K$50</f>
        <v>30mm cage dichroic housing_rods end.png</v>
      </c>
      <c r="L104" s="14">
        <f>common!$L$50</f>
        <v>0</v>
      </c>
      <c r="M104" s="14">
        <f>common!$M$50</f>
        <v>0</v>
      </c>
    </row>
    <row r="105" spans="1:14" x14ac:dyDescent="0.35">
      <c r="E105" t="str">
        <f>'parts-vendors'!$E$73</f>
        <v>SM1L05 - SM1 Lens Tube, 0.50" Thread Depth, One Retaining Ring Included </v>
      </c>
      <c r="F105">
        <v>1</v>
      </c>
      <c r="G105" s="6">
        <f>'parts-vendors'!$G$73</f>
        <v>12.59</v>
      </c>
      <c r="H105" s="29" t="str">
        <f>'parts-vendors'!$H$73</f>
        <v xml:space="preserve">https://www.thorlabs.com/thorproduct.cfm?partnumber=SM1L05 </v>
      </c>
      <c r="I105" t="str">
        <f>'parts-vendors'!$I$73</f>
        <v>thorlabs</v>
      </c>
      <c r="J105" s="7" t="str">
        <f>'parts-vendors'!$J$73</f>
        <v>SM1L05</v>
      </c>
      <c r="K105" s="14" t="str">
        <f>'parts-vendors'!$K$73</f>
        <v>SM1L05.jpg</v>
      </c>
      <c r="L105" s="14">
        <f>'parts-vendors'!$L$73</f>
        <v>0</v>
      </c>
      <c r="M105" s="14">
        <f>'parts-vendors'!$M$73</f>
        <v>0</v>
      </c>
    </row>
    <row r="106" spans="1:14" x14ac:dyDescent="0.35">
      <c r="E106" t="str">
        <f>'parts-vendors'!$E$71</f>
        <v>SM1T2 - SM1 (1.035"-40) Coupler, External Threads, 0.5" Long </v>
      </c>
      <c r="F106">
        <v>1</v>
      </c>
      <c r="G106" s="6">
        <f>'parts-vendors'!$G$71</f>
        <v>20.3</v>
      </c>
      <c r="H106" s="29" t="str">
        <f>'parts-vendors'!$H$71</f>
        <v xml:space="preserve">https://www.thorlabs.com/thorproduct.cfm?partnumber=SM1T2 </v>
      </c>
      <c r="I106" t="str">
        <f>'parts-vendors'!$I$71</f>
        <v>thorlabs</v>
      </c>
      <c r="J106" s="7" t="str">
        <f>'parts-vendors'!$J$71</f>
        <v>SM1T2</v>
      </c>
      <c r="K106" s="14" t="str">
        <f>'parts-vendors'!$K$71</f>
        <v>SM1T2.jpg</v>
      </c>
      <c r="L106" s="14">
        <f>'parts-vendors'!$L$71</f>
        <v>0</v>
      </c>
      <c r="M106" s="14">
        <f>'parts-vendors'!$M$71</f>
        <v>0</v>
      </c>
    </row>
    <row r="107" spans="1:14" x14ac:dyDescent="0.35">
      <c r="D107" t="s">
        <v>17</v>
      </c>
      <c r="E107" t="str">
        <f>'parts-vendors'!E112</f>
        <v>ER1 - Cage Assembly Rod, 1" Long, Ø6 mm</v>
      </c>
      <c r="F107">
        <v>4</v>
      </c>
      <c r="G107" s="6">
        <f>'parts-vendors'!G112</f>
        <v>5.05</v>
      </c>
      <c r="H107" s="29" t="str">
        <f>'parts-vendors'!H112</f>
        <v>https://www.thorlabs.com/thorproduct.cfm?partnumber=ER1</v>
      </c>
      <c r="I107" t="str">
        <f>'parts-vendors'!I112</f>
        <v>thorlabs</v>
      </c>
      <c r="J107" s="14" t="str">
        <f>'parts-vendors'!J112</f>
        <v>ER1</v>
      </c>
      <c r="K107" s="14" t="str">
        <f>'parts-vendors'!K112</f>
        <v>ER1.jpg</v>
      </c>
      <c r="L107" s="14">
        <f>'parts-vendors'!L112</f>
        <v>0</v>
      </c>
      <c r="M107" s="14">
        <f>'parts-vendors'!M112</f>
        <v>0</v>
      </c>
    </row>
    <row r="108" spans="1:14" x14ac:dyDescent="0.35">
      <c r="D108" t="s">
        <v>2497</v>
      </c>
      <c r="G108" s="6">
        <f>SUMPRODUCT(F109:F110,G109:G110)</f>
        <v>263.22000000000003</v>
      </c>
      <c r="H108" s="29"/>
    </row>
    <row r="109" spans="1:14" x14ac:dyDescent="0.35">
      <c r="E109" s="29" t="str">
        <f>common!$D$50</f>
        <v>30mm cage dichroic housing, rods end &lt;</v>
      </c>
      <c r="F109">
        <v>1</v>
      </c>
      <c r="G109" s="6">
        <f>common!$G$50</f>
        <v>250.63000000000002</v>
      </c>
      <c r="H109">
        <f>common!$H$50</f>
        <v>0</v>
      </c>
      <c r="I109">
        <f>common!$I$50</f>
        <v>0</v>
      </c>
      <c r="J109" s="14">
        <f>common!$J$50</f>
        <v>0</v>
      </c>
      <c r="K109" s="14" t="str">
        <f>common!$K$50</f>
        <v>30mm cage dichroic housing_rods end.png</v>
      </c>
      <c r="L109" s="14">
        <f>common!$L$50</f>
        <v>0</v>
      </c>
      <c r="M109" s="14">
        <f>common!$M$50</f>
        <v>0</v>
      </c>
    </row>
    <row r="110" spans="1:14" x14ac:dyDescent="0.35">
      <c r="D110" t="s">
        <v>17</v>
      </c>
      <c r="E110" t="str">
        <f>'parts-vendors'!$E$73</f>
        <v>SM1L05 - SM1 Lens Tube, 0.50" Thread Depth, One Retaining Ring Included </v>
      </c>
      <c r="F110">
        <v>1</v>
      </c>
      <c r="G110" s="6">
        <f>'parts-vendors'!$G$73</f>
        <v>12.59</v>
      </c>
      <c r="H110" s="29" t="str">
        <f>'parts-vendors'!$H$73</f>
        <v xml:space="preserve">https://www.thorlabs.com/thorproduct.cfm?partnumber=SM1L05 </v>
      </c>
      <c r="I110" t="str">
        <f>'parts-vendors'!$I$73</f>
        <v>thorlabs</v>
      </c>
      <c r="J110" s="7" t="str">
        <f>'parts-vendors'!$J$73</f>
        <v>SM1L05</v>
      </c>
      <c r="K110" s="14" t="str">
        <f>'parts-vendors'!$K$73</f>
        <v>SM1L05.jpg</v>
      </c>
      <c r="L110" s="14">
        <f>'parts-vendors'!$L$73</f>
        <v>0</v>
      </c>
      <c r="M110" s="14">
        <f>'parts-vendors'!$M$73</f>
        <v>0</v>
      </c>
    </row>
    <row r="111" spans="1:14" x14ac:dyDescent="0.35">
      <c r="D111" t="s">
        <v>2498</v>
      </c>
      <c r="G111" s="6">
        <f>SUMPRODUCT(F112:F118,G112:G118)</f>
        <v>351.74000000000007</v>
      </c>
      <c r="H111" s="29"/>
      <c r="K111" s="29" t="s">
        <v>2442</v>
      </c>
    </row>
    <row r="112" spans="1:14" x14ac:dyDescent="0.35">
      <c r="E112" s="29" t="str">
        <f>common!$D$50</f>
        <v>30mm cage dichroic housing, rods end &lt;</v>
      </c>
      <c r="F112">
        <v>1</v>
      </c>
      <c r="G112" s="6">
        <f>common!$G$50</f>
        <v>250.63000000000002</v>
      </c>
      <c r="H112">
        <f>common!$H$50</f>
        <v>0</v>
      </c>
      <c r="I112">
        <f>common!$I$50</f>
        <v>0</v>
      </c>
      <c r="J112" s="14">
        <f>common!$J$50</f>
        <v>0</v>
      </c>
      <c r="K112" s="14" t="str">
        <f>common!$K$50</f>
        <v>30mm cage dichroic housing_rods end.png</v>
      </c>
      <c r="L112" s="14">
        <f>common!$L$50</f>
        <v>0</v>
      </c>
      <c r="M112" s="14">
        <f>common!$M$50</f>
        <v>0</v>
      </c>
    </row>
    <row r="113" spans="3:13" x14ac:dyDescent="0.35">
      <c r="E113" t="s">
        <v>2441</v>
      </c>
      <c r="F113">
        <v>1</v>
      </c>
      <c r="H113" s="29"/>
      <c r="I113" t="s">
        <v>1225</v>
      </c>
    </row>
    <row r="114" spans="3:13" x14ac:dyDescent="0.35">
      <c r="E114" t="str">
        <f>'parts-vendors'!$E$88</f>
        <v>CP03 - Ø35 mm Aperture, 30 mm Cage Plate, 0.35" Thick, 8-32 Tap</v>
      </c>
      <c r="F114">
        <v>1</v>
      </c>
      <c r="G114" s="6">
        <f>'parts-vendors'!$G$88</f>
        <v>18.77</v>
      </c>
      <c r="H114" s="29" t="str">
        <f>'parts-vendors'!$H$88</f>
        <v>https://www.thorlabs.com/thorproduct.cfm?partnumber#CP03</v>
      </c>
      <c r="I114" t="str">
        <f>'parts-vendors'!$I$88</f>
        <v>thorlabs</v>
      </c>
      <c r="J114" s="14" t="str">
        <f>'parts-vendors'!$J$88</f>
        <v>CP03</v>
      </c>
      <c r="K114" s="14">
        <f>'parts-vendors'!$K$88</f>
        <v>0</v>
      </c>
      <c r="L114" s="14">
        <f>'parts-vendors'!$L$88</f>
        <v>0</v>
      </c>
      <c r="M114" s="14">
        <f>'parts-vendors'!$M$88</f>
        <v>0</v>
      </c>
    </row>
    <row r="115" spans="3:13" x14ac:dyDescent="0.35">
      <c r="E115" t="str">
        <f>'parts-vendors'!$E$75</f>
        <v>SM30L05 - SM30 Lens Tube, 1/2" Thread Depth, One Retaining Ring Included</v>
      </c>
      <c r="F115">
        <v>1</v>
      </c>
      <c r="G115" s="6">
        <f>'parts-vendors'!$G$75</f>
        <v>28.05</v>
      </c>
      <c r="H115" s="29" t="str">
        <f>'parts-vendors'!$H$75</f>
        <v>https://www.thorlabs.com/thorproduct.cfm?partnumber#SM30L05</v>
      </c>
      <c r="I115" t="str">
        <f>'parts-vendors'!$I$75</f>
        <v>thorlabs</v>
      </c>
      <c r="J115" s="14" t="str">
        <f>'parts-vendors'!$J$75</f>
        <v>SM30L05</v>
      </c>
      <c r="K115" s="14">
        <f>'parts-vendors'!$K$75</f>
        <v>0</v>
      </c>
      <c r="L115" s="14">
        <f>'parts-vendors'!$L$75</f>
        <v>0</v>
      </c>
      <c r="M115" s="14">
        <f>'parts-vendors'!$M$75</f>
        <v>0</v>
      </c>
    </row>
    <row r="116" spans="3:13" x14ac:dyDescent="0.35">
      <c r="E116" t="str">
        <f>'parts-vendors'!$E$102</f>
        <v>SM1A16 - Adapter with External SM1 Threads and Internal SM30 Threads</v>
      </c>
      <c r="F116">
        <v>1</v>
      </c>
      <c r="G116" s="6">
        <f>'parts-vendors'!$G$102</f>
        <v>21.93</v>
      </c>
      <c r="H116" s="29" t="str">
        <f>'parts-vendors'!$H$102</f>
        <v>https://www.thorlabs.com/thorproduct.cfm?partnumber#SM1A16</v>
      </c>
      <c r="I116" t="str">
        <f>'parts-vendors'!$I$102</f>
        <v>thorlabs</v>
      </c>
      <c r="J116" s="14" t="str">
        <f>'parts-vendors'!$J$102</f>
        <v>SM1A16</v>
      </c>
      <c r="K116" s="14">
        <f>'parts-vendors'!$K$102</f>
        <v>0</v>
      </c>
      <c r="L116" s="14">
        <f>'parts-vendors'!$L$102</f>
        <v>0</v>
      </c>
      <c r="M116" s="14">
        <f>'parts-vendors'!$M$102</f>
        <v>0</v>
      </c>
    </row>
    <row r="117" spans="3:13" x14ac:dyDescent="0.35">
      <c r="E117" t="str">
        <f>'parts-vendors'!E112</f>
        <v>ER1 - Cage Assembly Rod, 1" Long, Ø6 mm</v>
      </c>
      <c r="F117">
        <v>4</v>
      </c>
      <c r="G117" s="6">
        <f>'parts-vendors'!G112</f>
        <v>5.05</v>
      </c>
      <c r="H117" s="29" t="str">
        <f>'parts-vendors'!H112</f>
        <v>https://www.thorlabs.com/thorproduct.cfm?partnumber=ER1</v>
      </c>
      <c r="I117" t="str">
        <f>'parts-vendors'!I112</f>
        <v>thorlabs</v>
      </c>
      <c r="J117" s="14" t="str">
        <f>'parts-vendors'!J112</f>
        <v>ER1</v>
      </c>
      <c r="K117" s="14" t="str">
        <f>'parts-vendors'!K112</f>
        <v>ER1.jpg</v>
      </c>
      <c r="L117" s="14">
        <f>'parts-vendors'!L112</f>
        <v>0</v>
      </c>
      <c r="M117" s="14">
        <f>'parts-vendors'!M112</f>
        <v>0</v>
      </c>
    </row>
    <row r="118" spans="3:13" x14ac:dyDescent="0.35">
      <c r="C118" t="s">
        <v>17</v>
      </c>
      <c r="D118" t="s">
        <v>17</v>
      </c>
      <c r="E118" t="str">
        <f>'parts-vendors'!$E$72</f>
        <v>SM1L03 - SM1 Lens Tube, 0.30" Thread Depth, One Retaining Ring Included </v>
      </c>
      <c r="F118">
        <v>1</v>
      </c>
      <c r="G118" s="6">
        <f>'parts-vendors'!$G$72</f>
        <v>12.16</v>
      </c>
      <c r="H118" s="29" t="str">
        <f>'parts-vendors'!$H$72</f>
        <v xml:space="preserve">https://www.thorlabs.com/thorproduct.cfm?partnumber=SM1L03 </v>
      </c>
      <c r="I118" t="str">
        <f>'parts-vendors'!$I$72</f>
        <v>thorlabs</v>
      </c>
      <c r="J118" s="14" t="str">
        <f>'parts-vendors'!$J$72</f>
        <v>SM1L03</v>
      </c>
      <c r="K118" s="14" t="str">
        <f>'parts-vendors'!$K$72</f>
        <v>SM1L03.jpg</v>
      </c>
      <c r="L118" s="14">
        <f>'parts-vendors'!$L$72</f>
        <v>0</v>
      </c>
      <c r="M118" s="14">
        <f>'parts-vendors'!$M$72</f>
        <v>0</v>
      </c>
    </row>
    <row r="119" spans="3:13" x14ac:dyDescent="0.35">
      <c r="C119" t="s">
        <v>2493</v>
      </c>
    </row>
    <row r="120" spans="3:13" x14ac:dyDescent="0.35">
      <c r="D120" t="s">
        <v>2506</v>
      </c>
      <c r="G120" s="6">
        <f>SUMPRODUCT(F121:F125,G121:G125)</f>
        <v>3657.2499999999995</v>
      </c>
    </row>
    <row r="121" spans="3:13" x14ac:dyDescent="0.35">
      <c r="E121" t="str">
        <f>$D$9</f>
        <v>Hamamatsu-H10770B-40-GaAsp-PMT, SM1 interface, v1 &lt;</v>
      </c>
      <c r="F121">
        <v>1</v>
      </c>
      <c r="G121" s="6">
        <f>$G$9</f>
        <v>2722.82</v>
      </c>
      <c r="H121" s="6">
        <f>$H$9</f>
        <v>0</v>
      </c>
      <c r="I121" s="6">
        <f>$I$9</f>
        <v>0</v>
      </c>
      <c r="J121" s="6">
        <f>$J$9</f>
        <v>0</v>
      </c>
      <c r="K121" s="6" t="str">
        <f>$K$9</f>
        <v>Hamamatsu-GaAsp-PMT-with-SM1-mount.png</v>
      </c>
      <c r="L121" s="6">
        <f>$L$9</f>
        <v>0</v>
      </c>
      <c r="M121" s="6">
        <f>$M$9</f>
        <v>0</v>
      </c>
    </row>
    <row r="122" spans="3:13" x14ac:dyDescent="0.35">
      <c r="E122" t="str">
        <f>$D$108</f>
        <v>detection-primary-channel_SM1-mount-PMT-interface_no-optics, v2 &lt;</v>
      </c>
      <c r="F122">
        <v>1</v>
      </c>
      <c r="G122" s="6">
        <f>$G$108</f>
        <v>263.22000000000003</v>
      </c>
      <c r="H122" s="6">
        <f>$H$108</f>
        <v>0</v>
      </c>
      <c r="I122" s="6">
        <f>$I$108</f>
        <v>0</v>
      </c>
      <c r="J122" s="39">
        <f>$J$108</f>
        <v>0</v>
      </c>
      <c r="K122" s="39">
        <f>$K$108</f>
        <v>0</v>
      </c>
      <c r="L122" s="39">
        <f>$L$108</f>
        <v>0</v>
      </c>
      <c r="M122" s="39">
        <f>$M$108</f>
        <v>0</v>
      </c>
    </row>
    <row r="123" spans="3:13" x14ac:dyDescent="0.35">
      <c r="E123" t="str">
        <f>$D$37</f>
        <v>GaAsp electronics 1 &lt;</v>
      </c>
      <c r="F123">
        <v>1</v>
      </c>
      <c r="G123" s="6">
        <f>$G$37</f>
        <v>0</v>
      </c>
      <c r="H123" s="6">
        <f>$H$37</f>
        <v>0</v>
      </c>
      <c r="I123" s="6">
        <f>$I$37</f>
        <v>0</v>
      </c>
      <c r="J123" s="6">
        <f>$J$37</f>
        <v>0</v>
      </c>
      <c r="K123" s="6">
        <f>$K$37</f>
        <v>0</v>
      </c>
      <c r="L123" s="6">
        <f>$L$37</f>
        <v>0</v>
      </c>
      <c r="M123" s="6">
        <f>$M$37</f>
        <v>0</v>
      </c>
    </row>
    <row r="124" spans="3:13" x14ac:dyDescent="0.35">
      <c r="E124" t="str">
        <f>$D$67</f>
        <v>GCaMP / pump dichroic &amp; filters, set 1 &lt;</v>
      </c>
      <c r="F124">
        <v>1</v>
      </c>
      <c r="G124" s="6">
        <f>$G$67</f>
        <v>636.78</v>
      </c>
      <c r="H124" s="6">
        <f>$H$67</f>
        <v>0</v>
      </c>
      <c r="I124" s="6">
        <f>$I$67</f>
        <v>0</v>
      </c>
      <c r="J124" s="6">
        <f>$J$67</f>
        <v>0</v>
      </c>
      <c r="K124" s="6">
        <f>$K$67</f>
        <v>0</v>
      </c>
      <c r="L124" s="6">
        <f>$L$67</f>
        <v>0</v>
      </c>
      <c r="M124" s="6">
        <f>$M$67</f>
        <v>0</v>
      </c>
    </row>
    <row r="125" spans="3:13" x14ac:dyDescent="0.35">
      <c r="D125" t="s">
        <v>17</v>
      </c>
      <c r="E125" t="str">
        <f>$E$87</f>
        <v>LA1805-A - N-BK7 Plano-Convex Lens, Ø1", f = 30.0 mm, AR Coating: 350 - 700 nm</v>
      </c>
      <c r="F125">
        <v>1</v>
      </c>
      <c r="G125" s="6">
        <f>$G$87</f>
        <v>34.43</v>
      </c>
      <c r="H125" t="str">
        <f>$H$87</f>
        <v>https://www.thorlabs.com/thorproduct.cfm?partnumber#LA1805-A</v>
      </c>
      <c r="I125" t="str">
        <f>$I$87</f>
        <v>thorlabs</v>
      </c>
      <c r="J125" t="str">
        <f>$J$87</f>
        <v>LA1805-A</v>
      </c>
      <c r="K125">
        <f>$K$87</f>
        <v>0</v>
      </c>
      <c r="L125">
        <f>$L$87</f>
        <v>0</v>
      </c>
      <c r="M125">
        <f>$M$87</f>
        <v>0</v>
      </c>
    </row>
    <row r="126" spans="3:13" x14ac:dyDescent="0.35">
      <c r="D126" t="s">
        <v>2507</v>
      </c>
      <c r="G126" s="6">
        <f>SUMPRODUCT(F127:F131,G127:G131)</f>
        <v>3750.61</v>
      </c>
    </row>
    <row r="127" spans="3:13" x14ac:dyDescent="0.35">
      <c r="E127" t="str">
        <f>$D$46</f>
        <v>Hamamatsu H10770B-40 mount with SM1 interface with electronics, single channel, v1 &lt;</v>
      </c>
      <c r="F127">
        <v>1</v>
      </c>
      <c r="G127" s="6">
        <f>$G$46</f>
        <v>2722.82</v>
      </c>
      <c r="H127" s="6">
        <f>$H$46</f>
        <v>0</v>
      </c>
      <c r="I127" s="6">
        <f>$I$46</f>
        <v>0</v>
      </c>
      <c r="J127" s="6">
        <f>$J$46</f>
        <v>0</v>
      </c>
      <c r="K127" s="6">
        <f>$K$46</f>
        <v>0</v>
      </c>
      <c r="L127" s="6">
        <f>$L$46</f>
        <v>0</v>
      </c>
      <c r="M127" s="6">
        <f>$M$46</f>
        <v>0</v>
      </c>
    </row>
    <row r="128" spans="3:13" x14ac:dyDescent="0.35">
      <c r="E128" t="str">
        <f>$D$111</f>
        <v>detection-primary-channel_SM1-mount-PMT-interface_no-optics, v3 &lt;</v>
      </c>
      <c r="F128">
        <v>1</v>
      </c>
      <c r="G128" s="6">
        <f>$G$111</f>
        <v>351.74000000000007</v>
      </c>
      <c r="H128" s="6">
        <f>$H$111</f>
        <v>0</v>
      </c>
      <c r="I128" s="6">
        <f>$I$111</f>
        <v>0</v>
      </c>
      <c r="J128" s="39">
        <f>$J$111</f>
        <v>0</v>
      </c>
      <c r="K128" s="39" t="str">
        <f>$K$111</f>
        <v>detection-primary-channel_C-mount-PMT-interface_no-optics_v2.png</v>
      </c>
      <c r="L128" s="39">
        <f>$L$111</f>
        <v>0</v>
      </c>
      <c r="M128" s="39">
        <f>$M$111</f>
        <v>0</v>
      </c>
    </row>
    <row r="129" spans="1:14" x14ac:dyDescent="0.35">
      <c r="E129" t="str">
        <f>$D$37</f>
        <v>GaAsp electronics 1 &lt;</v>
      </c>
      <c r="F129">
        <v>1</v>
      </c>
      <c r="G129" s="6">
        <f>$G$37</f>
        <v>0</v>
      </c>
      <c r="H129" s="6">
        <f>$H$37</f>
        <v>0</v>
      </c>
      <c r="I129" s="6">
        <f>$I$37</f>
        <v>0</v>
      </c>
      <c r="J129" s="6">
        <f>$J$37</f>
        <v>0</v>
      </c>
      <c r="K129" s="6">
        <f>$K$37</f>
        <v>0</v>
      </c>
      <c r="L129" s="6">
        <f>$L$37</f>
        <v>0</v>
      </c>
      <c r="M129" s="6">
        <f>$M$37</f>
        <v>0</v>
      </c>
    </row>
    <row r="130" spans="1:14" x14ac:dyDescent="0.35">
      <c r="E130" t="str">
        <f>$D$67</f>
        <v>GCaMP / pump dichroic &amp; filters, set 1 &lt;</v>
      </c>
      <c r="F130">
        <v>1</v>
      </c>
      <c r="G130" s="6">
        <f>$G$67</f>
        <v>636.78</v>
      </c>
      <c r="H130" s="6">
        <f>$H$67</f>
        <v>0</v>
      </c>
      <c r="I130" s="6">
        <f>$I$67</f>
        <v>0</v>
      </c>
      <c r="J130" s="6">
        <f>$J$67</f>
        <v>0</v>
      </c>
      <c r="K130" s="6">
        <f>$K$67</f>
        <v>0</v>
      </c>
      <c r="L130" s="6">
        <f>$L$67</f>
        <v>0</v>
      </c>
      <c r="M130" s="6">
        <f>$M$67</f>
        <v>0</v>
      </c>
    </row>
    <row r="131" spans="1:14" x14ac:dyDescent="0.35">
      <c r="D131" t="s">
        <v>17</v>
      </c>
      <c r="E131" t="str">
        <f>$E$88</f>
        <v>LA1274-A - N-BK7 Plano-Convex Lens, Ø30.0 mm, f # 40.0 mm, AR Coating: 350-700 nm</v>
      </c>
      <c r="F131">
        <v>1</v>
      </c>
      <c r="G131" s="6">
        <f>$G$88</f>
        <v>39.270000000000003</v>
      </c>
      <c r="H131" s="6" t="str">
        <f>$H$88</f>
        <v>https://www.thorlabs.com/thorproduct.cfm?partnumber#LA1274-A</v>
      </c>
      <c r="I131" s="6" t="str">
        <f>$I$88</f>
        <v>thorlabs</v>
      </c>
      <c r="J131" s="6" t="str">
        <f>$J$88</f>
        <v>LA1274-A</v>
      </c>
      <c r="K131" s="6">
        <f>$K$88</f>
        <v>0</v>
      </c>
      <c r="L131" s="6">
        <f>$L$88</f>
        <v>0</v>
      </c>
      <c r="M131" s="6">
        <f>$M$88</f>
        <v>0</v>
      </c>
    </row>
    <row r="132" spans="1:14" x14ac:dyDescent="0.35">
      <c r="D132" t="s">
        <v>2508</v>
      </c>
      <c r="G132" s="6">
        <f>SUMPRODUCT(F133:F137,G133:G137)</f>
        <v>5017.24</v>
      </c>
      <c r="H132" s="29"/>
    </row>
    <row r="133" spans="1:14" x14ac:dyDescent="0.35">
      <c r="E133" t="str">
        <f>$D$43</f>
        <v>Hamamatsu-R3896, mount with SM1 interface with electronics, single channel, v1 &lt;</v>
      </c>
      <c r="F133">
        <v>1</v>
      </c>
      <c r="G133">
        <f>$G$43</f>
        <v>4011.2</v>
      </c>
      <c r="H133">
        <f>$H$43</f>
        <v>0</v>
      </c>
      <c r="I133">
        <f>$I$43</f>
        <v>0</v>
      </c>
      <c r="J133">
        <f>$J$43</f>
        <v>0</v>
      </c>
      <c r="K133">
        <f>$K$43</f>
        <v>0</v>
      </c>
      <c r="L133">
        <f>$L$43</f>
        <v>0</v>
      </c>
      <c r="M133">
        <f>$M$43</f>
        <v>0</v>
      </c>
    </row>
    <row r="134" spans="1:14" x14ac:dyDescent="0.35">
      <c r="E134" t="str">
        <f>$D$103</f>
        <v>detection-primary-channel_SM1-mount-PMT-interface_no-optics, v1 &lt;</v>
      </c>
      <c r="F134">
        <v>1</v>
      </c>
      <c r="G134" s="6">
        <f>$G$103</f>
        <v>303.72000000000003</v>
      </c>
      <c r="H134" s="6">
        <f>$H$103</f>
        <v>0</v>
      </c>
      <c r="I134" s="6">
        <f>$I$103</f>
        <v>0</v>
      </c>
      <c r="J134" s="6">
        <f>$J$103</f>
        <v>0</v>
      </c>
      <c r="K134" s="6" t="str">
        <f>$K$103</f>
        <v>detection-primary-channel_SM1-mount-PMT-interface_no-optics_v1.png</v>
      </c>
      <c r="L134" s="6">
        <f>$L$103</f>
        <v>0</v>
      </c>
      <c r="M134" s="6">
        <f>$M$103</f>
        <v>0</v>
      </c>
    </row>
    <row r="135" spans="1:14" x14ac:dyDescent="0.35">
      <c r="E135" t="str">
        <f>$D$67</f>
        <v>GCaMP / pump dichroic &amp; filters, set 1 &lt;</v>
      </c>
      <c r="F135">
        <v>1</v>
      </c>
      <c r="G135" s="6">
        <f>$G$67</f>
        <v>636.78</v>
      </c>
      <c r="H135" s="6">
        <f>$H$67</f>
        <v>0</v>
      </c>
      <c r="I135" s="6">
        <f>$I$67</f>
        <v>0</v>
      </c>
      <c r="J135" s="6">
        <f>$J$67</f>
        <v>0</v>
      </c>
      <c r="K135" s="6">
        <f>$K$67</f>
        <v>0</v>
      </c>
      <c r="L135" s="6">
        <f>$L$67</f>
        <v>0</v>
      </c>
      <c r="M135" s="6">
        <f>$M$67</f>
        <v>0</v>
      </c>
    </row>
    <row r="136" spans="1:14" x14ac:dyDescent="0.35">
      <c r="A136" t="s">
        <v>17</v>
      </c>
      <c r="C136" t="s">
        <v>17</v>
      </c>
      <c r="D136" t="s">
        <v>17</v>
      </c>
      <c r="E136" t="str">
        <f>$D$89</f>
        <v>main channel lenses, v3 &lt;</v>
      </c>
      <c r="F136">
        <v>1</v>
      </c>
      <c r="G136" s="6">
        <f>$G$89</f>
        <v>65.539999999999992</v>
      </c>
      <c r="H136" s="6">
        <f>$H$89</f>
        <v>0</v>
      </c>
      <c r="I136" s="6">
        <f>$I$89</f>
        <v>0</v>
      </c>
      <c r="J136" s="6">
        <f>$J$89</f>
        <v>0</v>
      </c>
      <c r="K136" s="6">
        <f>$K$89</f>
        <v>0</v>
      </c>
      <c r="L136" s="6">
        <f>$L$89</f>
        <v>0</v>
      </c>
      <c r="M136" s="6">
        <f>$M$89</f>
        <v>0</v>
      </c>
      <c r="N136" t="s">
        <v>1402</v>
      </c>
    </row>
    <row r="137" spans="1:14" x14ac:dyDescent="0.35">
      <c r="G137"/>
      <c r="J137"/>
      <c r="K137"/>
      <c r="L137"/>
      <c r="M137"/>
      <c r="N137" t="s">
        <v>9</v>
      </c>
    </row>
    <row r="138" spans="1:14" x14ac:dyDescent="0.35">
      <c r="A138" t="s">
        <v>1414</v>
      </c>
      <c r="N138" t="s">
        <v>1415</v>
      </c>
    </row>
    <row r="139" spans="1:14" x14ac:dyDescent="0.35">
      <c r="B139" t="s">
        <v>1416</v>
      </c>
    </row>
    <row r="140" spans="1:14" x14ac:dyDescent="0.35">
      <c r="D140" t="s">
        <v>1417</v>
      </c>
      <c r="G140" s="6">
        <f>SUMPRODUCT(F141:F142,G141:G142)</f>
        <v>34.549999999999997</v>
      </c>
      <c r="K140" s="29" t="s">
        <v>2438</v>
      </c>
      <c r="N140" t="s">
        <v>1418</v>
      </c>
    </row>
    <row r="141" spans="1:14" x14ac:dyDescent="0.35">
      <c r="E141" t="str">
        <f>'parts-vendors'!$E$74</f>
        <v>SM1L10 - SM1 Lens Tube, 1.00" Thread Depth, One Retaining Ring Included </v>
      </c>
      <c r="F141">
        <v>1</v>
      </c>
      <c r="G141" s="6">
        <f>'parts-vendors'!$G$74</f>
        <v>14.25</v>
      </c>
      <c r="H141" t="str">
        <f>'parts-vendors'!$H$74</f>
        <v xml:space="preserve">https://www.thorlabs.com/thorproduct.cfm?partnumber=SM1L10 </v>
      </c>
      <c r="I141" t="str">
        <f>'parts-vendors'!$I$74</f>
        <v>thorlabs</v>
      </c>
      <c r="J141" s="14" t="str">
        <f>'parts-vendors'!$J$74</f>
        <v>SM1L10</v>
      </c>
      <c r="K141" s="14" t="str">
        <f>'parts-vendors'!$K$74</f>
        <v>SM1L10.jpg</v>
      </c>
      <c r="L141" s="14">
        <f>'parts-vendors'!$L$74</f>
        <v>0</v>
      </c>
      <c r="M141" s="14">
        <f>'parts-vendors'!$M$74</f>
        <v>0</v>
      </c>
    </row>
    <row r="142" spans="1:14" x14ac:dyDescent="0.35">
      <c r="D142" t="s">
        <v>17</v>
      </c>
      <c r="E142" t="str">
        <f>'parts-vendors'!$E$71</f>
        <v>SM1T2 - SM1 (1.035"-40) Coupler, External Threads, 0.5" Long </v>
      </c>
      <c r="F142">
        <v>1</v>
      </c>
      <c r="G142" s="6">
        <f>'parts-vendors'!$G$71</f>
        <v>20.3</v>
      </c>
      <c r="H142" t="str">
        <f>'parts-vendors'!$H$71</f>
        <v xml:space="preserve">https://www.thorlabs.com/thorproduct.cfm?partnumber=SM1T2 </v>
      </c>
      <c r="I142" t="str">
        <f>'parts-vendors'!$I$71</f>
        <v>thorlabs</v>
      </c>
      <c r="J142" s="14" t="str">
        <f>'parts-vendors'!$J$71</f>
        <v>SM1T2</v>
      </c>
      <c r="K142" s="14" t="str">
        <f>'parts-vendors'!$K$71</f>
        <v>SM1T2.jpg</v>
      </c>
      <c r="L142" s="14">
        <f>'parts-vendors'!$L$71</f>
        <v>0</v>
      </c>
      <c r="M142" s="14">
        <f>'parts-vendors'!$M$71</f>
        <v>0</v>
      </c>
    </row>
    <row r="143" spans="1:14" x14ac:dyDescent="0.35">
      <c r="D143" t="s">
        <v>1419</v>
      </c>
      <c r="G143" s="6">
        <f>SUMPRODUCT(F144:F145,G144:G145)</f>
        <v>308.59000000000003</v>
      </c>
    </row>
    <row r="144" spans="1:14" x14ac:dyDescent="0.35">
      <c r="E144" t="str">
        <f>common!$D$47</f>
        <v>30mm cage dichroic housing, rods through &lt;</v>
      </c>
      <c r="F144">
        <v>1</v>
      </c>
      <c r="G144" s="6">
        <f>common!$G$47</f>
        <v>253.94000000000003</v>
      </c>
      <c r="H144" s="6">
        <f>common!$H$47</f>
        <v>0</v>
      </c>
      <c r="I144" s="6">
        <f>common!$I$47</f>
        <v>0</v>
      </c>
      <c r="J144" s="6">
        <f>common!$J$47</f>
        <v>0</v>
      </c>
      <c r="K144" s="6" t="str">
        <f>common!$K$47</f>
        <v>30mm cage dichroic housing_rods through.png</v>
      </c>
      <c r="L144" s="6">
        <f>common!$L$47</f>
        <v>0</v>
      </c>
      <c r="M144" s="6">
        <f>common!$M$47</f>
        <v>0</v>
      </c>
    </row>
    <row r="145" spans="2:14" x14ac:dyDescent="0.35">
      <c r="E145" t="str">
        <f>'parts-vendors'!E63</f>
        <v>C4W-CC - 30 mm Cage Cube Connector for C4W and C6W Series Cubes</v>
      </c>
      <c r="F145">
        <v>1</v>
      </c>
      <c r="G145" s="6">
        <f>'parts-vendors'!G63</f>
        <v>54.65</v>
      </c>
      <c r="H145" s="29" t="str">
        <f>'parts-vendors'!H63</f>
        <v>https://www.thorlabs.com/thorproduct.cfm?partnumber#C4W-CC</v>
      </c>
      <c r="I145" t="str">
        <f>'parts-vendors'!I63</f>
        <v>thorlabs</v>
      </c>
      <c r="J145" t="str">
        <f>'parts-vendors'!J63</f>
        <v>C4W-CC</v>
      </c>
      <c r="K145" s="29">
        <f>'parts-vendors'!K63</f>
        <v>0</v>
      </c>
      <c r="L145" s="14">
        <f>'parts-vendors'!L63</f>
        <v>0</v>
      </c>
      <c r="M145" s="14">
        <f>'parts-vendors'!M63</f>
        <v>0</v>
      </c>
    </row>
    <row r="146" spans="2:14" x14ac:dyDescent="0.35">
      <c r="E146" t="str">
        <f>'parts-vendors'!$E$73</f>
        <v>SM1L05 - SM1 Lens Tube, 0.50" Thread Depth, One Retaining Ring Included </v>
      </c>
      <c r="F146">
        <v>1</v>
      </c>
      <c r="G146" s="6">
        <f>'parts-vendors'!$G$73</f>
        <v>12.59</v>
      </c>
      <c r="H146" s="29" t="str">
        <f>'parts-vendors'!$H$73</f>
        <v xml:space="preserve">https://www.thorlabs.com/thorproduct.cfm?partnumber=SM1L05 </v>
      </c>
      <c r="I146" t="str">
        <f>'parts-vendors'!$I$73</f>
        <v>thorlabs</v>
      </c>
      <c r="J146" t="str">
        <f>'parts-vendors'!$J$73</f>
        <v>SM1L05</v>
      </c>
      <c r="K146" s="29" t="str">
        <f>'parts-vendors'!$K$73</f>
        <v>SM1L05.jpg</v>
      </c>
      <c r="L146">
        <f>'parts-vendors'!$L$73</f>
        <v>0</v>
      </c>
      <c r="M146">
        <f>'parts-vendors'!$M$73</f>
        <v>0</v>
      </c>
      <c r="N146" t="s">
        <v>1420</v>
      </c>
    </row>
    <row r="147" spans="2:14" x14ac:dyDescent="0.35">
      <c r="B147" t="s">
        <v>17</v>
      </c>
      <c r="D147" t="s">
        <v>17</v>
      </c>
      <c r="E147" t="str">
        <f>'parts-vendors'!$E$71</f>
        <v>SM1T2 - SM1 (1.035"-40) Coupler, External Threads, 0.5" Long </v>
      </c>
      <c r="F147">
        <v>1</v>
      </c>
      <c r="G147" s="6">
        <f>'parts-vendors'!$G$71</f>
        <v>20.3</v>
      </c>
      <c r="H147" t="str">
        <f>'parts-vendors'!$H$71</f>
        <v xml:space="preserve">https://www.thorlabs.com/thorproduct.cfm?partnumber=SM1T2 </v>
      </c>
      <c r="I147" t="str">
        <f>'parts-vendors'!$I$71</f>
        <v>thorlabs</v>
      </c>
      <c r="J147" t="str">
        <f>'parts-vendors'!$J$71</f>
        <v>SM1T2</v>
      </c>
      <c r="K147" t="str">
        <f>'parts-vendors'!$K$71</f>
        <v>SM1T2.jpg</v>
      </c>
    </row>
    <row r="148" spans="2:14" x14ac:dyDescent="0.35">
      <c r="B148" t="s">
        <v>2475</v>
      </c>
      <c r="H148" s="29"/>
    </row>
    <row r="149" spans="2:14" x14ac:dyDescent="0.35">
      <c r="D149" t="s">
        <v>2489</v>
      </c>
      <c r="G149" s="6">
        <f>SUMPRODUCT(F150:F156,G150:G156)</f>
        <v>5420.2199999999993</v>
      </c>
    </row>
    <row r="150" spans="2:14" x14ac:dyDescent="0.35">
      <c r="D150" s="21"/>
      <c r="E150" t="str">
        <f>$D$143</f>
        <v>Excitation path dichroic cube w/o dichroic &lt;</v>
      </c>
      <c r="F150">
        <v>1</v>
      </c>
      <c r="G150" s="6">
        <f>$G$143</f>
        <v>308.59000000000003</v>
      </c>
      <c r="H150" s="6">
        <f>$H$143</f>
        <v>0</v>
      </c>
      <c r="I150" s="6">
        <f>$I$143</f>
        <v>0</v>
      </c>
      <c r="J150" s="6">
        <f>$J$143</f>
        <v>0</v>
      </c>
      <c r="K150" s="6">
        <f>$K$143</f>
        <v>0</v>
      </c>
      <c r="L150" s="6">
        <f>$L$143</f>
        <v>0</v>
      </c>
      <c r="M150" s="6">
        <f>$M$143</f>
        <v>0</v>
      </c>
    </row>
    <row r="151" spans="2:14" x14ac:dyDescent="0.35">
      <c r="E151" t="str">
        <f>$D$59</f>
        <v>common 2ry channels dichroic &amp; filter, v1&lt;</v>
      </c>
      <c r="F151">
        <v>1</v>
      </c>
      <c r="G151" s="6">
        <f>$G$59</f>
        <v>970</v>
      </c>
      <c r="H151" s="6">
        <f>$H$59</f>
        <v>0</v>
      </c>
      <c r="I151" s="6">
        <f>$I$59</f>
        <v>0</v>
      </c>
      <c r="J151" s="6">
        <f>$J$59</f>
        <v>0</v>
      </c>
      <c r="K151" s="6">
        <f>$K$59</f>
        <v>0</v>
      </c>
      <c r="L151" s="6">
        <f>$L$59</f>
        <v>0</v>
      </c>
      <c r="M151" s="6">
        <f>$M$59</f>
        <v>0</v>
      </c>
    </row>
    <row r="152" spans="2:14" x14ac:dyDescent="0.35">
      <c r="C152" t="s">
        <v>2485</v>
      </c>
      <c r="E152" t="str">
        <f>$E$94</f>
        <v>LA1708-A - N-BK7 Plano-Convex Lens, Ø1", f # 200.0 mm, AR Coating: 350-700 nm </v>
      </c>
      <c r="F152">
        <v>1</v>
      </c>
      <c r="G152" s="6">
        <f>$G$94</f>
        <v>30.6</v>
      </c>
      <c r="H152" t="str">
        <f>$H$94</f>
        <v xml:space="preserve">https://www.thorlabs.com/thorproduct.cfm?partnumber#LA1708-A </v>
      </c>
      <c r="I152" t="str">
        <f>$I$94</f>
        <v>thorlabs</v>
      </c>
      <c r="J152" t="str">
        <f>$J$94</f>
        <v>LA1708-A</v>
      </c>
      <c r="K152">
        <f>$K$94</f>
        <v>0</v>
      </c>
      <c r="L152">
        <f>$L$94</f>
        <v>0</v>
      </c>
      <c r="M152">
        <f>$M$94</f>
        <v>0</v>
      </c>
    </row>
    <row r="153" spans="2:14" x14ac:dyDescent="0.35">
      <c r="E153" t="str">
        <f>$D$95</f>
        <v>1st PMT channel lenses &lt;</v>
      </c>
      <c r="F153">
        <v>1</v>
      </c>
      <c r="G153" s="6">
        <f>$G$95</f>
        <v>65.28</v>
      </c>
      <c r="H153" s="29"/>
    </row>
    <row r="154" spans="2:14" x14ac:dyDescent="0.35">
      <c r="E154" t="str">
        <f>$E$83</f>
        <v>reminder: choose dichroic/filter set for the 1st 2ry channel</v>
      </c>
      <c r="F154">
        <v>1</v>
      </c>
      <c r="G154"/>
      <c r="J154"/>
      <c r="K154"/>
      <c r="L154"/>
      <c r="M154"/>
    </row>
    <row r="155" spans="2:14" x14ac:dyDescent="0.35">
      <c r="D155" s="21"/>
      <c r="E155" t="str">
        <f>$D$140</f>
        <v>PMT cube mount, no-optics &lt;</v>
      </c>
      <c r="F155">
        <v>1</v>
      </c>
      <c r="G155" s="6">
        <f>$G$140</f>
        <v>34.549999999999997</v>
      </c>
      <c r="H155">
        <f>$H$140</f>
        <v>0</v>
      </c>
      <c r="I155">
        <f>$I$140</f>
        <v>0</v>
      </c>
      <c r="J155" s="14">
        <f>$J$140</f>
        <v>0</v>
      </c>
      <c r="K155" s="14" t="str">
        <f>$K$140</f>
        <v>side-on-PMT_mount_lens-tube_no-optics.png</v>
      </c>
      <c r="L155" s="14">
        <f>$L$140</f>
        <v>0</v>
      </c>
      <c r="M155" s="14">
        <f>$M$140</f>
        <v>0</v>
      </c>
    </row>
    <row r="156" spans="2:14" x14ac:dyDescent="0.35">
      <c r="D156" t="s">
        <v>17</v>
      </c>
      <c r="E156" t="str">
        <f>$D$43</f>
        <v>Hamamatsu-R3896, mount with SM1 interface with electronics, single channel, v1 &lt;</v>
      </c>
      <c r="F156">
        <v>1</v>
      </c>
      <c r="G156">
        <f>$G$43</f>
        <v>4011.2</v>
      </c>
      <c r="H156">
        <f>$H$43</f>
        <v>0</v>
      </c>
      <c r="I156">
        <f>$I$43</f>
        <v>0</v>
      </c>
      <c r="J156">
        <f>$J$43</f>
        <v>0</v>
      </c>
      <c r="K156">
        <f>$K$43</f>
        <v>0</v>
      </c>
      <c r="L156">
        <f>$L$43</f>
        <v>0</v>
      </c>
      <c r="M156">
        <f>$M$43</f>
        <v>0</v>
      </c>
    </row>
    <row r="157" spans="2:14" x14ac:dyDescent="0.35">
      <c r="D157" t="s">
        <v>2486</v>
      </c>
      <c r="G157" s="6">
        <f>SUMPRODUCT(F158:F162,G158:G162)</f>
        <v>9465.9699999999993</v>
      </c>
    </row>
    <row r="158" spans="2:14" x14ac:dyDescent="0.35">
      <c r="D158" s="21"/>
      <c r="E158" t="str">
        <f>D149</f>
        <v>Single 2ry channel asmbly &lt;</v>
      </c>
      <c r="F158">
        <v>1</v>
      </c>
      <c r="G158" s="6">
        <f>G149</f>
        <v>5420.2199999999993</v>
      </c>
    </row>
    <row r="159" spans="2:14" x14ac:dyDescent="0.35">
      <c r="E159" t="str">
        <f>$D$140</f>
        <v>PMT cube mount, no-optics &lt;</v>
      </c>
      <c r="F159">
        <v>1</v>
      </c>
      <c r="G159" s="6">
        <f>$G$140</f>
        <v>34.549999999999997</v>
      </c>
      <c r="H159">
        <f>$H$140</f>
        <v>0</v>
      </c>
      <c r="I159">
        <f>$I$140</f>
        <v>0</v>
      </c>
      <c r="J159" s="14">
        <f>$J$140</f>
        <v>0</v>
      </c>
      <c r="K159" s="14" t="str">
        <f>$K$140</f>
        <v>side-on-PMT_mount_lens-tube_no-optics.png</v>
      </c>
      <c r="L159" s="14">
        <f>$L$140</f>
        <v>0</v>
      </c>
      <c r="M159" s="14">
        <f>$M$140</f>
        <v>0</v>
      </c>
    </row>
    <row r="160" spans="2:14" x14ac:dyDescent="0.35">
      <c r="E160" t="str">
        <f>$D$43</f>
        <v>Hamamatsu-R3896, mount with SM1 interface with electronics, single channel, v1 &lt;</v>
      </c>
      <c r="F160">
        <v>1</v>
      </c>
      <c r="G160">
        <f>$G$43</f>
        <v>4011.2</v>
      </c>
      <c r="H160">
        <f>$H$43</f>
        <v>0</v>
      </c>
      <c r="I160">
        <f>$I$43</f>
        <v>0</v>
      </c>
      <c r="J160">
        <f>$J$43</f>
        <v>0</v>
      </c>
      <c r="K160">
        <f>$K$43</f>
        <v>0</v>
      </c>
      <c r="L160">
        <f>$L$43</f>
        <v>0</v>
      </c>
      <c r="M160">
        <f>$M$43</f>
        <v>0</v>
      </c>
    </row>
    <row r="161" spans="1:21" x14ac:dyDescent="0.35">
      <c r="E161" t="str">
        <f>$D$98</f>
        <v>2nd PMT channel lenses &lt;</v>
      </c>
      <c r="F161">
        <v>1</v>
      </c>
      <c r="G161" s="6">
        <f>$G$98</f>
        <v>0</v>
      </c>
      <c r="H161" s="6">
        <f>$H$98</f>
        <v>0</v>
      </c>
      <c r="I161" s="6">
        <f>$I$98</f>
        <v>0</v>
      </c>
      <c r="J161" s="6">
        <f>$J$98</f>
        <v>0</v>
      </c>
      <c r="K161" s="6">
        <f>$K$98</f>
        <v>0</v>
      </c>
      <c r="L161" s="6">
        <f>$L$98</f>
        <v>0</v>
      </c>
      <c r="M161" s="6">
        <f>$M$98</f>
        <v>0</v>
      </c>
    </row>
    <row r="162" spans="1:21" x14ac:dyDescent="0.35">
      <c r="A162" t="s">
        <v>17</v>
      </c>
      <c r="B162" t="s">
        <v>17</v>
      </c>
      <c r="D162" t="s">
        <v>17</v>
      </c>
      <c r="E162" t="str">
        <f>$E$84</f>
        <v>reminder: choose dichroic/filter set for the 2nd 2ry channel</v>
      </c>
      <c r="F162">
        <v>1</v>
      </c>
      <c r="H162" s="6"/>
      <c r="I162" s="6"/>
      <c r="J162" s="6"/>
      <c r="K162" s="6"/>
      <c r="L162" s="6"/>
      <c r="M162" s="6"/>
    </row>
    <row r="163" spans="1:21" x14ac:dyDescent="0.35">
      <c r="H163" s="6"/>
      <c r="I163" s="6"/>
      <c r="J163" s="6"/>
      <c r="K163" s="6"/>
      <c r="L163" s="6"/>
      <c r="M163" s="6"/>
    </row>
    <row r="164" spans="1:21" x14ac:dyDescent="0.35">
      <c r="A164" t="s">
        <v>1339</v>
      </c>
      <c r="G164"/>
      <c r="J164"/>
      <c r="K164"/>
      <c r="L164"/>
      <c r="M164"/>
    </row>
    <row r="165" spans="1:21" x14ac:dyDescent="0.35">
      <c r="C165" t="s">
        <v>1340</v>
      </c>
      <c r="D165" s="1"/>
      <c r="H165" s="29"/>
      <c r="N165" t="s">
        <v>1341</v>
      </c>
      <c r="U165" s="1"/>
    </row>
    <row r="166" spans="1:21" x14ac:dyDescent="0.35">
      <c r="D166" s="31" t="s">
        <v>2451</v>
      </c>
      <c r="G166" s="6">
        <f>SUMPRODUCT(F167:F169,G167:G169)</f>
        <v>1329.99</v>
      </c>
      <c r="H166" s="29"/>
      <c r="K166" s="29" t="s">
        <v>1342</v>
      </c>
      <c r="U166" s="1"/>
    </row>
    <row r="167" spans="1:21" x14ac:dyDescent="0.35">
      <c r="D167" s="1"/>
      <c r="E167" t="s">
        <v>1343</v>
      </c>
      <c r="F167">
        <v>1</v>
      </c>
      <c r="G167" s="6">
        <v>1295</v>
      </c>
      <c r="H167" s="29" t="s">
        <v>1344</v>
      </c>
      <c r="I167" t="s">
        <v>1345</v>
      </c>
      <c r="J167" s="14" t="s">
        <v>1346</v>
      </c>
      <c r="K167" s="29" t="s">
        <v>1347</v>
      </c>
      <c r="N167" t="s">
        <v>1348</v>
      </c>
      <c r="U167" s="1"/>
    </row>
    <row r="168" spans="1:21" x14ac:dyDescent="0.35">
      <c r="D168" s="1"/>
      <c r="E168" t="s">
        <v>1349</v>
      </c>
      <c r="F168">
        <v>1</v>
      </c>
      <c r="G168" s="6">
        <v>15</v>
      </c>
      <c r="H168" s="29" t="s">
        <v>1350</v>
      </c>
      <c r="I168" t="s">
        <v>1345</v>
      </c>
      <c r="J168" s="14" t="s">
        <v>1351</v>
      </c>
      <c r="N168" t="s">
        <v>1352</v>
      </c>
      <c r="U168" s="1"/>
    </row>
    <row r="169" spans="1:21" x14ac:dyDescent="0.35">
      <c r="D169" t="s">
        <v>17</v>
      </c>
      <c r="E169" t="str">
        <f>'parts-vendors'!$E$99</f>
        <v>SM1A39 - Adapter with External C-Mount Threads and External SM1 Threads</v>
      </c>
      <c r="F169">
        <v>1</v>
      </c>
      <c r="G169" s="6">
        <f>'parts-vendors'!$G$99</f>
        <v>19.989999999999998</v>
      </c>
      <c r="H169" s="29" t="str">
        <f>'parts-vendors'!$H$99</f>
        <v>https://www.thorlabs.com/thorproduct.cfm?partnumber=SM1A39</v>
      </c>
      <c r="I169" t="str">
        <f>'parts-vendors'!$I$99</f>
        <v>thorlabs</v>
      </c>
      <c r="J169" s="14" t="str">
        <f>'parts-vendors'!$J$99</f>
        <v>SM1A39</v>
      </c>
      <c r="K169" s="14">
        <f>'parts-vendors'!$K$99</f>
        <v>0</v>
      </c>
      <c r="L169" s="14">
        <f>'parts-vendors'!$L$99</f>
        <v>0</v>
      </c>
      <c r="M169" s="14">
        <f>'parts-vendors'!$M$99</f>
        <v>0</v>
      </c>
      <c r="U169" s="1"/>
    </row>
    <row r="170" spans="1:21" x14ac:dyDescent="0.35">
      <c r="D170" s="31" t="s">
        <v>2454</v>
      </c>
      <c r="G170" s="6">
        <f>SUMPRODUCT(F171:F172,G171:G172)</f>
        <v>3294.99</v>
      </c>
      <c r="H170" s="29"/>
      <c r="U170" s="1"/>
    </row>
    <row r="171" spans="1:21" x14ac:dyDescent="0.35">
      <c r="D171" s="31"/>
      <c r="E171" t="s">
        <v>1353</v>
      </c>
      <c r="F171">
        <v>1</v>
      </c>
      <c r="G171" s="6">
        <v>3275</v>
      </c>
      <c r="H171" s="29" t="s">
        <v>1354</v>
      </c>
      <c r="I171" t="s">
        <v>1355</v>
      </c>
      <c r="J171" s="14" t="s">
        <v>1356</v>
      </c>
      <c r="K171" s="29" t="s">
        <v>1357</v>
      </c>
      <c r="N171" t="s">
        <v>786</v>
      </c>
      <c r="U171" s="1"/>
    </row>
    <row r="172" spans="1:21" x14ac:dyDescent="0.35">
      <c r="C172" t="s">
        <v>17</v>
      </c>
      <c r="D172" t="s">
        <v>17</v>
      </c>
      <c r="E172" t="str">
        <f>'parts-vendors'!$E$99</f>
        <v>SM1A39 - Adapter with External C-Mount Threads and External SM1 Threads</v>
      </c>
      <c r="F172">
        <v>1</v>
      </c>
      <c r="G172" s="6">
        <f>'parts-vendors'!$G$99</f>
        <v>19.989999999999998</v>
      </c>
      <c r="H172" s="29" t="str">
        <f>'parts-vendors'!$H$99</f>
        <v>https://www.thorlabs.com/thorproduct.cfm?partnumber=SM1A39</v>
      </c>
      <c r="I172" t="str">
        <f>'parts-vendors'!$I$99</f>
        <v>thorlabs</v>
      </c>
      <c r="J172" s="14" t="str">
        <f>'parts-vendors'!$J$99</f>
        <v>SM1A39</v>
      </c>
      <c r="K172" s="14">
        <f>'parts-vendors'!$K$99</f>
        <v>0</v>
      </c>
      <c r="L172" s="14">
        <f>'parts-vendors'!$L$99</f>
        <v>0</v>
      </c>
      <c r="M172" s="14">
        <f>'parts-vendors'!$M$99</f>
        <v>0</v>
      </c>
      <c r="U172" s="1"/>
    </row>
    <row r="173" spans="1:21" x14ac:dyDescent="0.35">
      <c r="C173" t="s">
        <v>1461</v>
      </c>
    </row>
    <row r="174" spans="1:21" x14ac:dyDescent="0.35">
      <c r="D174" t="s">
        <v>1463</v>
      </c>
      <c r="G174" s="6">
        <f>SUMPRODUCT(F175:F178,G175:G178)</f>
        <v>3309.24</v>
      </c>
      <c r="H174" s="29"/>
    </row>
    <row r="175" spans="1:21" x14ac:dyDescent="0.35">
      <c r="E175" s="8" t="str">
        <f>$D$170</f>
        <v>Basler Scout tissue camera, SM1 internal interface &lt;</v>
      </c>
      <c r="F175">
        <v>1</v>
      </c>
      <c r="G175" s="6">
        <f>$G$170</f>
        <v>3294.99</v>
      </c>
      <c r="H175" s="29"/>
    </row>
    <row r="176" spans="1:21" x14ac:dyDescent="0.35">
      <c r="E176" t="s">
        <v>270</v>
      </c>
      <c r="F176">
        <v>1</v>
      </c>
      <c r="G176" s="6">
        <v>14.25</v>
      </c>
      <c r="H176" s="29" t="s">
        <v>1462</v>
      </c>
      <c r="I176" t="s">
        <v>67</v>
      </c>
      <c r="J176" s="14" t="s">
        <v>272</v>
      </c>
      <c r="N176" t="s">
        <v>9</v>
      </c>
    </row>
    <row r="177" spans="2:21" x14ac:dyDescent="0.35">
      <c r="E177" t="s">
        <v>2455</v>
      </c>
      <c r="F177">
        <v>1</v>
      </c>
      <c r="H177" s="29"/>
    </row>
    <row r="178" spans="2:21" x14ac:dyDescent="0.35">
      <c r="D178" t="s">
        <v>17</v>
      </c>
      <c r="E178" t="s">
        <v>2452</v>
      </c>
      <c r="F178">
        <v>1</v>
      </c>
    </row>
    <row r="179" spans="2:21" x14ac:dyDescent="0.35">
      <c r="D179" t="s">
        <v>1464</v>
      </c>
      <c r="G179" s="6">
        <f>SUMPRODUCT(F180:F183,G180:G183)</f>
        <v>1344.24</v>
      </c>
      <c r="H179" s="29"/>
    </row>
    <row r="180" spans="2:21" x14ac:dyDescent="0.35">
      <c r="E180" s="8" t="str">
        <f>$D$166</f>
        <v>Flir Grasshopper3NIR, SM1 internal interface &lt;</v>
      </c>
      <c r="F180">
        <v>1</v>
      </c>
      <c r="G180" s="6">
        <f>$G$166</f>
        <v>1329.99</v>
      </c>
      <c r="H180" s="29"/>
    </row>
    <row r="181" spans="2:21" x14ac:dyDescent="0.35">
      <c r="E181" t="s">
        <v>270</v>
      </c>
      <c r="F181">
        <v>1</v>
      </c>
      <c r="G181" s="6">
        <v>14.25</v>
      </c>
      <c r="H181" s="29" t="s">
        <v>1462</v>
      </c>
      <c r="I181" t="s">
        <v>67</v>
      </c>
      <c r="J181" s="14" t="s">
        <v>272</v>
      </c>
      <c r="N181" t="s">
        <v>9</v>
      </c>
    </row>
    <row r="182" spans="2:21" x14ac:dyDescent="0.35">
      <c r="E182" t="s">
        <v>2456</v>
      </c>
      <c r="F182">
        <v>1</v>
      </c>
      <c r="H182" s="29"/>
    </row>
    <row r="183" spans="2:21" x14ac:dyDescent="0.35">
      <c r="C183" t="s">
        <v>17</v>
      </c>
      <c r="D183" t="s">
        <v>17</v>
      </c>
      <c r="E183" t="s">
        <v>2453</v>
      </c>
      <c r="F183">
        <v>1</v>
      </c>
    </row>
    <row r="184" spans="2:21" x14ac:dyDescent="0.35">
      <c r="B184" t="s">
        <v>1368</v>
      </c>
      <c r="D184" s="31"/>
      <c r="H184" s="29"/>
      <c r="U184" s="1"/>
    </row>
    <row r="185" spans="2:21" x14ac:dyDescent="0.35">
      <c r="C185" t="s">
        <v>1358</v>
      </c>
      <c r="D185" s="31"/>
      <c r="H185" s="29"/>
      <c r="N185" t="s">
        <v>1359</v>
      </c>
      <c r="U185" s="1"/>
    </row>
    <row r="186" spans="2:21" x14ac:dyDescent="0.35">
      <c r="D186" s="31"/>
      <c r="E186" t="s">
        <v>1360</v>
      </c>
      <c r="F186">
        <v>1</v>
      </c>
      <c r="G186" s="6">
        <v>4.5</v>
      </c>
      <c r="H186" s="29" t="s">
        <v>1361</v>
      </c>
      <c r="J186" t="s">
        <v>1362</v>
      </c>
      <c r="K186" s="29" t="s">
        <v>1363</v>
      </c>
      <c r="N186" t="s">
        <v>1364</v>
      </c>
      <c r="U186" s="1"/>
    </row>
    <row r="187" spans="2:21" x14ac:dyDescent="0.35">
      <c r="C187" t="s">
        <v>17</v>
      </c>
      <c r="D187" s="31"/>
      <c r="E187" t="s">
        <v>1365</v>
      </c>
      <c r="F187">
        <v>1</v>
      </c>
      <c r="G187" s="6">
        <v>4.7</v>
      </c>
      <c r="H187" s="29" t="s">
        <v>1366</v>
      </c>
      <c r="I187" t="s">
        <v>1337</v>
      </c>
      <c r="J187" t="s">
        <v>1367</v>
      </c>
      <c r="K187" s="29" t="s">
        <v>1363</v>
      </c>
      <c r="U187" s="1"/>
    </row>
    <row r="188" spans="2:21" x14ac:dyDescent="0.35">
      <c r="D188" t="s">
        <v>1369</v>
      </c>
      <c r="G188" s="6">
        <f>SUMPRODUCT(F189:F190,G189:G190)</f>
        <v>21.97</v>
      </c>
      <c r="H188" s="29"/>
      <c r="U188" s="1"/>
    </row>
    <row r="189" spans="2:21" x14ac:dyDescent="0.35">
      <c r="E189" t="s">
        <v>1370</v>
      </c>
      <c r="F189">
        <v>1</v>
      </c>
      <c r="G189" s="6">
        <v>21.97</v>
      </c>
      <c r="H189" s="29" t="s">
        <v>1371</v>
      </c>
      <c r="I189" t="s">
        <v>67</v>
      </c>
      <c r="J189" t="s">
        <v>1372</v>
      </c>
      <c r="U189" s="1"/>
    </row>
    <row r="190" spans="2:21" x14ac:dyDescent="0.35">
      <c r="D190" t="s">
        <v>17</v>
      </c>
      <c r="E190" t="s">
        <v>1373</v>
      </c>
      <c r="F190">
        <v>1</v>
      </c>
      <c r="H190" s="29"/>
      <c r="U190" s="1"/>
    </row>
    <row r="191" spans="2:21" x14ac:dyDescent="0.35">
      <c r="D191" s="31" t="s">
        <v>1374</v>
      </c>
      <c r="G191" s="6">
        <f>SUMPRODUCT(F192:F195,G192:G195)</f>
        <v>51.95</v>
      </c>
      <c r="H191" s="29"/>
      <c r="U191" s="1"/>
    </row>
    <row r="192" spans="2:21" x14ac:dyDescent="0.35">
      <c r="D192" s="31"/>
      <c r="E192" t="str">
        <f>$E$186</f>
        <v>Vishay VSMY98545; Infrared (IR) Emitter 850nm 1.8V 1A 230mW/sr @ 1A 90° 3-SMD, No Lead</v>
      </c>
      <c r="F192">
        <v>3</v>
      </c>
      <c r="G192" s="6">
        <f>$G$186</f>
        <v>4.5</v>
      </c>
      <c r="H192" s="29" t="str">
        <f>$H$186</f>
        <v>https://www.digikey.com/product-detail/en/vishay-semiconductor-opto-division/VSMY98545/VSMY98545CT-ND/4580839</v>
      </c>
      <c r="I192">
        <f>$I$186</f>
        <v>0</v>
      </c>
      <c r="J192" s="14" t="str">
        <f>$J$186</f>
        <v xml:space="preserve">VSMY98545CT-ND </v>
      </c>
      <c r="K192" s="14" t="str">
        <f>$K$187</f>
        <v>VSMY98545TR-ND.jpg</v>
      </c>
      <c r="L192" s="14">
        <f>$L$186</f>
        <v>0</v>
      </c>
      <c r="M192" s="14">
        <f>$M$186</f>
        <v>0</v>
      </c>
      <c r="N192" t="s">
        <v>1375</v>
      </c>
      <c r="U192" s="1"/>
    </row>
    <row r="193" spans="1:21" x14ac:dyDescent="0.35">
      <c r="D193" s="31"/>
      <c r="E193" t="s">
        <v>1376</v>
      </c>
      <c r="F193">
        <v>1</v>
      </c>
      <c r="H193" s="29"/>
      <c r="N193" t="s">
        <v>1377</v>
      </c>
      <c r="U193" s="1"/>
    </row>
    <row r="194" spans="1:21" x14ac:dyDescent="0.35">
      <c r="D194" s="31"/>
      <c r="E194" s="37" t="s">
        <v>1378</v>
      </c>
      <c r="F194" s="37">
        <v>1</v>
      </c>
      <c r="G194">
        <v>16.48</v>
      </c>
      <c r="H194" s="29" t="s">
        <v>1379</v>
      </c>
      <c r="I194" s="38" t="s">
        <v>1380</v>
      </c>
      <c r="J194" s="14" t="s">
        <v>1381</v>
      </c>
      <c r="K194" s="29" t="s">
        <v>1382</v>
      </c>
      <c r="U194" s="1"/>
    </row>
    <row r="195" spans="1:21" x14ac:dyDescent="0.35">
      <c r="A195" t="s">
        <v>17</v>
      </c>
      <c r="B195" t="s">
        <v>17</v>
      </c>
      <c r="D195" s="31" t="s">
        <v>17</v>
      </c>
      <c r="E195" t="str">
        <f>$D$188</f>
        <v>SMD LED IR light collimator &lt;</v>
      </c>
      <c r="F195">
        <v>1</v>
      </c>
      <c r="G195" s="6">
        <f>$G$188</f>
        <v>21.97</v>
      </c>
      <c r="H195" s="29"/>
      <c r="N195" t="s">
        <v>1383</v>
      </c>
      <c r="U195" s="1"/>
    </row>
    <row r="196" spans="1:21" x14ac:dyDescent="0.35">
      <c r="D196" s="31"/>
      <c r="H196" s="29"/>
      <c r="U196" s="1"/>
    </row>
    <row r="197" spans="1:21" x14ac:dyDescent="0.35">
      <c r="D197" s="31"/>
      <c r="H197" s="29"/>
      <c r="U197" s="1"/>
    </row>
    <row r="198" spans="1:21" x14ac:dyDescent="0.35">
      <c r="A198" s="31" t="s">
        <v>2520</v>
      </c>
      <c r="N198" t="s">
        <v>1384</v>
      </c>
    </row>
    <row r="199" spans="1:21" x14ac:dyDescent="0.35">
      <c r="B199" s="31" t="s">
        <v>2521</v>
      </c>
    </row>
    <row r="200" spans="1:21" x14ac:dyDescent="0.35">
      <c r="C200" s="31" t="s">
        <v>2522</v>
      </c>
    </row>
    <row r="201" spans="1:21" x14ac:dyDescent="0.35">
      <c r="C201" s="31"/>
      <c r="E201" t="str">
        <f>'parts-vendors'!E104</f>
        <v>SM1A12 - Adapter with External SM1 Threads and Internal M25 x 0.75 Threads</v>
      </c>
      <c r="F201">
        <v>1</v>
      </c>
      <c r="G201" s="6">
        <f>'parts-vendors'!G104</f>
        <v>21.86</v>
      </c>
      <c r="H201" t="str">
        <f>'parts-vendors'!H104</f>
        <v>https://www.thorlabs.com/thorproduct.cfm?partnumber=SM1A12</v>
      </c>
      <c r="I201" t="str">
        <f>'parts-vendors'!I104</f>
        <v>thorlabs</v>
      </c>
      <c r="J201" s="14" t="str">
        <f>'parts-vendors'!J104</f>
        <v>SM1A12</v>
      </c>
      <c r="K201" s="14">
        <f>'parts-vendors'!K104</f>
        <v>0</v>
      </c>
      <c r="L201" s="14">
        <f>'parts-vendors'!L104</f>
        <v>0</v>
      </c>
      <c r="M201" s="14">
        <f>'parts-vendors'!M104</f>
        <v>0</v>
      </c>
    </row>
    <row r="202" spans="1:21" x14ac:dyDescent="0.35">
      <c r="B202" t="s">
        <v>17</v>
      </c>
      <c r="C202" s="31" t="s">
        <v>17</v>
      </c>
      <c r="E202" t="s">
        <v>2523</v>
      </c>
      <c r="F202">
        <v>1</v>
      </c>
      <c r="I202" t="s">
        <v>1225</v>
      </c>
      <c r="K202" s="29" t="s">
        <v>2524</v>
      </c>
    </row>
    <row r="203" spans="1:21" x14ac:dyDescent="0.35">
      <c r="C203" s="31"/>
      <c r="D203" s="31" t="s">
        <v>2546</v>
      </c>
      <c r="G203" s="6">
        <f>SUMPRODUCT(F204:F205,G204:G205)</f>
        <v>6916.86</v>
      </c>
      <c r="K203" s="29"/>
    </row>
    <row r="204" spans="1:21" x14ac:dyDescent="0.35">
      <c r="C204" s="31"/>
      <c r="E204" t="str">
        <f>'parts-vendors'!E257</f>
        <v>Olympus, XLUMPLFLN20XW; SUPER 20X WATER NA 1.0,WD 2MM,
38 DEG ACCD 2MM</v>
      </c>
      <c r="F204">
        <v>1</v>
      </c>
      <c r="G204" s="6">
        <f>'parts-vendors'!G257</f>
        <v>6895</v>
      </c>
      <c r="H204" t="str">
        <f>'parts-vendors'!H257</f>
        <v>https://www.olympus-lifescience.com/en/objectives/xlumplfln-w/=!cms[tab]=%2Fobjectives%2Fxlumplfln-w%2F20xw</v>
      </c>
      <c r="I204" t="str">
        <f>'parts-vendors'!I257</f>
        <v>olympus</v>
      </c>
      <c r="J204" s="14" t="str">
        <f>'parts-vendors'!J257</f>
        <v>XLUMPLFLN20XW</v>
      </c>
      <c r="K204" s="29">
        <f>'parts-vendors'!K257</f>
        <v>0</v>
      </c>
      <c r="L204" s="14">
        <f>'parts-vendors'!L257</f>
        <v>0</v>
      </c>
      <c r="M204" s="14">
        <f>'parts-vendors'!M257</f>
        <v>0</v>
      </c>
      <c r="N204">
        <f>'parts-vendors'!N257</f>
        <v>0</v>
      </c>
    </row>
    <row r="205" spans="1:21" x14ac:dyDescent="0.35">
      <c r="A205" t="s">
        <v>17</v>
      </c>
      <c r="C205" s="31"/>
      <c r="D205" t="s">
        <v>17</v>
      </c>
      <c r="E205" t="str">
        <f t="shared" ref="E205:M205" si="9">E201</f>
        <v>SM1A12 - Adapter with External SM1 Threads and Internal M25 x 0.75 Threads</v>
      </c>
      <c r="F205">
        <v>1</v>
      </c>
      <c r="G205" s="6">
        <f t="shared" si="9"/>
        <v>21.86</v>
      </c>
      <c r="H205" t="str">
        <f t="shared" si="9"/>
        <v>https://www.thorlabs.com/thorproduct.cfm?partnumber=SM1A12</v>
      </c>
      <c r="I205" t="str">
        <f t="shared" si="9"/>
        <v>thorlabs</v>
      </c>
      <c r="J205" s="14" t="str">
        <f t="shared" si="9"/>
        <v>SM1A12</v>
      </c>
      <c r="K205" s="14">
        <f t="shared" si="9"/>
        <v>0</v>
      </c>
      <c r="L205" s="14">
        <f t="shared" si="9"/>
        <v>0</v>
      </c>
      <c r="M205" s="14">
        <f t="shared" si="9"/>
        <v>0</v>
      </c>
    </row>
    <row r="206" spans="1:21" x14ac:dyDescent="0.35">
      <c r="A206" t="s">
        <v>2525</v>
      </c>
      <c r="C206" s="31"/>
    </row>
    <row r="207" spans="1:21" x14ac:dyDescent="0.35">
      <c r="C207" s="31"/>
      <c r="D207" t="s">
        <v>2526</v>
      </c>
      <c r="G207" s="6">
        <f>SUMPRODUCT(F208,G208)</f>
        <v>0</v>
      </c>
      <c r="I207" t="s">
        <v>1225</v>
      </c>
    </row>
    <row r="208" spans="1:21" x14ac:dyDescent="0.35">
      <c r="C208" s="31"/>
      <c r="D208" t="s">
        <v>17</v>
      </c>
      <c r="E208" t="s">
        <v>1390</v>
      </c>
      <c r="F208">
        <v>1</v>
      </c>
      <c r="G208" s="6">
        <v>0</v>
      </c>
      <c r="H208" s="29"/>
    </row>
    <row r="209" spans="1:14" x14ac:dyDescent="0.35">
      <c r="D209" t="s">
        <v>2527</v>
      </c>
      <c r="G209" s="6">
        <f>SUMPRODUCT(G210:G212)</f>
        <v>985</v>
      </c>
    </row>
    <row r="210" spans="1:14" x14ac:dyDescent="0.35">
      <c r="E210" t="s">
        <v>699</v>
      </c>
      <c r="F210">
        <v>1</v>
      </c>
      <c r="G210" s="6">
        <v>485</v>
      </c>
      <c r="H210" s="29" t="s">
        <v>1385</v>
      </c>
      <c r="I210" t="s">
        <v>701</v>
      </c>
      <c r="J210" s="14" t="s">
        <v>1386</v>
      </c>
      <c r="K210" s="29" t="s">
        <v>1387</v>
      </c>
      <c r="N210" t="s">
        <v>702</v>
      </c>
    </row>
    <row r="211" spans="1:14" x14ac:dyDescent="0.35">
      <c r="E211" t="s">
        <v>703</v>
      </c>
      <c r="F211">
        <v>1</v>
      </c>
      <c r="G211" s="6">
        <v>500</v>
      </c>
      <c r="H211" s="29" t="s">
        <v>704</v>
      </c>
      <c r="I211" t="s">
        <v>701</v>
      </c>
      <c r="J211" s="14" t="s">
        <v>1388</v>
      </c>
      <c r="K211" s="29" t="s">
        <v>1389</v>
      </c>
      <c r="N211" t="s">
        <v>705</v>
      </c>
    </row>
    <row r="212" spans="1:14" x14ac:dyDescent="0.35">
      <c r="D212" t="s">
        <v>17</v>
      </c>
      <c r="E212" t="str">
        <f>D207</f>
        <v>Uniblitz VS25 shutter mount, v1 &lt;</v>
      </c>
      <c r="F212">
        <v>1</v>
      </c>
      <c r="G212" s="6">
        <f>G207</f>
        <v>0</v>
      </c>
      <c r="I212" t="s">
        <v>1225</v>
      </c>
      <c r="N212" t="s">
        <v>9</v>
      </c>
    </row>
    <row r="213" spans="1:14" x14ac:dyDescent="0.35">
      <c r="D213" t="s">
        <v>2528</v>
      </c>
      <c r="H213" s="29"/>
    </row>
    <row r="214" spans="1:14" x14ac:dyDescent="0.35">
      <c r="A214" t="s">
        <v>17</v>
      </c>
      <c r="D214" t="s">
        <v>17</v>
      </c>
      <c r="H214" s="29"/>
    </row>
    <row r="215" spans="1:14" x14ac:dyDescent="0.35">
      <c r="A215" t="s">
        <v>2492</v>
      </c>
      <c r="H215" s="29"/>
      <c r="N215" t="s">
        <v>1391</v>
      </c>
    </row>
    <row r="216" spans="1:14" x14ac:dyDescent="0.35">
      <c r="B216" t="s">
        <v>2541</v>
      </c>
      <c r="H216" s="29"/>
    </row>
    <row r="217" spans="1:14" x14ac:dyDescent="0.35">
      <c r="D217" t="s">
        <v>2545</v>
      </c>
      <c r="G217" s="6">
        <f>SUMPRODUCT(F218:F223,G218:G223)</f>
        <v>1021.2200000000001</v>
      </c>
      <c r="H217" s="29"/>
    </row>
    <row r="218" spans="1:14" x14ac:dyDescent="0.35">
      <c r="E218" t="str">
        <f>stage!$E$86</f>
        <v>Motorized 462-X-M stage - diy, pulley - 1 &lt;</v>
      </c>
      <c r="F218">
        <v>1</v>
      </c>
      <c r="G218" s="6">
        <f>stage!$H$86</f>
        <v>856.58</v>
      </c>
      <c r="H218" s="29"/>
      <c r="J218"/>
      <c r="K218"/>
      <c r="L218"/>
      <c r="M218"/>
    </row>
    <row r="219" spans="1:14" x14ac:dyDescent="0.35">
      <c r="E219" t="str">
        <f>'parts-vendors'!E150</f>
        <v>MB4 - Aluminum Breadboard 4" x 6" x 1/2", 1/4"-20 Taps</v>
      </c>
      <c r="F219">
        <v>1</v>
      </c>
      <c r="G219" s="6">
        <f>'parts-vendors'!G150</f>
        <v>44.13</v>
      </c>
      <c r="H219" s="29" t="str">
        <f>'parts-vendors'!H150</f>
        <v>https://www.thorlabs.com/thorproduct.cfm?partnumber=MB4</v>
      </c>
      <c r="I219" t="str">
        <f>'parts-vendors'!I150</f>
        <v>thorlabs</v>
      </c>
      <c r="J219" t="str">
        <f>'parts-vendors'!J150</f>
        <v>MB4</v>
      </c>
      <c r="K219">
        <f>'parts-vendors'!K150</f>
        <v>0</v>
      </c>
      <c r="L219">
        <f>'parts-vendors'!L150</f>
        <v>0</v>
      </c>
      <c r="M219">
        <f>'parts-vendors'!M150</f>
        <v>0</v>
      </c>
    </row>
    <row r="220" spans="1:14" x14ac:dyDescent="0.35">
      <c r="E220" s="29" t="str">
        <f>common!$D$21</f>
        <v>1.5" post assembly &lt;</v>
      </c>
      <c r="F220">
        <v>4</v>
      </c>
      <c r="G220" s="11">
        <f>common!$G$21</f>
        <v>12.19</v>
      </c>
      <c r="H220" s="29"/>
      <c r="J220"/>
      <c r="K220"/>
      <c r="L220"/>
      <c r="M220"/>
    </row>
    <row r="221" spans="1:14" x14ac:dyDescent="0.35">
      <c r="E221" s="29" t="str">
        <f>'parts-vendors'!E16</f>
        <v>BE1 - Ø1.25" Studded Pedestal Base Adapter, 1/4"-20 Thread</v>
      </c>
      <c r="F221">
        <v>4</v>
      </c>
      <c r="G221" s="11">
        <f>'parts-vendors'!G16</f>
        <v>9.49</v>
      </c>
      <c r="H221" s="29" t="str">
        <f>'parts-vendors'!H16</f>
        <v>https://www.thorlabs.com/thorproduct.cfm?partnumber#BE1-P5</v>
      </c>
      <c r="I221" t="str">
        <f>'parts-vendors'!I16</f>
        <v>thorlabs</v>
      </c>
      <c r="J221" t="str">
        <f>'parts-vendors'!J16</f>
        <v>BE1</v>
      </c>
      <c r="K221">
        <f>'parts-vendors'!K16</f>
        <v>0</v>
      </c>
      <c r="L221">
        <f>'parts-vendors'!L16</f>
        <v>0</v>
      </c>
      <c r="M221">
        <f>'parts-vendors'!M16</f>
        <v>0</v>
      </c>
    </row>
    <row r="222" spans="1:14" x14ac:dyDescent="0.35">
      <c r="E222" t="str">
        <f>'parts-vendors'!E21</f>
        <v xml:space="preserve">CF038-P5 - Clamping Fork, 0.38" Counterbored Slot, Universal, 5 Pack </v>
      </c>
      <c r="F222" s="6">
        <v>0.6</v>
      </c>
      <c r="G222" s="6">
        <f>'parts-vendors'!G21</f>
        <v>41.4</v>
      </c>
      <c r="H222" s="29" t="str">
        <f>'parts-vendors'!H21</f>
        <v>https://www.thorlabs.com/thorproduct.cfm?partnumber=CF038-P5</v>
      </c>
      <c r="I222" t="str">
        <f>'parts-vendors'!I21</f>
        <v>thorlabs</v>
      </c>
      <c r="J222" s="14" t="str">
        <f>'parts-vendors'!J21</f>
        <v>CF038-P5</v>
      </c>
      <c r="K222">
        <f>'parts-vendors'!K21</f>
        <v>0</v>
      </c>
      <c r="L222">
        <f>'parts-vendors'!L21</f>
        <v>0</v>
      </c>
      <c r="M222">
        <f>'parts-vendors'!M21</f>
        <v>0</v>
      </c>
    </row>
    <row r="223" spans="1:14" x14ac:dyDescent="0.35">
      <c r="A223" t="s">
        <v>17</v>
      </c>
      <c r="B223" t="s">
        <v>17</v>
      </c>
      <c r="D223" t="s">
        <v>17</v>
      </c>
      <c r="E223" t="str">
        <f>'parts-vendors'!E22</f>
        <v>CF125 - Clamping Fork, 1.24" Counterbored Slot, Universal</v>
      </c>
      <c r="F223">
        <v>1</v>
      </c>
      <c r="G223" s="6">
        <f>'parts-vendors'!G22</f>
        <v>8.9499999999999993</v>
      </c>
      <c r="H223" s="29" t="str">
        <f>'parts-vendors'!H22</f>
        <v>https://www.thorlabs.com/thorproduct.cfm?partnumber#CF125#ad-image-0</v>
      </c>
      <c r="I223" t="str">
        <f>'parts-vendors'!I22</f>
        <v>thorlabs</v>
      </c>
      <c r="J223" t="str">
        <f>'parts-vendors'!J22</f>
        <v>CF125</v>
      </c>
      <c r="K223">
        <f>'parts-vendors'!K22</f>
        <v>0</v>
      </c>
      <c r="L223">
        <f>'parts-vendors'!L22</f>
        <v>0</v>
      </c>
      <c r="M223">
        <f>'parts-vendors'!M22</f>
        <v>0</v>
      </c>
    </row>
    <row r="224" spans="1:14" x14ac:dyDescent="0.35">
      <c r="H224" s="29"/>
      <c r="J224"/>
      <c r="K224"/>
      <c r="L224"/>
      <c r="M224"/>
    </row>
    <row r="226" spans="4:13" x14ac:dyDescent="0.35">
      <c r="H226" s="29"/>
      <c r="J226"/>
      <c r="K226"/>
      <c r="L226"/>
      <c r="M226"/>
    </row>
    <row r="227" spans="4:13" x14ac:dyDescent="0.35">
      <c r="H227" s="29"/>
      <c r="J227"/>
      <c r="K227"/>
      <c r="L227"/>
      <c r="M227"/>
    </row>
    <row r="228" spans="4:13" x14ac:dyDescent="0.35">
      <c r="H228" s="29"/>
      <c r="J228"/>
      <c r="K228"/>
      <c r="L228"/>
      <c r="M228"/>
    </row>
    <row r="229" spans="4:13" x14ac:dyDescent="0.35">
      <c r="H229" s="29"/>
      <c r="J229"/>
      <c r="K229"/>
      <c r="L229"/>
      <c r="M229"/>
    </row>
    <row r="231" spans="4:13" x14ac:dyDescent="0.35">
      <c r="H231" s="29"/>
      <c r="J231"/>
      <c r="K231"/>
      <c r="L231"/>
      <c r="M231"/>
    </row>
    <row r="233" spans="4:13" x14ac:dyDescent="0.35">
      <c r="D233" s="21"/>
      <c r="J233"/>
      <c r="K233"/>
      <c r="L233"/>
      <c r="M233"/>
    </row>
    <row r="235" spans="4:13" x14ac:dyDescent="0.35">
      <c r="D235" s="21"/>
      <c r="J235"/>
      <c r="K235"/>
      <c r="L235"/>
      <c r="M235"/>
    </row>
    <row r="236" spans="4:13" x14ac:dyDescent="0.35">
      <c r="H236" s="29"/>
      <c r="J236"/>
      <c r="K236"/>
      <c r="L236"/>
      <c r="M236"/>
    </row>
    <row r="237" spans="4:13" x14ac:dyDescent="0.35">
      <c r="E237" s="29"/>
      <c r="H237" s="29"/>
      <c r="J237"/>
      <c r="K237"/>
      <c r="L237"/>
      <c r="M237"/>
    </row>
    <row r="238" spans="4:13" x14ac:dyDescent="0.35">
      <c r="H238" s="29"/>
      <c r="J238"/>
      <c r="K238"/>
      <c r="L238"/>
      <c r="M238"/>
    </row>
    <row r="239" spans="4:13" x14ac:dyDescent="0.35">
      <c r="H239" s="29"/>
      <c r="J239"/>
      <c r="K239"/>
      <c r="L239"/>
      <c r="M239"/>
    </row>
    <row r="240" spans="4:13" x14ac:dyDescent="0.35">
      <c r="H240" s="29"/>
      <c r="J240"/>
      <c r="K240"/>
      <c r="L240"/>
      <c r="M240"/>
    </row>
    <row r="241" spans="7:8" customFormat="1" x14ac:dyDescent="0.35">
      <c r="G241" s="6"/>
      <c r="H241" s="29"/>
    </row>
    <row r="242" spans="7:8" customFormat="1" x14ac:dyDescent="0.35">
      <c r="G242" s="6"/>
      <c r="H242" s="29"/>
    </row>
    <row r="243" spans="7:8" customFormat="1" x14ac:dyDescent="0.35">
      <c r="G243" s="6"/>
      <c r="H243" s="29"/>
    </row>
    <row r="244" spans="7:8" customFormat="1" x14ac:dyDescent="0.35">
      <c r="G244" s="6"/>
      <c r="H244" s="29"/>
    </row>
    <row r="245" spans="7:8" customFormat="1" x14ac:dyDescent="0.35">
      <c r="G245" s="6"/>
      <c r="H245" s="29"/>
    </row>
    <row r="249" spans="7:8" customFormat="1" x14ac:dyDescent="0.35">
      <c r="G249" s="6"/>
      <c r="H249" s="29"/>
    </row>
  </sheetData>
  <hyperlinks>
    <hyperlink ref="H4" r:id="rId1" xr:uid="{00000000-0004-0000-0600-000000000000}"/>
    <hyperlink ref="H11" r:id="rId2" xr:uid="{00000000-0004-0000-0600-000001000000}"/>
    <hyperlink ref="H15" r:id="rId3" xr:uid="{00000000-0004-0000-0600-000002000000}"/>
    <hyperlink ref="H20" r:id="rId4" xr:uid="{00000000-0004-0000-0600-000003000000}"/>
    <hyperlink ref="K20" r:id="rId5" xr:uid="{00000000-0004-0000-0600-000004000000}"/>
    <hyperlink ref="H21" r:id="rId6" xr:uid="{00000000-0004-0000-0600-000005000000}"/>
    <hyperlink ref="K21" r:id="rId7" xr:uid="{00000000-0004-0000-0600-000006000000}"/>
    <hyperlink ref="H25" r:id="rId8" xr:uid="{00000000-0004-0000-0600-000007000000}"/>
    <hyperlink ref="K25" r:id="rId9" xr:uid="{00000000-0004-0000-0600-000008000000}"/>
    <hyperlink ref="K166" r:id="rId10" xr:uid="{00000000-0004-0000-0600-000009000000}"/>
    <hyperlink ref="H167" r:id="rId11" xr:uid="{00000000-0004-0000-0600-00000A000000}"/>
    <hyperlink ref="K167" r:id="rId12" xr:uid="{00000000-0004-0000-0600-00000B000000}"/>
    <hyperlink ref="H168" r:id="rId13" xr:uid="{00000000-0004-0000-0600-00000C000000}"/>
    <hyperlink ref="H169" r:id="rId14" display="https://www.thorlabs.com/thorproduct.cfm?partnumber=SM1A39" xr:uid="{00000000-0004-0000-0600-00000D000000}"/>
    <hyperlink ref="H171" r:id="rId15" xr:uid="{00000000-0004-0000-0600-00000E000000}"/>
    <hyperlink ref="K171" r:id="rId16" xr:uid="{00000000-0004-0000-0600-00000F000000}"/>
    <hyperlink ref="H172" r:id="rId17" display="https://www.thorlabs.com/thorproduct.cfm?partnumber=SM1A39" xr:uid="{00000000-0004-0000-0600-000010000000}"/>
    <hyperlink ref="H186" r:id="rId18" xr:uid="{00000000-0004-0000-0600-000011000000}"/>
    <hyperlink ref="K186" r:id="rId19" xr:uid="{00000000-0004-0000-0600-000012000000}"/>
    <hyperlink ref="H187" r:id="rId20" xr:uid="{00000000-0004-0000-0600-000013000000}"/>
    <hyperlink ref="K187" r:id="rId21" xr:uid="{00000000-0004-0000-0600-000014000000}"/>
    <hyperlink ref="H189" r:id="rId22" xr:uid="{00000000-0004-0000-0600-000015000000}"/>
    <hyperlink ref="H194" r:id="rId23" xr:uid="{00000000-0004-0000-0600-000016000000}"/>
    <hyperlink ref="K194" r:id="rId24" xr:uid="{00000000-0004-0000-0600-000017000000}"/>
    <hyperlink ref="H210" r:id="rId25" xr:uid="{00000000-0004-0000-0600-000018000000}"/>
    <hyperlink ref="K210" r:id="rId26" xr:uid="{00000000-0004-0000-0600-000019000000}"/>
    <hyperlink ref="H211" r:id="rId27" xr:uid="{00000000-0004-0000-0600-00001A000000}"/>
    <hyperlink ref="K211" r:id="rId28" xr:uid="{00000000-0004-0000-0600-00001B000000}"/>
    <hyperlink ref="H68" r:id="rId29" display="https://www.semrock.com/FilterDetails.aspx?id=FF562-Di03-25x36 " xr:uid="{00000000-0004-0000-0600-00001C000000}"/>
    <hyperlink ref="H69" r:id="rId30" display="https://www.thorlabs.com/thorproduct.cfm?partnumber=FGB39 " xr:uid="{00000000-0004-0000-0600-00001D000000}"/>
    <hyperlink ref="H70" r:id="rId31" display="https://www.semrock.com/FilterDetails.aspx?id=FF01-514/30-25 " xr:uid="{00000000-0004-0000-0600-00001E000000}"/>
    <hyperlink ref="H90" r:id="rId32" display="https://www.thorlabs.com/thorproduct.cfm?partnumber=LA1708-A " xr:uid="{00000000-0004-0000-0600-00001F000000}"/>
    <hyperlink ref="H91" r:id="rId33" display="https://www.thorlabs.com/thorproduct.cfm?partnumber=LA1951-A " xr:uid="{00000000-0004-0000-0600-000020000000}"/>
    <hyperlink ref="H88" r:id="rId34" display="https://www.thorlabs.com/thorproduct.cfm?partnumber=LA1274-A" xr:uid="{00000000-0004-0000-0600-000021000000}"/>
    <hyperlink ref="K140" r:id="rId35" xr:uid="{00000000-0004-0000-0600-000022000000}"/>
    <hyperlink ref="H145" r:id="rId36" display="https://www.thorlabs.com/thorproduct.cfm?partnumber=C4W-CC" xr:uid="{00000000-0004-0000-0600-000023000000}"/>
    <hyperlink ref="H58" r:id="rId37" display="https://www.semrock.com/FilterDetails.aspx?id=FF01-890/SP-25" xr:uid="{00000000-0004-0000-0600-000025000000}"/>
    <hyperlink ref="H72" r:id="rId38" display="https://www.semrock.com/FilterDetails.aspx?id=FF01-609/54-25" xr:uid="{00000000-0004-0000-0600-000026000000}"/>
    <hyperlink ref="H73" r:id="rId39" display="https://www.semrock.com/FilterDetails.aspx?id=FF01-600/52-25" xr:uid="{00000000-0004-0000-0600-000027000000}"/>
    <hyperlink ref="H75" r:id="rId40" xr:uid="{00000000-0004-0000-0600-000028000000}"/>
    <hyperlink ref="H77" r:id="rId41" display="https://www.semrock.com/FilterDetails.aspx?id=FF640-FDi02-t3-25x36" xr:uid="{00000000-0004-0000-0600-000029000000}"/>
    <hyperlink ref="H78" r:id="rId42" display="https://www.semrock.com/FilterDetails.aspx?id=FF640-FDi01-25x36" xr:uid="{00000000-0004-0000-0600-00002A000000}"/>
    <hyperlink ref="H79" r:id="rId43" display="https://www.semrock.com/FilterDetails.aspx?id=FF660-Di02-25x36" xr:uid="{00000000-0004-0000-0600-00002B000000}"/>
    <hyperlink ref="K9" r:id="rId44" xr:uid="{00000000-0004-0000-0600-00002C000000}"/>
    <hyperlink ref="H118" r:id="rId45" display="https://www.thorlabs.com/thorproduct.cfm?partnumber=SM1L03" xr:uid="{00000000-0004-0000-0600-00002D000000}"/>
    <hyperlink ref="H114" r:id="rId46" display="https://www.thorlabs.com/thorproduct.cfm?partnumber=CP03" xr:uid="{00000000-0004-0000-0600-00002E000000}"/>
    <hyperlink ref="H117" r:id="rId47" display="https://www.thorlabs.com/thorproduct.cfm?partnumber=CP03" xr:uid="{00000000-0004-0000-0600-00002F000000}"/>
    <hyperlink ref="H115" r:id="rId48" display="https://www.thorlabs.com/thorproduct.cfm?partnumber=SM30L05" xr:uid="{00000000-0004-0000-0600-000030000000}"/>
    <hyperlink ref="H116" r:id="rId49" display="https://www.thorlabs.com/thorproduct.cfm?partnumber=SM1A16" xr:uid="{00000000-0004-0000-0600-000031000000}"/>
    <hyperlink ref="H87" r:id="rId50" display="https://www.thorlabs.com/thorproduct.cfm?partnumber=LA1805-A" xr:uid="{00000000-0004-0000-0600-000032000000}"/>
    <hyperlink ref="K111" r:id="rId51" xr:uid="{00000000-0004-0000-0600-000033000000}"/>
    <hyperlink ref="H26" r:id="rId52" xr:uid="{00000000-0004-0000-0600-000034000000}"/>
    <hyperlink ref="H181" r:id="rId53" display="https://www.thorlabs.com/thorproduct.cfm?partnumber=SM1L10 " xr:uid="{00000000-0004-0000-0600-000035000000}"/>
    <hyperlink ref="H176" r:id="rId54" display="https://www.thorlabs.com/thorproduct.cfm?partnumber=SM1L10 " xr:uid="{00000000-0004-0000-0600-000036000000}"/>
    <hyperlink ref="H5" r:id="rId55" xr:uid="{00000000-0004-0000-0600-000037000000}"/>
    <hyperlink ref="H63" r:id="rId56" display="https://www.semrock.com/FilterDetails.aspx?id=FF562-Di03-25x36 " xr:uid="{00000000-0004-0000-0600-000038000000}"/>
    <hyperlink ref="H65" r:id="rId57" display="https://www.thorlabs.com/thorproduct.cfm?partnumber=FGB39 " xr:uid="{00000000-0004-0000-0600-000039000000}"/>
    <hyperlink ref="H66" r:id="rId58" display="https://www.semrock.com/FilterDetails.aspx?id=FF01-514/30-25 " xr:uid="{00000000-0004-0000-0600-00003A000000}"/>
    <hyperlink ref="H23" r:id="rId59" xr:uid="{00000000-0004-0000-0600-00003B000000}"/>
    <hyperlink ref="H28" r:id="rId60" xr:uid="{00000000-0004-0000-0600-00003C000000}"/>
    <hyperlink ref="K202" r:id="rId61" xr:uid="{00000000-0004-0000-0600-00003D000000}"/>
    <hyperlink ref="H57" r:id="rId62" xr:uid="{3B08020C-73AB-4FB9-8637-3936F101DA26}"/>
  </hyperlink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51"/>
  <sheetViews>
    <sheetView showZeros="0" zoomScaleNormal="100" workbookViewId="0">
      <pane ySplit="1" topLeftCell="A98" activePane="bottomLeft" state="frozen"/>
      <selection pane="bottomLeft" activeCell="M116" sqref="M116"/>
    </sheetView>
  </sheetViews>
  <sheetFormatPr defaultColWidth="8.26953125" defaultRowHeight="14.5" x14ac:dyDescent="0.35"/>
  <cols>
    <col min="1" max="1" width="5" customWidth="1"/>
    <col min="2" max="2" width="5.1796875" customWidth="1"/>
    <col min="3" max="3" width="6.26953125" customWidth="1"/>
    <col min="4" max="4" width="12.81640625" customWidth="1"/>
    <col min="5" max="5" width="66.7265625" customWidth="1"/>
    <col min="6" max="6" width="5" customWidth="1"/>
    <col min="7" max="7" width="8.81640625" customWidth="1"/>
    <col min="8" max="8" width="3.54296875" customWidth="1"/>
    <col min="9" max="9" width="7.54296875" customWidth="1"/>
    <col min="10" max="10" width="9" customWidth="1"/>
    <col min="11" max="11" width="3.7265625" customWidth="1"/>
    <col min="12" max="12" width="4" customWidth="1"/>
    <col min="13" max="13" width="4.81640625" customWidth="1"/>
    <col min="14" max="14" width="44.453125" customWidth="1"/>
    <col min="15" max="15" width="4.1796875" customWidth="1"/>
  </cols>
  <sheetData>
    <row r="1" spans="1:15" s="9" customFormat="1" x14ac:dyDescent="0.35">
      <c r="A1" s="9" t="s">
        <v>0</v>
      </c>
      <c r="B1" s="9" t="s">
        <v>1</v>
      </c>
      <c r="C1" s="9" t="s">
        <v>2</v>
      </c>
      <c r="D1" s="9" t="s">
        <v>931</v>
      </c>
      <c r="E1" s="3" t="s">
        <v>53</v>
      </c>
      <c r="F1" s="3" t="s">
        <v>54</v>
      </c>
      <c r="G1" s="3" t="s">
        <v>55</v>
      </c>
      <c r="H1" s="3" t="s">
        <v>56</v>
      </c>
      <c r="I1" s="3" t="s">
        <v>57</v>
      </c>
      <c r="J1" s="3" t="s">
        <v>58</v>
      </c>
      <c r="K1" s="3" t="s">
        <v>6</v>
      </c>
      <c r="L1" s="13" t="s">
        <v>59</v>
      </c>
      <c r="M1" s="13" t="s">
        <v>1310</v>
      </c>
      <c r="N1" s="1" t="s">
        <v>7</v>
      </c>
      <c r="O1" s="3"/>
    </row>
    <row r="2" spans="1:15" x14ac:dyDescent="0.35">
      <c r="C2" t="s">
        <v>1467</v>
      </c>
      <c r="D2" t="s">
        <v>1468</v>
      </c>
      <c r="G2">
        <f>SUMPRODUCT(F3:F4,G3:G4)</f>
        <v>13.28</v>
      </c>
    </row>
    <row r="3" spans="1:15" x14ac:dyDescent="0.35">
      <c r="E3" t="s">
        <v>1469</v>
      </c>
      <c r="F3">
        <v>1</v>
      </c>
      <c r="G3">
        <v>7.93</v>
      </c>
      <c r="H3" s="29" t="s">
        <v>1470</v>
      </c>
      <c r="I3" t="s">
        <v>67</v>
      </c>
      <c r="J3" t="s">
        <v>136</v>
      </c>
    </row>
    <row r="4" spans="1:15" x14ac:dyDescent="0.35">
      <c r="D4" t="s">
        <v>17</v>
      </c>
      <c r="E4" t="s">
        <v>1471</v>
      </c>
      <c r="F4">
        <v>1</v>
      </c>
      <c r="G4">
        <v>5.35</v>
      </c>
      <c r="H4" s="29" t="s">
        <v>1472</v>
      </c>
      <c r="I4" t="s">
        <v>67</v>
      </c>
      <c r="J4" t="s">
        <v>162</v>
      </c>
    </row>
    <row r="5" spans="1:15" x14ac:dyDescent="0.35">
      <c r="D5" t="s">
        <v>1473</v>
      </c>
      <c r="G5">
        <f>SUMPRODUCT(F6:F7,G6:G7)</f>
        <v>14.1</v>
      </c>
    </row>
    <row r="6" spans="1:15" x14ac:dyDescent="0.35">
      <c r="E6" t="s">
        <v>1474</v>
      </c>
      <c r="F6">
        <v>1</v>
      </c>
      <c r="G6">
        <v>8.52</v>
      </c>
      <c r="H6" s="29" t="s">
        <v>1475</v>
      </c>
      <c r="I6" t="s">
        <v>67</v>
      </c>
      <c r="J6" t="s">
        <v>140</v>
      </c>
    </row>
    <row r="7" spans="1:15" x14ac:dyDescent="0.35">
      <c r="D7" t="s">
        <v>17</v>
      </c>
      <c r="E7" t="s">
        <v>1476</v>
      </c>
      <c r="F7">
        <v>1</v>
      </c>
      <c r="G7">
        <v>5.58</v>
      </c>
      <c r="H7" s="29" t="s">
        <v>1477</v>
      </c>
      <c r="I7" t="s">
        <v>67</v>
      </c>
      <c r="J7" t="s">
        <v>166</v>
      </c>
    </row>
    <row r="8" spans="1:15" x14ac:dyDescent="0.35">
      <c r="D8" t="s">
        <v>1478</v>
      </c>
      <c r="G8">
        <f>SUMPRODUCT(F9:F11,G9:G11)</f>
        <v>18.64</v>
      </c>
    </row>
    <row r="9" spans="1:15" x14ac:dyDescent="0.35">
      <c r="E9" t="s">
        <v>1469</v>
      </c>
      <c r="F9">
        <v>1</v>
      </c>
      <c r="G9">
        <v>7.93</v>
      </c>
      <c r="H9" s="29" t="s">
        <v>1470</v>
      </c>
      <c r="I9" t="s">
        <v>67</v>
      </c>
      <c r="J9" t="s">
        <v>136</v>
      </c>
    </row>
    <row r="10" spans="1:15" x14ac:dyDescent="0.35">
      <c r="E10" t="s">
        <v>1471</v>
      </c>
      <c r="F10">
        <v>1</v>
      </c>
      <c r="G10">
        <v>5.35</v>
      </c>
      <c r="H10" s="29" t="s">
        <v>1472</v>
      </c>
      <c r="I10" t="s">
        <v>67</v>
      </c>
      <c r="J10" t="s">
        <v>162</v>
      </c>
    </row>
    <row r="11" spans="1:15" x14ac:dyDescent="0.35">
      <c r="D11" t="s">
        <v>17</v>
      </c>
      <c r="E11" t="s">
        <v>1479</v>
      </c>
      <c r="F11">
        <v>1</v>
      </c>
      <c r="G11">
        <v>5.36</v>
      </c>
      <c r="H11" s="29" t="s">
        <v>1480</v>
      </c>
      <c r="I11" t="s">
        <v>67</v>
      </c>
      <c r="J11" t="s">
        <v>103</v>
      </c>
    </row>
    <row r="12" spans="1:15" x14ac:dyDescent="0.35">
      <c r="D12" t="s">
        <v>1481</v>
      </c>
      <c r="G12">
        <f>SUMPRODUCT(F13:F15,G13:G15)</f>
        <v>19.46</v>
      </c>
    </row>
    <row r="13" spans="1:15" x14ac:dyDescent="0.35">
      <c r="E13" t="s">
        <v>1474</v>
      </c>
      <c r="F13">
        <v>1</v>
      </c>
      <c r="G13">
        <v>8.52</v>
      </c>
      <c r="H13" s="29" t="s">
        <v>1475</v>
      </c>
      <c r="I13" t="s">
        <v>67</v>
      </c>
      <c r="J13" t="s">
        <v>140</v>
      </c>
    </row>
    <row r="14" spans="1:15" x14ac:dyDescent="0.35">
      <c r="E14" t="s">
        <v>1476</v>
      </c>
      <c r="F14">
        <v>1</v>
      </c>
      <c r="G14">
        <v>5.58</v>
      </c>
      <c r="H14" s="29" t="s">
        <v>1477</v>
      </c>
      <c r="I14" t="s">
        <v>67</v>
      </c>
      <c r="J14" t="s">
        <v>166</v>
      </c>
    </row>
    <row r="15" spans="1:15" x14ac:dyDescent="0.35">
      <c r="C15" t="s">
        <v>17</v>
      </c>
      <c r="D15" t="s">
        <v>17</v>
      </c>
      <c r="E15" t="s">
        <v>1479</v>
      </c>
      <c r="F15">
        <v>1</v>
      </c>
      <c r="G15">
        <v>5.36</v>
      </c>
      <c r="H15" s="29" t="s">
        <v>1480</v>
      </c>
      <c r="I15" t="s">
        <v>67</v>
      </c>
      <c r="J15" t="s">
        <v>103</v>
      </c>
    </row>
    <row r="16" spans="1:15" x14ac:dyDescent="0.35">
      <c r="H16" s="29"/>
    </row>
    <row r="17" spans="3:10" x14ac:dyDescent="0.35">
      <c r="C17" t="s">
        <v>1482</v>
      </c>
      <c r="H17" s="29"/>
    </row>
    <row r="18" spans="3:10" x14ac:dyDescent="0.35">
      <c r="D18" t="s">
        <v>1483</v>
      </c>
      <c r="G18">
        <f>SUMPRODUCT(F19:F21,G19:G21)</f>
        <v>15500</v>
      </c>
    </row>
    <row r="19" spans="3:10" x14ac:dyDescent="0.35">
      <c r="E19" t="s">
        <v>924</v>
      </c>
      <c r="F19">
        <v>1</v>
      </c>
      <c r="G19">
        <v>11300</v>
      </c>
    </row>
    <row r="20" spans="3:10" x14ac:dyDescent="0.35">
      <c r="E20" t="s">
        <v>925</v>
      </c>
      <c r="F20">
        <v>1</v>
      </c>
      <c r="G20">
        <v>4200</v>
      </c>
    </row>
    <row r="21" spans="3:10" x14ac:dyDescent="0.35">
      <c r="C21" t="s">
        <v>17</v>
      </c>
      <c r="D21" t="s">
        <v>17</v>
      </c>
      <c r="E21" t="s">
        <v>926</v>
      </c>
      <c r="F21">
        <v>3</v>
      </c>
      <c r="H21" s="29" t="s">
        <v>927</v>
      </c>
    </row>
    <row r="23" spans="3:10" x14ac:dyDescent="0.35">
      <c r="C23" t="s">
        <v>1484</v>
      </c>
    </row>
    <row r="24" spans="3:10" x14ac:dyDescent="0.35">
      <c r="D24" t="s">
        <v>1485</v>
      </c>
    </row>
    <row r="25" spans="3:10" x14ac:dyDescent="0.35">
      <c r="D25" t="s">
        <v>17</v>
      </c>
      <c r="E25" t="s">
        <v>1486</v>
      </c>
      <c r="F25">
        <v>1</v>
      </c>
    </row>
    <row r="26" spans="3:10" x14ac:dyDescent="0.35">
      <c r="D26" t="s">
        <v>1487</v>
      </c>
      <c r="G26">
        <f>SUMPRODUCT(F27:F31,G27:G31)</f>
        <v>129.6</v>
      </c>
    </row>
    <row r="27" spans="3:10" x14ac:dyDescent="0.35">
      <c r="E27" t="s">
        <v>1488</v>
      </c>
      <c r="F27">
        <v>1</v>
      </c>
    </row>
    <row r="28" spans="3:10" x14ac:dyDescent="0.35">
      <c r="E28" t="s">
        <v>1489</v>
      </c>
      <c r="F28">
        <v>1</v>
      </c>
      <c r="I28" t="s">
        <v>1225</v>
      </c>
    </row>
    <row r="29" spans="3:10" x14ac:dyDescent="0.35">
      <c r="E29" t="s">
        <v>1022</v>
      </c>
      <c r="F29">
        <v>1</v>
      </c>
      <c r="G29">
        <v>42.2</v>
      </c>
      <c r="H29" s="29" t="s">
        <v>1490</v>
      </c>
      <c r="I29" t="s">
        <v>67</v>
      </c>
      <c r="J29" t="s">
        <v>299</v>
      </c>
    </row>
    <row r="30" spans="3:10" x14ac:dyDescent="0.35">
      <c r="E30" t="s">
        <v>1491</v>
      </c>
      <c r="F30">
        <v>1</v>
      </c>
      <c r="G30">
        <v>67.63</v>
      </c>
      <c r="H30" s="29" t="s">
        <v>1492</v>
      </c>
      <c r="I30" t="s">
        <v>67</v>
      </c>
      <c r="J30" t="s">
        <v>221</v>
      </c>
    </row>
    <row r="31" spans="3:10" x14ac:dyDescent="0.35">
      <c r="D31" t="s">
        <v>17</v>
      </c>
      <c r="E31" t="s">
        <v>368</v>
      </c>
      <c r="F31">
        <v>1</v>
      </c>
      <c r="G31">
        <v>19.77</v>
      </c>
      <c r="H31" s="29" t="s">
        <v>1493</v>
      </c>
      <c r="I31" t="s">
        <v>67</v>
      </c>
      <c r="J31" t="s">
        <v>1494</v>
      </c>
    </row>
    <row r="32" spans="3:10" x14ac:dyDescent="0.35">
      <c r="D32" t="s">
        <v>1495</v>
      </c>
      <c r="G32">
        <f>SUMPRODUCT(F33,G33)</f>
        <v>33.86</v>
      </c>
    </row>
    <row r="33" spans="4:10" x14ac:dyDescent="0.35">
      <c r="D33" t="s">
        <v>17</v>
      </c>
      <c r="E33" t="s">
        <v>414</v>
      </c>
      <c r="F33">
        <v>1</v>
      </c>
      <c r="G33">
        <v>33.86</v>
      </c>
      <c r="H33" s="29" t="s">
        <v>1496</v>
      </c>
      <c r="I33" t="s">
        <v>67</v>
      </c>
      <c r="J33" t="s">
        <v>416</v>
      </c>
    </row>
    <row r="34" spans="4:10" x14ac:dyDescent="0.35">
      <c r="D34" t="s">
        <v>1497</v>
      </c>
      <c r="G34">
        <f>SUMPRODUCT(F35:F37,G35:G37)</f>
        <v>395.57000000000005</v>
      </c>
    </row>
    <row r="35" spans="4:10" x14ac:dyDescent="0.35">
      <c r="E35" t="s">
        <v>1022</v>
      </c>
      <c r="F35">
        <v>1</v>
      </c>
      <c r="G35">
        <v>42.2</v>
      </c>
      <c r="H35" s="29" t="s">
        <v>1490</v>
      </c>
      <c r="I35" t="s">
        <v>67</v>
      </c>
      <c r="J35" t="s">
        <v>299</v>
      </c>
    </row>
    <row r="36" spans="4:10" x14ac:dyDescent="0.35">
      <c r="E36" t="s">
        <v>341</v>
      </c>
      <c r="F36">
        <v>1</v>
      </c>
      <c r="G36">
        <v>210.53</v>
      </c>
      <c r="H36" s="29" t="s">
        <v>1498</v>
      </c>
      <c r="I36" t="s">
        <v>67</v>
      </c>
      <c r="J36" t="s">
        <v>343</v>
      </c>
    </row>
    <row r="37" spans="4:10" x14ac:dyDescent="0.35">
      <c r="D37" t="s">
        <v>17</v>
      </c>
      <c r="E37" t="s">
        <v>1499</v>
      </c>
      <c r="F37">
        <v>1</v>
      </c>
      <c r="G37">
        <v>142.84</v>
      </c>
      <c r="H37" s="29" t="s">
        <v>1500</v>
      </c>
      <c r="I37" t="s">
        <v>67</v>
      </c>
      <c r="J37" t="s">
        <v>1501</v>
      </c>
    </row>
    <row r="38" spans="4:10" x14ac:dyDescent="0.35">
      <c r="D38" t="s">
        <v>1502</v>
      </c>
      <c r="G38">
        <f>SUMPRODUCT(F39,G39)</f>
        <v>52.32</v>
      </c>
    </row>
    <row r="39" spans="4:10" x14ac:dyDescent="0.35">
      <c r="D39" t="s">
        <v>17</v>
      </c>
      <c r="E39" t="s">
        <v>423</v>
      </c>
      <c r="F39">
        <v>4</v>
      </c>
      <c r="G39">
        <v>13.08</v>
      </c>
      <c r="H39" s="29" t="s">
        <v>1503</v>
      </c>
      <c r="I39" t="s">
        <v>67</v>
      </c>
      <c r="J39" t="s">
        <v>425</v>
      </c>
    </row>
    <row r="40" spans="4:10" x14ac:dyDescent="0.35">
      <c r="D40" t="s">
        <v>1504</v>
      </c>
      <c r="G40">
        <f>SUMPRODUCT(F41:F44,G41:G44)</f>
        <v>326.67999999999995</v>
      </c>
    </row>
    <row r="41" spans="4:10" x14ac:dyDescent="0.35">
      <c r="E41" t="s">
        <v>476</v>
      </c>
      <c r="F41">
        <v>1</v>
      </c>
      <c r="G41">
        <v>147.29</v>
      </c>
      <c r="H41" s="29" t="s">
        <v>1505</v>
      </c>
      <c r="I41" t="s">
        <v>67</v>
      </c>
      <c r="J41" t="s">
        <v>478</v>
      </c>
    </row>
    <row r="42" spans="4:10" x14ac:dyDescent="0.35">
      <c r="E42" t="s">
        <v>518</v>
      </c>
      <c r="F42">
        <v>1</v>
      </c>
      <c r="G42">
        <v>104.97</v>
      </c>
      <c r="H42" s="29" t="s">
        <v>1506</v>
      </c>
      <c r="I42" t="s">
        <v>67</v>
      </c>
      <c r="J42" t="s">
        <v>520</v>
      </c>
    </row>
    <row r="43" spans="4:10" x14ac:dyDescent="0.35">
      <c r="E43" t="s">
        <v>227</v>
      </c>
      <c r="F43">
        <v>1</v>
      </c>
      <c r="G43">
        <v>54.65</v>
      </c>
      <c r="H43" s="29" t="s">
        <v>228</v>
      </c>
      <c r="I43" t="s">
        <v>67</v>
      </c>
      <c r="J43" t="s">
        <v>229</v>
      </c>
    </row>
    <row r="44" spans="4:10" x14ac:dyDescent="0.35">
      <c r="D44" t="s">
        <v>17</v>
      </c>
      <c r="E44" t="s">
        <v>368</v>
      </c>
      <c r="F44">
        <v>1</v>
      </c>
      <c r="G44">
        <v>19.77</v>
      </c>
      <c r="H44" s="29" t="s">
        <v>1493</v>
      </c>
      <c r="I44" t="s">
        <v>67</v>
      </c>
      <c r="J44" t="s">
        <v>1494</v>
      </c>
    </row>
    <row r="45" spans="4:10" s="21" customFormat="1" x14ac:dyDescent="0.35">
      <c r="D45" s="21" t="s">
        <v>1484</v>
      </c>
      <c r="G45" s="21">
        <f>SUMPRODUCT(F46:F51,G46:G51)</f>
        <v>1463.1999999999998</v>
      </c>
    </row>
    <row r="46" spans="4:10" x14ac:dyDescent="0.35">
      <c r="E46" t="str">
        <f>$D$26</f>
        <v>galvo with mount &lt;</v>
      </c>
      <c r="F46">
        <v>2</v>
      </c>
      <c r="G46">
        <f>$G$26</f>
        <v>129.6</v>
      </c>
    </row>
    <row r="47" spans="4:10" x14ac:dyDescent="0.35">
      <c r="E47" t="str">
        <f>$E$25</f>
        <v>power source for the cambridge galvo</v>
      </c>
      <c r="F47">
        <v>1</v>
      </c>
      <c r="G47">
        <f>$G$25</f>
        <v>0</v>
      </c>
    </row>
    <row r="48" spans="4:10" x14ac:dyDescent="0.35">
      <c r="E48" t="str">
        <f>$D$32</f>
        <v>galvo 1 - lens 1 rods &lt;</v>
      </c>
      <c r="F48">
        <v>1</v>
      </c>
      <c r="G48">
        <f>$G$32</f>
        <v>33.86</v>
      </c>
    </row>
    <row r="49" spans="3:10" x14ac:dyDescent="0.35">
      <c r="E49" t="str">
        <f>$D$34</f>
        <v>lens with mount &lt;</v>
      </c>
      <c r="F49">
        <v>2</v>
      </c>
      <c r="G49">
        <f>$G$34</f>
        <v>395.57000000000005</v>
      </c>
    </row>
    <row r="50" spans="3:10" x14ac:dyDescent="0.35">
      <c r="E50" t="str">
        <f>$D$38</f>
        <v>lens1 - lens2 rods &lt;</v>
      </c>
      <c r="F50">
        <v>1</v>
      </c>
      <c r="G50">
        <f>$G$38</f>
        <v>52.32</v>
      </c>
    </row>
    <row r="51" spans="3:10" x14ac:dyDescent="0.35">
      <c r="D51" t="s">
        <v>17</v>
      </c>
      <c r="E51" t="str">
        <f>$D$40</f>
        <v>lens2 - galvo2 connector &lt;</v>
      </c>
      <c r="F51">
        <v>1</v>
      </c>
      <c r="G51">
        <f>$G$40</f>
        <v>326.67999999999995</v>
      </c>
    </row>
    <row r="52" spans="3:10" x14ac:dyDescent="0.35">
      <c r="C52" t="s">
        <v>17</v>
      </c>
    </row>
    <row r="53" spans="3:10" x14ac:dyDescent="0.35">
      <c r="C53" t="s">
        <v>1507</v>
      </c>
    </row>
    <row r="54" spans="3:10" x14ac:dyDescent="0.35">
      <c r="D54" t="s">
        <v>1508</v>
      </c>
      <c r="G54">
        <f>SUMPRODUCT(F55:F57,G55:G57)</f>
        <v>347.90000000000003</v>
      </c>
    </row>
    <row r="55" spans="3:10" x14ac:dyDescent="0.35">
      <c r="E55" t="s">
        <v>1509</v>
      </c>
      <c r="F55">
        <v>1</v>
      </c>
      <c r="G55">
        <v>31.79</v>
      </c>
      <c r="H55" s="29" t="s">
        <v>1510</v>
      </c>
      <c r="I55" t="s">
        <v>67</v>
      </c>
      <c r="J55" t="s">
        <v>1511</v>
      </c>
    </row>
    <row r="56" spans="3:10" x14ac:dyDescent="0.35">
      <c r="E56" t="s">
        <v>1512</v>
      </c>
      <c r="F56">
        <v>2</v>
      </c>
      <c r="G56">
        <v>154.5</v>
      </c>
      <c r="H56" s="29" t="s">
        <v>1513</v>
      </c>
      <c r="I56" t="s">
        <v>67</v>
      </c>
      <c r="J56" t="s">
        <v>1514</v>
      </c>
    </row>
    <row r="57" spans="3:10" x14ac:dyDescent="0.35">
      <c r="D57" t="s">
        <v>17</v>
      </c>
      <c r="E57" t="s">
        <v>1515</v>
      </c>
      <c r="F57">
        <v>1</v>
      </c>
      <c r="G57">
        <v>7.11</v>
      </c>
      <c r="H57" s="29" t="s">
        <v>1516</v>
      </c>
      <c r="I57" t="s">
        <v>67</v>
      </c>
      <c r="J57" t="s">
        <v>1517</v>
      </c>
    </row>
    <row r="58" spans="3:10" x14ac:dyDescent="0.35">
      <c r="D58" t="s">
        <v>1518</v>
      </c>
      <c r="G58">
        <f>SUMPRODUCT(F59:F60,G59:G60)</f>
        <v>238.32</v>
      </c>
    </row>
    <row r="59" spans="3:10" x14ac:dyDescent="0.35">
      <c r="E59" t="s">
        <v>341</v>
      </c>
      <c r="F59">
        <v>1</v>
      </c>
      <c r="G59">
        <v>210.53</v>
      </c>
      <c r="H59" s="29" t="s">
        <v>1498</v>
      </c>
      <c r="I59" t="s">
        <v>67</v>
      </c>
      <c r="J59" t="s">
        <v>343</v>
      </c>
    </row>
    <row r="60" spans="3:10" x14ac:dyDescent="0.35">
      <c r="E60" t="s">
        <v>408</v>
      </c>
      <c r="F60">
        <v>1</v>
      </c>
      <c r="G60">
        <v>27.79</v>
      </c>
      <c r="H60" s="29" t="s">
        <v>1519</v>
      </c>
      <c r="I60" t="s">
        <v>67</v>
      </c>
      <c r="J60" t="s">
        <v>410</v>
      </c>
    </row>
    <row r="61" spans="3:10" x14ac:dyDescent="0.35">
      <c r="D61" t="s">
        <v>17</v>
      </c>
      <c r="E61" t="s">
        <v>1520</v>
      </c>
      <c r="F61">
        <v>1</v>
      </c>
      <c r="G61">
        <v>41.12</v>
      </c>
      <c r="H61" s="29" t="s">
        <v>1521</v>
      </c>
      <c r="I61" t="s">
        <v>67</v>
      </c>
      <c r="J61" t="s">
        <v>331</v>
      </c>
    </row>
    <row r="62" spans="3:10" x14ac:dyDescent="0.35">
      <c r="D62" t="s">
        <v>1522</v>
      </c>
      <c r="G62">
        <f>SUMPRODUCT(F63:F67,G63:G67)</f>
        <v>281.54999999999995</v>
      </c>
      <c r="H62" s="29"/>
    </row>
    <row r="63" spans="3:10" x14ac:dyDescent="0.35">
      <c r="E63" t="s">
        <v>1523</v>
      </c>
      <c r="F63">
        <v>1</v>
      </c>
      <c r="G63">
        <v>70.040000000000006</v>
      </c>
      <c r="H63" s="29" t="s">
        <v>1524</v>
      </c>
      <c r="I63" t="s">
        <v>67</v>
      </c>
      <c r="J63" t="s">
        <v>1525</v>
      </c>
    </row>
    <row r="64" spans="3:10" x14ac:dyDescent="0.35">
      <c r="E64" t="s">
        <v>967</v>
      </c>
      <c r="F64">
        <v>1</v>
      </c>
      <c r="G64">
        <v>143.91999999999999</v>
      </c>
      <c r="H64" s="29" t="s">
        <v>968</v>
      </c>
      <c r="I64" t="s">
        <v>67</v>
      </c>
      <c r="J64" t="s">
        <v>232</v>
      </c>
    </row>
    <row r="65" spans="3:10" x14ac:dyDescent="0.35">
      <c r="E65" t="s">
        <v>1526</v>
      </c>
      <c r="F65">
        <v>1</v>
      </c>
      <c r="G65">
        <v>19.91</v>
      </c>
      <c r="H65" s="29" t="s">
        <v>1527</v>
      </c>
      <c r="I65" t="s">
        <v>67</v>
      </c>
      <c r="J65" t="s">
        <v>1528</v>
      </c>
    </row>
    <row r="66" spans="3:10" x14ac:dyDescent="0.35">
      <c r="E66" t="s">
        <v>351</v>
      </c>
      <c r="F66">
        <v>1</v>
      </c>
      <c r="G66">
        <v>31.12</v>
      </c>
      <c r="H66" s="29" t="s">
        <v>352</v>
      </c>
      <c r="I66" t="s">
        <v>67</v>
      </c>
      <c r="J66" t="s">
        <v>353</v>
      </c>
    </row>
    <row r="67" spans="3:10" x14ac:dyDescent="0.35">
      <c r="E67" t="s">
        <v>354</v>
      </c>
      <c r="F67">
        <v>1</v>
      </c>
      <c r="G67">
        <v>16.559999999999999</v>
      </c>
      <c r="H67" s="29" t="s">
        <v>355</v>
      </c>
      <c r="I67" t="s">
        <v>67</v>
      </c>
      <c r="J67" t="s">
        <v>356</v>
      </c>
    </row>
    <row r="68" spans="3:10" x14ac:dyDescent="0.35">
      <c r="D68" t="s">
        <v>17</v>
      </c>
      <c r="E68" t="s">
        <v>1529</v>
      </c>
      <c r="F68">
        <v>1</v>
      </c>
      <c r="H68" s="29"/>
    </row>
    <row r="69" spans="3:10" x14ac:dyDescent="0.35">
      <c r="D69" t="s">
        <v>1530</v>
      </c>
      <c r="G69">
        <f>SUMPRODUCT(F70:F71,G70:G71)</f>
        <v>839.73</v>
      </c>
    </row>
    <row r="70" spans="3:10" x14ac:dyDescent="0.35">
      <c r="E70" t="s">
        <v>1531</v>
      </c>
      <c r="F70">
        <v>1</v>
      </c>
      <c r="G70">
        <v>839.73</v>
      </c>
      <c r="H70" s="29" t="s">
        <v>1532</v>
      </c>
      <c r="I70" t="s">
        <v>67</v>
      </c>
      <c r="J70" t="s">
        <v>1533</v>
      </c>
    </row>
    <row r="71" spans="3:10" x14ac:dyDescent="0.35">
      <c r="D71" t="s">
        <v>17</v>
      </c>
      <c r="E71" t="s">
        <v>1046</v>
      </c>
    </row>
    <row r="72" spans="3:10" s="21" customFormat="1" x14ac:dyDescent="0.35">
      <c r="D72" s="21" t="s">
        <v>1534</v>
      </c>
      <c r="G72" s="21">
        <f>SUMPRODUCT(F73:F76,G73:G76)</f>
        <v>1425.95</v>
      </c>
      <c r="H72" s="17"/>
    </row>
    <row r="73" spans="3:10" x14ac:dyDescent="0.35">
      <c r="E73" t="str">
        <f>$D$58</f>
        <v>60mm plossl mount &lt;</v>
      </c>
      <c r="F73">
        <v>1</v>
      </c>
      <c r="G73">
        <f>$G$58</f>
        <v>238.32</v>
      </c>
      <c r="H73" s="29"/>
    </row>
    <row r="74" spans="3:10" x14ac:dyDescent="0.35">
      <c r="E74" t="str">
        <f>$D$54</f>
        <v>plossl type lens 60mm lens &lt;</v>
      </c>
      <c r="F74">
        <v>1</v>
      </c>
      <c r="G74">
        <f>$G$54</f>
        <v>347.90000000000003</v>
      </c>
      <c r="H74" s="29"/>
    </row>
    <row r="75" spans="3:10" x14ac:dyDescent="0.35">
      <c r="C75" t="s">
        <v>17</v>
      </c>
      <c r="D75" t="s">
        <v>17</v>
      </c>
      <c r="E75" t="str">
        <f>$D$69</f>
        <v>polirization beamsplitter with mount &lt;</v>
      </c>
      <c r="F75">
        <v>1</v>
      </c>
      <c r="G75">
        <f>$G$69</f>
        <v>839.73</v>
      </c>
      <c r="H75" s="29"/>
    </row>
    <row r="76" spans="3:10" x14ac:dyDescent="0.35">
      <c r="H76" s="29"/>
    </row>
    <row r="77" spans="3:10" x14ac:dyDescent="0.35">
      <c r="C77" t="s">
        <v>1535</v>
      </c>
    </row>
    <row r="78" spans="3:10" x14ac:dyDescent="0.35">
      <c r="D78" t="s">
        <v>1536</v>
      </c>
      <c r="G78">
        <f>SUMPRODUCT(F79:F80,G79:G80)</f>
        <v>283.25</v>
      </c>
    </row>
    <row r="79" spans="3:10" x14ac:dyDescent="0.35">
      <c r="E79" t="s">
        <v>1537</v>
      </c>
      <c r="F79">
        <v>1</v>
      </c>
      <c r="G79">
        <v>173.99</v>
      </c>
      <c r="H79" s="29" t="s">
        <v>1538</v>
      </c>
      <c r="I79" t="s">
        <v>67</v>
      </c>
      <c r="J79" t="s">
        <v>1539</v>
      </c>
    </row>
    <row r="80" spans="3:10" x14ac:dyDescent="0.35">
      <c r="D80" t="s">
        <v>17</v>
      </c>
      <c r="E80" t="s">
        <v>954</v>
      </c>
      <c r="F80">
        <v>1</v>
      </c>
      <c r="G80">
        <v>109.26</v>
      </c>
      <c r="H80" s="29" t="s">
        <v>1540</v>
      </c>
      <c r="I80" t="s">
        <v>67</v>
      </c>
      <c r="J80" t="s">
        <v>956</v>
      </c>
    </row>
    <row r="81" spans="4:14" x14ac:dyDescent="0.35">
      <c r="D81" t="s">
        <v>1541</v>
      </c>
      <c r="G81">
        <f>SUMPRODUCT(F82:F83,G82:G83)</f>
        <v>80.11</v>
      </c>
      <c r="N81" t="s">
        <v>1542</v>
      </c>
    </row>
    <row r="82" spans="4:14" x14ac:dyDescent="0.35">
      <c r="E82" t="s">
        <v>423</v>
      </c>
      <c r="F82">
        <v>4</v>
      </c>
      <c r="G82">
        <v>13.08</v>
      </c>
      <c r="H82" s="29" t="s">
        <v>1503</v>
      </c>
      <c r="I82" t="s">
        <v>67</v>
      </c>
      <c r="J82" t="s">
        <v>425</v>
      </c>
    </row>
    <row r="83" spans="4:14" x14ac:dyDescent="0.35">
      <c r="D83" t="s">
        <v>17</v>
      </c>
      <c r="E83" t="s">
        <v>408</v>
      </c>
      <c r="F83">
        <v>1</v>
      </c>
      <c r="G83">
        <v>27.79</v>
      </c>
      <c r="H83" s="29" t="s">
        <v>1519</v>
      </c>
      <c r="I83" t="s">
        <v>67</v>
      </c>
      <c r="J83" t="s">
        <v>410</v>
      </c>
    </row>
    <row r="84" spans="4:14" x14ac:dyDescent="0.35">
      <c r="D84" t="s">
        <v>1543</v>
      </c>
      <c r="G84">
        <f>SUMPRODUCT(F85:F86,G85:G86)</f>
        <v>353.37</v>
      </c>
    </row>
    <row r="85" spans="4:14" x14ac:dyDescent="0.35">
      <c r="E85" t="s">
        <v>341</v>
      </c>
      <c r="F85">
        <v>1</v>
      </c>
      <c r="G85">
        <v>210.53</v>
      </c>
      <c r="H85" s="29" t="s">
        <v>1498</v>
      </c>
      <c r="I85" t="s">
        <v>67</v>
      </c>
      <c r="J85" t="s">
        <v>343</v>
      </c>
    </row>
    <row r="86" spans="4:14" x14ac:dyDescent="0.35">
      <c r="D86" t="s">
        <v>17</v>
      </c>
      <c r="E86" t="s">
        <v>1544</v>
      </c>
      <c r="F86">
        <v>1</v>
      </c>
      <c r="G86">
        <v>142.84</v>
      </c>
      <c r="H86" s="29" t="s">
        <v>1545</v>
      </c>
      <c r="I86" t="s">
        <v>67</v>
      </c>
      <c r="J86" t="s">
        <v>1273</v>
      </c>
    </row>
    <row r="87" spans="4:14" x14ac:dyDescent="0.35">
      <c r="D87" t="s">
        <v>1546</v>
      </c>
      <c r="G87">
        <f>SUMPRODUCT(F88:F89,G88:G89)</f>
        <v>60.89</v>
      </c>
    </row>
    <row r="88" spans="4:14" x14ac:dyDescent="0.35">
      <c r="E88" t="s">
        <v>1520</v>
      </c>
      <c r="F88">
        <v>1</v>
      </c>
      <c r="G88">
        <v>41.12</v>
      </c>
      <c r="H88" s="29" t="s">
        <v>1521</v>
      </c>
      <c r="I88" t="s">
        <v>67</v>
      </c>
      <c r="J88" t="s">
        <v>331</v>
      </c>
    </row>
    <row r="89" spans="4:14" x14ac:dyDescent="0.35">
      <c r="D89" t="s">
        <v>17</v>
      </c>
      <c r="E89" t="s">
        <v>376</v>
      </c>
      <c r="F89">
        <v>1</v>
      </c>
      <c r="G89">
        <v>19.77</v>
      </c>
      <c r="H89" s="29" t="s">
        <v>1547</v>
      </c>
      <c r="I89" t="s">
        <v>67</v>
      </c>
      <c r="J89" t="s">
        <v>378</v>
      </c>
    </row>
    <row r="90" spans="4:14" x14ac:dyDescent="0.35">
      <c r="D90" t="s">
        <v>1548</v>
      </c>
      <c r="G90">
        <f>SUMPRODUCT(F91:F92,G91:G92)</f>
        <v>68.91</v>
      </c>
    </row>
    <row r="91" spans="4:14" x14ac:dyDescent="0.35">
      <c r="E91" t="s">
        <v>1520</v>
      </c>
      <c r="F91">
        <v>1</v>
      </c>
      <c r="G91">
        <v>41.12</v>
      </c>
      <c r="H91" s="29" t="s">
        <v>1521</v>
      </c>
      <c r="I91" t="s">
        <v>67</v>
      </c>
      <c r="J91" t="s">
        <v>331</v>
      </c>
    </row>
    <row r="92" spans="4:14" x14ac:dyDescent="0.35">
      <c r="D92" t="s">
        <v>17</v>
      </c>
      <c r="E92" t="s">
        <v>408</v>
      </c>
      <c r="F92">
        <v>1</v>
      </c>
      <c r="G92">
        <v>27.79</v>
      </c>
      <c r="H92" s="29" t="s">
        <v>1519</v>
      </c>
      <c r="I92" t="s">
        <v>67</v>
      </c>
      <c r="J92" t="s">
        <v>410</v>
      </c>
    </row>
    <row r="93" spans="4:14" x14ac:dyDescent="0.35">
      <c r="D93" t="s">
        <v>1549</v>
      </c>
      <c r="G93">
        <f>SUMPRODUCT(F94:F95,G94:G95)</f>
        <v>353.37</v>
      </c>
    </row>
    <row r="94" spans="4:14" x14ac:dyDescent="0.35">
      <c r="E94" t="s">
        <v>341</v>
      </c>
      <c r="F94">
        <v>1</v>
      </c>
      <c r="G94">
        <v>210.53</v>
      </c>
      <c r="H94" s="29" t="s">
        <v>1498</v>
      </c>
      <c r="I94" t="s">
        <v>67</v>
      </c>
      <c r="J94" t="s">
        <v>343</v>
      </c>
    </row>
    <row r="95" spans="4:14" x14ac:dyDescent="0.35">
      <c r="D95" t="s">
        <v>17</v>
      </c>
      <c r="E95" t="s">
        <v>1550</v>
      </c>
      <c r="F95">
        <v>1</v>
      </c>
      <c r="G95">
        <v>142.84</v>
      </c>
      <c r="H95" s="29" t="s">
        <v>1551</v>
      </c>
      <c r="I95" t="s">
        <v>67</v>
      </c>
      <c r="J95" t="s">
        <v>537</v>
      </c>
    </row>
    <row r="96" spans="4:14" s="21" customFormat="1" x14ac:dyDescent="0.35">
      <c r="D96" s="21" t="s">
        <v>1552</v>
      </c>
      <c r="G96" s="21">
        <f>SUMPRODUCT(F97:F102,G97:G102)</f>
        <v>1766.4</v>
      </c>
    </row>
    <row r="97" spans="3:11" x14ac:dyDescent="0.35">
      <c r="E97" t="str">
        <f>$D$81</f>
        <v>vertical connector rods &lt;</v>
      </c>
      <c r="F97">
        <v>1</v>
      </c>
      <c r="G97">
        <f>$G$81</f>
        <v>80.11</v>
      </c>
    </row>
    <row r="98" spans="3:11" x14ac:dyDescent="0.35">
      <c r="E98" t="str">
        <f>$D$84</f>
        <v>2nd lens &lt;</v>
      </c>
      <c r="F98">
        <v>1</v>
      </c>
      <c r="G98">
        <f>$G$84</f>
        <v>353.37</v>
      </c>
    </row>
    <row r="99" spans="3:11" x14ac:dyDescent="0.35">
      <c r="E99" t="str">
        <f>$D$78</f>
        <v>2" right angle kinematic mirror &lt;</v>
      </c>
      <c r="F99">
        <v>3</v>
      </c>
      <c r="G99">
        <f>$G$78</f>
        <v>283.25</v>
      </c>
    </row>
    <row r="100" spans="3:11" x14ac:dyDescent="0.35">
      <c r="E100" t="str">
        <f>$D$87</f>
        <v>vertical mirror - next mirror connector &lt;</v>
      </c>
      <c r="F100">
        <v>1</v>
      </c>
      <c r="G100">
        <f>$G$87</f>
        <v>60.89</v>
      </c>
    </row>
    <row r="101" spans="3:11" x14ac:dyDescent="0.35">
      <c r="E101" t="str">
        <f>$D$90</f>
        <v>back mirrors -connectors &lt;</v>
      </c>
      <c r="F101">
        <v>1</v>
      </c>
      <c r="G101">
        <f>$G$90</f>
        <v>68.91</v>
      </c>
    </row>
    <row r="102" spans="3:11" x14ac:dyDescent="0.35">
      <c r="C102" t="s">
        <v>17</v>
      </c>
      <c r="D102" t="s">
        <v>17</v>
      </c>
      <c r="E102" t="str">
        <f>$D$93</f>
        <v>1nd lens &lt;</v>
      </c>
      <c r="F102">
        <v>1</v>
      </c>
      <c r="G102">
        <f>$G$93</f>
        <v>353.37</v>
      </c>
    </row>
    <row r="104" spans="3:11" x14ac:dyDescent="0.35">
      <c r="C104" t="s">
        <v>1553</v>
      </c>
    </row>
    <row r="105" spans="3:11" x14ac:dyDescent="0.35">
      <c r="D105" t="s">
        <v>1468</v>
      </c>
      <c r="G105">
        <f>SUMPRODUCT(F106:F107,G106:G107)</f>
        <v>13.28</v>
      </c>
    </row>
    <row r="106" spans="3:11" x14ac:dyDescent="0.35">
      <c r="E106" t="s">
        <v>1469</v>
      </c>
      <c r="F106">
        <v>1</v>
      </c>
      <c r="G106">
        <v>7.93</v>
      </c>
      <c r="H106" s="29" t="s">
        <v>1470</v>
      </c>
      <c r="I106" t="s">
        <v>67</v>
      </c>
      <c r="J106" t="s">
        <v>136</v>
      </c>
    </row>
    <row r="107" spans="3:11" x14ac:dyDescent="0.35">
      <c r="D107" t="s">
        <v>17</v>
      </c>
      <c r="E107" t="s">
        <v>1471</v>
      </c>
      <c r="F107">
        <v>1</v>
      </c>
      <c r="G107">
        <v>5.35</v>
      </c>
      <c r="H107" s="29" t="s">
        <v>1472</v>
      </c>
      <c r="I107" t="s">
        <v>67</v>
      </c>
      <c r="J107" t="s">
        <v>162</v>
      </c>
    </row>
    <row r="108" spans="3:11" x14ac:dyDescent="0.35">
      <c r="D108" t="s">
        <v>1554</v>
      </c>
      <c r="G108">
        <f>SUMPRODUCT(F109:F111,G109:G111)</f>
        <v>110.2</v>
      </c>
    </row>
    <row r="109" spans="3:11" x14ac:dyDescent="0.35">
      <c r="E109" t="s">
        <v>121</v>
      </c>
      <c r="F109">
        <v>1</v>
      </c>
      <c r="G109">
        <v>84.14</v>
      </c>
      <c r="H109" s="29" t="s">
        <v>1555</v>
      </c>
      <c r="I109" t="s">
        <v>67</v>
      </c>
      <c r="J109" t="s">
        <v>123</v>
      </c>
    </row>
    <row r="110" spans="3:11" x14ac:dyDescent="0.35">
      <c r="E110" t="s">
        <v>1133</v>
      </c>
      <c r="F110">
        <v>2</v>
      </c>
      <c r="G110">
        <v>6.39</v>
      </c>
      <c r="H110" s="29" t="s">
        <v>1556</v>
      </c>
      <c r="I110" t="s">
        <v>67</v>
      </c>
      <c r="J110" t="s">
        <v>1135</v>
      </c>
    </row>
    <row r="111" spans="3:11" x14ac:dyDescent="0.35">
      <c r="D111" t="s">
        <v>17</v>
      </c>
      <c r="E111" t="str">
        <f>$D$105</f>
        <v>PH2 + TR2 post &lt;</v>
      </c>
      <c r="F111">
        <v>1</v>
      </c>
      <c r="G111">
        <f>$G$105</f>
        <v>13.28</v>
      </c>
      <c r="H111" s="29"/>
    </row>
    <row r="112" spans="3:11" x14ac:dyDescent="0.35">
      <c r="C112" t="s">
        <v>1557</v>
      </c>
      <c r="H112" s="29"/>
      <c r="K112" t="s">
        <v>2607</v>
      </c>
    </row>
    <row r="113" spans="4:14" x14ac:dyDescent="0.35">
      <c r="D113" t="s">
        <v>1558</v>
      </c>
      <c r="G113">
        <f>SUMPRODUCT(F114:F121,G114:G121)</f>
        <v>288.27999999999997</v>
      </c>
    </row>
    <row r="114" spans="4:14" x14ac:dyDescent="0.35">
      <c r="E114" t="s">
        <v>1559</v>
      </c>
      <c r="F114">
        <v>1</v>
      </c>
      <c r="G114">
        <v>88.47</v>
      </c>
      <c r="H114" s="29" t="s">
        <v>1560</v>
      </c>
      <c r="I114" t="s">
        <v>67</v>
      </c>
      <c r="J114" t="s">
        <v>1561</v>
      </c>
    </row>
    <row r="115" spans="4:14" x14ac:dyDescent="0.35">
      <c r="E115" t="s">
        <v>1562</v>
      </c>
      <c r="F115">
        <v>1</v>
      </c>
      <c r="G115">
        <v>75</v>
      </c>
      <c r="H115" s="29" t="s">
        <v>1563</v>
      </c>
      <c r="I115" t="s">
        <v>67</v>
      </c>
      <c r="J115" t="s">
        <v>1564</v>
      </c>
    </row>
    <row r="116" spans="4:14" x14ac:dyDescent="0.35">
      <c r="E116" t="s">
        <v>1565</v>
      </c>
      <c r="F116">
        <v>1</v>
      </c>
      <c r="H116" s="29"/>
      <c r="I116" t="s">
        <v>1225</v>
      </c>
    </row>
    <row r="117" spans="4:14" x14ac:dyDescent="0.35">
      <c r="E117" t="str">
        <f>common!$D$24</f>
        <v>2" post assembly &lt;</v>
      </c>
      <c r="F117">
        <v>1</v>
      </c>
      <c r="G117" s="30">
        <f>common!G$24</f>
        <v>12.89</v>
      </c>
    </row>
    <row r="118" spans="4:14" x14ac:dyDescent="0.35">
      <c r="E118" t="s">
        <v>121</v>
      </c>
      <c r="F118">
        <v>1</v>
      </c>
      <c r="G118">
        <v>84.14</v>
      </c>
      <c r="H118" s="29" t="s">
        <v>1555</v>
      </c>
      <c r="I118" t="s">
        <v>67</v>
      </c>
      <c r="J118" t="s">
        <v>123</v>
      </c>
    </row>
    <row r="119" spans="4:14" x14ac:dyDescent="0.35">
      <c r="E119" t="str">
        <f>'parts-vendors'!E19</f>
        <v xml:space="preserve">BE2T - Tapped Mechanical Component Base, 8-32 Thread </v>
      </c>
      <c r="F119">
        <f>'parts-vendors'!F19</f>
        <v>1</v>
      </c>
      <c r="G119" s="30">
        <f>'parts-vendors'!G19</f>
        <v>10.06</v>
      </c>
      <c r="H119" t="str">
        <f>'parts-vendors'!H19</f>
        <v>https://www.thorlabs.com/thorproduct.cfm?partnumber=BE2T</v>
      </c>
      <c r="I119" t="str">
        <f>'parts-vendors'!I19</f>
        <v>thorlabs</v>
      </c>
      <c r="J119" t="str">
        <f>'parts-vendors'!J19</f>
        <v>BE2T</v>
      </c>
      <c r="L119">
        <f>'parts-vendors'!K19</f>
        <v>0</v>
      </c>
      <c r="N119">
        <f>'parts-vendors'!M19</f>
        <v>0</v>
      </c>
    </row>
    <row r="120" spans="4:14" x14ac:dyDescent="0.35">
      <c r="E120" t="str">
        <f>'parts-vendors'!E20</f>
        <v xml:space="preserve">RS8M - Ø25 mm Post Spacer, Thickness = 8 mm </v>
      </c>
      <c r="F120">
        <f>'parts-vendors'!F20</f>
        <v>1</v>
      </c>
      <c r="G120" s="30">
        <f>'parts-vendors'!G20</f>
        <v>8.77</v>
      </c>
      <c r="H120" t="str">
        <f>'parts-vendors'!H20</f>
        <v>https://www.thorlabs.com/thorproduct.cfm?partnumber=RS8M</v>
      </c>
      <c r="I120" t="str">
        <f>'parts-vendors'!I20</f>
        <v>thorlabs</v>
      </c>
      <c r="J120" t="str">
        <f>'parts-vendors'!J20</f>
        <v>RS8M</v>
      </c>
      <c r="L120">
        <f>'parts-vendors'!K20</f>
        <v>0</v>
      </c>
      <c r="N120">
        <f>'parts-vendors'!M20</f>
        <v>0</v>
      </c>
    </row>
    <row r="121" spans="4:14" x14ac:dyDescent="0.35">
      <c r="D121" t="s">
        <v>17</v>
      </c>
      <c r="E121" t="str">
        <f>'parts-vendors'!E22</f>
        <v>CF125 - Clamping Fork, 1.24" Counterbored Slot, Universal</v>
      </c>
      <c r="F121">
        <f>'parts-vendors'!F22</f>
        <v>1</v>
      </c>
      <c r="G121" s="30">
        <f>'parts-vendors'!G22</f>
        <v>8.9499999999999993</v>
      </c>
      <c r="H121" t="str">
        <f>'parts-vendors'!H22</f>
        <v>https://www.thorlabs.com/thorproduct.cfm?partnumber#CF125#ad-image-0</v>
      </c>
      <c r="I121" t="str">
        <f>'parts-vendors'!I22</f>
        <v>thorlabs</v>
      </c>
      <c r="J121" t="str">
        <f>'parts-vendors'!J22</f>
        <v>CF125</v>
      </c>
      <c r="L121">
        <f>'parts-vendors'!K22</f>
        <v>0</v>
      </c>
      <c r="N121">
        <f>'parts-vendors'!M22</f>
        <v>0</v>
      </c>
    </row>
    <row r="122" spans="4:14" x14ac:dyDescent="0.35">
      <c r="D122" t="s">
        <v>1558</v>
      </c>
      <c r="G122">
        <f>SUMPRODUCT(F123:F126,G123:G126)</f>
        <v>273.67</v>
      </c>
    </row>
    <row r="123" spans="4:14" x14ac:dyDescent="0.35">
      <c r="E123" t="s">
        <v>1559</v>
      </c>
      <c r="F123">
        <v>1</v>
      </c>
      <c r="G123">
        <v>88.47</v>
      </c>
      <c r="H123" s="29" t="s">
        <v>1560</v>
      </c>
      <c r="I123" t="s">
        <v>67</v>
      </c>
      <c r="J123" t="s">
        <v>1561</v>
      </c>
    </row>
    <row r="124" spans="4:14" x14ac:dyDescent="0.35">
      <c r="E124" t="s">
        <v>1562</v>
      </c>
      <c r="F124">
        <v>1</v>
      </c>
      <c r="G124">
        <v>75</v>
      </c>
      <c r="H124" s="29" t="s">
        <v>1563</v>
      </c>
      <c r="I124" t="s">
        <v>67</v>
      </c>
      <c r="J124" t="s">
        <v>1564</v>
      </c>
    </row>
    <row r="125" spans="4:14" x14ac:dyDescent="0.35">
      <c r="E125" t="s">
        <v>1565</v>
      </c>
      <c r="F125">
        <v>1</v>
      </c>
      <c r="H125" s="29"/>
      <c r="I125" t="s">
        <v>1225</v>
      </c>
    </row>
    <row r="126" spans="4:14" x14ac:dyDescent="0.35">
      <c r="D126" t="s">
        <v>17</v>
      </c>
      <c r="E126" t="str">
        <f>$D$108</f>
        <v>2" post on clamped DT12 &lt;</v>
      </c>
      <c r="F126">
        <v>1</v>
      </c>
      <c r="G126">
        <f>$G$108</f>
        <v>110.2</v>
      </c>
    </row>
    <row r="127" spans="4:14" x14ac:dyDescent="0.35">
      <c r="D127" t="s">
        <v>1566</v>
      </c>
      <c r="G127">
        <f>SUMPRODUCT(F128:F130,G128:G130)</f>
        <v>301.21000000000004</v>
      </c>
      <c r="H127" s="29"/>
    </row>
    <row r="128" spans="4:14" x14ac:dyDescent="0.35">
      <c r="E128" t="str">
        <f>$D$108</f>
        <v>2" post on clamped DT12 &lt;</v>
      </c>
      <c r="F128">
        <v>1</v>
      </c>
      <c r="G128">
        <f>$G$108</f>
        <v>110.2</v>
      </c>
      <c r="H128" s="29"/>
    </row>
    <row r="129" spans="3:10" x14ac:dyDescent="0.35">
      <c r="E129" t="s">
        <v>1567</v>
      </c>
      <c r="F129">
        <v>1</v>
      </c>
      <c r="G129">
        <v>102.54</v>
      </c>
      <c r="H129" s="29" t="s">
        <v>1568</v>
      </c>
      <c r="I129" t="s">
        <v>67</v>
      </c>
      <c r="J129" t="s">
        <v>1569</v>
      </c>
    </row>
    <row r="130" spans="3:10" x14ac:dyDescent="0.35">
      <c r="C130" t="s">
        <v>17</v>
      </c>
      <c r="E130" t="s">
        <v>1559</v>
      </c>
      <c r="F130">
        <v>1</v>
      </c>
      <c r="G130">
        <v>88.47</v>
      </c>
      <c r="H130" s="29" t="s">
        <v>1560</v>
      </c>
      <c r="I130" t="s">
        <v>67</v>
      </c>
      <c r="J130" t="s">
        <v>1561</v>
      </c>
    </row>
    <row r="131" spans="3:10" x14ac:dyDescent="0.35">
      <c r="D131" t="s">
        <v>1570</v>
      </c>
      <c r="G131">
        <f>SUMPRODUCT(F132:F135,G132:G135)</f>
        <v>82.3</v>
      </c>
      <c r="H131" s="29"/>
    </row>
    <row r="132" spans="3:10" x14ac:dyDescent="0.35">
      <c r="E132" t="s">
        <v>1571</v>
      </c>
      <c r="F132">
        <v>1</v>
      </c>
      <c r="G132">
        <v>30.84</v>
      </c>
      <c r="H132" s="29" t="s">
        <v>1572</v>
      </c>
      <c r="I132" t="s">
        <v>67</v>
      </c>
      <c r="J132" t="s">
        <v>1573</v>
      </c>
    </row>
    <row r="133" spans="3:10" x14ac:dyDescent="0.35">
      <c r="E133" t="s">
        <v>1133</v>
      </c>
      <c r="F133">
        <v>2</v>
      </c>
      <c r="G133">
        <v>6.39</v>
      </c>
      <c r="H133" s="29" t="s">
        <v>1556</v>
      </c>
      <c r="I133" t="s">
        <v>67</v>
      </c>
      <c r="J133" t="s">
        <v>1135</v>
      </c>
    </row>
    <row r="134" spans="3:10" x14ac:dyDescent="0.35">
      <c r="E134" t="s">
        <v>1119</v>
      </c>
      <c r="F134">
        <v>1</v>
      </c>
      <c r="G134">
        <v>25.4</v>
      </c>
      <c r="H134" s="29" t="s">
        <v>1574</v>
      </c>
      <c r="I134" t="s">
        <v>67</v>
      </c>
      <c r="J134" t="s">
        <v>1121</v>
      </c>
    </row>
    <row r="135" spans="3:10" x14ac:dyDescent="0.35">
      <c r="D135" t="s">
        <v>17</v>
      </c>
      <c r="E135" t="str">
        <f>$D$105</f>
        <v>PH2 + TR2 post &lt;</v>
      </c>
      <c r="F135">
        <v>1</v>
      </c>
      <c r="G135">
        <f>$G$105</f>
        <v>13.28</v>
      </c>
      <c r="H135" s="29"/>
    </row>
    <row r="136" spans="3:10" x14ac:dyDescent="0.35">
      <c r="D136" t="s">
        <v>1575</v>
      </c>
      <c r="G136">
        <f>SUMPRODUCT(F137:F139,G137:G139)</f>
        <v>352.83</v>
      </c>
    </row>
    <row r="137" spans="3:10" x14ac:dyDescent="0.35">
      <c r="E137" t="str">
        <f>$D$131</f>
        <v>mount 1 for 2nd mirror past SLM &lt;</v>
      </c>
      <c r="F137">
        <v>1</v>
      </c>
      <c r="G137">
        <f>$G$131</f>
        <v>82.3</v>
      </c>
    </row>
    <row r="138" spans="3:10" x14ac:dyDescent="0.35">
      <c r="E138" t="s">
        <v>1576</v>
      </c>
      <c r="F138">
        <v>1</v>
      </c>
      <c r="G138">
        <v>147.16999999999999</v>
      </c>
      <c r="H138" s="29" t="s">
        <v>1577</v>
      </c>
      <c r="I138" t="s">
        <v>67</v>
      </c>
      <c r="J138" t="s">
        <v>1578</v>
      </c>
    </row>
    <row r="139" spans="3:10" x14ac:dyDescent="0.35">
      <c r="D139" t="s">
        <v>17</v>
      </c>
      <c r="E139" t="s">
        <v>1579</v>
      </c>
      <c r="F139">
        <v>1</v>
      </c>
      <c r="G139">
        <v>123.36</v>
      </c>
      <c r="H139" s="29" t="s">
        <v>1580</v>
      </c>
      <c r="I139" t="s">
        <v>67</v>
      </c>
      <c r="J139" t="s">
        <v>1581</v>
      </c>
    </row>
    <row r="140" spans="3:10" x14ac:dyDescent="0.35">
      <c r="D140" t="s">
        <v>1582</v>
      </c>
    </row>
    <row r="141" spans="3:10" x14ac:dyDescent="0.35">
      <c r="E141" t="s">
        <v>121</v>
      </c>
      <c r="F141">
        <v>2</v>
      </c>
      <c r="G141">
        <v>84.14</v>
      </c>
      <c r="H141" s="29" t="s">
        <v>1555</v>
      </c>
      <c r="I141" t="s">
        <v>67</v>
      </c>
      <c r="J141" t="s">
        <v>123</v>
      </c>
    </row>
    <row r="142" spans="3:10" x14ac:dyDescent="0.35">
      <c r="E142" t="str">
        <f>$D$105</f>
        <v>PH2 + TR2 post &lt;</v>
      </c>
      <c r="G142">
        <f>$G$105</f>
        <v>13.28</v>
      </c>
    </row>
    <row r="143" spans="3:10" x14ac:dyDescent="0.35">
      <c r="D143" t="s">
        <v>17</v>
      </c>
      <c r="E143" t="s">
        <v>1046</v>
      </c>
    </row>
    <row r="144" spans="3:10" x14ac:dyDescent="0.35">
      <c r="D144" t="s">
        <v>1583</v>
      </c>
      <c r="G144">
        <f>SUMPRODUCT(F145:F151,G145:G151)</f>
        <v>465.64000000000004</v>
      </c>
    </row>
    <row r="145" spans="3:10" x14ac:dyDescent="0.35">
      <c r="E145" t="s">
        <v>1218</v>
      </c>
      <c r="F145">
        <v>1</v>
      </c>
      <c r="G145">
        <v>80.900000000000006</v>
      </c>
      <c r="H145" s="29" t="s">
        <v>1584</v>
      </c>
      <c r="I145" t="s">
        <v>67</v>
      </c>
      <c r="J145" t="s">
        <v>1220</v>
      </c>
    </row>
    <row r="146" spans="3:10" x14ac:dyDescent="0.35">
      <c r="E146" t="s">
        <v>1571</v>
      </c>
      <c r="F146">
        <v>1</v>
      </c>
      <c r="G146">
        <v>30.84</v>
      </c>
      <c r="H146" s="29" t="s">
        <v>1572</v>
      </c>
      <c r="I146" t="s">
        <v>67</v>
      </c>
      <c r="J146" t="s">
        <v>1573</v>
      </c>
    </row>
    <row r="147" spans="3:10" x14ac:dyDescent="0.35">
      <c r="E147" t="s">
        <v>1119</v>
      </c>
      <c r="F147">
        <v>5</v>
      </c>
      <c r="G147">
        <v>26.94</v>
      </c>
      <c r="H147" s="29" t="s">
        <v>1574</v>
      </c>
      <c r="I147" t="s">
        <v>67</v>
      </c>
      <c r="J147" t="s">
        <v>1121</v>
      </c>
    </row>
    <row r="148" spans="3:10" x14ac:dyDescent="0.35">
      <c r="E148" t="str">
        <f>$D$105</f>
        <v>PH2 + TR2 post &lt;</v>
      </c>
      <c r="F148">
        <v>5</v>
      </c>
      <c r="G148">
        <f>$G$105</f>
        <v>13.28</v>
      </c>
    </row>
    <row r="149" spans="3:10" x14ac:dyDescent="0.35">
      <c r="E149" t="s">
        <v>1585</v>
      </c>
      <c r="F149">
        <v>2</v>
      </c>
      <c r="G149">
        <v>32.200000000000003</v>
      </c>
      <c r="H149" s="29" t="s">
        <v>1586</v>
      </c>
      <c r="I149" t="s">
        <v>67</v>
      </c>
      <c r="J149" t="s">
        <v>1587</v>
      </c>
    </row>
    <row r="150" spans="3:10" x14ac:dyDescent="0.35">
      <c r="E150" t="s">
        <v>1588</v>
      </c>
      <c r="F150">
        <v>2</v>
      </c>
      <c r="G150">
        <v>31.42</v>
      </c>
      <c r="H150" s="29" t="s">
        <v>1589</v>
      </c>
      <c r="I150" t="s">
        <v>67</v>
      </c>
      <c r="J150" t="s">
        <v>1289</v>
      </c>
    </row>
    <row r="151" spans="3:10" x14ac:dyDescent="0.35">
      <c r="D151" t="s">
        <v>17</v>
      </c>
      <c r="E151" t="s">
        <v>1133</v>
      </c>
      <c r="F151">
        <v>4</v>
      </c>
      <c r="G151">
        <v>6.39</v>
      </c>
      <c r="H151" s="29" t="s">
        <v>1556</v>
      </c>
      <c r="I151" t="s">
        <v>67</v>
      </c>
      <c r="J151" t="s">
        <v>1135</v>
      </c>
    </row>
    <row r="152" spans="3:10" s="21" customFormat="1" x14ac:dyDescent="0.35">
      <c r="D152" s="21" t="s">
        <v>1553</v>
      </c>
      <c r="G152" s="21">
        <f>SUMPRODUCT(F153:F155,G153:G155)</f>
        <v>1092.1400000000001</v>
      </c>
    </row>
    <row r="153" spans="3:10" x14ac:dyDescent="0.35">
      <c r="E153" t="str">
        <f>$D$144</f>
        <v>table mounts past 1st mirror &lt;</v>
      </c>
      <c r="F153">
        <v>1</v>
      </c>
      <c r="G153">
        <f>$G$144</f>
        <v>465.64000000000004</v>
      </c>
    </row>
    <row r="154" spans="3:10" x14ac:dyDescent="0.35">
      <c r="E154" t="str">
        <f>$D$136</f>
        <v>2nd mirror past SLM, mount 1 &lt;</v>
      </c>
      <c r="F154">
        <v>1</v>
      </c>
      <c r="G154">
        <f>$G$136</f>
        <v>352.83</v>
      </c>
    </row>
    <row r="155" spans="3:10" x14ac:dyDescent="0.35">
      <c r="C155" t="s">
        <v>17</v>
      </c>
      <c r="D155" t="s">
        <v>17</v>
      </c>
      <c r="E155" t="str">
        <f>$D$122</f>
        <v>1st mirror past SLM, KMSR-based &lt;</v>
      </c>
      <c r="F155">
        <v>1</v>
      </c>
      <c r="G155">
        <f>$G$122</f>
        <v>273.67</v>
      </c>
    </row>
    <row r="157" spans="3:10" x14ac:dyDescent="0.35">
      <c r="C157" t="s">
        <v>1590</v>
      </c>
    </row>
    <row r="158" spans="3:10" x14ac:dyDescent="0.35">
      <c r="D158" t="s">
        <v>1591</v>
      </c>
      <c r="G158">
        <f>SUMPRODUCT(F159:F160,G159:G160)</f>
        <v>343.41999999999996</v>
      </c>
    </row>
    <row r="159" spans="3:10" x14ac:dyDescent="0.35">
      <c r="E159" t="s">
        <v>495</v>
      </c>
      <c r="F159">
        <v>1</v>
      </c>
      <c r="G159">
        <v>77.22</v>
      </c>
      <c r="H159" s="29" t="s">
        <v>496</v>
      </c>
      <c r="I159" t="s">
        <v>67</v>
      </c>
      <c r="J159" t="s">
        <v>497</v>
      </c>
    </row>
    <row r="160" spans="3:10" x14ac:dyDescent="0.35">
      <c r="D160" t="s">
        <v>17</v>
      </c>
      <c r="E160" t="s">
        <v>507</v>
      </c>
      <c r="F160">
        <v>2</v>
      </c>
      <c r="G160">
        <v>133.1</v>
      </c>
      <c r="H160" s="29" t="s">
        <v>1592</v>
      </c>
      <c r="I160" t="s">
        <v>67</v>
      </c>
      <c r="J160" t="s">
        <v>509</v>
      </c>
    </row>
    <row r="161" spans="1:10" x14ac:dyDescent="0.35">
      <c r="D161" t="s">
        <v>1593</v>
      </c>
      <c r="G161">
        <f>SUMPRODUCT(F162:F163,G162:G163)</f>
        <v>505.88</v>
      </c>
    </row>
    <row r="162" spans="1:10" x14ac:dyDescent="0.35">
      <c r="E162" t="s">
        <v>1594</v>
      </c>
      <c r="F162">
        <v>1</v>
      </c>
      <c r="G162">
        <v>436.09</v>
      </c>
      <c r="H162" s="29" t="s">
        <v>1595</v>
      </c>
      <c r="I162" t="s">
        <v>67</v>
      </c>
      <c r="J162" t="s">
        <v>1596</v>
      </c>
    </row>
    <row r="163" spans="1:10" x14ac:dyDescent="0.35">
      <c r="D163" t="s">
        <v>17</v>
      </c>
      <c r="E163" t="s">
        <v>1597</v>
      </c>
      <c r="F163">
        <v>1</v>
      </c>
      <c r="G163">
        <v>69.790000000000006</v>
      </c>
      <c r="H163" s="29" t="s">
        <v>1598</v>
      </c>
      <c r="I163" t="s">
        <v>67</v>
      </c>
      <c r="J163" t="s">
        <v>1599</v>
      </c>
    </row>
    <row r="164" spans="1:10" s="21" customFormat="1" x14ac:dyDescent="0.35">
      <c r="D164" s="21" t="s">
        <v>1600</v>
      </c>
      <c r="G164" s="21">
        <f>SUMPRODUCT(F165:F168,G165:G168)</f>
        <v>944.14</v>
      </c>
    </row>
    <row r="165" spans="1:10" x14ac:dyDescent="0.35">
      <c r="E165" t="str">
        <f>$D$8</f>
        <v>PH2+TR2+BA1S &lt;</v>
      </c>
      <c r="F165">
        <v>3</v>
      </c>
      <c r="G165">
        <f>$G$8</f>
        <v>18.64</v>
      </c>
    </row>
    <row r="166" spans="1:10" x14ac:dyDescent="0.35">
      <c r="E166" t="str">
        <f>$D$12</f>
        <v>PH3+TR3+BA1S &lt;</v>
      </c>
      <c r="F166">
        <v>2</v>
      </c>
      <c r="G166">
        <f>$G$12</f>
        <v>19.46</v>
      </c>
    </row>
    <row r="167" spans="1:10" x14ac:dyDescent="0.35">
      <c r="E167" t="str">
        <f>$D$158</f>
        <v xml:space="preserve">vertical breadboard &lt; </v>
      </c>
      <c r="F167">
        <v>1</v>
      </c>
      <c r="G167">
        <f>$G$158</f>
        <v>343.41999999999996</v>
      </c>
    </row>
    <row r="168" spans="1:10" x14ac:dyDescent="0.35">
      <c r="C168" t="s">
        <v>17</v>
      </c>
      <c r="D168" t="s">
        <v>17</v>
      </c>
      <c r="E168" t="str">
        <f>$D$161</f>
        <v>horizonal translation stage &lt;</v>
      </c>
      <c r="F168">
        <v>1</v>
      </c>
      <c r="G168">
        <f>$G$161</f>
        <v>505.88</v>
      </c>
    </row>
    <row r="170" spans="1:10" x14ac:dyDescent="0.35">
      <c r="A170" t="s">
        <v>1601</v>
      </c>
    </row>
    <row r="171" spans="1:10" x14ac:dyDescent="0.35">
      <c r="D171" t="s">
        <v>1602</v>
      </c>
      <c r="G171">
        <f>SUMPRODUCT(F172:F176,G172:G176)</f>
        <v>362.45999999999992</v>
      </c>
    </row>
    <row r="172" spans="1:10" x14ac:dyDescent="0.35">
      <c r="E172" t="s">
        <v>476</v>
      </c>
      <c r="F172">
        <v>1</v>
      </c>
      <c r="G172">
        <v>147.29</v>
      </c>
      <c r="H172" s="29" t="s">
        <v>1505</v>
      </c>
      <c r="I172" t="s">
        <v>67</v>
      </c>
      <c r="J172" t="s">
        <v>478</v>
      </c>
    </row>
    <row r="173" spans="1:10" x14ac:dyDescent="0.35">
      <c r="E173" t="s">
        <v>518</v>
      </c>
      <c r="F173">
        <v>1</v>
      </c>
      <c r="G173">
        <v>104.97</v>
      </c>
      <c r="H173" s="29" t="s">
        <v>1506</v>
      </c>
      <c r="I173" t="s">
        <v>67</v>
      </c>
      <c r="J173" t="s">
        <v>520</v>
      </c>
    </row>
    <row r="174" spans="1:10" x14ac:dyDescent="0.35">
      <c r="E174" t="str">
        <f>$D$2</f>
        <v>PH2 + TR2 post &lt;</v>
      </c>
      <c r="F174">
        <v>1</v>
      </c>
      <c r="G174">
        <f>$G$2</f>
        <v>13.28</v>
      </c>
    </row>
    <row r="175" spans="1:10" x14ac:dyDescent="0.35">
      <c r="E175" t="s">
        <v>121</v>
      </c>
      <c r="F175">
        <v>1</v>
      </c>
      <c r="G175">
        <v>84.14</v>
      </c>
      <c r="H175" s="29" t="s">
        <v>1555</v>
      </c>
      <c r="I175" t="s">
        <v>67</v>
      </c>
      <c r="J175" t="s">
        <v>123</v>
      </c>
    </row>
    <row r="176" spans="1:10" x14ac:dyDescent="0.35">
      <c r="D176" t="s">
        <v>17</v>
      </c>
      <c r="E176" t="s">
        <v>1603</v>
      </c>
      <c r="F176">
        <v>2</v>
      </c>
      <c r="G176">
        <v>6.39</v>
      </c>
      <c r="H176" s="29" t="s">
        <v>1556</v>
      </c>
      <c r="I176" t="s">
        <v>67</v>
      </c>
      <c r="J176" t="s">
        <v>1135</v>
      </c>
    </row>
    <row r="177" spans="2:14" x14ac:dyDescent="0.35">
      <c r="D177" t="s">
        <v>1604</v>
      </c>
      <c r="G177">
        <f>SUMPRODUCT(F178:F185,G178:G185)</f>
        <v>680.62</v>
      </c>
    </row>
    <row r="178" spans="2:14" x14ac:dyDescent="0.35">
      <c r="E178" t="s">
        <v>301</v>
      </c>
      <c r="F178">
        <v>2</v>
      </c>
      <c r="G178">
        <v>66.55</v>
      </c>
      <c r="H178" s="29" t="s">
        <v>1605</v>
      </c>
      <c r="I178" t="s">
        <v>67</v>
      </c>
      <c r="J178" t="s">
        <v>303</v>
      </c>
    </row>
    <row r="179" spans="2:14" x14ac:dyDescent="0.35">
      <c r="E179" t="s">
        <v>1606</v>
      </c>
      <c r="F179">
        <v>3</v>
      </c>
      <c r="G179">
        <v>12.52</v>
      </c>
      <c r="H179" s="29" t="s">
        <v>1607</v>
      </c>
      <c r="I179" t="s">
        <v>67</v>
      </c>
      <c r="J179" t="s">
        <v>264</v>
      </c>
    </row>
    <row r="180" spans="2:14" x14ac:dyDescent="0.35">
      <c r="E180" t="s">
        <v>1608</v>
      </c>
      <c r="F180">
        <v>1</v>
      </c>
      <c r="G180">
        <v>94.42</v>
      </c>
      <c r="H180" s="29" t="s">
        <v>1609</v>
      </c>
      <c r="I180" t="s">
        <v>67</v>
      </c>
      <c r="J180" t="s">
        <v>566</v>
      </c>
    </row>
    <row r="181" spans="2:14" x14ac:dyDescent="0.35">
      <c r="E181" t="s">
        <v>1610</v>
      </c>
      <c r="F181">
        <v>1</v>
      </c>
      <c r="G181">
        <v>94.42</v>
      </c>
      <c r="H181" s="29" t="s">
        <v>1611</v>
      </c>
      <c r="I181" t="s">
        <v>67</v>
      </c>
      <c r="J181" t="s">
        <v>1612</v>
      </c>
    </row>
    <row r="182" spans="2:14" x14ac:dyDescent="0.35">
      <c r="E182" t="s">
        <v>1613</v>
      </c>
      <c r="F182">
        <v>1</v>
      </c>
      <c r="G182">
        <v>71.62</v>
      </c>
      <c r="H182" s="29" t="s">
        <v>1614</v>
      </c>
      <c r="I182" t="s">
        <v>67</v>
      </c>
      <c r="J182" t="s">
        <v>578</v>
      </c>
    </row>
    <row r="183" spans="2:14" x14ac:dyDescent="0.35">
      <c r="E183" t="s">
        <v>305</v>
      </c>
      <c r="F183">
        <v>1</v>
      </c>
      <c r="G183">
        <v>187.2</v>
      </c>
      <c r="H183" s="29" t="s">
        <v>1615</v>
      </c>
      <c r="I183" t="s">
        <v>67</v>
      </c>
      <c r="J183" t="s">
        <v>307</v>
      </c>
    </row>
    <row r="184" spans="2:14" x14ac:dyDescent="0.35">
      <c r="E184" t="s">
        <v>250</v>
      </c>
      <c r="F184">
        <v>4</v>
      </c>
      <c r="G184">
        <v>12.05</v>
      </c>
      <c r="H184" s="29" t="s">
        <v>1616</v>
      </c>
      <c r="I184" t="s">
        <v>67</v>
      </c>
      <c r="J184" t="s">
        <v>252</v>
      </c>
    </row>
    <row r="185" spans="2:14" x14ac:dyDescent="0.35">
      <c r="D185" t="s">
        <v>17</v>
      </c>
      <c r="E185" t="str">
        <f>$D$5</f>
        <v>PH3+TR3 &lt;</v>
      </c>
      <c r="F185">
        <v>1</v>
      </c>
      <c r="G185">
        <f>$G$5</f>
        <v>14.1</v>
      </c>
    </row>
    <row r="186" spans="2:14" x14ac:dyDescent="0.35">
      <c r="B186" t="s">
        <v>1617</v>
      </c>
    </row>
    <row r="187" spans="2:14" x14ac:dyDescent="0.35">
      <c r="C187" t="s">
        <v>1618</v>
      </c>
    </row>
    <row r="188" spans="2:14" x14ac:dyDescent="0.35">
      <c r="D188" t="s">
        <v>914</v>
      </c>
      <c r="G188">
        <f>SUMPRODUCT(F189:F191,G189:G191)</f>
        <v>11250</v>
      </c>
      <c r="N188" t="s">
        <v>915</v>
      </c>
    </row>
    <row r="189" spans="2:14" x14ac:dyDescent="0.35">
      <c r="E189" t="s">
        <v>916</v>
      </c>
      <c r="F189">
        <v>1</v>
      </c>
      <c r="G189">
        <v>5100</v>
      </c>
      <c r="I189" t="s">
        <v>917</v>
      </c>
      <c r="L189">
        <v>6</v>
      </c>
      <c r="N189" t="s">
        <v>918</v>
      </c>
    </row>
    <row r="190" spans="2:14" x14ac:dyDescent="0.35">
      <c r="E190" t="s">
        <v>919</v>
      </c>
      <c r="F190">
        <v>1</v>
      </c>
      <c r="G190">
        <v>5300</v>
      </c>
      <c r="I190" t="s">
        <v>917</v>
      </c>
      <c r="L190">
        <v>6</v>
      </c>
    </row>
    <row r="191" spans="2:14" x14ac:dyDescent="0.35">
      <c r="D191" t="s">
        <v>17</v>
      </c>
      <c r="E191" t="s">
        <v>920</v>
      </c>
      <c r="F191">
        <v>1</v>
      </c>
      <c r="G191">
        <v>850</v>
      </c>
      <c r="I191" t="s">
        <v>917</v>
      </c>
      <c r="L191">
        <v>6</v>
      </c>
    </row>
    <row r="192" spans="2:14" x14ac:dyDescent="0.35">
      <c r="D192" t="s">
        <v>1619</v>
      </c>
      <c r="G192">
        <f>SUMPRODUCT(F193:F195,G193:G195)</f>
        <v>254.66</v>
      </c>
    </row>
    <row r="193" spans="2:10" x14ac:dyDescent="0.35">
      <c r="E193" t="s">
        <v>1022</v>
      </c>
      <c r="F193">
        <v>2</v>
      </c>
      <c r="G193">
        <v>42.2</v>
      </c>
      <c r="H193" s="29" t="s">
        <v>1490</v>
      </c>
      <c r="I193" t="s">
        <v>67</v>
      </c>
      <c r="J193" t="s">
        <v>299</v>
      </c>
    </row>
    <row r="194" spans="2:10" x14ac:dyDescent="0.35">
      <c r="E194" t="s">
        <v>1023</v>
      </c>
      <c r="F194">
        <v>2</v>
      </c>
      <c r="G194">
        <v>71.03</v>
      </c>
      <c r="H194" s="29" t="s">
        <v>1620</v>
      </c>
      <c r="I194" t="s">
        <v>67</v>
      </c>
      <c r="J194" t="s">
        <v>1025</v>
      </c>
    </row>
    <row r="195" spans="2:10" x14ac:dyDescent="0.35">
      <c r="D195" t="s">
        <v>17</v>
      </c>
      <c r="E195" t="str">
        <f>$D$5</f>
        <v>PH3+TR3 &lt;</v>
      </c>
      <c r="F195">
        <v>2</v>
      </c>
      <c r="G195">
        <f>$G$5</f>
        <v>14.1</v>
      </c>
    </row>
    <row r="196" spans="2:10" x14ac:dyDescent="0.35">
      <c r="D196" t="s">
        <v>1621</v>
      </c>
      <c r="G196">
        <f>SUMPRODUCT(F197:F198,G197:G198)</f>
        <v>73.02000000000001</v>
      </c>
    </row>
    <row r="197" spans="2:10" x14ac:dyDescent="0.35">
      <c r="E197" t="s">
        <v>1622</v>
      </c>
      <c r="F197">
        <v>1</v>
      </c>
      <c r="G197">
        <v>53.56</v>
      </c>
      <c r="H197" s="29" t="s">
        <v>1623</v>
      </c>
      <c r="I197" t="s">
        <v>67</v>
      </c>
      <c r="J197" t="s">
        <v>609</v>
      </c>
    </row>
    <row r="198" spans="2:10" x14ac:dyDescent="0.35">
      <c r="B198" t="s">
        <v>17</v>
      </c>
      <c r="D198" t="s">
        <v>17</v>
      </c>
      <c r="E198" t="str">
        <f>$D$12</f>
        <v>PH3+TR3+BA1S &lt;</v>
      </c>
      <c r="F198">
        <v>1</v>
      </c>
      <c r="G198">
        <f>$G$12</f>
        <v>19.46</v>
      </c>
      <c r="I198" t="s">
        <v>67</v>
      </c>
    </row>
    <row r="199" spans="2:10" x14ac:dyDescent="0.35">
      <c r="C199" t="s">
        <v>1624</v>
      </c>
    </row>
    <row r="200" spans="2:10" x14ac:dyDescent="0.35">
      <c r="C200" t="s">
        <v>1625</v>
      </c>
    </row>
    <row r="201" spans="2:10" x14ac:dyDescent="0.35">
      <c r="E201" t="s">
        <v>589</v>
      </c>
      <c r="F201">
        <v>1</v>
      </c>
      <c r="G201">
        <v>938.2</v>
      </c>
      <c r="H201" s="29" t="s">
        <v>1626</v>
      </c>
      <c r="I201" t="s">
        <v>67</v>
      </c>
      <c r="J201" t="s">
        <v>1627</v>
      </c>
    </row>
    <row r="202" spans="2:10" x14ac:dyDescent="0.35">
      <c r="D202" t="s">
        <v>1628</v>
      </c>
      <c r="G202">
        <f>SUMPRODUCT(F203:F204,G203:G204)</f>
        <v>877.13</v>
      </c>
      <c r="H202" s="29"/>
    </row>
    <row r="203" spans="2:10" x14ac:dyDescent="0.35">
      <c r="E203" t="s">
        <v>585</v>
      </c>
      <c r="F203">
        <v>1</v>
      </c>
      <c r="G203">
        <v>864.61</v>
      </c>
      <c r="H203" s="29" t="s">
        <v>1629</v>
      </c>
      <c r="I203" t="s">
        <v>67</v>
      </c>
      <c r="J203" t="s">
        <v>1630</v>
      </c>
    </row>
    <row r="204" spans="2:10" x14ac:dyDescent="0.35">
      <c r="D204" t="s">
        <v>17</v>
      </c>
      <c r="E204" t="s">
        <v>1606</v>
      </c>
      <c r="F204">
        <v>1</v>
      </c>
      <c r="G204">
        <v>12.52</v>
      </c>
      <c r="H204" s="29" t="s">
        <v>1607</v>
      </c>
      <c r="I204" t="s">
        <v>67</v>
      </c>
      <c r="J204" t="s">
        <v>264</v>
      </c>
    </row>
    <row r="205" spans="2:10" x14ac:dyDescent="0.35">
      <c r="D205" t="s">
        <v>1631</v>
      </c>
      <c r="G205">
        <f>SUMPRODUCT(F206:F208,G206:G208)</f>
        <v>989.64</v>
      </c>
    </row>
    <row r="206" spans="2:10" x14ac:dyDescent="0.35">
      <c r="E206" t="str">
        <f>$D$202</f>
        <v>1/2" half-wave plate with mount &lt;</v>
      </c>
      <c r="F206">
        <v>1</v>
      </c>
      <c r="G206">
        <f>$G$202</f>
        <v>877.13</v>
      </c>
      <c r="H206" s="29"/>
    </row>
    <row r="207" spans="2:10" x14ac:dyDescent="0.35">
      <c r="E207" t="s">
        <v>313</v>
      </c>
      <c r="F207">
        <v>1</v>
      </c>
      <c r="G207">
        <v>87.39</v>
      </c>
      <c r="H207" s="29" t="s">
        <v>1632</v>
      </c>
      <c r="I207" t="s">
        <v>67</v>
      </c>
      <c r="J207" t="s">
        <v>315</v>
      </c>
    </row>
    <row r="208" spans="2:10" x14ac:dyDescent="0.35">
      <c r="C208" t="s">
        <v>17</v>
      </c>
      <c r="D208" t="s">
        <v>17</v>
      </c>
      <c r="E208" t="s">
        <v>388</v>
      </c>
      <c r="F208">
        <v>4</v>
      </c>
      <c r="G208">
        <v>6.28</v>
      </c>
      <c r="H208" s="29" t="s">
        <v>1633</v>
      </c>
      <c r="I208" t="s">
        <v>67</v>
      </c>
      <c r="J208" t="s">
        <v>390</v>
      </c>
    </row>
    <row r="209" spans="3:14" x14ac:dyDescent="0.35">
      <c r="C209" t="s">
        <v>1634</v>
      </c>
    </row>
    <row r="210" spans="3:14" x14ac:dyDescent="0.35">
      <c r="D210" t="s">
        <v>1635</v>
      </c>
      <c r="G210">
        <f>SUMPRODUCT(F211:F216,G211:G216)</f>
        <v>717.16999999999985</v>
      </c>
      <c r="N210" t="s">
        <v>1636</v>
      </c>
    </row>
    <row r="211" spans="3:14" x14ac:dyDescent="0.35">
      <c r="E211" t="s">
        <v>1637</v>
      </c>
      <c r="F211">
        <v>1</v>
      </c>
      <c r="G211">
        <v>535.65</v>
      </c>
      <c r="H211" s="29" t="s">
        <v>1638</v>
      </c>
      <c r="I211" t="s">
        <v>67</v>
      </c>
      <c r="J211" t="s">
        <v>1639</v>
      </c>
    </row>
    <row r="212" spans="3:14" x14ac:dyDescent="0.35">
      <c r="E212" t="s">
        <v>301</v>
      </c>
      <c r="F212">
        <v>1</v>
      </c>
      <c r="G212">
        <v>66.55</v>
      </c>
      <c r="H212" s="29" t="s">
        <v>1605</v>
      </c>
      <c r="I212" t="s">
        <v>67</v>
      </c>
      <c r="J212" t="s">
        <v>303</v>
      </c>
    </row>
    <row r="213" spans="3:14" x14ac:dyDescent="0.35">
      <c r="E213" t="s">
        <v>1023</v>
      </c>
      <c r="F213">
        <v>1</v>
      </c>
      <c r="G213">
        <v>71.03</v>
      </c>
      <c r="H213" s="29" t="s">
        <v>1620</v>
      </c>
      <c r="I213" t="s">
        <v>67</v>
      </c>
      <c r="J213" t="s">
        <v>1025</v>
      </c>
    </row>
    <row r="214" spans="3:14" x14ac:dyDescent="0.35">
      <c r="E214" t="s">
        <v>354</v>
      </c>
      <c r="F214">
        <v>1</v>
      </c>
      <c r="G214">
        <v>16.559999999999999</v>
      </c>
      <c r="H214" s="29" t="s">
        <v>355</v>
      </c>
      <c r="I214" t="s">
        <v>67</v>
      </c>
      <c r="J214" t="s">
        <v>1640</v>
      </c>
    </row>
    <row r="215" spans="3:14" x14ac:dyDescent="0.35">
      <c r="E215" t="str">
        <f>$D$2</f>
        <v>PH2 + TR2 post &lt;</v>
      </c>
      <c r="F215">
        <v>1</v>
      </c>
      <c r="G215">
        <f>$G$2</f>
        <v>13.28</v>
      </c>
    </row>
    <row r="216" spans="3:14" x14ac:dyDescent="0.35">
      <c r="C216" t="s">
        <v>17</v>
      </c>
      <c r="D216" t="s">
        <v>17</v>
      </c>
      <c r="E216" t="str">
        <f>$D$5</f>
        <v>PH3+TR3 &lt;</v>
      </c>
      <c r="F216">
        <v>1</v>
      </c>
      <c r="G216">
        <f>$G$5</f>
        <v>14.1</v>
      </c>
    </row>
    <row r="218" spans="3:14" s="21" customFormat="1" x14ac:dyDescent="0.35">
      <c r="D218" s="21" t="s">
        <v>1641</v>
      </c>
      <c r="G218" s="21">
        <f>SUMPRODUCT(F219:F225,G219:G225)</f>
        <v>14327.57</v>
      </c>
    </row>
    <row r="219" spans="3:14" x14ac:dyDescent="0.35">
      <c r="E219" t="str">
        <f>$D$171</f>
        <v>1st mirror &lt;</v>
      </c>
      <c r="F219">
        <v>1</v>
      </c>
      <c r="G219">
        <f>$G$171</f>
        <v>362.45999999999992</v>
      </c>
    </row>
    <row r="220" spans="3:14" x14ac:dyDescent="0.35">
      <c r="E220" t="str">
        <f>$D$177</f>
        <v>1st telescope &lt;</v>
      </c>
      <c r="F220">
        <v>1</v>
      </c>
      <c r="G220">
        <f>$G$177</f>
        <v>680.62</v>
      </c>
    </row>
    <row r="221" spans="3:14" x14ac:dyDescent="0.35">
      <c r="E221" t="str">
        <f>$D$188</f>
        <v>Conoptics M350-80-LA + 302RM &lt;</v>
      </c>
      <c r="F221">
        <v>1</v>
      </c>
      <c r="G221">
        <f>$G$188</f>
        <v>11250</v>
      </c>
    </row>
    <row r="222" spans="3:14" x14ac:dyDescent="0.35">
      <c r="E222" t="str">
        <f>$D$192</f>
        <v>Conoptics M350-80-LA + 302RM mount &lt;</v>
      </c>
      <c r="F222">
        <v>1</v>
      </c>
      <c r="G222">
        <f>$G$192</f>
        <v>254.66</v>
      </c>
    </row>
    <row r="223" spans="3:14" x14ac:dyDescent="0.35">
      <c r="E223" t="str">
        <f>$D$196</f>
        <v>beam block &lt;</v>
      </c>
      <c r="F223">
        <v>1</v>
      </c>
      <c r="G223">
        <f>$G$196</f>
        <v>73.02000000000001</v>
      </c>
    </row>
    <row r="224" spans="3:14" x14ac:dyDescent="0.35">
      <c r="E224" t="str">
        <f>$D$205</f>
        <v>mounted half-wave plate 1 &lt;</v>
      </c>
      <c r="F224">
        <v>1</v>
      </c>
      <c r="G224">
        <f>$G$205</f>
        <v>989.64</v>
      </c>
    </row>
    <row r="225" spans="1:7" x14ac:dyDescent="0.35">
      <c r="A225" t="s">
        <v>17</v>
      </c>
      <c r="D225" t="s">
        <v>17</v>
      </c>
      <c r="E225" t="str">
        <f>$D$210</f>
        <v>GBE05-B-5X mounted &lt;</v>
      </c>
      <c r="F225">
        <v>1</v>
      </c>
      <c r="G225">
        <f>$G$210</f>
        <v>717.16999999999985</v>
      </c>
    </row>
    <row r="228" spans="1:7" x14ac:dyDescent="0.35">
      <c r="C228" s="21" t="s">
        <v>1642</v>
      </c>
    </row>
    <row r="229" spans="1:7" x14ac:dyDescent="0.35">
      <c r="D229" s="21" t="s">
        <v>1643</v>
      </c>
      <c r="G229">
        <f>SUMPRODUCT(F230:F236,G230:G236)</f>
        <v>36519.399999999994</v>
      </c>
    </row>
    <row r="230" spans="1:7" x14ac:dyDescent="0.35">
      <c r="E230" t="str">
        <f>$D$18</f>
        <v>Holoeye SLM &lt;</v>
      </c>
      <c r="F230">
        <v>1</v>
      </c>
      <c r="G230">
        <f>$G$18</f>
        <v>15500</v>
      </c>
    </row>
    <row r="231" spans="1:7" x14ac:dyDescent="0.35">
      <c r="E231" t="str">
        <f>$D$218</f>
        <v>pre-rig asmbly 1 &lt;</v>
      </c>
      <c r="F231">
        <v>1</v>
      </c>
      <c r="G231">
        <f>$G$218</f>
        <v>14327.57</v>
      </c>
    </row>
    <row r="232" spans="1:7" x14ac:dyDescent="0.35">
      <c r="E232" t="str">
        <f>$D$164</f>
        <v>vertical mounts 1 &lt;</v>
      </c>
      <c r="F232">
        <v>1</v>
      </c>
      <c r="G232">
        <f>$G$164</f>
        <v>944.14</v>
      </c>
    </row>
    <row r="233" spans="1:7" x14ac:dyDescent="0.35">
      <c r="E233" t="str">
        <f>$D$152</f>
        <v>table mounts &lt;</v>
      </c>
      <c r="F233">
        <v>1</v>
      </c>
      <c r="G233">
        <f>$G$152</f>
        <v>1092.1400000000001</v>
      </c>
    </row>
    <row r="234" spans="1:7" x14ac:dyDescent="0.35">
      <c r="E234" t="str">
        <f>$D$96</f>
        <v>1st 4f system -1 &lt;</v>
      </c>
      <c r="F234">
        <v>1</v>
      </c>
      <c r="G234">
        <f>$G$96</f>
        <v>1766.4</v>
      </c>
    </row>
    <row r="235" spans="1:7" x14ac:dyDescent="0.35">
      <c r="E235" t="str">
        <f>$D$45</f>
        <v>galvo-galvo 4f system &lt;</v>
      </c>
      <c r="F235">
        <v>1</v>
      </c>
      <c r="G235">
        <f>$G$45</f>
        <v>1463.1999999999998</v>
      </c>
    </row>
    <row r="236" spans="1:7" x14ac:dyDescent="0.35">
      <c r="D236" t="s">
        <v>17</v>
      </c>
      <c r="E236" t="str">
        <f>$D$72</f>
        <v>scan lens system 1 &lt;</v>
      </c>
      <c r="F236">
        <v>1</v>
      </c>
      <c r="G236">
        <f>$G$72</f>
        <v>1425.95</v>
      </c>
    </row>
    <row r="241" spans="4:10" x14ac:dyDescent="0.35">
      <c r="E241" t="s">
        <v>1644</v>
      </c>
      <c r="F241">
        <v>1</v>
      </c>
      <c r="G241">
        <v>77.25</v>
      </c>
      <c r="H241" s="29" t="s">
        <v>1645</v>
      </c>
      <c r="I241" t="s">
        <v>67</v>
      </c>
      <c r="J241" t="s">
        <v>1646</v>
      </c>
    </row>
    <row r="242" spans="4:10" x14ac:dyDescent="0.35">
      <c r="E242" t="s">
        <v>1647</v>
      </c>
      <c r="F242">
        <v>1</v>
      </c>
      <c r="G242">
        <v>4.53</v>
      </c>
      <c r="H242" s="29" t="s">
        <v>1648</v>
      </c>
      <c r="I242" t="s">
        <v>67</v>
      </c>
      <c r="J242" t="s">
        <v>1649</v>
      </c>
    </row>
    <row r="243" spans="4:10" x14ac:dyDescent="0.35">
      <c r="E243" t="s">
        <v>121</v>
      </c>
      <c r="F243">
        <v>1</v>
      </c>
      <c r="G243">
        <v>84.14</v>
      </c>
      <c r="H243" s="29" t="s">
        <v>1555</v>
      </c>
      <c r="I243" t="s">
        <v>67</v>
      </c>
      <c r="J243" t="s">
        <v>123</v>
      </c>
    </row>
    <row r="244" spans="4:10" x14ac:dyDescent="0.35">
      <c r="E244" t="s">
        <v>1650</v>
      </c>
      <c r="F244">
        <v>1</v>
      </c>
      <c r="G244">
        <v>31.92</v>
      </c>
      <c r="H244" s="29" t="s">
        <v>1651</v>
      </c>
      <c r="I244" t="s">
        <v>67</v>
      </c>
      <c r="J244" t="s">
        <v>1652</v>
      </c>
    </row>
    <row r="245" spans="4:10" x14ac:dyDescent="0.35">
      <c r="E245" t="s">
        <v>1653</v>
      </c>
      <c r="F245">
        <v>1</v>
      </c>
      <c r="G245">
        <v>200.19</v>
      </c>
      <c r="H245" s="29" t="s">
        <v>1654</v>
      </c>
      <c r="I245" t="s">
        <v>67</v>
      </c>
      <c r="J245" t="s">
        <v>1655</v>
      </c>
    </row>
    <row r="247" spans="4:10" x14ac:dyDescent="0.35">
      <c r="D247" t="s">
        <v>1656</v>
      </c>
    </row>
    <row r="248" spans="4:10" x14ac:dyDescent="0.35">
      <c r="E248" t="s">
        <v>1657</v>
      </c>
    </row>
    <row r="249" spans="4:10" x14ac:dyDescent="0.35">
      <c r="E249" t="s">
        <v>331</v>
      </c>
    </row>
    <row r="250" spans="4:10" x14ac:dyDescent="0.35">
      <c r="E250" t="s">
        <v>1539</v>
      </c>
    </row>
    <row r="251" spans="4:10" x14ac:dyDescent="0.35">
      <c r="E251" t="s">
        <v>956</v>
      </c>
    </row>
  </sheetData>
  <hyperlinks>
    <hyperlink ref="H3" r:id="rId1" display="https://www.thorlabs.com/thorproduct.cfm?partnumber=PH2" xr:uid="{00000000-0004-0000-0700-000000000000}"/>
    <hyperlink ref="H4" r:id="rId2" display="https://www.thorlabs.com/thorproduct.cfm?partnumber=TR2" xr:uid="{00000000-0004-0000-0700-000001000000}"/>
    <hyperlink ref="H6" r:id="rId3" display="https://www.thorlabs.com/thorproduct.cfm?partnumber=PH3" xr:uid="{00000000-0004-0000-0700-000002000000}"/>
    <hyperlink ref="H7" r:id="rId4" display="https://www.thorlabs.com/thorproduct.cfm?partnumber=TR3" xr:uid="{00000000-0004-0000-0700-000003000000}"/>
    <hyperlink ref="H9" r:id="rId5" display="https://www.thorlabs.com/thorproduct.cfm?partnumber=PH2" xr:uid="{00000000-0004-0000-0700-000004000000}"/>
    <hyperlink ref="H10" r:id="rId6" display="https://www.thorlabs.com/thorproduct.cfm?partnumber=TR2" xr:uid="{00000000-0004-0000-0700-000005000000}"/>
    <hyperlink ref="H11" r:id="rId7" display="https://www.thorlabs.com/thorproduct.cfm?partnumber=BA1S" xr:uid="{00000000-0004-0000-0700-000006000000}"/>
    <hyperlink ref="H13" r:id="rId8" display="https://www.thorlabs.com/thorproduct.cfm?partnumber=PH3" xr:uid="{00000000-0004-0000-0700-000007000000}"/>
    <hyperlink ref="H14" r:id="rId9" display="https://www.thorlabs.com/thorproduct.cfm?partnumber=TR3" xr:uid="{00000000-0004-0000-0700-000008000000}"/>
    <hyperlink ref="H15" r:id="rId10" display="https://www.thorlabs.com/thorproduct.cfm?partnumber=BA1S" xr:uid="{00000000-0004-0000-0700-000009000000}"/>
    <hyperlink ref="H21" r:id="rId11" xr:uid="{00000000-0004-0000-0700-00000A000000}"/>
    <hyperlink ref="H29" r:id="rId12" display="https://www.thorlabs.com/thorproduct.cfm?partnumber=LCP02" xr:uid="{00000000-0004-0000-0700-00000B000000}"/>
    <hyperlink ref="H30" r:id="rId13" display="https://www.thorlabs.com/thorproduct.cfm?partnumber=C6W" xr:uid="{00000000-0004-0000-0700-00000C000000}"/>
    <hyperlink ref="H31" r:id="rId14" display="https://www.thorlabs.com/thorproduct.cfm?partnumber=ER05-P4" xr:uid="{00000000-0004-0000-0700-00000D000000}"/>
    <hyperlink ref="H33" r:id="rId15" display="https://www.thorlabs.com/thorproduct.cfm?partnumber=ER6-P4" xr:uid="{00000000-0004-0000-0700-00000E000000}"/>
    <hyperlink ref="H35" r:id="rId16" display="https://www.thorlabs.com/thorproduct.cfm?partnumber=LCP02" xr:uid="{00000000-0004-0000-0700-00000F000000}"/>
    <hyperlink ref="H36" r:id="rId17" display="https://www.thorlabs.com/thorproduct.cfm?partnumber=CXY2" xr:uid="{00000000-0004-0000-0700-000010000000}"/>
    <hyperlink ref="H37" r:id="rId18" display="https://www.thorlabs.com/thorproduct.cfm?partnumber=AC508-100-B" xr:uid="{00000000-0004-0000-0700-000011000000}"/>
    <hyperlink ref="H39" r:id="rId19" display="https://www.thorlabs.com/thorproduct.cfm?partnumber=ER10" xr:uid="{00000000-0004-0000-0700-000012000000}"/>
    <hyperlink ref="H41" r:id="rId20" display="https://www.thorlabs.com/thorproduct.cfm?partnumber=KCB1" xr:uid="{00000000-0004-0000-0700-000013000000}"/>
    <hyperlink ref="H42" r:id="rId21" display="https://www.thorlabs.com/thorproduct.cfm?partnumber=UM10-AG" xr:uid="{00000000-0004-0000-0700-000014000000}"/>
    <hyperlink ref="H43" r:id="rId22" display="https://www.thorlabs.com/thorproduct.cfm?partnumber=C4W-CC" xr:uid="{00000000-0004-0000-0700-000015000000}"/>
    <hyperlink ref="H44" r:id="rId23" display="https://www.thorlabs.com/thorproduct.cfm?partnumber=ER05-P4" xr:uid="{00000000-0004-0000-0700-000016000000}"/>
    <hyperlink ref="H55" r:id="rId24" display="https://www.thorlabs.com/thorproduct.cfm?partnumber=SM2L15" xr:uid="{00000000-0004-0000-0700-000017000000}"/>
    <hyperlink ref="H56" r:id="rId25" display="https://www.thorlabs.com/thorproduct.cfm?partnumber=AC508-180-AB" xr:uid="{00000000-0004-0000-0700-000018000000}"/>
    <hyperlink ref="H57" r:id="rId26" display="https://www.thorlabs.com/thorproduct.cfm?partnumber=SM2RR" xr:uid="{00000000-0004-0000-0700-000019000000}"/>
    <hyperlink ref="H59" r:id="rId27" display="https://www.thorlabs.com/thorproduct.cfm?partnumber=CXY2" xr:uid="{00000000-0004-0000-0700-00001A000000}"/>
    <hyperlink ref="H60" r:id="rId28" display="https://www.thorlabs.com/thorproduct.cfm?partnumber=ER4-P4" xr:uid="{00000000-0004-0000-0700-00001B000000}"/>
    <hyperlink ref="H61" r:id="rId29" display="https://www.thorlabs.com/thorproduct.cfm?partnumber=LCP01" xr:uid="{00000000-0004-0000-0700-00001C000000}"/>
    <hyperlink ref="H63" r:id="rId30" display="https://www.thorlabs.com/thorproduct.cfm?partnumber=LCP60" xr:uid="{00000000-0004-0000-0700-00001D000000}"/>
    <hyperlink ref="H64" r:id="rId31" display="https://www.thorlabs.com/thorproduct.cfm?partnumber=B4C" xr:uid="{00000000-0004-0000-0700-00001E000000}"/>
    <hyperlink ref="H65" r:id="rId32" display="https://www.thorlabs.com/thorproduct.cfm?partnumber=SM2CP2" xr:uid="{00000000-0004-0000-0700-00001F000000}"/>
    <hyperlink ref="H66" r:id="rId33" display="https://www.thorlabs.com/thorproduct.cfm?partnumber=SM2A27" xr:uid="{00000000-0004-0000-0700-000020000000}"/>
    <hyperlink ref="H67" r:id="rId34" display="https://www.thorlabs.com/thorproduct.cfm?partnumber=SM2A30" xr:uid="{00000000-0004-0000-0700-000021000000}"/>
    <hyperlink ref="H70" r:id="rId35" display="https://www.thorlabs.com/thorproduct.cfm?partnumber=PBS513" xr:uid="{00000000-0004-0000-0700-000022000000}"/>
    <hyperlink ref="H79" r:id="rId36" display="https://www.thorlabs.com/thorproduct.cfm?partnumber=KCB2" xr:uid="{00000000-0004-0000-0700-000023000000}"/>
    <hyperlink ref="H80" r:id="rId37" display="https://www.thorlabs.com/thorproduct.cfm?partnumber=PF20-03-P01" xr:uid="{00000000-0004-0000-0700-000024000000}"/>
    <hyperlink ref="H82" r:id="rId38" display="https://www.thorlabs.com/thorproduct.cfm?partnumber=ER10" xr:uid="{00000000-0004-0000-0700-000025000000}"/>
    <hyperlink ref="H83" r:id="rId39" display="https://www.thorlabs.com/thorproduct.cfm?partnumber=ER4-P4" xr:uid="{00000000-0004-0000-0700-000026000000}"/>
    <hyperlink ref="H85" r:id="rId40" display="https://www.thorlabs.com/thorproduct.cfm?partnumber=CXY2" xr:uid="{00000000-0004-0000-0700-000027000000}"/>
    <hyperlink ref="H86" r:id="rId41" display="https://www.thorlabs.com/thorproduct.cfm?partnumber=AC508-250-B" xr:uid="{00000000-0004-0000-0700-000028000000}"/>
    <hyperlink ref="H88" r:id="rId42" display="https://www.thorlabs.com/thorproduct.cfm?partnumber=LCP01" xr:uid="{00000000-0004-0000-0700-000029000000}"/>
    <hyperlink ref="H89" r:id="rId43" display="https://www.thorlabs.com/thorproduct.cfm?partnumber=ER1-P4" xr:uid="{00000000-0004-0000-0700-00002A000000}"/>
    <hyperlink ref="H91" r:id="rId44" display="https://www.thorlabs.com/thorproduct.cfm?partnumber=LCP01" xr:uid="{00000000-0004-0000-0700-00002B000000}"/>
    <hyperlink ref="H92" r:id="rId45" display="https://www.thorlabs.com/thorproduct.cfm?partnumber=ER4-P4" xr:uid="{00000000-0004-0000-0700-00002C000000}"/>
    <hyperlink ref="H94" r:id="rId46" display="https://www.thorlabs.com/thorproduct.cfm?partnumber=CXY2" xr:uid="{00000000-0004-0000-0700-00002D000000}"/>
    <hyperlink ref="H95" r:id="rId47" display="https://www.thorlabs.com/thorproduct.cfm?partnumber=AC508-300-B" xr:uid="{00000000-0004-0000-0700-00002E000000}"/>
    <hyperlink ref="H106" r:id="rId48" display="https://www.thorlabs.com/thorproduct.cfm?partnumber=PH2" xr:uid="{00000000-0004-0000-0700-00002F000000}"/>
    <hyperlink ref="H107" r:id="rId49" display="https://www.thorlabs.com/thorproduct.cfm?partnumber=TR2" xr:uid="{00000000-0004-0000-0700-000030000000}"/>
    <hyperlink ref="H109" r:id="rId50" display="https://www.thorlabs.com/thorproduct.cfm?partnumber=DT12" xr:uid="{00000000-0004-0000-0700-000031000000}"/>
    <hyperlink ref="H110" r:id="rId51" display="https://www.thorlabs.com/thorproduct.cfm?partnumber=CL6" xr:uid="{00000000-0004-0000-0700-000032000000}"/>
    <hyperlink ref="H123" r:id="rId52" display="https://www.thorlabs.com/thorproduct.cfm?partnumber=PFR10-P01" xr:uid="{00000000-0004-0000-0700-000033000000}"/>
    <hyperlink ref="H124" r:id="rId53" display="https://www.thorlabs.com/thorproduct.cfm?partnumber=KMSR" xr:uid="{00000000-0004-0000-0700-000034000000}"/>
    <hyperlink ref="H129" r:id="rId54" display="https://www.thorlabs.com/thorproduct.cfm?partnumber=KM100CL" xr:uid="{00000000-0004-0000-0700-000035000000}"/>
    <hyperlink ref="H130" r:id="rId55" display="https://www.thorlabs.com/thorproduct.cfm?partnumber=PFR10-P01" xr:uid="{00000000-0004-0000-0700-000036000000}"/>
    <hyperlink ref="H132" r:id="rId56" display="https://www.thorlabs.com/thorproduct.cfm?partnumber=RLA0300" xr:uid="{00000000-0004-0000-0700-000037000000}"/>
    <hyperlink ref="H133" r:id="rId57" display="https://www.thorlabs.com/thorproduct.cfm?partnumber=CL6" xr:uid="{00000000-0004-0000-0700-000038000000}"/>
    <hyperlink ref="H134" r:id="rId58" display="https://www.thorlabs.com/thorproduct.cfm?partnumber=RC1" xr:uid="{00000000-0004-0000-0700-000039000000}"/>
    <hyperlink ref="H138" r:id="rId59" display="https://www.thorlabs.com/thorproduct.cfm?partnumber=KM200S" xr:uid="{00000000-0004-0000-0700-00003A000000}"/>
    <hyperlink ref="H139" r:id="rId60" display="https://www.thorlabs.com/thorproduct.cfm?partnumber=PFSQ20-03-P01" xr:uid="{00000000-0004-0000-0700-00003B000000}"/>
    <hyperlink ref="H141" r:id="rId61" display="https://www.thorlabs.com/thorproduct.cfm?partnumber=DT12" xr:uid="{00000000-0004-0000-0700-00003C000000}"/>
    <hyperlink ref="H145" r:id="rId62" display="https://www.thorlabs.com/thorproduct.cfm?partnumber=RLA1200" xr:uid="{00000000-0004-0000-0700-00003D000000}"/>
    <hyperlink ref="H146" r:id="rId63" display="https://www.thorlabs.com/thorproduct.cfm?partnumber=RLA0300" xr:uid="{00000000-0004-0000-0700-00003E000000}"/>
    <hyperlink ref="H147" r:id="rId64" display="https://www.thorlabs.com/thorproduct.cfm?partnumber=RC1" xr:uid="{00000000-0004-0000-0700-00003F000000}"/>
    <hyperlink ref="H149" r:id="rId65" display="https://www.thorlabs.com/thorproduct.cfm?partnumber=APM07" xr:uid="{00000000-0004-0000-0700-000040000000}"/>
    <hyperlink ref="H150" r:id="rId66" display="https://www.thorlabs.com/thorproduct.cfm?partnumber=KL03" xr:uid="{00000000-0004-0000-0700-000041000000}"/>
    <hyperlink ref="H151" r:id="rId67" display="https://www.thorlabs.com/thorproduct.cfm?partnumber=CL6" xr:uid="{00000000-0004-0000-0700-000042000000}"/>
    <hyperlink ref="H159" r:id="rId68" display="https://www.thorlabs.com/thorproduct.cfm?partnumber=MB8" xr:uid="{00000000-0004-0000-0700-000043000000}"/>
    <hyperlink ref="H160" r:id="rId69" display="https://www.thorlabs.com/thorproduct.cfm?partnumber=VB01B" xr:uid="{00000000-0004-0000-0700-000044000000}"/>
    <hyperlink ref="H162" r:id="rId70" display="https://www.thorlabs.com/thorproduct.cfm?partnumber=XR25P" xr:uid="{00000000-0004-0000-0700-000045000000}"/>
    <hyperlink ref="H163" r:id="rId71" display="https://www.thorlabs.com/thorproduct.cfm?partnumber=MB412" xr:uid="{00000000-0004-0000-0700-000046000000}"/>
    <hyperlink ref="H172" r:id="rId72" display="https://www.thorlabs.com/thorproduct.cfm?partnumber=KCB1" xr:uid="{00000000-0004-0000-0700-000047000000}"/>
    <hyperlink ref="H173" r:id="rId73" display="https://www.thorlabs.com/thorproduct.cfm?partnumber=UM10-AG" xr:uid="{00000000-0004-0000-0700-000048000000}"/>
    <hyperlink ref="H175" r:id="rId74" display="https://www.thorlabs.com/thorproduct.cfm?partnumber=DT12" xr:uid="{00000000-0004-0000-0700-000049000000}"/>
    <hyperlink ref="H176" r:id="rId75" display="https://www.thorlabs.com/thorproduct.cfm?partnumber=CL6" xr:uid="{00000000-0004-0000-0700-00004A000000}"/>
    <hyperlink ref="H178" r:id="rId76" display="https://www.thorlabs.com/thorproduct.cfm?partnumber=SPT1" xr:uid="{00000000-0004-0000-0700-00004B000000}"/>
    <hyperlink ref="H179" r:id="rId77" display="https://www.thorlabs.com/thorproduct.cfm?partnumber=SM1L03" xr:uid="{00000000-0004-0000-0700-00004C000000}"/>
    <hyperlink ref="H180" r:id="rId78" display="https://www.thorlabs.com/thorproduct.cfm?partnumber=AC254-045-B" xr:uid="{00000000-0004-0000-0700-00004D000000}"/>
    <hyperlink ref="H181" r:id="rId79" display="https://www.thorlabs.com/thorproduct.cfm?partnumber=AC254-060-B" xr:uid="{00000000-0004-0000-0700-00004E000000}"/>
    <hyperlink ref="H182" r:id="rId80" display="https://www.thorlabs.com/thorproduct.cfm?partnumber=P50D" xr:uid="{00000000-0004-0000-0700-00004F000000}"/>
    <hyperlink ref="H183" r:id="rId81" location="ad-image-0" display="https://www.thorlabs.com/thorproduct.cfm?partnumber=CXY1#ad-image-0" xr:uid="{00000000-0004-0000-0700-000050000000}"/>
    <hyperlink ref="H184" r:id="rId82" display="https://www.thorlabs.com/thorproduct.cfm?partnumber=ER8" xr:uid="{00000000-0004-0000-0700-000051000000}"/>
    <hyperlink ref="H193" r:id="rId83" display="https://www.thorlabs.com/thorproduct.cfm?partnumber=LCP02" xr:uid="{00000000-0004-0000-0700-000052000000}"/>
    <hyperlink ref="H194" r:id="rId84" display="https://www.thorlabs.com/thorproduct.cfm?partnumber=SPT2" xr:uid="{00000000-0004-0000-0700-000053000000}"/>
    <hyperlink ref="H197" r:id="rId85" display="https://www.thorlabs.com/thorproduct.cfm?partnumber=LB1" xr:uid="{00000000-0004-0000-0700-000054000000}"/>
    <hyperlink ref="H201" r:id="rId86" display="https://www.thorlabs.com/thorproduct.cfm?partnumber=AHWP10M-980" xr:uid="{00000000-0004-0000-0700-000055000000}"/>
    <hyperlink ref="H203" r:id="rId87" display="https://www.thorlabs.com/thorproduct.cfm?partnumber=AHWP05M-980" xr:uid="{00000000-0004-0000-0700-000056000000}"/>
    <hyperlink ref="H204" r:id="rId88" display="https://www.thorlabs.com/thorproduct.cfm?partnumber=SM1L03" xr:uid="{00000000-0004-0000-0700-000057000000}"/>
    <hyperlink ref="H207" r:id="rId89" display="https://www.thorlabs.com/thorproduct.cfm?partnumber=CRM1" xr:uid="{00000000-0004-0000-0700-000058000000}"/>
    <hyperlink ref="H208" r:id="rId90" display="https://www.thorlabs.com/thorproduct.cfm?partnumber=ER2" xr:uid="{00000000-0004-0000-0700-000059000000}"/>
    <hyperlink ref="H211" r:id="rId91" display="https://www.thorlabs.com/thorproduct.cfm?partnumber=GBE05-B" xr:uid="{00000000-0004-0000-0700-00005A000000}"/>
    <hyperlink ref="H212" r:id="rId92" display="https://www.thorlabs.com/thorproduct.cfm?partnumber=SPT1" xr:uid="{00000000-0004-0000-0700-00005B000000}"/>
    <hyperlink ref="H213" r:id="rId93" display="https://www.thorlabs.com/thorproduct.cfm?partnumber=SPT2" xr:uid="{00000000-0004-0000-0700-00005C000000}"/>
    <hyperlink ref="H214" r:id="rId94" display="https://www.thorlabs.com/thorproduct.cfm?partnumber=SM2A30" xr:uid="{00000000-0004-0000-0700-00005D000000}"/>
    <hyperlink ref="H241" r:id="rId95" display="https://www.thorlabs.com/thorproduct.cfm?partnumber=KB1X1" xr:uid="{00000000-0004-0000-0700-00005E000000}"/>
    <hyperlink ref="H242" r:id="rId96" display="https://www.thorlabs.com/thorproduct.cfm?partnumber=AE8E25E" xr:uid="{00000000-0004-0000-0700-00005F000000}"/>
    <hyperlink ref="H243" r:id="rId97" display="https://www.thorlabs.com/thorproduct.cfm?partnumber=DT12" xr:uid="{00000000-0004-0000-0700-000060000000}"/>
    <hyperlink ref="H244" r:id="rId98" display="https://www.thorlabs.com/thorproduct.cfm?partnumber=DT12B" xr:uid="{00000000-0004-0000-0700-000061000000}"/>
    <hyperlink ref="H245" r:id="rId99" display="https://www.thorlabs.com/thorproduct.cfm?partnumber=DT12XY" xr:uid="{00000000-0004-0000-0700-000062000000}"/>
    <hyperlink ref="H114" r:id="rId100" display="https://www.thorlabs.com/thorproduct.cfm?partnumber=PFR10-P01" xr:uid="{00000000-0004-0000-0700-000063000000}"/>
    <hyperlink ref="H115" r:id="rId101" display="https://www.thorlabs.com/thorproduct.cfm?partnumber=KMSR" xr:uid="{00000000-0004-0000-0700-000064000000}"/>
    <hyperlink ref="H118" r:id="rId102" display="https://www.thorlabs.com/thorproduct.cfm?partnumber=DT12" xr:uid="{00000000-0004-0000-0700-000065000000}"/>
  </hyperlink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80"/>
  <sheetViews>
    <sheetView showZeros="0" zoomScaleNormal="100" workbookViewId="0">
      <pane ySplit="1" topLeftCell="A5" activePane="bottomLeft" state="frozen"/>
      <selection pane="bottomLeft" activeCell="J31" sqref="J31"/>
    </sheetView>
  </sheetViews>
  <sheetFormatPr defaultColWidth="8.26953125" defaultRowHeight="14.5" x14ac:dyDescent="0.35"/>
  <cols>
    <col min="1" max="3" width="5" customWidth="1"/>
    <col min="4" max="4" width="5.1796875" customWidth="1"/>
    <col min="5" max="5" width="8.453125" customWidth="1"/>
    <col min="6" max="6" width="64.26953125" customWidth="1"/>
    <col min="7" max="7" width="4.81640625" customWidth="1"/>
    <col min="8" max="8" width="9" style="30" customWidth="1"/>
    <col min="9" max="9" width="3.54296875" customWidth="1"/>
    <col min="10" max="10" width="8.26953125" customWidth="1"/>
    <col min="11" max="11" width="10.81640625" customWidth="1"/>
    <col min="12" max="14" width="5" customWidth="1"/>
    <col min="15" max="15" width="44.453125" customWidth="1"/>
    <col min="17" max="17" width="24" customWidth="1"/>
  </cols>
  <sheetData>
    <row r="1" spans="1:15" s="1" customFormat="1" x14ac:dyDescent="0.35">
      <c r="A1" s="9" t="s">
        <v>990</v>
      </c>
      <c r="B1" s="9" t="s">
        <v>0</v>
      </c>
      <c r="C1" s="9" t="s">
        <v>1</v>
      </c>
      <c r="D1" s="9" t="s">
        <v>2</v>
      </c>
      <c r="E1" s="3" t="s">
        <v>3</v>
      </c>
      <c r="F1" t="s">
        <v>53</v>
      </c>
      <c r="G1" s="9" t="s">
        <v>54</v>
      </c>
      <c r="H1" s="10" t="s">
        <v>55</v>
      </c>
      <c r="I1" s="9" t="s">
        <v>56</v>
      </c>
      <c r="J1" s="9" t="s">
        <v>57</v>
      </c>
      <c r="K1" s="9" t="s">
        <v>58</v>
      </c>
      <c r="L1" s="3" t="s">
        <v>6</v>
      </c>
      <c r="M1" s="3" t="s">
        <v>59</v>
      </c>
      <c r="N1" s="3" t="s">
        <v>60</v>
      </c>
      <c r="O1" s="1" t="s">
        <v>7</v>
      </c>
    </row>
    <row r="2" spans="1:15" s="1" customFormat="1" x14ac:dyDescent="0.35">
      <c r="A2" s="1" t="s">
        <v>1713</v>
      </c>
      <c r="F2"/>
      <c r="H2" s="12"/>
      <c r="J2" s="21"/>
      <c r="K2" s="21"/>
      <c r="L2" s="21"/>
      <c r="M2" s="21"/>
      <c r="N2" s="21"/>
    </row>
    <row r="3" spans="1:15" x14ac:dyDescent="0.35">
      <c r="A3" t="s">
        <v>1727</v>
      </c>
    </row>
    <row r="4" spans="1:15" x14ac:dyDescent="0.35">
      <c r="B4" t="s">
        <v>1728</v>
      </c>
    </row>
    <row r="5" spans="1:15" x14ac:dyDescent="0.35">
      <c r="F5" t="s">
        <v>2555</v>
      </c>
      <c r="G5">
        <v>1</v>
      </c>
      <c r="H5" s="30">
        <v>4778</v>
      </c>
      <c r="I5" s="29" t="s">
        <v>723</v>
      </c>
      <c r="J5" t="s">
        <v>718</v>
      </c>
      <c r="K5" t="s">
        <v>1729</v>
      </c>
      <c r="O5" t="s">
        <v>1730</v>
      </c>
    </row>
    <row r="6" spans="1:15" x14ac:dyDescent="0.35">
      <c r="E6" t="s">
        <v>2565</v>
      </c>
      <c r="H6" s="30">
        <f>SUMPRODUCT(G7:G8,H7:H8)</f>
        <v>1145</v>
      </c>
    </row>
    <row r="7" spans="1:15" x14ac:dyDescent="0.35">
      <c r="F7" t="s">
        <v>1731</v>
      </c>
      <c r="G7">
        <v>1</v>
      </c>
      <c r="H7" s="30">
        <v>996</v>
      </c>
      <c r="I7" s="29" t="s">
        <v>740</v>
      </c>
      <c r="J7" t="s">
        <v>718</v>
      </c>
      <c r="K7" t="s">
        <v>741</v>
      </c>
    </row>
    <row r="8" spans="1:15" x14ac:dyDescent="0.35">
      <c r="E8" t="s">
        <v>17</v>
      </c>
      <c r="F8" t="s">
        <v>745</v>
      </c>
      <c r="G8">
        <v>1</v>
      </c>
      <c r="H8" s="30">
        <v>149</v>
      </c>
      <c r="I8" s="29" t="s">
        <v>746</v>
      </c>
      <c r="J8" t="s">
        <v>1732</v>
      </c>
      <c r="K8" t="s">
        <v>747</v>
      </c>
    </row>
    <row r="9" spans="1:15" x14ac:dyDescent="0.35">
      <c r="E9" t="s">
        <v>2564</v>
      </c>
      <c r="H9" s="30">
        <f>SUMPRODUCT(G10:G11,H10:H11)</f>
        <v>671.85</v>
      </c>
      <c r="I9" s="29"/>
    </row>
    <row r="10" spans="1:15" x14ac:dyDescent="0.35">
      <c r="F10" t="s">
        <v>1734</v>
      </c>
      <c r="G10">
        <v>1</v>
      </c>
      <c r="H10" s="30">
        <v>638.52</v>
      </c>
      <c r="I10" s="29" t="s">
        <v>1735</v>
      </c>
      <c r="J10" t="s">
        <v>67</v>
      </c>
      <c r="O10" t="s">
        <v>1733</v>
      </c>
    </row>
    <row r="11" spans="1:15" x14ac:dyDescent="0.35">
      <c r="E11" t="s">
        <v>17</v>
      </c>
      <c r="F11" t="s">
        <v>1737</v>
      </c>
      <c r="G11">
        <v>1</v>
      </c>
      <c r="H11" s="30">
        <v>33.33</v>
      </c>
      <c r="I11" s="29" t="s">
        <v>1697</v>
      </c>
      <c r="J11" t="s">
        <v>67</v>
      </c>
      <c r="O11" t="s">
        <v>1736</v>
      </c>
    </row>
    <row r="12" spans="1:15" x14ac:dyDescent="0.35">
      <c r="C12" t="s">
        <v>2566</v>
      </c>
      <c r="I12" s="29"/>
    </row>
    <row r="13" spans="1:15" x14ac:dyDescent="0.35">
      <c r="E13" t="s">
        <v>1738</v>
      </c>
      <c r="H13" s="30">
        <f>SUMPRODUCT(G14:G15,H14:H15)</f>
        <v>19.8</v>
      </c>
      <c r="I13" s="29"/>
    </row>
    <row r="14" spans="1:15" x14ac:dyDescent="0.35">
      <c r="F14" t="str">
        <f>'parts-vendors'!E313</f>
        <v>Teensy 3.2 Development Board</v>
      </c>
      <c r="G14">
        <v>1</v>
      </c>
      <c r="H14" s="30">
        <f>'parts-vendors'!G313</f>
        <v>19.8</v>
      </c>
      <c r="I14" s="29" t="str">
        <f>'parts-vendors'!H313</f>
        <v>https://www.pjrc.com/store/teensy32.html</v>
      </c>
      <c r="J14" t="str">
        <f>'parts-vendors'!I313</f>
        <v>pjrc</v>
      </c>
      <c r="K14" t="str">
        <f>'parts-vendors'!J313</f>
        <v>TEENSY32</v>
      </c>
      <c r="L14">
        <f>'parts-vendors'!K313</f>
        <v>0</v>
      </c>
      <c r="M14">
        <f>'parts-vendors'!L313</f>
        <v>0</v>
      </c>
      <c r="N14">
        <f>'parts-vendors'!M313</f>
        <v>0</v>
      </c>
    </row>
    <row r="15" spans="1:15" x14ac:dyDescent="0.35">
      <c r="E15" t="s">
        <v>17</v>
      </c>
      <c r="F15" t="s">
        <v>2567</v>
      </c>
      <c r="G15">
        <v>1</v>
      </c>
      <c r="I15" s="29"/>
    </row>
    <row r="16" spans="1:15" x14ac:dyDescent="0.35">
      <c r="D16" t="s">
        <v>2538</v>
      </c>
      <c r="I16" s="29"/>
    </row>
    <row r="17" spans="1:15" x14ac:dyDescent="0.35">
      <c r="E17" t="s">
        <v>2557</v>
      </c>
      <c r="H17" s="30">
        <f>SUMPRODUCT(G18:G19,H18:H19)</f>
        <v>1.9734000000000003</v>
      </c>
      <c r="I17" s="29"/>
    </row>
    <row r="18" spans="1:15" x14ac:dyDescent="0.35">
      <c r="F18" t="s">
        <v>1740</v>
      </c>
      <c r="G18" s="6">
        <v>0.33</v>
      </c>
      <c r="H18" s="30">
        <v>5.98</v>
      </c>
      <c r="I18" s="29" t="s">
        <v>1741</v>
      </c>
      <c r="J18" t="s">
        <v>844</v>
      </c>
    </row>
    <row r="19" spans="1:15" x14ac:dyDescent="0.35">
      <c r="E19" t="s">
        <v>17</v>
      </c>
      <c r="F19" t="s">
        <v>2556</v>
      </c>
      <c r="G19">
        <v>1</v>
      </c>
      <c r="I19" s="29"/>
    </row>
    <row r="20" spans="1:15" x14ac:dyDescent="0.35">
      <c r="E20" t="s">
        <v>2568</v>
      </c>
      <c r="H20" s="30">
        <f>SUMPRODUCT(G21:G22,H21:H22)</f>
        <v>2.7300000000000004</v>
      </c>
      <c r="I20" s="29"/>
    </row>
    <row r="21" spans="1:15" x14ac:dyDescent="0.35">
      <c r="F21" t="s">
        <v>1742</v>
      </c>
      <c r="G21">
        <v>0.2</v>
      </c>
      <c r="H21" s="30">
        <v>13.65</v>
      </c>
      <c r="I21" s="29" t="s">
        <v>1743</v>
      </c>
      <c r="J21" t="s">
        <v>844</v>
      </c>
    </row>
    <row r="22" spans="1:15" x14ac:dyDescent="0.35">
      <c r="B22" t="s">
        <v>17</v>
      </c>
      <c r="C22" t="s">
        <v>17</v>
      </c>
      <c r="D22" t="s">
        <v>17</v>
      </c>
      <c r="E22" t="s">
        <v>17</v>
      </c>
      <c r="F22" t="s">
        <v>2569</v>
      </c>
      <c r="G22">
        <v>1</v>
      </c>
      <c r="I22" s="29"/>
    </row>
    <row r="23" spans="1:15" x14ac:dyDescent="0.35">
      <c r="B23" t="s">
        <v>1744</v>
      </c>
    </row>
    <row r="24" spans="1:15" x14ac:dyDescent="0.35">
      <c r="F24" t="s">
        <v>728</v>
      </c>
      <c r="G24">
        <v>1</v>
      </c>
      <c r="H24" s="30">
        <v>567</v>
      </c>
      <c r="I24" s="29" t="s">
        <v>729</v>
      </c>
      <c r="J24" t="s">
        <v>718</v>
      </c>
      <c r="K24" t="s">
        <v>1745</v>
      </c>
      <c r="O24" t="s">
        <v>1746</v>
      </c>
    </row>
    <row r="25" spans="1:15" x14ac:dyDescent="0.35">
      <c r="F25" t="s">
        <v>1747</v>
      </c>
      <c r="G25">
        <v>1</v>
      </c>
      <c r="H25" s="30">
        <v>1035</v>
      </c>
      <c r="I25" s="29" t="s">
        <v>1748</v>
      </c>
      <c r="J25" t="s">
        <v>67</v>
      </c>
      <c r="K25" t="s">
        <v>1749</v>
      </c>
    </row>
    <row r="26" spans="1:15" x14ac:dyDescent="0.35">
      <c r="A26" t="s">
        <v>17</v>
      </c>
      <c r="B26" t="s">
        <v>17</v>
      </c>
      <c r="F26" t="s">
        <v>1750</v>
      </c>
      <c r="G26">
        <v>1</v>
      </c>
    </row>
    <row r="27" spans="1:15" x14ac:dyDescent="0.35">
      <c r="A27" t="s">
        <v>1751</v>
      </c>
    </row>
    <row r="28" spans="1:15" x14ac:dyDescent="0.35">
      <c r="B28" t="s">
        <v>2561</v>
      </c>
    </row>
    <row r="29" spans="1:15" x14ac:dyDescent="0.35">
      <c r="F29" t="s">
        <v>2593</v>
      </c>
      <c r="G29">
        <v>1</v>
      </c>
      <c r="H29" s="30">
        <v>120</v>
      </c>
      <c r="I29" s="29" t="s">
        <v>1771</v>
      </c>
      <c r="J29" t="s">
        <v>718</v>
      </c>
      <c r="K29" t="s">
        <v>1707</v>
      </c>
      <c r="O29" t="s">
        <v>1772</v>
      </c>
    </row>
    <row r="30" spans="1:15" x14ac:dyDescent="0.35">
      <c r="F30" t="s">
        <v>2597</v>
      </c>
      <c r="I30" s="29" t="s">
        <v>2596</v>
      </c>
      <c r="J30" t="s">
        <v>718</v>
      </c>
    </row>
    <row r="31" spans="1:15" x14ac:dyDescent="0.35">
      <c r="F31" t="s">
        <v>2592</v>
      </c>
      <c r="G31">
        <v>1</v>
      </c>
      <c r="H31" s="30">
        <v>80.62</v>
      </c>
      <c r="I31" s="29" t="s">
        <v>2590</v>
      </c>
      <c r="J31" t="s">
        <v>67</v>
      </c>
      <c r="K31" t="s">
        <v>2591</v>
      </c>
    </row>
    <row r="32" spans="1:15" x14ac:dyDescent="0.35">
      <c r="B32" t="s">
        <v>17</v>
      </c>
      <c r="F32" t="s">
        <v>2594</v>
      </c>
      <c r="I32" s="29" t="s">
        <v>2595</v>
      </c>
      <c r="J32" t="s">
        <v>67</v>
      </c>
    </row>
    <row r="33" spans="2:14" x14ac:dyDescent="0.35">
      <c r="B33" t="s">
        <v>2562</v>
      </c>
      <c r="I33" s="29"/>
    </row>
    <row r="34" spans="2:14" x14ac:dyDescent="0.35">
      <c r="F34" t="s">
        <v>1752</v>
      </c>
      <c r="G34">
        <v>1</v>
      </c>
      <c r="H34" s="30">
        <v>638.52</v>
      </c>
      <c r="I34" s="29" t="s">
        <v>1753</v>
      </c>
      <c r="J34" t="s">
        <v>67</v>
      </c>
      <c r="K34" t="s">
        <v>1754</v>
      </c>
    </row>
    <row r="35" spans="2:14" x14ac:dyDescent="0.35">
      <c r="F35" t="s">
        <v>726</v>
      </c>
      <c r="G35">
        <v>1</v>
      </c>
      <c r="H35" s="30">
        <v>1107</v>
      </c>
      <c r="I35" s="29" t="s">
        <v>2558</v>
      </c>
      <c r="J35" t="s">
        <v>718</v>
      </c>
      <c r="K35" t="s">
        <v>1755</v>
      </c>
    </row>
    <row r="36" spans="2:14" x14ac:dyDescent="0.35">
      <c r="C36" t="s">
        <v>903</v>
      </c>
      <c r="I36" s="29"/>
    </row>
    <row r="37" spans="2:14" x14ac:dyDescent="0.35">
      <c r="D37" t="s">
        <v>2529</v>
      </c>
      <c r="I37" s="29"/>
      <c r="K37" s="14"/>
      <c r="L37" s="14"/>
      <c r="M37" s="14"/>
      <c r="N37" s="14"/>
    </row>
    <row r="38" spans="2:14" x14ac:dyDescent="0.35">
      <c r="F38" t="s">
        <v>2534</v>
      </c>
      <c r="G38">
        <v>1</v>
      </c>
      <c r="H38">
        <v>17.95</v>
      </c>
      <c r="I38" s="29" t="s">
        <v>2533</v>
      </c>
      <c r="J38" t="s">
        <v>824</v>
      </c>
      <c r="K38" t="s">
        <v>2532</v>
      </c>
      <c r="L38" s="14"/>
      <c r="M38" s="14"/>
      <c r="N38" s="14"/>
    </row>
    <row r="39" spans="2:14" x14ac:dyDescent="0.35">
      <c r="F39" t="s">
        <v>2531</v>
      </c>
      <c r="I39" s="29" t="s">
        <v>2530</v>
      </c>
      <c r="J39" t="s">
        <v>824</v>
      </c>
      <c r="K39" s="14"/>
      <c r="L39" s="14"/>
      <c r="M39" s="14"/>
      <c r="N39" s="14"/>
    </row>
    <row r="40" spans="2:14" x14ac:dyDescent="0.35">
      <c r="F40" t="s">
        <v>1773</v>
      </c>
      <c r="G40">
        <v>1</v>
      </c>
      <c r="H40" s="30">
        <v>16.95</v>
      </c>
      <c r="I40" s="29" t="s">
        <v>1774</v>
      </c>
      <c r="J40" t="s">
        <v>1775</v>
      </c>
      <c r="K40" t="s">
        <v>1776</v>
      </c>
      <c r="L40" s="14"/>
      <c r="M40" s="14"/>
      <c r="N40" s="14"/>
    </row>
    <row r="41" spans="2:14" x14ac:dyDescent="0.35">
      <c r="D41" t="s">
        <v>17</v>
      </c>
      <c r="F41" t="s">
        <v>1777</v>
      </c>
      <c r="G41">
        <v>1</v>
      </c>
      <c r="I41" s="29" t="s">
        <v>1778</v>
      </c>
      <c r="K41" s="14" t="s">
        <v>9</v>
      </c>
      <c r="L41" s="14"/>
      <c r="M41" s="14"/>
      <c r="N41" s="14"/>
    </row>
    <row r="42" spans="2:14" x14ac:dyDescent="0.35">
      <c r="D42" t="s">
        <v>2535</v>
      </c>
      <c r="I42" s="29"/>
      <c r="K42" s="14"/>
      <c r="L42" s="14"/>
      <c r="M42" s="14"/>
      <c r="N42" s="14"/>
    </row>
    <row r="43" spans="2:14" x14ac:dyDescent="0.35">
      <c r="F43" t="s">
        <v>1780</v>
      </c>
      <c r="G43">
        <v>1</v>
      </c>
      <c r="H43" s="30">
        <v>10.99</v>
      </c>
      <c r="I43" s="29" t="s">
        <v>1781</v>
      </c>
      <c r="J43" t="s">
        <v>844</v>
      </c>
    </row>
    <row r="44" spans="2:14" x14ac:dyDescent="0.35">
      <c r="C44" t="s">
        <v>17</v>
      </c>
      <c r="D44" t="s">
        <v>17</v>
      </c>
      <c r="F44" t="s">
        <v>2559</v>
      </c>
      <c r="G44">
        <v>1</v>
      </c>
      <c r="H44">
        <v>8.9499999999999993</v>
      </c>
      <c r="I44" s="29" t="s">
        <v>1782</v>
      </c>
      <c r="J44" t="s">
        <v>824</v>
      </c>
      <c r="K44" s="14" t="s">
        <v>2560</v>
      </c>
      <c r="L44" s="14"/>
      <c r="M44" s="14"/>
      <c r="N44" s="14"/>
    </row>
    <row r="45" spans="2:14" x14ac:dyDescent="0.35">
      <c r="C45" t="s">
        <v>2589</v>
      </c>
      <c r="H45"/>
      <c r="I45" s="29"/>
      <c r="K45" s="14"/>
      <c r="L45" s="14"/>
      <c r="M45" s="14"/>
      <c r="N45" s="14"/>
    </row>
    <row r="46" spans="2:14" x14ac:dyDescent="0.35">
      <c r="E46" t="s">
        <v>1756</v>
      </c>
      <c r="H46" s="30">
        <f>SUMPRODUCT(G47:G52,H47:H52)</f>
        <v>33.640000000000008</v>
      </c>
    </row>
    <row r="47" spans="2:14" x14ac:dyDescent="0.35">
      <c r="F47" t="s">
        <v>909</v>
      </c>
      <c r="G47">
        <v>1</v>
      </c>
      <c r="H47" s="30">
        <v>0.69</v>
      </c>
      <c r="I47" s="29" t="s">
        <v>910</v>
      </c>
      <c r="J47" t="s">
        <v>900</v>
      </c>
      <c r="K47" s="14">
        <v>636120</v>
      </c>
      <c r="L47" s="14"/>
      <c r="M47" s="14"/>
      <c r="N47" s="14"/>
    </row>
    <row r="48" spans="2:14" x14ac:dyDescent="0.35">
      <c r="F48" t="s">
        <v>905</v>
      </c>
      <c r="G48">
        <v>1</v>
      </c>
      <c r="H48" s="30">
        <v>5.99</v>
      </c>
      <c r="I48" s="29" t="s">
        <v>906</v>
      </c>
      <c r="J48" t="s">
        <v>900</v>
      </c>
      <c r="K48" s="14">
        <v>615130</v>
      </c>
      <c r="L48" s="14"/>
      <c r="M48" s="14"/>
      <c r="N48" s="14"/>
    </row>
    <row r="49" spans="4:14" x14ac:dyDescent="0.35">
      <c r="F49" t="s">
        <v>908</v>
      </c>
      <c r="G49">
        <v>1</v>
      </c>
      <c r="H49" s="30">
        <v>9.99</v>
      </c>
      <c r="I49" s="29" t="s">
        <v>906</v>
      </c>
      <c r="J49" t="s">
        <v>900</v>
      </c>
      <c r="K49" s="14">
        <v>615138</v>
      </c>
      <c r="L49" s="14"/>
      <c r="M49" s="14"/>
      <c r="N49" s="14"/>
    </row>
    <row r="50" spans="4:14" x14ac:dyDescent="0.35">
      <c r="F50" t="s">
        <v>1757</v>
      </c>
      <c r="G50">
        <v>1</v>
      </c>
      <c r="H50" s="30">
        <v>5.99</v>
      </c>
      <c r="I50" s="29" t="s">
        <v>1758</v>
      </c>
      <c r="J50" t="s">
        <v>900</v>
      </c>
      <c r="K50" s="14">
        <v>545344</v>
      </c>
      <c r="L50" s="14"/>
      <c r="M50" s="14"/>
      <c r="N50" s="14"/>
    </row>
    <row r="51" spans="4:14" x14ac:dyDescent="0.35">
      <c r="F51" t="s">
        <v>1759</v>
      </c>
      <c r="G51">
        <v>1</v>
      </c>
      <c r="H51" s="30">
        <v>4.99</v>
      </c>
      <c r="I51" s="29" t="s">
        <v>1760</v>
      </c>
      <c r="J51" t="s">
        <v>900</v>
      </c>
      <c r="K51" s="14">
        <v>545388</v>
      </c>
      <c r="L51" s="14"/>
      <c r="M51" s="14"/>
      <c r="N51" s="14"/>
    </row>
    <row r="52" spans="4:14" x14ac:dyDescent="0.35">
      <c r="F52" t="s">
        <v>1761</v>
      </c>
      <c r="G52">
        <v>1</v>
      </c>
      <c r="H52" s="30">
        <v>5.99</v>
      </c>
      <c r="I52" s="29" t="s">
        <v>1762</v>
      </c>
      <c r="J52" t="s">
        <v>900</v>
      </c>
      <c r="K52" s="14">
        <v>545612</v>
      </c>
      <c r="L52" s="14"/>
      <c r="M52" s="14"/>
      <c r="N52" s="14"/>
    </row>
    <row r="53" spans="4:14" x14ac:dyDescent="0.35">
      <c r="F53" t="s">
        <v>1763</v>
      </c>
      <c r="G53">
        <v>1</v>
      </c>
      <c r="H53" s="30">
        <v>5.99</v>
      </c>
      <c r="I53" s="29" t="s">
        <v>1758</v>
      </c>
      <c r="J53" t="s">
        <v>900</v>
      </c>
      <c r="K53" s="14">
        <v>545340</v>
      </c>
      <c r="L53" s="14"/>
      <c r="M53" s="14"/>
      <c r="N53" s="14"/>
    </row>
    <row r="54" spans="4:14" x14ac:dyDescent="0.35">
      <c r="F54" t="s">
        <v>1764</v>
      </c>
      <c r="G54">
        <v>10</v>
      </c>
      <c r="H54" s="30">
        <v>0.15</v>
      </c>
      <c r="I54" s="29" t="s">
        <v>1765</v>
      </c>
      <c r="J54" t="s">
        <v>900</v>
      </c>
      <c r="K54" t="s">
        <v>1766</v>
      </c>
    </row>
    <row r="55" spans="4:14" x14ac:dyDescent="0.35">
      <c r="F55" t="s">
        <v>1767</v>
      </c>
      <c r="G55">
        <v>10</v>
      </c>
      <c r="H55" s="30">
        <v>0.15</v>
      </c>
      <c r="I55" s="29" t="s">
        <v>1765</v>
      </c>
      <c r="J55" t="s">
        <v>900</v>
      </c>
      <c r="K55" s="14" t="s">
        <v>1768</v>
      </c>
      <c r="L55" s="14"/>
      <c r="M55" s="14"/>
      <c r="N55" s="14"/>
    </row>
    <row r="56" spans="4:14" x14ac:dyDescent="0.35">
      <c r="E56" t="s">
        <v>17</v>
      </c>
      <c r="F56" t="s">
        <v>1769</v>
      </c>
      <c r="G56">
        <v>10</v>
      </c>
      <c r="H56" s="30">
        <v>0.15</v>
      </c>
      <c r="I56" s="29" t="s">
        <v>1765</v>
      </c>
      <c r="J56" t="s">
        <v>900</v>
      </c>
      <c r="K56" s="14" t="s">
        <v>1770</v>
      </c>
      <c r="L56" s="14"/>
      <c r="M56" s="14"/>
      <c r="N56" s="14"/>
    </row>
    <row r="57" spans="4:14" x14ac:dyDescent="0.35">
      <c r="E57" t="s">
        <v>2583</v>
      </c>
      <c r="H57">
        <f>SUMPRODUCT(G58:G59,H58:H59)</f>
        <v>11.98</v>
      </c>
      <c r="I57" s="29"/>
      <c r="K57" s="14"/>
      <c r="L57" s="14"/>
      <c r="M57" s="14"/>
      <c r="N57" s="14"/>
    </row>
    <row r="58" spans="4:14" x14ac:dyDescent="0.35">
      <c r="F58" t="s">
        <v>1757</v>
      </c>
      <c r="G58">
        <v>1</v>
      </c>
      <c r="H58" s="30">
        <v>5.99</v>
      </c>
      <c r="I58" s="29" t="s">
        <v>1758</v>
      </c>
      <c r="J58" t="s">
        <v>900</v>
      </c>
      <c r="K58" s="14">
        <v>545344</v>
      </c>
      <c r="L58" s="14"/>
      <c r="M58" s="14"/>
      <c r="N58" s="14"/>
    </row>
    <row r="59" spans="4:14" x14ac:dyDescent="0.35">
      <c r="E59" t="s">
        <v>17</v>
      </c>
      <c r="F59" t="s">
        <v>2585</v>
      </c>
      <c r="G59">
        <v>1</v>
      </c>
      <c r="H59">
        <v>5.99</v>
      </c>
      <c r="I59" s="29" t="s">
        <v>2584</v>
      </c>
      <c r="J59" t="s">
        <v>900</v>
      </c>
      <c r="K59" s="14">
        <v>545579</v>
      </c>
      <c r="L59" s="14"/>
      <c r="M59" s="14"/>
      <c r="N59" s="14"/>
    </row>
    <row r="60" spans="4:14" x14ac:dyDescent="0.35">
      <c r="E60" t="s">
        <v>2586</v>
      </c>
      <c r="H60">
        <f>SUMPRODUCT(G61:G62,H61:H62)</f>
        <v>11.98</v>
      </c>
      <c r="I60" s="29"/>
      <c r="K60" s="14"/>
      <c r="L60" s="14"/>
      <c r="M60" s="14"/>
      <c r="N60" s="14"/>
    </row>
    <row r="61" spans="4:14" x14ac:dyDescent="0.35">
      <c r="F61" t="s">
        <v>2585</v>
      </c>
      <c r="G61">
        <v>1</v>
      </c>
      <c r="H61">
        <v>5.99</v>
      </c>
      <c r="I61" s="29" t="s">
        <v>2584</v>
      </c>
      <c r="J61" t="s">
        <v>900</v>
      </c>
      <c r="K61" s="14">
        <v>545579</v>
      </c>
      <c r="L61" s="14"/>
      <c r="M61" s="14"/>
      <c r="N61" s="14"/>
    </row>
    <row r="62" spans="4:14" x14ac:dyDescent="0.35">
      <c r="E62" t="s">
        <v>17</v>
      </c>
      <c r="F62" t="s">
        <v>1761</v>
      </c>
      <c r="G62">
        <v>1</v>
      </c>
      <c r="H62" s="30">
        <v>5.99</v>
      </c>
      <c r="I62" s="29" t="s">
        <v>1762</v>
      </c>
      <c r="J62" t="s">
        <v>900</v>
      </c>
      <c r="K62" s="14">
        <v>545612</v>
      </c>
      <c r="L62" s="14"/>
      <c r="M62" s="14"/>
      <c r="N62" s="14"/>
    </row>
    <row r="63" spans="4:14" x14ac:dyDescent="0.35">
      <c r="D63" t="s">
        <v>2578</v>
      </c>
      <c r="H63"/>
      <c r="I63" s="29"/>
      <c r="K63" s="14"/>
      <c r="L63" s="14"/>
      <c r="M63" s="14"/>
      <c r="N63" s="14"/>
    </row>
    <row r="64" spans="4:14" x14ac:dyDescent="0.35">
      <c r="F64" t="s">
        <v>2579</v>
      </c>
      <c r="G64">
        <v>1</v>
      </c>
      <c r="H64">
        <v>45.64</v>
      </c>
      <c r="I64" s="29" t="s">
        <v>2581</v>
      </c>
      <c r="J64" t="s">
        <v>2582</v>
      </c>
      <c r="K64" s="14" t="s">
        <v>2580</v>
      </c>
      <c r="L64" s="14"/>
      <c r="M64" s="14"/>
      <c r="N64" s="14"/>
    </row>
    <row r="65" spans="1:15" x14ac:dyDescent="0.35">
      <c r="E65" t="s">
        <v>2587</v>
      </c>
      <c r="H65" s="30">
        <f>SUMPRODUCT(G66:G68,H66:H68)</f>
        <v>69.600000000000009</v>
      </c>
      <c r="I65" s="29"/>
      <c r="K65" s="14"/>
      <c r="L65" s="14"/>
      <c r="M65" s="14"/>
      <c r="N65" s="14"/>
    </row>
    <row r="66" spans="1:15" x14ac:dyDescent="0.35">
      <c r="F66" t="str">
        <f t="shared" ref="F66:N66" si="0">F64</f>
        <v>Remote Control Flexible Shafts Without Casing (inch)</v>
      </c>
      <c r="G66">
        <v>1</v>
      </c>
      <c r="H66" s="30">
        <f t="shared" si="0"/>
        <v>45.64</v>
      </c>
      <c r="I66" s="29" t="str">
        <f t="shared" si="0"/>
        <v>http://shop.sdp-si.com/catalog/product/?id=A_7C12-12633</v>
      </c>
      <c r="J66" t="str">
        <f t="shared" si="0"/>
        <v>SDP/SI</v>
      </c>
      <c r="K66" s="14" t="str">
        <f t="shared" si="0"/>
        <v>A 7C12-12633</v>
      </c>
      <c r="L66" s="14">
        <f t="shared" si="0"/>
        <v>0</v>
      </c>
      <c r="M66" s="14">
        <f t="shared" si="0"/>
        <v>0</v>
      </c>
      <c r="N66" s="14">
        <f t="shared" si="0"/>
        <v>0</v>
      </c>
    </row>
    <row r="67" spans="1:15" x14ac:dyDescent="0.35">
      <c r="F67" t="str">
        <f>$E$57</f>
        <v>0.625" bore to 0.25" bore compound adapter &lt;</v>
      </c>
      <c r="G67">
        <v>1</v>
      </c>
      <c r="H67" s="30">
        <f>$H$57</f>
        <v>11.98</v>
      </c>
      <c r="I67" s="29">
        <f t="shared" ref="I67:N67" si="1">I57</f>
        <v>0</v>
      </c>
      <c r="J67">
        <f t="shared" si="1"/>
        <v>0</v>
      </c>
      <c r="K67" s="14">
        <f t="shared" si="1"/>
        <v>0</v>
      </c>
      <c r="L67" s="14">
        <f t="shared" si="1"/>
        <v>0</v>
      </c>
      <c r="M67" s="14">
        <f t="shared" si="1"/>
        <v>0</v>
      </c>
      <c r="N67" s="14">
        <f t="shared" si="1"/>
        <v>0</v>
      </c>
    </row>
    <row r="68" spans="1:15" x14ac:dyDescent="0.35">
      <c r="C68" t="s">
        <v>17</v>
      </c>
      <c r="D68" t="s">
        <v>17</v>
      </c>
      <c r="E68" t="s">
        <v>17</v>
      </c>
      <c r="F68" t="str">
        <f>$E$60</f>
        <v>5mm bore to 0.25" bore compound adapter &lt;</v>
      </c>
      <c r="G68">
        <v>1</v>
      </c>
      <c r="H68" s="30">
        <f>H60</f>
        <v>11.98</v>
      </c>
      <c r="I68" s="29">
        <f t="shared" ref="I68:N68" si="2">I60</f>
        <v>0</v>
      </c>
      <c r="J68">
        <f t="shared" si="2"/>
        <v>0</v>
      </c>
      <c r="K68" s="14">
        <f t="shared" si="2"/>
        <v>0</v>
      </c>
      <c r="L68" s="14">
        <f t="shared" si="2"/>
        <v>0</v>
      </c>
      <c r="M68" s="14">
        <f t="shared" si="2"/>
        <v>0</v>
      </c>
      <c r="N68" s="14">
        <f t="shared" si="2"/>
        <v>0</v>
      </c>
    </row>
    <row r="69" spans="1:15" x14ac:dyDescent="0.35">
      <c r="C69" t="s">
        <v>2563</v>
      </c>
      <c r="H69"/>
      <c r="I69" s="29"/>
      <c r="K69" s="14"/>
      <c r="L69" s="14"/>
      <c r="M69" s="14"/>
      <c r="N69" s="14"/>
    </row>
    <row r="70" spans="1:15" x14ac:dyDescent="0.35">
      <c r="E70" t="s">
        <v>2570</v>
      </c>
      <c r="H70" s="30">
        <f>SUMPRODUCT(G71:G74,H71:H74)</f>
        <v>182.58</v>
      </c>
      <c r="I70" s="29"/>
    </row>
    <row r="71" spans="1:15" x14ac:dyDescent="0.35">
      <c r="F71" t="str">
        <f t="shared" ref="F71:N71" si="3">F29</f>
        <v>Newport SM-25, Vernier Micrometer, 25 mm Travel, 23 lb Load Capacity, 50.8 TPI; handle OD=0.625"</v>
      </c>
      <c r="G71">
        <f t="shared" si="3"/>
        <v>1</v>
      </c>
      <c r="H71" s="30">
        <f t="shared" si="3"/>
        <v>120</v>
      </c>
      <c r="I71" s="29" t="str">
        <f t="shared" si="3"/>
        <v>https://www.newport.com/p/SM-25</v>
      </c>
      <c r="J71" t="str">
        <f t="shared" si="3"/>
        <v>newport</v>
      </c>
      <c r="K71" t="str">
        <f t="shared" si="3"/>
        <v>SM-25</v>
      </c>
      <c r="L71">
        <f t="shared" si="3"/>
        <v>0</v>
      </c>
      <c r="M71">
        <f t="shared" si="3"/>
        <v>0</v>
      </c>
      <c r="N71">
        <f t="shared" si="3"/>
        <v>0</v>
      </c>
      <c r="O71" t="s">
        <v>1772</v>
      </c>
    </row>
    <row r="72" spans="1:15" x14ac:dyDescent="0.35">
      <c r="F72" t="str">
        <f>F38</f>
        <v>Bipolar Stepper Motor Hybrid Frame Size 17 400 Step 1.7A 3VDC (ROB-10846)</v>
      </c>
      <c r="G72">
        <v>1</v>
      </c>
      <c r="H72" s="30">
        <f t="shared" ref="H72:N72" si="4">H38</f>
        <v>17.95</v>
      </c>
      <c r="I72" t="str">
        <f t="shared" si="4"/>
        <v>https://www.digikey.com/product-detail/en/sparkfun-electronics/ROB-10846/1568-1106-ND/5318748</v>
      </c>
      <c r="J72" t="str">
        <f t="shared" si="4"/>
        <v>digikey</v>
      </c>
      <c r="K72" t="str">
        <f t="shared" si="4"/>
        <v>1568-1106-ND</v>
      </c>
      <c r="L72">
        <f t="shared" si="4"/>
        <v>0</v>
      </c>
      <c r="M72">
        <f t="shared" si="4"/>
        <v>0</v>
      </c>
      <c r="N72">
        <f t="shared" si="4"/>
        <v>0</v>
      </c>
      <c r="O72" t="s">
        <v>1779</v>
      </c>
    </row>
    <row r="73" spans="1:15" x14ac:dyDescent="0.35">
      <c r="F73" t="str">
        <f>F43</f>
        <v>3 pieces! Stepper Motor Mounting Bracket, 3PCS Alloy Steel L Bracket for Nema 17 Stepper Motor with Screws and Inner Hexagon Spanner</v>
      </c>
      <c r="G73">
        <v>1</v>
      </c>
      <c r="H73" s="30">
        <f t="shared" ref="H73:N73" si="5">H43</f>
        <v>10.99</v>
      </c>
      <c r="I73" t="str">
        <f t="shared" si="5"/>
        <v>https://www.amazon.com/gp/product/B071NWWB7Z/ref#oh_aui_detailpage_o01_s01?ie#UTF8&amp;psc#1</v>
      </c>
      <c r="J73" t="str">
        <f t="shared" si="5"/>
        <v>amazon</v>
      </c>
      <c r="K73">
        <f t="shared" si="5"/>
        <v>0</v>
      </c>
      <c r="L73">
        <f t="shared" si="5"/>
        <v>0</v>
      </c>
      <c r="M73">
        <f t="shared" si="5"/>
        <v>0</v>
      </c>
      <c r="N73">
        <f t="shared" si="5"/>
        <v>0</v>
      </c>
      <c r="O73" t="s">
        <v>1783</v>
      </c>
    </row>
    <row r="74" spans="1:15" x14ac:dyDescent="0.35">
      <c r="E74" t="s">
        <v>17</v>
      </c>
      <c r="F74" t="str">
        <f>$E$46</f>
        <v>pulley assembly, 3:1 - 1 &lt;</v>
      </c>
      <c r="G74">
        <v>1</v>
      </c>
      <c r="H74" s="30">
        <f>$H$46</f>
        <v>33.640000000000008</v>
      </c>
      <c r="I74" s="29"/>
    </row>
    <row r="75" spans="1:15" x14ac:dyDescent="0.35">
      <c r="E75" t="s">
        <v>2571</v>
      </c>
      <c r="H75" s="30">
        <f>SUMPRODUCT(G76:G78,H76:H78)</f>
        <v>148.94</v>
      </c>
      <c r="I75" s="29"/>
    </row>
    <row r="76" spans="1:15" x14ac:dyDescent="0.35">
      <c r="F76" t="str">
        <f>$E$70</f>
        <v>1D diy actuator, pulley 3:1, v1 &lt;</v>
      </c>
      <c r="G76">
        <v>1</v>
      </c>
      <c r="H76" s="30">
        <f t="shared" ref="H76:N76" si="6">H70</f>
        <v>182.58</v>
      </c>
      <c r="I76" s="11">
        <f t="shared" si="6"/>
        <v>0</v>
      </c>
      <c r="J76" s="30">
        <f t="shared" si="6"/>
        <v>0</v>
      </c>
      <c r="K76" s="30">
        <f t="shared" si="6"/>
        <v>0</v>
      </c>
      <c r="L76" s="30">
        <f t="shared" si="6"/>
        <v>0</v>
      </c>
      <c r="M76" s="30">
        <f t="shared" si="6"/>
        <v>0</v>
      </c>
      <c r="N76" s="30">
        <f t="shared" si="6"/>
        <v>0</v>
      </c>
    </row>
    <row r="77" spans="1:15" x14ac:dyDescent="0.35">
      <c r="F77" t="str">
        <f>F74</f>
        <v>pulley assembly, 3:1 - 1 &lt;</v>
      </c>
      <c r="G77">
        <v>-1</v>
      </c>
      <c r="H77" s="30">
        <f>H74</f>
        <v>33.640000000000008</v>
      </c>
      <c r="I77" s="29"/>
    </row>
    <row r="78" spans="1:15" x14ac:dyDescent="0.35">
      <c r="A78" t="s">
        <v>17</v>
      </c>
      <c r="B78" t="s">
        <v>17</v>
      </c>
      <c r="C78" t="s">
        <v>17</v>
      </c>
      <c r="E78" t="s">
        <v>17</v>
      </c>
      <c r="F78" t="s">
        <v>1784</v>
      </c>
      <c r="G78">
        <v>1</v>
      </c>
    </row>
    <row r="79" spans="1:15" x14ac:dyDescent="0.35">
      <c r="A79" t="s">
        <v>2577</v>
      </c>
    </row>
    <row r="80" spans="1:15" x14ac:dyDescent="0.35">
      <c r="B80" t="s">
        <v>1785</v>
      </c>
    </row>
    <row r="81" spans="3:15" x14ac:dyDescent="0.35">
      <c r="C81" t="s">
        <v>1786</v>
      </c>
      <c r="O81" t="s">
        <v>1787</v>
      </c>
    </row>
    <row r="82" spans="3:15" x14ac:dyDescent="0.35">
      <c r="D82" t="s">
        <v>1785</v>
      </c>
    </row>
    <row r="83" spans="3:15" x14ac:dyDescent="0.35">
      <c r="F83" t="str">
        <f>'parts-vendors'!E233</f>
        <v>ULTRAlign Linear Stage, 25 mm X Travel, Crossed-Roller Bearings, 8-32 &amp; 1/4-20</v>
      </c>
      <c r="G83">
        <v>1</v>
      </c>
      <c r="H83" s="30">
        <f>'parts-vendors'!G233</f>
        <v>674</v>
      </c>
      <c r="I83" t="str">
        <f>'parts-vendors'!H233</f>
        <v>https://www.newport.com/p/462-X-M</v>
      </c>
      <c r="J83" t="str">
        <f>'parts-vendors'!I233</f>
        <v>newport</v>
      </c>
      <c r="K83" t="str">
        <f>'parts-vendors'!J233</f>
        <v>462-X-M</v>
      </c>
    </row>
    <row r="84" spans="3:15" x14ac:dyDescent="0.35">
      <c r="D84" t="s">
        <v>17</v>
      </c>
      <c r="F84" t="str">
        <f>'parts-vendors'!E235</f>
        <v>Compact Linear Stage, 25 mm Travel, 100 nm MIM, DC Servo with Tach, Metric</v>
      </c>
      <c r="G84">
        <v>1</v>
      </c>
      <c r="H84" s="30">
        <f>'parts-vendors'!G235</f>
        <v>5196</v>
      </c>
      <c r="I84" t="str">
        <f>'parts-vendors'!H235</f>
        <v xml:space="preserve">https://www.newport.com/p/M-VP-25XA </v>
      </c>
      <c r="J84" t="str">
        <f>'parts-vendors'!I235</f>
        <v>newport</v>
      </c>
      <c r="K84" t="str">
        <f>'parts-vendors'!J235</f>
        <v>M-VP-25XA</v>
      </c>
    </row>
    <row r="85" spans="3:15" x14ac:dyDescent="0.35">
      <c r="D85" t="s">
        <v>1792</v>
      </c>
    </row>
    <row r="86" spans="3:15" x14ac:dyDescent="0.35">
      <c r="E86" t="s">
        <v>1794</v>
      </c>
      <c r="H86" s="30">
        <f>SUMPRODUCT(G87:G89,H87:H89)</f>
        <v>856.58</v>
      </c>
    </row>
    <row r="87" spans="3:15" x14ac:dyDescent="0.35">
      <c r="F87" t="str">
        <f>'parts-vendors'!$E$233</f>
        <v>ULTRAlign Linear Stage, 25 mm X Travel, Crossed-Roller Bearings, 8-32 &amp; 1/4-20</v>
      </c>
      <c r="G87">
        <v>1</v>
      </c>
      <c r="H87" s="30">
        <f>'parts-vendors'!$G$233</f>
        <v>674</v>
      </c>
    </row>
    <row r="88" spans="3:15" x14ac:dyDescent="0.35">
      <c r="F88" t="str">
        <f>$E$70</f>
        <v>1D diy actuator, pulley 3:1, v1 &lt;</v>
      </c>
      <c r="G88">
        <v>1</v>
      </c>
      <c r="H88" s="30">
        <f>$H$70</f>
        <v>182.58</v>
      </c>
    </row>
    <row r="89" spans="3:15" x14ac:dyDescent="0.35">
      <c r="E89" t="s">
        <v>17</v>
      </c>
      <c r="F89" t="s">
        <v>1795</v>
      </c>
      <c r="G89">
        <v>1</v>
      </c>
    </row>
    <row r="90" spans="3:15" x14ac:dyDescent="0.35">
      <c r="E90" t="s">
        <v>2576</v>
      </c>
      <c r="H90" s="30">
        <f>SUMPRODUCT(G91:G93,H91:H93)</f>
        <v>822.94</v>
      </c>
    </row>
    <row r="91" spans="3:15" x14ac:dyDescent="0.35">
      <c r="F91" t="str">
        <f>'parts-vendors'!$E$233</f>
        <v>ULTRAlign Linear Stage, 25 mm X Travel, Crossed-Roller Bearings, 8-32 &amp; 1/4-20</v>
      </c>
      <c r="G91">
        <v>1</v>
      </c>
      <c r="H91" s="30">
        <f>'parts-vendors'!$G$233</f>
        <v>674</v>
      </c>
    </row>
    <row r="92" spans="3:15" x14ac:dyDescent="0.35">
      <c r="F92" t="str">
        <f>$E$75</f>
        <v>1D diy actuator, acrylic sprockets 3:1, v2 &lt;</v>
      </c>
      <c r="G92">
        <v>1</v>
      </c>
      <c r="H92" s="30">
        <f>$H$75</f>
        <v>148.94</v>
      </c>
    </row>
    <row r="93" spans="3:15" x14ac:dyDescent="0.35">
      <c r="E93" t="s">
        <v>17</v>
      </c>
      <c r="F93" t="s">
        <v>1793</v>
      </c>
      <c r="G93">
        <v>1</v>
      </c>
    </row>
    <row r="94" spans="3:15" x14ac:dyDescent="0.35">
      <c r="E94" t="s">
        <v>1796</v>
      </c>
      <c r="H94" s="30">
        <f>SUMPRODUCT(G95:G96,H95:H96)</f>
        <v>1781</v>
      </c>
    </row>
    <row r="95" spans="3:15" x14ac:dyDescent="0.35">
      <c r="F95" t="str">
        <f>'parts-vendors'!$E$233</f>
        <v>ULTRAlign Linear Stage, 25 mm X Travel, Crossed-Roller Bearings, 8-32 &amp; 1/4-20</v>
      </c>
      <c r="G95">
        <v>1</v>
      </c>
      <c r="H95" s="30">
        <f>'parts-vendors'!$G$233</f>
        <v>674</v>
      </c>
    </row>
    <row r="96" spans="3:15" x14ac:dyDescent="0.35">
      <c r="E96" t="s">
        <v>17</v>
      </c>
      <c r="F96" t="str">
        <f>$F$35</f>
        <v>Newport TRB25CC -- Compact Motorized Actuator, 25 mm Travel, DC Servo Motor, 90N</v>
      </c>
      <c r="G96">
        <v>1</v>
      </c>
      <c r="H96" s="30">
        <f>$H$35</f>
        <v>1107</v>
      </c>
    </row>
    <row r="97" spans="2:15" x14ac:dyDescent="0.35">
      <c r="E97" t="s">
        <v>1797</v>
      </c>
      <c r="H97" s="30">
        <f>SUMPRODUCT(G98:G99,H98:H99)</f>
        <v>1312.52</v>
      </c>
    </row>
    <row r="98" spans="2:15" x14ac:dyDescent="0.35">
      <c r="F98" t="str">
        <f>'parts-vendors'!$E$233</f>
        <v>ULTRAlign Linear Stage, 25 mm X Travel, Crossed-Roller Bearings, 8-32 &amp; 1/4-20</v>
      </c>
      <c r="G98">
        <v>1</v>
      </c>
      <c r="H98" s="30">
        <f>'parts-vendors'!$G$233</f>
        <v>674</v>
      </c>
    </row>
    <row r="99" spans="2:15" x14ac:dyDescent="0.35">
      <c r="E99" t="s">
        <v>17</v>
      </c>
      <c r="F99" t="str">
        <f>$F$34</f>
        <v>Thorlabs Z825B - 25 mm Motorized Actuator with Ø3/8" Barrel (0.5 m Cable)</v>
      </c>
      <c r="G99">
        <v>1</v>
      </c>
      <c r="H99" s="30">
        <f>$H$34</f>
        <v>638.52</v>
      </c>
    </row>
    <row r="100" spans="2:15" x14ac:dyDescent="0.35">
      <c r="E100" t="s">
        <v>1798</v>
      </c>
      <c r="H100" s="30">
        <f>$H$101</f>
        <v>5196</v>
      </c>
    </row>
    <row r="101" spans="2:15" x14ac:dyDescent="0.35">
      <c r="D101" t="s">
        <v>17</v>
      </c>
      <c r="E101" t="s">
        <v>17</v>
      </c>
      <c r="F101" t="str">
        <f>'parts-vendors'!$E$235</f>
        <v>Compact Linear Stage, 25 mm Travel, 100 nm MIM, DC Servo with Tach, Metric</v>
      </c>
      <c r="G101">
        <v>1</v>
      </c>
      <c r="H101" s="30">
        <f>'parts-vendors'!$G$235</f>
        <v>5196</v>
      </c>
    </row>
    <row r="102" spans="2:15" x14ac:dyDescent="0.35">
      <c r="C102" t="s">
        <v>1799</v>
      </c>
    </row>
    <row r="103" spans="2:15" x14ac:dyDescent="0.35">
      <c r="E103" t="s">
        <v>1800</v>
      </c>
      <c r="I103" s="29" t="s">
        <v>1801</v>
      </c>
      <c r="J103" t="s">
        <v>9</v>
      </c>
    </row>
    <row r="104" spans="2:15" x14ac:dyDescent="0.35">
      <c r="F104" t="s">
        <v>1802</v>
      </c>
      <c r="G104">
        <v>1</v>
      </c>
      <c r="H104" s="30">
        <v>512.04</v>
      </c>
      <c r="I104" s="29" t="s">
        <v>1803</v>
      </c>
      <c r="J104" t="s">
        <v>67</v>
      </c>
      <c r="K104" t="s">
        <v>1804</v>
      </c>
      <c r="O104" t="s">
        <v>1805</v>
      </c>
    </row>
    <row r="105" spans="2:15" x14ac:dyDescent="0.35">
      <c r="E105" t="s">
        <v>17</v>
      </c>
      <c r="F105" t="s">
        <v>1806</v>
      </c>
    </row>
    <row r="106" spans="2:15" x14ac:dyDescent="0.35">
      <c r="B106" t="s">
        <v>17</v>
      </c>
      <c r="C106" t="s">
        <v>17</v>
      </c>
    </row>
    <row r="107" spans="2:15" x14ac:dyDescent="0.35">
      <c r="B107" t="s">
        <v>1807</v>
      </c>
      <c r="O107" t="s">
        <v>1808</v>
      </c>
    </row>
    <row r="108" spans="2:15" x14ac:dyDescent="0.35">
      <c r="C108" t="s">
        <v>1786</v>
      </c>
    </row>
    <row r="109" spans="2:15" x14ac:dyDescent="0.35">
      <c r="D109" t="s">
        <v>1809</v>
      </c>
    </row>
    <row r="110" spans="2:15" x14ac:dyDescent="0.35">
      <c r="D110" t="s">
        <v>17</v>
      </c>
      <c r="F110" t="s">
        <v>1810</v>
      </c>
      <c r="G110">
        <v>1</v>
      </c>
      <c r="H110" s="30">
        <v>1122</v>
      </c>
      <c r="I110" s="29" t="s">
        <v>732</v>
      </c>
      <c r="J110" t="s">
        <v>718</v>
      </c>
      <c r="K110" t="s">
        <v>1811</v>
      </c>
      <c r="O110" t="s">
        <v>1812</v>
      </c>
    </row>
    <row r="111" spans="2:15" x14ac:dyDescent="0.35">
      <c r="D111" t="s">
        <v>1813</v>
      </c>
    </row>
    <row r="112" spans="2:15" x14ac:dyDescent="0.35">
      <c r="E112" t="s">
        <v>1814</v>
      </c>
      <c r="H112" s="30">
        <f>SUMPRODUCT(G113:G114,H113:H114)</f>
        <v>3336</v>
      </c>
      <c r="I112" s="29"/>
    </row>
    <row r="113" spans="1:15" x14ac:dyDescent="0.35">
      <c r="F113" t="str">
        <f>$F$110</f>
        <v>Integrated Crossed-Roller Bearing XY Linear Stage, ULTRAlign, 1.0 in.</v>
      </c>
      <c r="G113">
        <v>1</v>
      </c>
      <c r="H113" s="30">
        <f>$H$110</f>
        <v>1122</v>
      </c>
      <c r="I113" s="29"/>
    </row>
    <row r="114" spans="1:15" x14ac:dyDescent="0.35">
      <c r="E114" t="s">
        <v>17</v>
      </c>
      <c r="F114" t="str">
        <f>$F$35</f>
        <v>Newport TRB25CC -- Compact Motorized Actuator, 25 mm Travel, DC Servo Motor, 90N</v>
      </c>
      <c r="G114">
        <v>2</v>
      </c>
      <c r="H114" s="30">
        <f>$H$35</f>
        <v>1107</v>
      </c>
      <c r="I114" s="29"/>
    </row>
    <row r="115" spans="1:15" x14ac:dyDescent="0.35">
      <c r="E115" t="s">
        <v>1815</v>
      </c>
      <c r="H115" s="30">
        <f>SUMPRODUCT(G116,H116)</f>
        <v>1645.88</v>
      </c>
      <c r="I115" s="29"/>
    </row>
    <row r="116" spans="1:15" x14ac:dyDescent="0.35">
      <c r="B116" t="s">
        <v>17</v>
      </c>
      <c r="C116" t="s">
        <v>17</v>
      </c>
      <c r="D116" t="s">
        <v>17</v>
      </c>
      <c r="E116" t="s">
        <v>17</v>
      </c>
      <c r="F116" t="str">
        <f>$E$90</f>
        <v>Motorized 462-X-M stage - diy, sprocket actuator - 1 &lt;</v>
      </c>
      <c r="G116">
        <v>2</v>
      </c>
      <c r="H116" s="30">
        <f>$H$90</f>
        <v>822.94</v>
      </c>
      <c r="I116" s="29"/>
    </row>
    <row r="117" spans="1:15" x14ac:dyDescent="0.35">
      <c r="B117" t="s">
        <v>2575</v>
      </c>
      <c r="I117" s="29"/>
    </row>
    <row r="118" spans="1:15" x14ac:dyDescent="0.35">
      <c r="A118" t="s">
        <v>17</v>
      </c>
      <c r="B118" t="s">
        <v>17</v>
      </c>
      <c r="F118" s="25" t="s">
        <v>2572</v>
      </c>
      <c r="G118">
        <v>1</v>
      </c>
      <c r="H118">
        <v>957.67</v>
      </c>
      <c r="I118" s="29" t="s">
        <v>2573</v>
      </c>
      <c r="J118" s="25" t="s">
        <v>67</v>
      </c>
      <c r="K118" s="25" t="s">
        <v>2574</v>
      </c>
    </row>
    <row r="119" spans="1:15" x14ac:dyDescent="0.35">
      <c r="A119" t="s">
        <v>2588</v>
      </c>
      <c r="F119" s="25"/>
      <c r="H119"/>
      <c r="I119" s="29"/>
      <c r="J119" s="25"/>
      <c r="K119" s="25"/>
    </row>
    <row r="120" spans="1:15" x14ac:dyDescent="0.35">
      <c r="B120" t="s">
        <v>1816</v>
      </c>
      <c r="I120" s="29"/>
    </row>
    <row r="121" spans="1:15" x14ac:dyDescent="0.35">
      <c r="E121" t="s">
        <v>1817</v>
      </c>
      <c r="H121" s="30">
        <f>SUMPRODUCT(G122:G124,H122:H124)</f>
        <v>168.74</v>
      </c>
      <c r="I121" s="29"/>
    </row>
    <row r="122" spans="1:15" x14ac:dyDescent="0.35">
      <c r="F122" t="str">
        <f>$E$75</f>
        <v>1D diy actuator, acrylic sprockets 3:1, v2 &lt;</v>
      </c>
      <c r="G122">
        <v>1</v>
      </c>
      <c r="H122" s="30">
        <f>$H$75</f>
        <v>148.94</v>
      </c>
      <c r="I122" s="29"/>
    </row>
    <row r="123" spans="1:15" x14ac:dyDescent="0.35">
      <c r="F123" t="str">
        <f>$E$13</f>
        <v>teensy diy controller, no driver shield &lt;</v>
      </c>
      <c r="G123">
        <v>1</v>
      </c>
      <c r="H123" s="30">
        <f>$H$13</f>
        <v>19.8</v>
      </c>
    </row>
    <row r="124" spans="1:15" x14ac:dyDescent="0.35">
      <c r="E124" t="s">
        <v>17</v>
      </c>
      <c r="F124" t="str">
        <f>$F$26</f>
        <v>joystick for a diy setup</v>
      </c>
      <c r="G124">
        <v>1</v>
      </c>
      <c r="H124" s="30">
        <f>$H$26</f>
        <v>0</v>
      </c>
      <c r="I124" s="29"/>
      <c r="O124" t="s">
        <v>1818</v>
      </c>
    </row>
    <row r="125" spans="1:15" x14ac:dyDescent="0.35">
      <c r="E125" t="s">
        <v>1819</v>
      </c>
      <c r="H125" s="30">
        <f>SUMPRODUCT(G126:G128,H126:H128)</f>
        <v>3493</v>
      </c>
    </row>
    <row r="126" spans="1:15" x14ac:dyDescent="0.35">
      <c r="F126" t="str">
        <f>$E$94</f>
        <v>Motorized 462-X-M stage - newport &lt;</v>
      </c>
      <c r="G126">
        <v>1</v>
      </c>
      <c r="H126" s="30">
        <f>$H$94</f>
        <v>1781</v>
      </c>
    </row>
    <row r="127" spans="1:15" x14ac:dyDescent="0.35">
      <c r="F127" t="str">
        <f>$E$6</f>
        <v xml:space="preserve">Newport 1-x controller, SMC100CC &lt; </v>
      </c>
      <c r="G127">
        <v>1</v>
      </c>
      <c r="H127" s="30">
        <f>$H$6</f>
        <v>1145</v>
      </c>
    </row>
    <row r="128" spans="1:15" x14ac:dyDescent="0.35">
      <c r="E128" t="s">
        <v>17</v>
      </c>
      <c r="F128" t="str">
        <f>$F$24</f>
        <v>Newport ESP300-J joystick</v>
      </c>
      <c r="G128">
        <v>1</v>
      </c>
      <c r="H128" s="30">
        <f>$H$24</f>
        <v>567</v>
      </c>
      <c r="O128" t="s">
        <v>1818</v>
      </c>
    </row>
    <row r="129" spans="2:15" x14ac:dyDescent="0.35">
      <c r="E129" t="s">
        <v>1820</v>
      </c>
      <c r="H129" s="30">
        <f>SUMPRODUCT(G130:G132,H130:H132)</f>
        <v>3019.37</v>
      </c>
    </row>
    <row r="130" spans="2:15" x14ac:dyDescent="0.35">
      <c r="F130" t="str">
        <f>$E$97</f>
        <v>Motorized 462-X-M stage - Thorlabs &lt;</v>
      </c>
      <c r="G130">
        <v>1</v>
      </c>
      <c r="H130" s="30">
        <f>$H$97</f>
        <v>1312.52</v>
      </c>
      <c r="I130" s="29"/>
    </row>
    <row r="131" spans="2:15" x14ac:dyDescent="0.35">
      <c r="F131" t="str">
        <f>$E$9</f>
        <v>Thorlabs K-cube, KDC101 &lt;</v>
      </c>
      <c r="G131">
        <v>1</v>
      </c>
      <c r="H131" s="30">
        <f>$H$9</f>
        <v>671.85</v>
      </c>
    </row>
    <row r="132" spans="2:15" x14ac:dyDescent="0.35">
      <c r="B132" t="s">
        <v>17</v>
      </c>
      <c r="E132" t="s">
        <v>17</v>
      </c>
      <c r="F132" t="str">
        <f>$F$25</f>
        <v>MJC001 - 2-Axis Microscopy Joystick Console</v>
      </c>
      <c r="G132">
        <v>1</v>
      </c>
      <c r="H132" s="30">
        <f>$H$25</f>
        <v>1035</v>
      </c>
      <c r="O132" t="s">
        <v>1818</v>
      </c>
    </row>
    <row r="133" spans="2:15" x14ac:dyDescent="0.35">
      <c r="B133" t="s">
        <v>1821</v>
      </c>
    </row>
    <row r="134" spans="2:15" x14ac:dyDescent="0.35">
      <c r="E134" t="s">
        <v>1822</v>
      </c>
      <c r="H134" s="30">
        <f>SUMPRODUCT(G135:G137,H135:H137)</f>
        <v>6193</v>
      </c>
      <c r="O134" t="s">
        <v>1823</v>
      </c>
    </row>
    <row r="135" spans="2:15" x14ac:dyDescent="0.35">
      <c r="F135" t="str">
        <f>$E$112</f>
        <v>Newport XY actuated stage assembly &lt;</v>
      </c>
      <c r="G135">
        <v>1</v>
      </c>
      <c r="H135" s="30">
        <f>$H$112</f>
        <v>3336</v>
      </c>
      <c r="I135" s="29"/>
    </row>
    <row r="136" spans="2:15" x14ac:dyDescent="0.35">
      <c r="F136" t="str">
        <f>$E$6</f>
        <v xml:space="preserve">Newport 1-x controller, SMC100CC &lt; </v>
      </c>
      <c r="G136">
        <v>2</v>
      </c>
      <c r="H136" s="30">
        <f>$H$6</f>
        <v>1145</v>
      </c>
    </row>
    <row r="137" spans="2:15" x14ac:dyDescent="0.35">
      <c r="E137" t="s">
        <v>17</v>
      </c>
      <c r="F137" t="str">
        <f>$F$24</f>
        <v>Newport ESP300-J joystick</v>
      </c>
      <c r="G137">
        <v>1</v>
      </c>
      <c r="H137" s="30">
        <f>$H$24</f>
        <v>567</v>
      </c>
    </row>
    <row r="138" spans="2:15" x14ac:dyDescent="0.35">
      <c r="E138" t="s">
        <v>1824</v>
      </c>
      <c r="H138" s="30">
        <f>SUMPRODUCT(G139:G142,H139:H142)</f>
        <v>1669.6268</v>
      </c>
      <c r="I138" s="29"/>
    </row>
    <row r="139" spans="2:15" x14ac:dyDescent="0.35">
      <c r="F139" t="str">
        <f>$E$115</f>
        <v>Newport 2 1 axis stage, diy sprocket actuator, 3:1 &lt;</v>
      </c>
      <c r="G139">
        <v>1</v>
      </c>
      <c r="H139" s="30">
        <f>$H$115</f>
        <v>1645.88</v>
      </c>
      <c r="I139" s="29"/>
    </row>
    <row r="140" spans="2:15" x14ac:dyDescent="0.35">
      <c r="F140" t="str">
        <f>$E$13</f>
        <v>teensy diy controller, no driver shield &lt;</v>
      </c>
      <c r="G140">
        <v>1</v>
      </c>
      <c r="H140" s="30">
        <f>$H$13</f>
        <v>19.8</v>
      </c>
      <c r="I140" s="29"/>
    </row>
    <row r="141" spans="2:15" x14ac:dyDescent="0.35">
      <c r="F141" t="str">
        <f>$E$17</f>
        <v>EasyDriver Shield Stepper Motor Driver with power supply &lt;</v>
      </c>
      <c r="G141">
        <v>2</v>
      </c>
      <c r="H141" s="30">
        <f>$H$17</f>
        <v>1.9734000000000003</v>
      </c>
      <c r="I141" s="29"/>
    </row>
    <row r="142" spans="2:15" x14ac:dyDescent="0.35">
      <c r="B142" t="s">
        <v>17</v>
      </c>
      <c r="E142" t="s">
        <v>17</v>
      </c>
      <c r="F142" t="str">
        <f>$F$26</f>
        <v>joystick for a diy setup</v>
      </c>
      <c r="G142">
        <v>1</v>
      </c>
      <c r="H142" s="30">
        <f>$H$26</f>
        <v>0</v>
      </c>
      <c r="I142" s="29"/>
    </row>
    <row r="143" spans="2:15" x14ac:dyDescent="0.35">
      <c r="B143" t="s">
        <v>1825</v>
      </c>
    </row>
    <row r="144" spans="2:15" x14ac:dyDescent="0.35">
      <c r="E144" t="s">
        <v>1826</v>
      </c>
      <c r="H144" s="30">
        <f>SUMPRODUCT(G145:G148,H145:H148)</f>
        <v>13877</v>
      </c>
    </row>
    <row r="145" spans="1:15" x14ac:dyDescent="0.35">
      <c r="F145" t="str">
        <f>$E$112</f>
        <v>Newport XY actuated stage assembly &lt;</v>
      </c>
      <c r="G145">
        <v>1</v>
      </c>
      <c r="H145" s="30">
        <f>$H$112</f>
        <v>3336</v>
      </c>
      <c r="I145" s="29"/>
    </row>
    <row r="146" spans="1:15" x14ac:dyDescent="0.35">
      <c r="F146" t="str">
        <f>'parts-vendors'!$E$235</f>
        <v>Compact Linear Stage, 25 mm Travel, 100 nm MIM, DC Servo with Tach, Metric</v>
      </c>
      <c r="G146">
        <v>1</v>
      </c>
      <c r="H146" s="30">
        <f>'parts-vendors'!$G$235</f>
        <v>5196</v>
      </c>
      <c r="I146" s="29"/>
    </row>
    <row r="147" spans="1:15" x14ac:dyDescent="0.35">
      <c r="F147" t="str">
        <f>$F$5</f>
        <v>Newport  ESP301-3G; 3-axis stage controller</v>
      </c>
      <c r="G147">
        <v>1</v>
      </c>
      <c r="H147" s="30">
        <f>$H$5</f>
        <v>4778</v>
      </c>
      <c r="I147" s="29"/>
    </row>
    <row r="148" spans="1:15" x14ac:dyDescent="0.35">
      <c r="E148" t="s">
        <v>17</v>
      </c>
      <c r="F148" t="str">
        <f>$F$24</f>
        <v>Newport ESP300-J joystick</v>
      </c>
      <c r="G148">
        <v>1</v>
      </c>
      <c r="H148" s="30">
        <f>$H$24</f>
        <v>567</v>
      </c>
      <c r="I148" s="29"/>
    </row>
    <row r="149" spans="1:15" x14ac:dyDescent="0.35">
      <c r="E149" t="s">
        <v>1827</v>
      </c>
      <c r="H149" s="30">
        <f>SUMPRODUCT(G150:G153,H150:H153)</f>
        <v>2494.5402000000004</v>
      </c>
    </row>
    <row r="150" spans="1:15" x14ac:dyDescent="0.35">
      <c r="F150" t="str">
        <f>$E$90</f>
        <v>Motorized 462-X-M stage - diy, sprocket actuator - 1 &lt;</v>
      </c>
      <c r="G150">
        <v>3</v>
      </c>
      <c r="H150" s="30">
        <f>$H$90</f>
        <v>822.94</v>
      </c>
    </row>
    <row r="151" spans="1:15" x14ac:dyDescent="0.35">
      <c r="F151" t="str">
        <f>$E$13</f>
        <v>teensy diy controller, no driver shield &lt;</v>
      </c>
      <c r="G151">
        <v>1</v>
      </c>
      <c r="H151" s="30">
        <f>$H$13</f>
        <v>19.8</v>
      </c>
    </row>
    <row r="152" spans="1:15" x14ac:dyDescent="0.35">
      <c r="F152" t="str">
        <f>$E$17</f>
        <v>EasyDriver Shield Stepper Motor Driver with power supply &lt;</v>
      </c>
      <c r="G152">
        <v>3</v>
      </c>
      <c r="H152" s="30">
        <f>$H$17</f>
        <v>1.9734000000000003</v>
      </c>
    </row>
    <row r="153" spans="1:15" x14ac:dyDescent="0.35">
      <c r="A153" t="s">
        <v>17</v>
      </c>
      <c r="B153" t="s">
        <v>17</v>
      </c>
      <c r="E153" t="s">
        <v>17</v>
      </c>
      <c r="F153" t="str">
        <f>$F$26</f>
        <v>joystick for a diy setup</v>
      </c>
      <c r="G153">
        <v>1</v>
      </c>
      <c r="H153" s="30">
        <f>$H$26</f>
        <v>0</v>
      </c>
    </row>
    <row r="154" spans="1:15" x14ac:dyDescent="0.35">
      <c r="A154" t="s">
        <v>1714</v>
      </c>
      <c r="O154" t="s">
        <v>1715</v>
      </c>
    </row>
    <row r="155" spans="1:15" x14ac:dyDescent="0.35">
      <c r="C155" t="s">
        <v>1716</v>
      </c>
    </row>
    <row r="156" spans="1:15" x14ac:dyDescent="0.35">
      <c r="F156" t="str">
        <f>'parts-vendors'!$E$151</f>
        <v>MB4U - Unanodized Aluminum Breadboard, 4" x 4" x 1/2", 1/4"-20 Taps </v>
      </c>
      <c r="G156">
        <v>1</v>
      </c>
      <c r="H156" s="30">
        <f>'parts-vendors'!$G$151</f>
        <v>41</v>
      </c>
      <c r="I156" s="29" t="str">
        <f>'parts-vendors'!$H$151</f>
        <v xml:space="preserve">https://www.thorlabs.com/thorproduct.cfm?partnumber=MB4U </v>
      </c>
      <c r="J156" t="str">
        <f>'parts-vendors'!$I$151</f>
        <v>thorlabs</v>
      </c>
      <c r="K156" s="31" t="str">
        <f>'parts-vendors'!$J$151</f>
        <v>MB4U</v>
      </c>
      <c r="L156" t="str">
        <f>'parts-vendors'!$K$151</f>
        <v>MB4U.jpg</v>
      </c>
      <c r="M156">
        <f>'parts-vendors'!$L$151</f>
        <v>0</v>
      </c>
      <c r="N156">
        <f>'parts-vendors'!$M$151</f>
        <v>0</v>
      </c>
      <c r="O156" t="s">
        <v>494</v>
      </c>
    </row>
    <row r="157" spans="1:15" x14ac:dyDescent="0.35">
      <c r="F157" t="s">
        <v>2552</v>
      </c>
      <c r="G157">
        <v>1</v>
      </c>
      <c r="H157" s="30">
        <v>0</v>
      </c>
      <c r="J157" t="s">
        <v>855</v>
      </c>
    </row>
    <row r="158" spans="1:15" x14ac:dyDescent="0.35">
      <c r="E158" t="s">
        <v>2553</v>
      </c>
      <c r="H158" s="30">
        <f>SUMPRODUCT(G159:G160,H159:H160)</f>
        <v>44.13</v>
      </c>
    </row>
    <row r="159" spans="1:15" x14ac:dyDescent="0.35">
      <c r="F159" t="str">
        <f>'parts-vendors'!$E$150</f>
        <v>MB4 - Aluminum Breadboard 4" x 6" x 1/2", 1/4"-20 Taps</v>
      </c>
      <c r="G159">
        <v>1</v>
      </c>
      <c r="H159" s="30">
        <f>'parts-vendors'!$G$150</f>
        <v>44.13</v>
      </c>
      <c r="I159" s="29" t="str">
        <f>'parts-vendors'!$H$150</f>
        <v>https://www.thorlabs.com/thorproduct.cfm?partnumber=MB4</v>
      </c>
      <c r="J159" t="str">
        <f>'parts-vendors'!$I$150</f>
        <v>thorlabs</v>
      </c>
      <c r="K159" s="31" t="str">
        <f>'parts-vendors'!$J$150</f>
        <v>MB4</v>
      </c>
      <c r="L159">
        <f>'parts-vendors'!$K$150</f>
        <v>0</v>
      </c>
      <c r="M159">
        <f>'parts-vendors'!$L$150</f>
        <v>0</v>
      </c>
      <c r="N159">
        <f>'parts-vendors'!$M$150</f>
        <v>0</v>
      </c>
    </row>
    <row r="160" spans="1:15" x14ac:dyDescent="0.35">
      <c r="C160" t="s">
        <v>17</v>
      </c>
      <c r="E160" t="s">
        <v>17</v>
      </c>
      <c r="F160" t="s">
        <v>2554</v>
      </c>
      <c r="G160">
        <v>1</v>
      </c>
      <c r="I160" s="29"/>
      <c r="J160" t="s">
        <v>855</v>
      </c>
      <c r="K160" s="31"/>
    </row>
    <row r="161" spans="1:15" x14ac:dyDescent="0.35">
      <c r="C161" t="s">
        <v>1718</v>
      </c>
    </row>
    <row r="162" spans="1:15" x14ac:dyDescent="0.35">
      <c r="E162" t="s">
        <v>1719</v>
      </c>
      <c r="H162" s="30">
        <f>SUMPRODUCT(G163:G164,H163:H164)</f>
        <v>325</v>
      </c>
    </row>
    <row r="163" spans="1:15" x14ac:dyDescent="0.35">
      <c r="F163" t="s">
        <v>1720</v>
      </c>
      <c r="G163">
        <v>1</v>
      </c>
      <c r="H163" s="30">
        <v>325</v>
      </c>
      <c r="I163" s="29" t="s">
        <v>753</v>
      </c>
      <c r="J163" t="s">
        <v>754</v>
      </c>
      <c r="K163" t="s">
        <v>1721</v>
      </c>
      <c r="O163" t="s">
        <v>1722</v>
      </c>
    </row>
    <row r="164" spans="1:15" x14ac:dyDescent="0.35">
      <c r="E164" t="s">
        <v>17</v>
      </c>
      <c r="F164" t="s">
        <v>1723</v>
      </c>
      <c r="G164">
        <v>1</v>
      </c>
      <c r="H164" s="30">
        <v>0</v>
      </c>
      <c r="I164" s="29"/>
      <c r="O164" t="s">
        <v>1724</v>
      </c>
    </row>
    <row r="165" spans="1:15" x14ac:dyDescent="0.35">
      <c r="E165" t="s">
        <v>1725</v>
      </c>
      <c r="H165" s="30">
        <f>SUMPRODUCT(G166:G167,H166:H167)</f>
        <v>325</v>
      </c>
      <c r="I165" s="29"/>
    </row>
    <row r="166" spans="1:15" x14ac:dyDescent="0.35">
      <c r="F166" t="str">
        <f>$E$162</f>
        <v>Stage slider, no adapter plate &lt;</v>
      </c>
      <c r="G166">
        <v>1</v>
      </c>
      <c r="H166" s="30">
        <f>$H$162</f>
        <v>325</v>
      </c>
      <c r="I166" s="29"/>
    </row>
    <row r="167" spans="1:15" x14ac:dyDescent="0.35">
      <c r="E167" t="s">
        <v>17</v>
      </c>
      <c r="F167" t="str">
        <f>$F$157</f>
        <v>Stage slider top adapter plate: diy acrylic, 9-12 mm</v>
      </c>
      <c r="G167">
        <v>1</v>
      </c>
      <c r="H167" s="30">
        <f>$H$157</f>
        <v>0</v>
      </c>
    </row>
    <row r="168" spans="1:15" x14ac:dyDescent="0.35">
      <c r="E168" t="s">
        <v>1726</v>
      </c>
      <c r="H168" s="30">
        <f>SUMPRODUCT(G169:G170,H169:H170)</f>
        <v>366</v>
      </c>
      <c r="I168" s="29"/>
    </row>
    <row r="169" spans="1:15" x14ac:dyDescent="0.35">
      <c r="F169" t="str">
        <f>$E$162</f>
        <v>Stage slider, no adapter plate &lt;</v>
      </c>
      <c r="G169">
        <v>1</v>
      </c>
      <c r="H169" s="30">
        <f>$H$162</f>
        <v>325</v>
      </c>
      <c r="I169" s="29"/>
    </row>
    <row r="170" spans="1:15" x14ac:dyDescent="0.35">
      <c r="A170" t="s">
        <v>17</v>
      </c>
      <c r="C170" t="s">
        <v>17</v>
      </c>
      <c r="E170" t="s">
        <v>17</v>
      </c>
      <c r="F170" t="str">
        <f>$F$156</f>
        <v>MB4U - Unanodized Aluminum Breadboard, 4" x 4" x 1/2", 1/4"-20 Taps </v>
      </c>
      <c r="G170">
        <v>1</v>
      </c>
      <c r="H170" s="30">
        <f>$H$156</f>
        <v>41</v>
      </c>
      <c r="I170" s="30" t="str">
        <f>$I$156</f>
        <v xml:space="preserve">https://www.thorlabs.com/thorproduct.cfm?partnumber=MB4U </v>
      </c>
      <c r="J170" s="30" t="str">
        <f>$J$156</f>
        <v>thorlabs</v>
      </c>
      <c r="K170" s="30" t="str">
        <f>$K$156</f>
        <v>MB4U</v>
      </c>
      <c r="L170" s="30" t="str">
        <f>$L$156</f>
        <v>MB4U.jpg</v>
      </c>
      <c r="M170" s="30">
        <f>$M$156</f>
        <v>0</v>
      </c>
      <c r="N170" s="30">
        <f>$N$156</f>
        <v>0</v>
      </c>
    </row>
    <row r="175" spans="1:15" x14ac:dyDescent="0.35">
      <c r="D175" t="s">
        <v>1828</v>
      </c>
      <c r="I175" s="29" t="s">
        <v>1829</v>
      </c>
      <c r="J175" t="s">
        <v>824</v>
      </c>
      <c r="O175" t="s">
        <v>1831</v>
      </c>
    </row>
    <row r="176" spans="1:15" x14ac:dyDescent="0.35">
      <c r="I176" s="29" t="s">
        <v>1830</v>
      </c>
      <c r="J176" t="s">
        <v>2536</v>
      </c>
    </row>
    <row r="177" spans="4:15" x14ac:dyDescent="0.35">
      <c r="F177" t="s">
        <v>1832</v>
      </c>
      <c r="G177">
        <v>1</v>
      </c>
      <c r="H177" s="30">
        <v>13.34</v>
      </c>
      <c r="I177" s="29" t="s">
        <v>1833</v>
      </c>
      <c r="J177" t="s">
        <v>824</v>
      </c>
      <c r="K177" t="s">
        <v>1834</v>
      </c>
    </row>
    <row r="178" spans="4:15" x14ac:dyDescent="0.35">
      <c r="D178" t="s">
        <v>17</v>
      </c>
      <c r="F178" t="s">
        <v>1835</v>
      </c>
      <c r="G178">
        <v>1</v>
      </c>
      <c r="H178" s="30">
        <v>24.99</v>
      </c>
      <c r="I178" s="29" t="s">
        <v>1836</v>
      </c>
      <c r="J178" t="s">
        <v>844</v>
      </c>
      <c r="O178" t="s">
        <v>1837</v>
      </c>
    </row>
    <row r="180" spans="4:15" x14ac:dyDescent="0.35">
      <c r="D180" t="s">
        <v>1838</v>
      </c>
      <c r="F180" t="s">
        <v>1839</v>
      </c>
      <c r="G180">
        <v>17.989999999999998</v>
      </c>
      <c r="H180" s="30">
        <v>1</v>
      </c>
      <c r="I180" s="29" t="s">
        <v>1840</v>
      </c>
      <c r="J180" t="s">
        <v>844</v>
      </c>
    </row>
  </sheetData>
  <hyperlinks>
    <hyperlink ref="I163" r:id="rId1" xr:uid="{00000000-0004-0000-0800-000000000000}"/>
    <hyperlink ref="I5" r:id="rId2" xr:uid="{00000000-0004-0000-0800-000001000000}"/>
    <hyperlink ref="I7" r:id="rId3" xr:uid="{00000000-0004-0000-0800-000002000000}"/>
    <hyperlink ref="I8" r:id="rId4" xr:uid="{00000000-0004-0000-0800-000003000000}"/>
    <hyperlink ref="I10" r:id="rId5" location="5077" display="https://www.thorlabs.com/newgrouppage9.cfm?objectgroup_id=2419&amp;pn=KDC101#5077" xr:uid="{00000000-0004-0000-0800-000004000000}"/>
    <hyperlink ref="I11" r:id="rId6" display="https://www.thorlabs.com/thorproduct.cfm?partnumber=KPS101" xr:uid="{00000000-0004-0000-0800-000005000000}"/>
    <hyperlink ref="I14" r:id="rId7" display="https://www.pjrc.com/store/teensy32.html" xr:uid="{00000000-0004-0000-0800-000006000000}"/>
    <hyperlink ref="I18" r:id="rId8" display="https://www.amazon.com/Gikfun-EasyDriver-Shield-Stepper-Arduino/dp/B00RCTW5SM/ref=sr_1_1?s=office-products&amp;ie=UTF8&amp;qid=1544723120&amp;sr=8-1&amp;keywords=Gikfun+EasyDriver+Shield+Stepper+Motor+Driver+V44+A3967+For+Arduino+EK1204" xr:uid="{00000000-0004-0000-0800-000007000000}"/>
    <hyperlink ref="I21" r:id="rId9" xr:uid="{00000000-0004-0000-0800-000008000000}"/>
    <hyperlink ref="I24" r:id="rId10" xr:uid="{00000000-0004-0000-0800-000009000000}"/>
    <hyperlink ref="I25" r:id="rId11" display="https://www.thorlabs.com/thorproduct.cfm?partnumber=MJC001" xr:uid="{00000000-0004-0000-0800-00000A000000}"/>
    <hyperlink ref="I34" r:id="rId12" display="https://www.thorlabs.com/thorproduct.cfm?partnumber=Z825B" xr:uid="{00000000-0004-0000-0800-00000B000000}"/>
    <hyperlink ref="I47" r:id="rId13" xr:uid="{00000000-0004-0000-0800-00000C000000}"/>
    <hyperlink ref="I48" r:id="rId14" xr:uid="{00000000-0004-0000-0800-00000D000000}"/>
    <hyperlink ref="I49" r:id="rId15" xr:uid="{00000000-0004-0000-0800-00000E000000}"/>
    <hyperlink ref="I50" r:id="rId16" xr:uid="{00000000-0004-0000-0800-00000F000000}"/>
    <hyperlink ref="I51" r:id="rId17" xr:uid="{00000000-0004-0000-0800-000010000000}"/>
    <hyperlink ref="I52" r:id="rId18" xr:uid="{00000000-0004-0000-0800-000011000000}"/>
    <hyperlink ref="I53" r:id="rId19" xr:uid="{00000000-0004-0000-0800-000012000000}"/>
    <hyperlink ref="I54" r:id="rId20" xr:uid="{00000000-0004-0000-0800-000013000000}"/>
    <hyperlink ref="I55" r:id="rId21" xr:uid="{00000000-0004-0000-0800-000014000000}"/>
    <hyperlink ref="I56" r:id="rId22" xr:uid="{00000000-0004-0000-0800-000015000000}"/>
    <hyperlink ref="I71" r:id="rId23" display="https://www.newport.com/p/SM-25" xr:uid="{00000000-0004-0000-0800-000016000000}"/>
    <hyperlink ref="I40" r:id="rId24" xr:uid="{00000000-0004-0000-0800-000017000000}"/>
    <hyperlink ref="I41" r:id="rId25" xr:uid="{00000000-0004-0000-0800-000018000000}"/>
    <hyperlink ref="I43" r:id="rId26" display="https://www.amazon.com/gp/product/B071NWWB7Z/ref=oh_aui_detailpage_o01_s01?ie=UTF8&amp;psc=1" xr:uid="{00000000-0004-0000-0800-000019000000}"/>
    <hyperlink ref="I44" r:id="rId27" xr:uid="{00000000-0004-0000-0800-00001A000000}"/>
    <hyperlink ref="I103" r:id="rId28" display="https://www.thorlabs.com/newgrouppage9.cfm?objectgroup_id=3989" xr:uid="{00000000-0004-0000-0800-00001B000000}"/>
    <hyperlink ref="I104" r:id="rId29" display="https://www.thorlabs.com/thorproduct.cfm?partnumber=TBB0606" xr:uid="{00000000-0004-0000-0800-00001C000000}"/>
    <hyperlink ref="I110" r:id="rId30" xr:uid="{00000000-0004-0000-0800-00001D000000}"/>
    <hyperlink ref="I175" r:id="rId31" location="cable&amp;k#&amp;pkeyword#cable&amp;sv#0&amp;pv1041#2&amp;pv1041#3&amp;sf#1&amp;FV#134081c%2C134089f%2C13408a5%2C1341820%2C13803ed%2C1380437%2C1380438%2C1380016%2C138028d%2C138028e%2C1380007%2C13802d7%2C4f0000d%2C4f00004%2C4f00038%2C1f140000%2Cffe001d9%2C10440001%2C10440002%2C10440003&amp;quantity#1&amp;ColumnSort#-1000009&amp;page#1&amp;stock#1&amp;nstock#1&amp;pageSize#25" xr:uid="{00000000-0004-0000-0800-00001E000000}"/>
    <hyperlink ref="I176" r:id="rId32" display="https://www.google.com/search?q=ethernet+23+awg&amp;source=lnms&amp;tbm=shop&amp;sa=X&amp;ved=0ahUKEwjwvMvW8I7iAhXpp1kKHTatB-EQ_AUIDigB&amp;biw=1278&amp;bih=952" xr:uid="{00000000-0004-0000-0800-00001F000000}"/>
    <hyperlink ref="I177" r:id="rId33" xr:uid="{00000000-0004-0000-0800-000020000000}"/>
    <hyperlink ref="I178" r:id="rId34" display="https://www.amazon.com/Choseal-Ethernet-ethernet-Computer-Shielded/dp/B07MJP6R9Y/ref=sr_1_7?keywords=23+awg+ethernet+shielded+cable&amp;qid=1557420463&amp;s=gateway&amp;sr=8-7" xr:uid="{00000000-0004-0000-0800-000021000000}"/>
    <hyperlink ref="I180" r:id="rId35" display="https://www.amazon.com/Wisamic-Extension-Creality-CR-10S-Printer-1/dp/B0784PQQFX/ref=sr_1_28?keywords=stepper+motor+cable&amp;qid=1559051183&amp;s=gateway&amp;sr=8-28" xr:uid="{00000000-0004-0000-0800-000022000000}"/>
    <hyperlink ref="I39" r:id="rId36" display="https://www.digikey.com/products/en/motors-solenoids-driver-boards-modules/stepper-motors/179?k=nema+17&amp;k=&amp;pkeyword=nema+17&amp;sv=0&amp;pv675=319797&amp;sf=0&amp;FV=1989%7C0%2Cgf200%7C2224%2Cgf400%7C2224%2C-8%7C179%2Cmu1.4A%7C2088%2Cmu1.7A%7C2088%2Cmu2A%7C2088&amp;quantity=&amp;ColumnSort=0&amp;page=1&amp;stock=1&amp;pageSize=25" xr:uid="{00000000-0004-0000-0800-000023000000}"/>
    <hyperlink ref="I38" r:id="rId37" xr:uid="{00000000-0004-0000-0800-000024000000}"/>
    <hyperlink ref="I35" r:id="rId38" xr:uid="{00000000-0004-0000-0800-000025000000}"/>
    <hyperlink ref="I29" r:id="rId39" xr:uid="{00000000-0004-0000-0800-000026000000}"/>
    <hyperlink ref="I118" r:id="rId40" xr:uid="{00000000-0004-0000-0800-000027000000}"/>
    <hyperlink ref="F64" r:id="rId41" display="http://shop.sdp-si.com/catalog/?cid=p484" xr:uid="{00000000-0004-0000-0800-000028000000}"/>
    <hyperlink ref="I64" r:id="rId42" xr:uid="{00000000-0004-0000-0800-000029000000}"/>
    <hyperlink ref="I58" r:id="rId43" xr:uid="{00000000-0004-0000-0800-00002A000000}"/>
    <hyperlink ref="I59" r:id="rId44" xr:uid="{00000000-0004-0000-0800-00002B000000}"/>
    <hyperlink ref="I61" r:id="rId45" xr:uid="{00000000-0004-0000-0800-00002C000000}"/>
    <hyperlink ref="I62" r:id="rId46" xr:uid="{00000000-0004-0000-0800-00002D000000}"/>
    <hyperlink ref="I31" r:id="rId47" xr:uid="{00000000-0004-0000-0800-00002E000000}"/>
    <hyperlink ref="I32" r:id="rId48" xr:uid="{00000000-0004-0000-0800-00002F000000}"/>
    <hyperlink ref="I30" r:id="rId49" xr:uid="{00000000-0004-0000-0800-000030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rigs</vt:lpstr>
      <vt:lpstr>parts-vendors</vt:lpstr>
      <vt:lpstr>common</vt:lpstr>
      <vt:lpstr>pre-scanner</vt:lpstr>
      <vt:lpstr>upper-kinematic</vt:lpstr>
      <vt:lpstr>scanner</vt:lpstr>
      <vt:lpstr>detection</vt:lpstr>
      <vt:lpstr>DH</vt:lpstr>
      <vt:lpstr>stage</vt:lpstr>
      <vt:lpstr>exp stage</vt:lpstr>
      <vt:lpstr>beh im</vt:lpstr>
      <vt:lpstr>exper</vt:lpstr>
      <vt:lpstr>extra</vt:lpstr>
      <vt:lpstr>enclosure</vt:lpstr>
      <vt:lpstr>alignment tools</vt:lpstr>
      <vt:lpstr>optics</vt:lpstr>
      <vt:lpstr>lasers, tables</vt:lpstr>
      <vt:lpstr>electronics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Maxim Nikitchenko, Ph.D.</cp:lastModifiedBy>
  <cp:revision>1</cp:revision>
  <cp:lastPrinted>2020-03-22T17:01:45Z</cp:lastPrinted>
  <dcterms:created xsi:type="dcterms:W3CDTF">2018-03-09T12:35:14Z</dcterms:created>
  <dcterms:modified xsi:type="dcterms:W3CDTF">2025-04-06T23:58:03Z</dcterms:modified>
  <dc:language>en-US</dc:language>
</cp:coreProperties>
</file>