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IV semestr\Matematyczne metody analizy danych\Moje\"/>
    </mc:Choice>
  </mc:AlternateContent>
  <xr:revisionPtr revIDLastSave="0" documentId="13_ncr:1_{5C0CCDB6-C5F8-4468-8EE9-26EB769C8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ykresy rozrzutu" sheetId="1" r:id="rId1"/>
    <sheet name="Regresja liniowa" sheetId="2" r:id="rId2"/>
    <sheet name="Regresja wielomianowa" sheetId="3" r:id="rId3"/>
  </sheets>
  <definedNames>
    <definedName name="_a" localSheetId="1">'Regresja liniowa'!$J$2</definedName>
    <definedName name="_a" localSheetId="2">'Regresja wielomianowa'!$J$2</definedName>
    <definedName name="_a1" localSheetId="1">'Regresja liniowa'!$N$2</definedName>
    <definedName name="_a1" localSheetId="2">'Regresja wielomianowa'!$N$2</definedName>
    <definedName name="_b" localSheetId="1">'Regresja liniowa'!$J$3</definedName>
    <definedName name="_b" localSheetId="2">'Regresja wielomianowa'!$J$3</definedName>
    <definedName name="_b1" localSheetId="1">'Regresja liniowa'!$N$3</definedName>
    <definedName name="_b1" localSheetId="2">'Regresja wielomianowa'!$N$3</definedName>
    <definedName name="_c" localSheetId="2">'Regresja wielomianowa'!$J$4</definedName>
    <definedName name="_c1" localSheetId="2">'Regresja wielomianowa'!$N$4</definedName>
    <definedName name="_d" localSheetId="2">'Regresja wielomianowa'!$J$5</definedName>
    <definedName name="_d1" localSheetId="2">'Regresja wielomianowa'!$N$5</definedName>
    <definedName name="_e" localSheetId="2">'Regresja wielomianowa'!$J$6</definedName>
    <definedName name="solver_adj" localSheetId="1" hidden="1">'Regresja liniowa'!$N$2:$N$3</definedName>
    <definedName name="solver_adj" localSheetId="2" hidden="1">'Regresja wielomianowa'!$N$2:$N$5</definedName>
    <definedName name="solver_cvg" localSheetId="1" hidden="1">0.000001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'Regresja liniowa'!$N$5</definedName>
    <definedName name="solver_opt" localSheetId="2" hidden="1">'Regresja wielomianowa'!$N$8</definedName>
    <definedName name="solver_pre" localSheetId="1" hidden="1">0.00000001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3" l="1"/>
  <c r="F3" i="3" s="1"/>
  <c r="G3" i="3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2" i="2"/>
  <c r="G2" i="2" s="1"/>
  <c r="N5" i="2" s="1"/>
  <c r="D2" i="2"/>
  <c r="E2" i="2" s="1"/>
  <c r="F26" i="3" l="1"/>
  <c r="G26" i="3" s="1"/>
  <c r="F25" i="3"/>
  <c r="G25" i="3" s="1"/>
  <c r="F2" i="3"/>
  <c r="G2" i="3" s="1"/>
  <c r="F24" i="3"/>
  <c r="G24" i="3" s="1"/>
  <c r="F16" i="3"/>
  <c r="G16" i="3" s="1"/>
  <c r="F8" i="3"/>
  <c r="G8" i="3" s="1"/>
  <c r="F31" i="3"/>
  <c r="G31" i="3" s="1"/>
  <c r="F23" i="3"/>
  <c r="G23" i="3" s="1"/>
  <c r="F15" i="3"/>
  <c r="G15" i="3" s="1"/>
  <c r="F7" i="3"/>
  <c r="G7" i="3" s="1"/>
  <c r="F30" i="3"/>
  <c r="G30" i="3" s="1"/>
  <c r="F22" i="3"/>
  <c r="G22" i="3" s="1"/>
  <c r="F14" i="3"/>
  <c r="G14" i="3" s="1"/>
  <c r="F6" i="3"/>
  <c r="G6" i="3" s="1"/>
  <c r="F18" i="3"/>
  <c r="G18" i="3" s="1"/>
  <c r="F17" i="3"/>
  <c r="G17" i="3" s="1"/>
  <c r="N8" i="3" s="1"/>
  <c r="F29" i="3"/>
  <c r="G29" i="3" s="1"/>
  <c r="F21" i="3"/>
  <c r="G21" i="3" s="1"/>
  <c r="F13" i="3"/>
  <c r="G13" i="3" s="1"/>
  <c r="F5" i="3"/>
  <c r="G5" i="3" s="1"/>
  <c r="F10" i="3"/>
  <c r="G10" i="3" s="1"/>
  <c r="F9" i="3"/>
  <c r="G9" i="3" s="1"/>
  <c r="F28" i="3"/>
  <c r="G28" i="3" s="1"/>
  <c r="F20" i="3"/>
  <c r="G20" i="3" s="1"/>
  <c r="F12" i="3"/>
  <c r="G12" i="3" s="1"/>
  <c r="F4" i="3"/>
  <c r="G4" i="3" s="1"/>
  <c r="F27" i="3"/>
  <c r="G27" i="3" s="1"/>
  <c r="F19" i="3"/>
  <c r="G19" i="3" s="1"/>
  <c r="F11" i="3"/>
  <c r="G11" i="3" s="1"/>
  <c r="D9" i="3" l="1"/>
  <c r="E9" i="3" s="1"/>
  <c r="D10" i="3"/>
  <c r="E10" i="3" s="1"/>
  <c r="D14" i="3"/>
  <c r="E14" i="3" s="1"/>
  <c r="D17" i="3"/>
  <c r="E17" i="3" s="1"/>
  <c r="D18" i="3"/>
  <c r="E18" i="3" s="1"/>
  <c r="D22" i="3"/>
  <c r="E22" i="3" s="1"/>
  <c r="D25" i="3"/>
  <c r="E25" i="3" s="1"/>
  <c r="D26" i="3"/>
  <c r="E26" i="3" s="1"/>
  <c r="D30" i="3"/>
  <c r="E30" i="3" s="1"/>
  <c r="J10" i="3" a="1"/>
  <c r="J10" i="3" s="1"/>
  <c r="J11" i="2"/>
  <c r="R3" i="3"/>
  <c r="D3" i="3" s="1"/>
  <c r="E3" i="3" s="1"/>
  <c r="R2" i="3"/>
  <c r="D3" i="2"/>
  <c r="E3" i="2" s="1"/>
  <c r="J5" i="2" s="1" a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F17" i="1"/>
  <c r="F18" i="1" s="1"/>
  <c r="F15" i="1"/>
  <c r="F16" i="1" s="1"/>
  <c r="F11" i="1"/>
  <c r="F12" i="1" s="1"/>
  <c r="F9" i="1"/>
  <c r="F10" i="1" s="1"/>
  <c r="F5" i="1"/>
  <c r="F6" i="1" s="1"/>
  <c r="F3" i="1"/>
  <c r="F4" i="1" s="1"/>
  <c r="J7" i="2" l="1" a="1"/>
  <c r="J7" i="2" s="1"/>
  <c r="N7" i="2" a="1"/>
  <c r="N7" i="2" s="1"/>
  <c r="N6" i="2" a="1"/>
  <c r="N6" i="2" s="1"/>
  <c r="D2" i="3"/>
  <c r="E2" i="3" s="1"/>
  <c r="D24" i="3"/>
  <c r="E24" i="3" s="1"/>
  <c r="D16" i="3"/>
  <c r="E16" i="3" s="1"/>
  <c r="D8" i="3"/>
  <c r="E8" i="3" s="1"/>
  <c r="D31" i="3"/>
  <c r="E31" i="3" s="1"/>
  <c r="D23" i="3"/>
  <c r="E23" i="3" s="1"/>
  <c r="D15" i="3"/>
  <c r="E15" i="3" s="1"/>
  <c r="D7" i="3"/>
  <c r="E7" i="3" s="1"/>
  <c r="D6" i="3"/>
  <c r="E6" i="3" s="1"/>
  <c r="D29" i="3"/>
  <c r="E29" i="3" s="1"/>
  <c r="D21" i="3"/>
  <c r="E21" i="3" s="1"/>
  <c r="D13" i="3"/>
  <c r="E13" i="3" s="1"/>
  <c r="D5" i="3"/>
  <c r="E5" i="3" s="1"/>
  <c r="N10" i="3" a="1"/>
  <c r="N10" i="3" s="1"/>
  <c r="N9" i="3" a="1"/>
  <c r="N9" i="3" s="1"/>
  <c r="D28" i="3"/>
  <c r="E28" i="3" s="1"/>
  <c r="D20" i="3"/>
  <c r="E20" i="3" s="1"/>
  <c r="D12" i="3"/>
  <c r="E12" i="3" s="1"/>
  <c r="D4" i="3"/>
  <c r="E4" i="3" s="1"/>
  <c r="J8" i="3" s="1"/>
  <c r="D27" i="3"/>
  <c r="E27" i="3" s="1"/>
  <c r="D19" i="3"/>
  <c r="E19" i="3" s="1"/>
  <c r="D11" i="3"/>
  <c r="E11" i="3" s="1"/>
  <c r="J6" i="2" a="1"/>
  <c r="J6" i="2" s="1"/>
  <c r="J5" i="2"/>
  <c r="J9" i="2" l="1"/>
  <c r="J9" i="3" a="1"/>
  <c r="J9" i="3" s="1"/>
  <c r="J12" i="3" s="1"/>
  <c r="N12" i="3"/>
  <c r="O10" i="3"/>
  <c r="N9" i="2"/>
  <c r="K7" i="2"/>
  <c r="K10" i="3" l="1"/>
  <c r="O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<sst xmlns="http://schemas.openxmlformats.org/spreadsheetml/2006/main" count="69" uniqueCount="30">
  <si>
    <t>Matka</t>
  </si>
  <si>
    <t>Ojciec</t>
  </si>
  <si>
    <t>Dziecko</t>
  </si>
  <si>
    <t>a =</t>
  </si>
  <si>
    <t>b =</t>
  </si>
  <si>
    <t>Wzrost ojca względem wzrostu matki</t>
  </si>
  <si>
    <t>R^2</t>
  </si>
  <si>
    <t>R =</t>
  </si>
  <si>
    <t>R^2 =</t>
  </si>
  <si>
    <t>Wzrost dziecka względem wzrostu matki</t>
  </si>
  <si>
    <t>Wzrost dziecka względem wzrostu ojca</t>
  </si>
  <si>
    <t>Prognoza</t>
  </si>
  <si>
    <t>Eps</t>
  </si>
  <si>
    <t>Zależność wzrostu dziecka i matki</t>
  </si>
  <si>
    <t>SSE</t>
  </si>
  <si>
    <t>SSR</t>
  </si>
  <si>
    <t>SST</t>
  </si>
  <si>
    <t>c =</t>
  </si>
  <si>
    <t>d =</t>
  </si>
  <si>
    <t>e =</t>
  </si>
  <si>
    <t>Średnia Dz</t>
  </si>
  <si>
    <t>Średnia M</t>
  </si>
  <si>
    <t>Zależność wzrostu dziecka i ojca</t>
  </si>
  <si>
    <t>Prognoza1</t>
  </si>
  <si>
    <t>Eps1</t>
  </si>
  <si>
    <t>Średnia O</t>
  </si>
  <si>
    <t>a1 =</t>
  </si>
  <si>
    <t>b1 =</t>
  </si>
  <si>
    <t>c1 =</t>
  </si>
  <si>
    <t>d1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</si>
</sst>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0" xfId="0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 ojca względem wzrostu matki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'Wykresy rozrzutu'!$B$1</c:f>
              <c:strCache>
                <c:ptCount val="1"/>
                <c:pt idx="0">
                  <c:v>Ojciec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731080489938762"/>
                  <c:y val="-0.131672134733158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'Wykresy rozrzutu'!$A$2:$A$31</c:f>
              <c:numCache>
                <c:formatCode>General</c:formatCode>
                <c:ptCount val="30"/>
                <c:pt idx="0">
                  <c:v>172</c:v>
                </c:pt>
                <c:pt idx="1">
                  <c:v>168</c:v>
                </c:pt>
                <c:pt idx="2">
                  <c:v>170</c:v>
                </c:pt>
                <c:pt idx="3">
                  <c:v>170</c:v>
                </c:pt>
                <c:pt idx="4">
                  <c:v>173</c:v>
                </c:pt>
                <c:pt idx="5">
                  <c:v>162</c:v>
                </c:pt>
                <c:pt idx="6">
                  <c:v>159</c:v>
                </c:pt>
                <c:pt idx="7">
                  <c:v>164</c:v>
                </c:pt>
                <c:pt idx="8">
                  <c:v>169</c:v>
                </c:pt>
                <c:pt idx="9">
                  <c:v>167</c:v>
                </c:pt>
                <c:pt idx="10">
                  <c:v>177</c:v>
                </c:pt>
                <c:pt idx="11">
                  <c:v>172</c:v>
                </c:pt>
                <c:pt idx="12">
                  <c:v>159</c:v>
                </c:pt>
                <c:pt idx="13">
                  <c:v>160</c:v>
                </c:pt>
                <c:pt idx="14">
                  <c:v>168</c:v>
                </c:pt>
                <c:pt idx="15">
                  <c:v>166</c:v>
                </c:pt>
                <c:pt idx="16">
                  <c:v>172</c:v>
                </c:pt>
                <c:pt idx="17">
                  <c:v>164</c:v>
                </c:pt>
                <c:pt idx="18">
                  <c:v>171</c:v>
                </c:pt>
                <c:pt idx="19">
                  <c:v>161</c:v>
                </c:pt>
                <c:pt idx="20">
                  <c:v>172</c:v>
                </c:pt>
                <c:pt idx="21">
                  <c:v>166</c:v>
                </c:pt>
                <c:pt idx="22">
                  <c:v>156</c:v>
                </c:pt>
                <c:pt idx="23">
                  <c:v>172</c:v>
                </c:pt>
                <c:pt idx="24">
                  <c:v>170</c:v>
                </c:pt>
                <c:pt idx="25">
                  <c:v>157</c:v>
                </c:pt>
                <c:pt idx="26">
                  <c:v>159</c:v>
                </c:pt>
                <c:pt idx="27">
                  <c:v>163</c:v>
                </c:pt>
                <c:pt idx="28">
                  <c:v>164</c:v>
                </c:pt>
                <c:pt idx="29">
                  <c:v>171</c:v>
                </c:pt>
              </c:numCache>
            </c:numRef>
          </c:xVal>
          <c:yVal>
            <c:numRef>
              <c:f>'Wykresy rozrzutu'!$B$2:$B$31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3-4269-9BAD-12DE6AD45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24352"/>
        <c:axId val="667281840"/>
      </c:scatterChart>
      <c:valAx>
        <c:axId val="5465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7281840"/>
        <c:crosses val="autoZero"/>
        <c:crossBetween val="midCat"/>
      </c:valAx>
      <c:valAx>
        <c:axId val="6672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52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</a:t>
            </a:r>
            <a:r>
              <a:rPr lang="pl-PL" baseline="0"/>
              <a:t> dziecka względem wzrostu matki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'Wykresy rozrzutu'!$C$1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59973753280843"/>
                  <c:y val="-9.05242795186737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'Wykresy rozrzutu'!$A$2:$A$31</c:f>
              <c:numCache>
                <c:formatCode>General</c:formatCode>
                <c:ptCount val="30"/>
                <c:pt idx="0">
                  <c:v>172</c:v>
                </c:pt>
                <c:pt idx="1">
                  <c:v>168</c:v>
                </c:pt>
                <c:pt idx="2">
                  <c:v>170</c:v>
                </c:pt>
                <c:pt idx="3">
                  <c:v>170</c:v>
                </c:pt>
                <c:pt idx="4">
                  <c:v>173</c:v>
                </c:pt>
                <c:pt idx="5">
                  <c:v>162</c:v>
                </c:pt>
                <c:pt idx="6">
                  <c:v>159</c:v>
                </c:pt>
                <c:pt idx="7">
                  <c:v>164</c:v>
                </c:pt>
                <c:pt idx="8">
                  <c:v>169</c:v>
                </c:pt>
                <c:pt idx="9">
                  <c:v>167</c:v>
                </c:pt>
                <c:pt idx="10">
                  <c:v>177</c:v>
                </c:pt>
                <c:pt idx="11">
                  <c:v>172</c:v>
                </c:pt>
                <c:pt idx="12">
                  <c:v>159</c:v>
                </c:pt>
                <c:pt idx="13">
                  <c:v>160</c:v>
                </c:pt>
                <c:pt idx="14">
                  <c:v>168</c:v>
                </c:pt>
                <c:pt idx="15">
                  <c:v>166</c:v>
                </c:pt>
                <c:pt idx="16">
                  <c:v>172</c:v>
                </c:pt>
                <c:pt idx="17">
                  <c:v>164</c:v>
                </c:pt>
                <c:pt idx="18">
                  <c:v>171</c:v>
                </c:pt>
                <c:pt idx="19">
                  <c:v>161</c:v>
                </c:pt>
                <c:pt idx="20">
                  <c:v>172</c:v>
                </c:pt>
                <c:pt idx="21">
                  <c:v>166</c:v>
                </c:pt>
                <c:pt idx="22">
                  <c:v>156</c:v>
                </c:pt>
                <c:pt idx="23">
                  <c:v>172</c:v>
                </c:pt>
                <c:pt idx="24">
                  <c:v>170</c:v>
                </c:pt>
                <c:pt idx="25">
                  <c:v>157</c:v>
                </c:pt>
                <c:pt idx="26">
                  <c:v>159</c:v>
                </c:pt>
                <c:pt idx="27">
                  <c:v>163</c:v>
                </c:pt>
                <c:pt idx="28">
                  <c:v>164</c:v>
                </c:pt>
                <c:pt idx="29">
                  <c:v>171</c:v>
                </c:pt>
              </c:numCache>
            </c:numRef>
          </c:xVal>
          <c:yVal>
            <c:numRef>
              <c:f>'Wykresy rozrzutu'!$C$2:$C$31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B-4737-8425-4657D607E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82096"/>
        <c:axId val="671275824"/>
      </c:scatterChart>
      <c:valAx>
        <c:axId val="67198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275824"/>
        <c:crosses val="autoZero"/>
        <c:crossBetween val="midCat"/>
      </c:valAx>
      <c:valAx>
        <c:axId val="6712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 dziecka</a:t>
            </a:r>
            <a:r>
              <a:rPr lang="pl-PL" baseline="0"/>
              <a:t> względem wzrostu ojca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'Wykresy rozrzutu'!$C$1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986757161056052"/>
                  <c:y val="-8.761739114664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'Wykresy rozrzutu'!$B$2:$B$31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'Wykresy rozrzutu'!$C$2:$C$31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5-43B4-8025-FE6DCFAE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604080"/>
        <c:axId val="668670944"/>
      </c:scatterChart>
      <c:valAx>
        <c:axId val="7266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670944"/>
        <c:crosses val="autoZero"/>
        <c:crossBetween val="midCat"/>
      </c:valAx>
      <c:valAx>
        <c:axId val="6686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660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</a:t>
            </a:r>
            <a:r>
              <a:rPr lang="pl-PL" baseline="0"/>
              <a:t> dziecka względem wzrostu matki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'Wykresy rozrzutu'!$C$1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59973753280843"/>
                  <c:y val="-9.05242795186737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'Wykresy rozrzutu'!$A$2:$A$31</c:f>
              <c:numCache>
                <c:formatCode>General</c:formatCode>
                <c:ptCount val="30"/>
                <c:pt idx="0">
                  <c:v>172</c:v>
                </c:pt>
                <c:pt idx="1">
                  <c:v>168</c:v>
                </c:pt>
                <c:pt idx="2">
                  <c:v>170</c:v>
                </c:pt>
                <c:pt idx="3">
                  <c:v>170</c:v>
                </c:pt>
                <c:pt idx="4">
                  <c:v>173</c:v>
                </c:pt>
                <c:pt idx="5">
                  <c:v>162</c:v>
                </c:pt>
                <c:pt idx="6">
                  <c:v>159</c:v>
                </c:pt>
                <c:pt idx="7">
                  <c:v>164</c:v>
                </c:pt>
                <c:pt idx="8">
                  <c:v>169</c:v>
                </c:pt>
                <c:pt idx="9">
                  <c:v>167</c:v>
                </c:pt>
                <c:pt idx="10">
                  <c:v>177</c:v>
                </c:pt>
                <c:pt idx="11">
                  <c:v>172</c:v>
                </c:pt>
                <c:pt idx="12">
                  <c:v>159</c:v>
                </c:pt>
                <c:pt idx="13">
                  <c:v>160</c:v>
                </c:pt>
                <c:pt idx="14">
                  <c:v>168</c:v>
                </c:pt>
                <c:pt idx="15">
                  <c:v>166</c:v>
                </c:pt>
                <c:pt idx="16">
                  <c:v>172</c:v>
                </c:pt>
                <c:pt idx="17">
                  <c:v>164</c:v>
                </c:pt>
                <c:pt idx="18">
                  <c:v>171</c:v>
                </c:pt>
                <c:pt idx="19">
                  <c:v>161</c:v>
                </c:pt>
                <c:pt idx="20">
                  <c:v>172</c:v>
                </c:pt>
                <c:pt idx="21">
                  <c:v>166</c:v>
                </c:pt>
                <c:pt idx="22">
                  <c:v>156</c:v>
                </c:pt>
                <c:pt idx="23">
                  <c:v>172</c:v>
                </c:pt>
                <c:pt idx="24">
                  <c:v>170</c:v>
                </c:pt>
                <c:pt idx="25">
                  <c:v>157</c:v>
                </c:pt>
                <c:pt idx="26">
                  <c:v>159</c:v>
                </c:pt>
                <c:pt idx="27">
                  <c:v>163</c:v>
                </c:pt>
                <c:pt idx="28">
                  <c:v>164</c:v>
                </c:pt>
                <c:pt idx="29">
                  <c:v>171</c:v>
                </c:pt>
              </c:numCache>
            </c:numRef>
          </c:xVal>
          <c:yVal>
            <c:numRef>
              <c:f>'Wykresy rozrzutu'!$C$2:$C$31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1-4784-9A49-1BD972E5D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82096"/>
        <c:axId val="671275824"/>
      </c:scatterChart>
      <c:valAx>
        <c:axId val="67198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275824"/>
        <c:crosses val="autoZero"/>
        <c:crossBetween val="midCat"/>
      </c:valAx>
      <c:valAx>
        <c:axId val="6712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 dziecka</a:t>
            </a:r>
            <a:r>
              <a:rPr lang="pl-PL" baseline="0"/>
              <a:t> względem wzrostu ojca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'Wykresy rozrzutu'!$C$1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986757161056052"/>
                  <c:y val="-8.761739114664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'Wykresy rozrzutu'!$B$2:$B$31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'Wykresy rozrzutu'!$C$2:$C$31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D-4423-9905-C1891FC0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604080"/>
        <c:axId val="668670944"/>
      </c:scatterChart>
      <c:valAx>
        <c:axId val="7266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670944"/>
        <c:crosses val="autoZero"/>
        <c:crossBetween val="midCat"/>
      </c:valAx>
      <c:valAx>
        <c:axId val="6686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660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wzrostu dziecka i matki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33346159049706414"/>
                  <c:y val="-0.106200723782138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'Regresja wielomianowa'!$A$2:$A$31</c:f>
              <c:numCache>
                <c:formatCode>General</c:formatCode>
                <c:ptCount val="30"/>
                <c:pt idx="0">
                  <c:v>172</c:v>
                </c:pt>
                <c:pt idx="1">
                  <c:v>168</c:v>
                </c:pt>
                <c:pt idx="2">
                  <c:v>170</c:v>
                </c:pt>
                <c:pt idx="3">
                  <c:v>170</c:v>
                </c:pt>
                <c:pt idx="4">
                  <c:v>173</c:v>
                </c:pt>
                <c:pt idx="5">
                  <c:v>162</c:v>
                </c:pt>
                <c:pt idx="6">
                  <c:v>159</c:v>
                </c:pt>
                <c:pt idx="7">
                  <c:v>164</c:v>
                </c:pt>
                <c:pt idx="8">
                  <c:v>169</c:v>
                </c:pt>
                <c:pt idx="9">
                  <c:v>167</c:v>
                </c:pt>
                <c:pt idx="10">
                  <c:v>177</c:v>
                </c:pt>
                <c:pt idx="11">
                  <c:v>172</c:v>
                </c:pt>
                <c:pt idx="12">
                  <c:v>159</c:v>
                </c:pt>
                <c:pt idx="13">
                  <c:v>160</c:v>
                </c:pt>
                <c:pt idx="14">
                  <c:v>168</c:v>
                </c:pt>
                <c:pt idx="15">
                  <c:v>166</c:v>
                </c:pt>
                <c:pt idx="16">
                  <c:v>172</c:v>
                </c:pt>
                <c:pt idx="17">
                  <c:v>164</c:v>
                </c:pt>
                <c:pt idx="18">
                  <c:v>171</c:v>
                </c:pt>
                <c:pt idx="19">
                  <c:v>161</c:v>
                </c:pt>
                <c:pt idx="20">
                  <c:v>172</c:v>
                </c:pt>
                <c:pt idx="21">
                  <c:v>166</c:v>
                </c:pt>
                <c:pt idx="22">
                  <c:v>156</c:v>
                </c:pt>
                <c:pt idx="23">
                  <c:v>172</c:v>
                </c:pt>
                <c:pt idx="24">
                  <c:v>170</c:v>
                </c:pt>
                <c:pt idx="25">
                  <c:v>157</c:v>
                </c:pt>
                <c:pt idx="26">
                  <c:v>159</c:v>
                </c:pt>
                <c:pt idx="27">
                  <c:v>163</c:v>
                </c:pt>
                <c:pt idx="28">
                  <c:v>164</c:v>
                </c:pt>
                <c:pt idx="29">
                  <c:v>171</c:v>
                </c:pt>
              </c:numCache>
            </c:numRef>
          </c:xVal>
          <c:yVal>
            <c:numRef>
              <c:f>'Regresja wielomianowa'!$C$2:$C$31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0-46C8-84CB-CF9834895D0F}"/>
            </c:ext>
          </c:extLst>
        </c:ser>
        <c:ser>
          <c:idx val="1"/>
          <c:order val="1"/>
          <c:tx>
            <c:v>Numeryczne dopasowanie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'Regresja wielomianowa'!$A$2:$A$31</c:f>
              <c:numCache>
                <c:formatCode>General</c:formatCode>
                <c:ptCount val="30"/>
                <c:pt idx="0">
                  <c:v>172</c:v>
                </c:pt>
                <c:pt idx="1">
                  <c:v>168</c:v>
                </c:pt>
                <c:pt idx="2">
                  <c:v>170</c:v>
                </c:pt>
                <c:pt idx="3">
                  <c:v>170</c:v>
                </c:pt>
                <c:pt idx="4">
                  <c:v>173</c:v>
                </c:pt>
                <c:pt idx="5">
                  <c:v>162</c:v>
                </c:pt>
                <c:pt idx="6">
                  <c:v>159</c:v>
                </c:pt>
                <c:pt idx="7">
                  <c:v>164</c:v>
                </c:pt>
                <c:pt idx="8">
                  <c:v>169</c:v>
                </c:pt>
                <c:pt idx="9">
                  <c:v>167</c:v>
                </c:pt>
                <c:pt idx="10">
                  <c:v>177</c:v>
                </c:pt>
                <c:pt idx="11">
                  <c:v>172</c:v>
                </c:pt>
                <c:pt idx="12">
                  <c:v>159</c:v>
                </c:pt>
                <c:pt idx="13">
                  <c:v>160</c:v>
                </c:pt>
                <c:pt idx="14">
                  <c:v>168</c:v>
                </c:pt>
                <c:pt idx="15">
                  <c:v>166</c:v>
                </c:pt>
                <c:pt idx="16">
                  <c:v>172</c:v>
                </c:pt>
                <c:pt idx="17">
                  <c:v>164</c:v>
                </c:pt>
                <c:pt idx="18">
                  <c:v>171</c:v>
                </c:pt>
                <c:pt idx="19">
                  <c:v>161</c:v>
                </c:pt>
                <c:pt idx="20">
                  <c:v>172</c:v>
                </c:pt>
                <c:pt idx="21">
                  <c:v>166</c:v>
                </c:pt>
                <c:pt idx="22">
                  <c:v>156</c:v>
                </c:pt>
                <c:pt idx="23">
                  <c:v>172</c:v>
                </c:pt>
                <c:pt idx="24">
                  <c:v>170</c:v>
                </c:pt>
                <c:pt idx="25">
                  <c:v>157</c:v>
                </c:pt>
                <c:pt idx="26">
                  <c:v>159</c:v>
                </c:pt>
                <c:pt idx="27">
                  <c:v>163</c:v>
                </c:pt>
                <c:pt idx="28">
                  <c:v>164</c:v>
                </c:pt>
                <c:pt idx="29">
                  <c:v>171</c:v>
                </c:pt>
              </c:numCache>
            </c:numRef>
          </c:xVal>
          <c:yVal>
            <c:numRef>
              <c:f>'Regresja wielomianowa'!$D$2:$D$31</c:f>
              <c:numCache>
                <c:formatCode>General</c:formatCode>
                <c:ptCount val="30"/>
                <c:pt idx="0">
                  <c:v>78.163873532883414</c:v>
                </c:pt>
                <c:pt idx="1">
                  <c:v>77.113271260046432</c:v>
                </c:pt>
                <c:pt idx="2">
                  <c:v>77.819662351980568</c:v>
                </c:pt>
                <c:pt idx="3">
                  <c:v>77.819662351980568</c:v>
                </c:pt>
                <c:pt idx="4">
                  <c:v>78.261340674336708</c:v>
                </c:pt>
                <c:pt idx="5">
                  <c:v>73.377731773418716</c:v>
                </c:pt>
                <c:pt idx="6">
                  <c:v>72.78390794399931</c:v>
                </c:pt>
                <c:pt idx="7">
                  <c:v>74.65376614924385</c:v>
                </c:pt>
                <c:pt idx="8">
                  <c:v>77.518260457920604</c:v>
                </c:pt>
                <c:pt idx="9">
                  <c:v>76.605939033550541</c:v>
                </c:pt>
                <c:pt idx="10">
                  <c:v>79.324660997241892</c:v>
                </c:pt>
                <c:pt idx="11">
                  <c:v>78.163873532883414</c:v>
                </c:pt>
                <c:pt idx="12">
                  <c:v>72.78390794399931</c:v>
                </c:pt>
                <c:pt idx="13">
                  <c:v>72.693676772648857</c:v>
                </c:pt>
                <c:pt idx="14">
                  <c:v>77.113271260046432</c:v>
                </c:pt>
                <c:pt idx="15">
                  <c:v>76.008937334624534</c:v>
                </c:pt>
                <c:pt idx="16">
                  <c:v>78.163873532883414</c:v>
                </c:pt>
                <c:pt idx="17">
                  <c:v>74.65376614924385</c:v>
                </c:pt>
                <c:pt idx="18">
                  <c:v>78.027661948032943</c:v>
                </c:pt>
                <c:pt idx="19">
                  <c:v>72.922510890183716</c:v>
                </c:pt>
                <c:pt idx="20">
                  <c:v>78.163873532883414</c:v>
                </c:pt>
                <c:pt idx="21">
                  <c:v>76.008937334624534</c:v>
                </c:pt>
                <c:pt idx="22">
                  <c:v>76.067217638200745</c:v>
                </c:pt>
                <c:pt idx="23">
                  <c:v>78.163873532883414</c:v>
                </c:pt>
                <c:pt idx="24">
                  <c:v>77.819662351980568</c:v>
                </c:pt>
                <c:pt idx="25">
                  <c:v>74.349426651092372</c:v>
                </c:pt>
                <c:pt idx="26">
                  <c:v>72.78390794399931</c:v>
                </c:pt>
                <c:pt idx="27">
                  <c:v>73.978090180167769</c:v>
                </c:pt>
                <c:pt idx="28">
                  <c:v>74.65376614924385</c:v>
                </c:pt>
                <c:pt idx="29">
                  <c:v>78.027661948032943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0-46C8-84CB-CF9834895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745376"/>
        <c:axId val="547193872"/>
      </c:scatterChart>
      <c:valAx>
        <c:axId val="7577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7193872"/>
        <c:crosses val="autoZero"/>
        <c:crossBetween val="midCat"/>
      </c:valAx>
      <c:valAx>
        <c:axId val="5471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7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wzrostu dziecka i ojca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7804024496937882"/>
                  <c:y val="-0.20954351755442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'Regresja wielomianowa'!$B$2:$B$31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'Regresja wielomianowa'!$C$2:$C$31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1E-4645-B8C9-6D2FDB71FA24}"/>
            </c:ext>
          </c:extLst>
        </c:ser>
        <c:ser>
          <c:idx val="1"/>
          <c:order val="1"/>
          <c:tx>
            <c:v>Numeryczne dopasowanie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'Regresja wielomianowa'!$B$2:$B$31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'Regresja wielomianowa'!$F$2:$F$31</c:f>
              <c:numCache>
                <c:formatCode>General</c:formatCode>
                <c:ptCount val="30"/>
                <c:pt idx="0">
                  <c:v>78.33838127988524</c:v>
                </c:pt>
                <c:pt idx="1">
                  <c:v>78.245228277886497</c:v>
                </c:pt>
                <c:pt idx="2">
                  <c:v>73.32591794319157</c:v>
                </c:pt>
                <c:pt idx="3">
                  <c:v>78.553796347225116</c:v>
                </c:pt>
                <c:pt idx="4">
                  <c:v>78.553796347225116</c:v>
                </c:pt>
                <c:pt idx="5">
                  <c:v>73.577906443253994</c:v>
                </c:pt>
                <c:pt idx="6">
                  <c:v>73.146348926466544</c:v>
                </c:pt>
                <c:pt idx="7">
                  <c:v>76.008783999185439</c:v>
                </c:pt>
                <c:pt idx="8">
                  <c:v>74.660913380156998</c:v>
                </c:pt>
                <c:pt idx="9">
                  <c:v>75.547977072046791</c:v>
                </c:pt>
                <c:pt idx="10">
                  <c:v>76.466777585345426</c:v>
                </c:pt>
                <c:pt idx="11">
                  <c:v>74.256151708067563</c:v>
                </c:pt>
                <c:pt idx="12">
                  <c:v>73.577906443253994</c:v>
                </c:pt>
                <c:pt idx="13">
                  <c:v>73.891566880322941</c:v>
                </c:pt>
                <c:pt idx="14">
                  <c:v>78.527519500328836</c:v>
                </c:pt>
                <c:pt idx="15">
                  <c:v>78.739740439689868</c:v>
                </c:pt>
                <c:pt idx="16">
                  <c:v>74.256151708067563</c:v>
                </c:pt>
                <c:pt idx="17">
                  <c:v>73.891566880322941</c:v>
                </c:pt>
                <c:pt idx="18">
                  <c:v>76.466777585345426</c:v>
                </c:pt>
                <c:pt idx="19">
                  <c:v>74.660913380156998</c:v>
                </c:pt>
                <c:pt idx="20">
                  <c:v>78.691165249270284</c:v>
                </c:pt>
                <c:pt idx="21">
                  <c:v>77.716402834644811</c:v>
                </c:pt>
                <c:pt idx="22">
                  <c:v>77.831153158495113</c:v>
                </c:pt>
                <c:pt idx="23">
                  <c:v>76.911210284195903</c:v>
                </c:pt>
                <c:pt idx="24">
                  <c:v>78.055667593581504</c:v>
                </c:pt>
                <c:pt idx="25">
                  <c:v>77.716402834644811</c:v>
                </c:pt>
                <c:pt idx="26">
                  <c:v>75.547977072046791</c:v>
                </c:pt>
                <c:pt idx="27">
                  <c:v>75.095104350260343</c:v>
                </c:pt>
                <c:pt idx="28">
                  <c:v>73.049946939409807</c:v>
                </c:pt>
                <c:pt idx="29">
                  <c:v>78.691165249270284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1E-4645-B8C9-6D2FDB71F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745376"/>
        <c:axId val="547193872"/>
      </c:scatterChart>
      <c:valAx>
        <c:axId val="7577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7193872"/>
        <c:crosses val="autoZero"/>
        <c:crossBetween val="midCat"/>
      </c:valAx>
      <c:valAx>
        <c:axId val="5471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7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100011</xdr:rowOff>
    </xdr:from>
    <xdr:to>
      <xdr:col>15</xdr:col>
      <xdr:colOff>590550</xdr:colOff>
      <xdr:row>19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C1FF9F5-789F-4EB3-9FBB-F3C381852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19</xdr:row>
      <xdr:rowOff>123825</xdr:rowOff>
    </xdr:from>
    <xdr:to>
      <xdr:col>11</xdr:col>
      <xdr:colOff>238125</xdr:colOff>
      <xdr:row>38</xdr:row>
      <xdr:rowOff>61912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76497CB-77F2-4273-9A81-540BF0798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419100</xdr:colOff>
      <xdr:row>19</xdr:row>
      <xdr:rowOff>138111</xdr:rowOff>
    </xdr:from>
    <xdr:to>
      <xdr:col>19</xdr:col>
      <xdr:colOff>371476</xdr:colOff>
      <xdr:row>38</xdr:row>
      <xdr:rowOff>47625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2CED2DF-1AE1-4F95-9E95-CBF72CC36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11</xdr:row>
      <xdr:rowOff>161925</xdr:rowOff>
    </xdr:from>
    <xdr:to>
      <xdr:col>15</xdr:col>
      <xdr:colOff>47625</xdr:colOff>
      <xdr:row>30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C73B73E-ABFC-495D-B2DA-A9C941D62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11</xdr:row>
      <xdr:rowOff>171450</xdr:rowOff>
    </xdr:from>
    <xdr:to>
      <xdr:col>23</xdr:col>
      <xdr:colOff>138642</xdr:colOff>
      <xdr:row>30</xdr:row>
      <xdr:rowOff>80964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01E8209-8DAA-4F1C-9FCF-BF5BCB7A1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12</xdr:row>
      <xdr:rowOff>85725</xdr:rowOff>
    </xdr:from>
    <xdr:to>
      <xdr:col>16</xdr:col>
      <xdr:colOff>295274</xdr:colOff>
      <xdr:row>31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591701E-52DD-4A0D-86A3-E3530BDD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12</xdr:row>
      <xdr:rowOff>95250</xdr:rowOff>
    </xdr:from>
    <xdr:to>
      <xdr:col>25</xdr:col>
      <xdr:colOff>476250</xdr:colOff>
      <xdr:row>31</xdr:row>
      <xdr:rowOff>61912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1BD111E-F207-4D09-8CC1-3CE616C14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0" zoomScaleNormal="90" workbookViewId="0">
      <selection activeCell="U12" sqref="U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>
        <v>172</v>
      </c>
      <c r="B2" s="3">
        <v>184</v>
      </c>
      <c r="C2" s="4">
        <v>79</v>
      </c>
      <c r="E2" s="1" t="s">
        <v>5</v>
      </c>
      <c r="F2" s="12"/>
      <c r="G2" s="12"/>
      <c r="H2" s="13"/>
    </row>
    <row r="3" spans="1:8" x14ac:dyDescent="0.25">
      <c r="A3" s="5">
        <v>168</v>
      </c>
      <c r="B3" s="6">
        <v>190</v>
      </c>
      <c r="C3" s="7">
        <v>80</v>
      </c>
      <c r="E3" s="15" t="s">
        <v>3</v>
      </c>
      <c r="F3" s="4">
        <f>_xlfn.COVARIANCE.S(A2:A31,B2:B31)/_xlfn.VAR.S(A2:A31)</f>
        <v>0.26554735732570411</v>
      </c>
    </row>
    <row r="4" spans="1:8" x14ac:dyDescent="0.25">
      <c r="A4" s="5">
        <v>170</v>
      </c>
      <c r="B4" s="6">
        <v>171</v>
      </c>
      <c r="C4" s="7">
        <v>75</v>
      </c>
      <c r="E4" s="16" t="s">
        <v>4</v>
      </c>
      <c r="F4" s="7">
        <f>AVERAGE(B2:B31)-F3*AVERAGE(A2:A31)</f>
        <v>134.9285499171811</v>
      </c>
    </row>
    <row r="5" spans="1:8" x14ac:dyDescent="0.25">
      <c r="A5" s="5">
        <v>170</v>
      </c>
      <c r="B5" s="6">
        <v>185</v>
      </c>
      <c r="C5" s="7">
        <v>78</v>
      </c>
      <c r="E5" s="16" t="s">
        <v>8</v>
      </c>
      <c r="F5" s="7">
        <f>_xlfn.COVARIANCE.S(A2:A31,B2:B31)^2/_xlfn.VAR.S(A2:A31)/_xlfn.VAR.S(B2:B31)</f>
        <v>5.3209040409485264E-2</v>
      </c>
    </row>
    <row r="6" spans="1:8" x14ac:dyDescent="0.25">
      <c r="A6" s="5">
        <v>173</v>
      </c>
      <c r="B6" s="6">
        <v>185</v>
      </c>
      <c r="C6" s="7">
        <v>81</v>
      </c>
      <c r="E6" s="17" t="s">
        <v>7</v>
      </c>
      <c r="F6" s="10">
        <f>SQRT(F5)</f>
        <v>0.23067084863390361</v>
      </c>
    </row>
    <row r="7" spans="1:8" x14ac:dyDescent="0.25">
      <c r="A7" s="5">
        <v>162</v>
      </c>
      <c r="B7" s="6">
        <v>172</v>
      </c>
      <c r="C7" s="7">
        <v>73</v>
      </c>
    </row>
    <row r="8" spans="1:8" x14ac:dyDescent="0.25">
      <c r="A8" s="5">
        <v>159</v>
      </c>
      <c r="B8" s="6">
        <v>170</v>
      </c>
      <c r="C8" s="7">
        <v>72</v>
      </c>
      <c r="E8" s="14" t="s">
        <v>9</v>
      </c>
      <c r="F8" s="12"/>
      <c r="G8" s="12"/>
      <c r="H8" s="13"/>
    </row>
    <row r="9" spans="1:8" x14ac:dyDescent="0.25">
      <c r="A9" s="5">
        <v>164</v>
      </c>
      <c r="B9" s="6">
        <v>178</v>
      </c>
      <c r="C9" s="7">
        <v>75</v>
      </c>
      <c r="E9" s="15" t="s">
        <v>3</v>
      </c>
      <c r="F9" s="4">
        <f>_xlfn.COVARIANCE.S(A2:A31,C2:C31)/_xlfn.VAR.S(A2:A31)</f>
        <v>0.34911910856798678</v>
      </c>
    </row>
    <row r="10" spans="1:8" x14ac:dyDescent="0.25">
      <c r="A10" s="5">
        <v>169</v>
      </c>
      <c r="B10" s="6">
        <v>175</v>
      </c>
      <c r="C10" s="7">
        <v>76</v>
      </c>
      <c r="E10" s="16" t="s">
        <v>4</v>
      </c>
      <c r="F10" s="7">
        <f>AVERAGE(C2:C31)-F9*AVERAGE(A2:A31)</f>
        <v>18.016639060382474</v>
      </c>
    </row>
    <row r="11" spans="1:8" x14ac:dyDescent="0.25">
      <c r="A11" s="5">
        <v>167</v>
      </c>
      <c r="B11" s="6">
        <v>177</v>
      </c>
      <c r="C11" s="7">
        <v>75</v>
      </c>
      <c r="E11" s="16" t="s">
        <v>8</v>
      </c>
      <c r="F11" s="7">
        <f>_xlfn.COVARIANCE.S(A2:A31,C2:C31)^2/_xlfn.VAR.S(A2:A31)/_xlfn.VAR.S(C2:C31)</f>
        <v>0.56367176407721253</v>
      </c>
    </row>
    <row r="12" spans="1:8" x14ac:dyDescent="0.25">
      <c r="A12" s="5">
        <v>177</v>
      </c>
      <c r="B12" s="6">
        <v>179</v>
      </c>
      <c r="C12" s="7">
        <v>79</v>
      </c>
      <c r="E12" s="17" t="s">
        <v>7</v>
      </c>
      <c r="F12" s="10">
        <f>SQRT(F11)</f>
        <v>0.75078076965064344</v>
      </c>
    </row>
    <row r="13" spans="1:8" x14ac:dyDescent="0.25">
      <c r="A13" s="5">
        <v>172</v>
      </c>
      <c r="B13" s="6">
        <v>174</v>
      </c>
      <c r="C13" s="7">
        <v>76</v>
      </c>
    </row>
    <row r="14" spans="1:8" x14ac:dyDescent="0.25">
      <c r="A14" s="5">
        <v>159</v>
      </c>
      <c r="B14" s="6">
        <v>172</v>
      </c>
      <c r="C14" s="7">
        <v>72</v>
      </c>
      <c r="E14" s="14" t="s">
        <v>10</v>
      </c>
      <c r="F14" s="12"/>
      <c r="G14" s="12"/>
      <c r="H14" s="13"/>
    </row>
    <row r="15" spans="1:8" x14ac:dyDescent="0.25">
      <c r="A15" s="5">
        <v>160</v>
      </c>
      <c r="B15" s="6">
        <v>173</v>
      </c>
      <c r="C15" s="7">
        <v>72</v>
      </c>
      <c r="E15" s="15" t="s">
        <v>3</v>
      </c>
      <c r="F15" s="4">
        <f>_xlfn.COVARIANCE.S(B2:B31,C2:C31)/_xlfn.VAR.S(B2:B31)</f>
        <v>0.30803317804794922</v>
      </c>
    </row>
    <row r="16" spans="1:8" x14ac:dyDescent="0.25">
      <c r="A16" s="5">
        <v>168</v>
      </c>
      <c r="B16" s="6">
        <v>189</v>
      </c>
      <c r="C16" s="7">
        <v>79</v>
      </c>
      <c r="E16" s="16" t="s">
        <v>4</v>
      </c>
      <c r="F16" s="7">
        <f>AVERAGE(C2:C31)-F15*AVERAGE(B2:B31)</f>
        <v>20.954323372344042</v>
      </c>
    </row>
    <row r="17" spans="1:6" x14ac:dyDescent="0.25">
      <c r="A17" s="5">
        <v>166</v>
      </c>
      <c r="B17" s="6">
        <v>187</v>
      </c>
      <c r="C17" s="7">
        <v>77</v>
      </c>
      <c r="E17" s="16" t="s">
        <v>8</v>
      </c>
      <c r="F17" s="7">
        <f>_xlfn.COVARIANCE.S(B2:B31,C2:C31)^2/_xlfn.VAR.S(B2:B31)/_xlfn.VAR.S(C2:C31)</f>
        <v>0.5815306028467897</v>
      </c>
    </row>
    <row r="18" spans="1:6" x14ac:dyDescent="0.25">
      <c r="A18" s="5">
        <v>172</v>
      </c>
      <c r="B18" s="6">
        <v>174</v>
      </c>
      <c r="C18" s="7">
        <v>77</v>
      </c>
      <c r="E18" s="17" t="s">
        <v>7</v>
      </c>
      <c r="F18" s="10">
        <f>SQRT(F17)</f>
        <v>0.76258153849066512</v>
      </c>
    </row>
    <row r="19" spans="1:6" x14ac:dyDescent="0.25">
      <c r="A19" s="5">
        <v>164</v>
      </c>
      <c r="B19" s="6">
        <v>173</v>
      </c>
      <c r="C19" s="7">
        <v>75</v>
      </c>
    </row>
    <row r="20" spans="1:6" x14ac:dyDescent="0.25">
      <c r="A20" s="5">
        <v>171</v>
      </c>
      <c r="B20" s="6">
        <v>179</v>
      </c>
      <c r="C20" s="7">
        <v>76</v>
      </c>
    </row>
    <row r="21" spans="1:6" x14ac:dyDescent="0.25">
      <c r="A21" s="5">
        <v>161</v>
      </c>
      <c r="B21" s="6">
        <v>175</v>
      </c>
      <c r="C21" s="7">
        <v>75</v>
      </c>
    </row>
    <row r="22" spans="1:6" x14ac:dyDescent="0.25">
      <c r="A22" s="5">
        <v>172</v>
      </c>
      <c r="B22" s="6">
        <v>186</v>
      </c>
      <c r="C22" s="7">
        <v>80</v>
      </c>
    </row>
    <row r="23" spans="1:6" x14ac:dyDescent="0.25">
      <c r="A23" s="5">
        <v>166</v>
      </c>
      <c r="B23" s="6">
        <v>182</v>
      </c>
      <c r="C23" s="7">
        <v>76</v>
      </c>
    </row>
    <row r="24" spans="1:6" x14ac:dyDescent="0.25">
      <c r="A24" s="5">
        <v>156</v>
      </c>
      <c r="B24" s="6">
        <v>191</v>
      </c>
      <c r="C24" s="7">
        <v>76</v>
      </c>
    </row>
    <row r="25" spans="1:6" x14ac:dyDescent="0.25">
      <c r="A25" s="5">
        <v>172</v>
      </c>
      <c r="B25" s="6">
        <v>180</v>
      </c>
      <c r="C25" s="7">
        <v>78</v>
      </c>
    </row>
    <row r="26" spans="1:6" x14ac:dyDescent="0.25">
      <c r="A26" s="5">
        <v>170</v>
      </c>
      <c r="B26" s="6">
        <v>183</v>
      </c>
      <c r="C26" s="7">
        <v>78</v>
      </c>
    </row>
    <row r="27" spans="1:6" x14ac:dyDescent="0.25">
      <c r="A27" s="5">
        <v>157</v>
      </c>
      <c r="B27" s="6">
        <v>182</v>
      </c>
      <c r="C27" s="7">
        <v>75</v>
      </c>
    </row>
    <row r="28" spans="1:6" x14ac:dyDescent="0.25">
      <c r="A28" s="5">
        <v>159</v>
      </c>
      <c r="B28" s="6">
        <v>177</v>
      </c>
      <c r="C28" s="7">
        <v>73</v>
      </c>
    </row>
    <row r="29" spans="1:6" x14ac:dyDescent="0.25">
      <c r="A29" s="5">
        <v>163</v>
      </c>
      <c r="B29" s="6">
        <v>176</v>
      </c>
      <c r="C29" s="7">
        <v>74</v>
      </c>
    </row>
    <row r="30" spans="1:6" x14ac:dyDescent="0.25">
      <c r="A30" s="5">
        <v>164</v>
      </c>
      <c r="B30" s="6">
        <v>169</v>
      </c>
      <c r="C30" s="7">
        <v>73</v>
      </c>
    </row>
    <row r="31" spans="1:6" x14ac:dyDescent="0.25">
      <c r="A31" s="8">
        <v>171</v>
      </c>
      <c r="B31" s="9">
        <v>186</v>
      </c>
      <c r="C31" s="10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N2" sqref="N2"/>
    </sheetView>
  </sheetViews>
  <sheetFormatPr defaultRowHeight="15" x14ac:dyDescent="0.25"/>
  <cols>
    <col min="6" max="6" width="10.140625" customWidth="1"/>
    <col min="7" max="7" width="10.42578125" customWidth="1"/>
    <col min="9" max="9" width="10.140625" customWidth="1"/>
    <col min="11" max="11" width="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8" t="s">
        <v>11</v>
      </c>
      <c r="E1" s="18" t="s">
        <v>12</v>
      </c>
      <c r="F1" s="18" t="s">
        <v>23</v>
      </c>
      <c r="G1" s="18" t="s">
        <v>24</v>
      </c>
      <c r="I1" t="s">
        <v>13</v>
      </c>
      <c r="M1" t="s">
        <v>22</v>
      </c>
    </row>
    <row r="2" spans="1:15" x14ac:dyDescent="0.25">
      <c r="A2" s="2">
        <v>172</v>
      </c>
      <c r="B2" s="3">
        <v>184</v>
      </c>
      <c r="C2" s="4">
        <v>79</v>
      </c>
      <c r="D2">
        <f t="shared" ref="D2:D31" si="0">_a*A2+_b</f>
        <v>78.064433631870756</v>
      </c>
      <c r="E2">
        <f>(C2-D2)</f>
        <v>0.9355663681292441</v>
      </c>
      <c r="F2">
        <f t="shared" ref="F2:F31" si="1">_a1*B2+_b1</f>
        <v>77.632305271162977</v>
      </c>
      <c r="G2">
        <f>(C2-F2)</f>
        <v>1.3676947288370229</v>
      </c>
      <c r="I2" s="11" t="s">
        <v>3</v>
      </c>
      <c r="J2">
        <v>0.34899022277511282</v>
      </c>
      <c r="M2" s="11" t="s">
        <v>3</v>
      </c>
      <c r="N2">
        <v>0.30803143023694546</v>
      </c>
    </row>
    <row r="3" spans="1:15" x14ac:dyDescent="0.25">
      <c r="A3" s="5">
        <v>168</v>
      </c>
      <c r="B3" s="6">
        <v>190</v>
      </c>
      <c r="C3" s="7">
        <v>80</v>
      </c>
      <c r="D3">
        <f t="shared" si="0"/>
        <v>76.668472740770312</v>
      </c>
      <c r="E3">
        <f t="shared" ref="E3:E31" si="2">(C3-D3)</f>
        <v>3.3315272592296878</v>
      </c>
      <c r="F3">
        <f t="shared" si="1"/>
        <v>79.480493852584644</v>
      </c>
      <c r="G3">
        <f t="shared" ref="G3:G31" si="3">(C3-F3)</f>
        <v>0.51950614741535617</v>
      </c>
      <c r="I3" s="11" t="s">
        <v>4</v>
      </c>
      <c r="J3">
        <v>18.038115314551352</v>
      </c>
      <c r="M3" s="11" t="s">
        <v>4</v>
      </c>
      <c r="N3">
        <v>20.954522107565005</v>
      </c>
    </row>
    <row r="4" spans="1:15" x14ac:dyDescent="0.25">
      <c r="A4" s="5">
        <v>170</v>
      </c>
      <c r="B4" s="6">
        <v>171</v>
      </c>
      <c r="C4" s="7">
        <v>75</v>
      </c>
      <c r="D4">
        <f t="shared" si="0"/>
        <v>77.366453186320527</v>
      </c>
      <c r="E4">
        <f t="shared" si="2"/>
        <v>-2.3664531863205269</v>
      </c>
      <c r="F4">
        <f t="shared" si="1"/>
        <v>73.627896678082678</v>
      </c>
      <c r="G4">
        <f t="shared" si="3"/>
        <v>1.3721033219173222</v>
      </c>
    </row>
    <row r="5" spans="1:15" x14ac:dyDescent="0.25">
      <c r="A5" s="5">
        <v>170</v>
      </c>
      <c r="B5" s="6">
        <v>185</v>
      </c>
      <c r="C5" s="7">
        <v>78</v>
      </c>
      <c r="D5">
        <f t="shared" si="0"/>
        <v>77.366453186320527</v>
      </c>
      <c r="E5">
        <f t="shared" si="2"/>
        <v>0.63354681367947308</v>
      </c>
      <c r="F5">
        <f t="shared" si="1"/>
        <v>77.940336701399914</v>
      </c>
      <c r="G5">
        <f t="shared" si="3"/>
        <v>5.9663298600085568E-2</v>
      </c>
      <c r="I5" t="s">
        <v>14</v>
      </c>
      <c r="J5">
        <f t="array" ref="J5">SUMSQ(E2:E31)</f>
        <v>83.542327626967719</v>
      </c>
      <c r="M5" t="s">
        <v>14</v>
      </c>
      <c r="N5">
        <f>SUMSQ(G2:G31)</f>
        <v>80.122940970837973</v>
      </c>
    </row>
    <row r="6" spans="1:15" x14ac:dyDescent="0.25">
      <c r="A6" s="5">
        <v>173</v>
      </c>
      <c r="B6" s="6">
        <v>185</v>
      </c>
      <c r="C6" s="7">
        <v>81</v>
      </c>
      <c r="D6">
        <f t="shared" si="0"/>
        <v>78.41342385464587</v>
      </c>
      <c r="E6">
        <f t="shared" si="2"/>
        <v>2.5865761453541296</v>
      </c>
      <c r="F6">
        <f t="shared" si="1"/>
        <v>77.940336701399914</v>
      </c>
      <c r="G6">
        <f t="shared" si="3"/>
        <v>3.0596632986000856</v>
      </c>
      <c r="I6" t="s">
        <v>15</v>
      </c>
      <c r="J6" cm="1">
        <f t="array" ref="J6">SUM((D2:D31-J11)^2)</f>
        <v>107.8446826947275</v>
      </c>
      <c r="M6" t="s">
        <v>15</v>
      </c>
      <c r="N6" cm="1">
        <f t="array" ref="N6">SUM((F2:F31-J11)^2)</f>
        <v>111.34246293680059</v>
      </c>
    </row>
    <row r="7" spans="1:15" x14ac:dyDescent="0.25">
      <c r="A7" s="5">
        <v>162</v>
      </c>
      <c r="B7" s="6">
        <v>172</v>
      </c>
      <c r="C7" s="7">
        <v>73</v>
      </c>
      <c r="D7">
        <f t="shared" si="0"/>
        <v>74.574531404119625</v>
      </c>
      <c r="E7">
        <f t="shared" si="2"/>
        <v>-1.5745314041196252</v>
      </c>
      <c r="F7">
        <f t="shared" si="1"/>
        <v>73.935928108319615</v>
      </c>
      <c r="G7">
        <f t="shared" si="3"/>
        <v>-0.93592810831961515</v>
      </c>
      <c r="I7" t="s">
        <v>16</v>
      </c>
      <c r="J7" cm="1">
        <f t="array" ref="J7">SUM((C2:C31-J11)^2)</f>
        <v>191.4666666666667</v>
      </c>
      <c r="K7">
        <f>SUM(J5:J6)</f>
        <v>191.38701032169521</v>
      </c>
      <c r="M7" t="s">
        <v>16</v>
      </c>
      <c r="N7" cm="1">
        <f t="array" ref="N7">SUM((C2:C31-J11)^2)</f>
        <v>191.4666666666667</v>
      </c>
      <c r="O7">
        <f>SUM(N5:N6)</f>
        <v>191.46540390763857</v>
      </c>
    </row>
    <row r="8" spans="1:15" x14ac:dyDescent="0.25">
      <c r="A8" s="5">
        <v>159</v>
      </c>
      <c r="B8" s="6">
        <v>170</v>
      </c>
      <c r="C8" s="7">
        <v>72</v>
      </c>
      <c r="D8">
        <f t="shared" si="0"/>
        <v>73.527560735794296</v>
      </c>
      <c r="E8">
        <f t="shared" si="2"/>
        <v>-1.527560735794296</v>
      </c>
      <c r="F8">
        <f t="shared" si="1"/>
        <v>73.31986524784574</v>
      </c>
      <c r="G8">
        <f t="shared" si="3"/>
        <v>-1.3198652478457404</v>
      </c>
    </row>
    <row r="9" spans="1:15" x14ac:dyDescent="0.25">
      <c r="A9" s="5">
        <v>164</v>
      </c>
      <c r="B9" s="6">
        <v>178</v>
      </c>
      <c r="C9" s="7">
        <v>75</v>
      </c>
      <c r="D9">
        <f t="shared" si="0"/>
        <v>75.272511849669854</v>
      </c>
      <c r="E9">
        <f t="shared" si="2"/>
        <v>-0.2725118496698542</v>
      </c>
      <c r="F9">
        <f t="shared" si="1"/>
        <v>75.784116689741296</v>
      </c>
      <c r="G9">
        <f t="shared" si="3"/>
        <v>-0.78411668974129611</v>
      </c>
      <c r="I9" t="s">
        <v>6</v>
      </c>
      <c r="J9">
        <f>J6/J7</f>
        <v>0.56325565474265749</v>
      </c>
      <c r="M9" t="s">
        <v>6</v>
      </c>
      <c r="N9">
        <f>N6/N7</f>
        <v>0.58152400558913941</v>
      </c>
    </row>
    <row r="10" spans="1:15" x14ac:dyDescent="0.25">
      <c r="A10" s="5">
        <v>169</v>
      </c>
      <c r="B10" s="6">
        <v>175</v>
      </c>
      <c r="C10" s="7">
        <v>76</v>
      </c>
      <c r="D10">
        <f t="shared" si="0"/>
        <v>77.017462963545412</v>
      </c>
      <c r="E10">
        <f t="shared" si="2"/>
        <v>-1.0174629635454124</v>
      </c>
      <c r="F10">
        <f t="shared" si="1"/>
        <v>74.86002239903047</v>
      </c>
      <c r="G10">
        <f t="shared" si="3"/>
        <v>1.1399776009695302</v>
      </c>
    </row>
    <row r="11" spans="1:15" x14ac:dyDescent="0.25">
      <c r="A11" s="5">
        <v>167</v>
      </c>
      <c r="B11" s="6">
        <v>177</v>
      </c>
      <c r="C11" s="7">
        <v>75</v>
      </c>
      <c r="D11">
        <f t="shared" si="0"/>
        <v>76.319482517995198</v>
      </c>
      <c r="E11">
        <f t="shared" si="2"/>
        <v>-1.3194825179951977</v>
      </c>
      <c r="F11">
        <f t="shared" si="1"/>
        <v>75.476085259504345</v>
      </c>
      <c r="G11">
        <f t="shared" si="3"/>
        <v>-0.47608525950434455</v>
      </c>
      <c r="I11" t="s">
        <v>20</v>
      </c>
      <c r="J11">
        <f>AVERAGE(C2:C31)</f>
        <v>76.13333333333334</v>
      </c>
    </row>
    <row r="12" spans="1:15" x14ac:dyDescent="0.25">
      <c r="A12" s="5">
        <v>177</v>
      </c>
      <c r="B12" s="6">
        <v>179</v>
      </c>
      <c r="C12" s="7">
        <v>79</v>
      </c>
      <c r="D12">
        <f t="shared" si="0"/>
        <v>79.809384745746328</v>
      </c>
      <c r="E12">
        <f t="shared" si="2"/>
        <v>-0.80938474574632835</v>
      </c>
      <c r="F12">
        <f t="shared" si="1"/>
        <v>76.092148119978248</v>
      </c>
      <c r="G12">
        <f t="shared" si="3"/>
        <v>2.9078518800217523</v>
      </c>
    </row>
    <row r="13" spans="1:15" x14ac:dyDescent="0.25">
      <c r="A13" s="5">
        <v>172</v>
      </c>
      <c r="B13" s="6">
        <v>174</v>
      </c>
      <c r="C13" s="7">
        <v>76</v>
      </c>
      <c r="D13">
        <f t="shared" si="0"/>
        <v>78.064433631870756</v>
      </c>
      <c r="E13">
        <f t="shared" si="2"/>
        <v>-2.0644336318707559</v>
      </c>
      <c r="F13">
        <f t="shared" si="1"/>
        <v>74.551990968793518</v>
      </c>
      <c r="G13">
        <f t="shared" si="3"/>
        <v>1.4480090312064817</v>
      </c>
    </row>
    <row r="14" spans="1:15" x14ac:dyDescent="0.25">
      <c r="A14" s="5">
        <v>159</v>
      </c>
      <c r="B14" s="6">
        <v>172</v>
      </c>
      <c r="C14" s="7">
        <v>72</v>
      </c>
      <c r="D14">
        <f t="shared" si="0"/>
        <v>73.527560735794296</v>
      </c>
      <c r="E14">
        <f t="shared" si="2"/>
        <v>-1.527560735794296</v>
      </c>
      <c r="F14">
        <f t="shared" si="1"/>
        <v>73.935928108319615</v>
      </c>
      <c r="G14">
        <f t="shared" si="3"/>
        <v>-1.9359281083196151</v>
      </c>
    </row>
    <row r="15" spans="1:15" x14ac:dyDescent="0.25">
      <c r="A15" s="5">
        <v>160</v>
      </c>
      <c r="B15" s="6">
        <v>173</v>
      </c>
      <c r="C15" s="7">
        <v>72</v>
      </c>
      <c r="D15">
        <f t="shared" si="0"/>
        <v>73.876550958569396</v>
      </c>
      <c r="E15">
        <f t="shared" si="2"/>
        <v>-1.8765509585693962</v>
      </c>
      <c r="F15">
        <f t="shared" si="1"/>
        <v>74.243959538556567</v>
      </c>
      <c r="G15">
        <f t="shared" si="3"/>
        <v>-2.2439595385565667</v>
      </c>
    </row>
    <row r="16" spans="1:15" x14ac:dyDescent="0.25">
      <c r="A16" s="5">
        <v>168</v>
      </c>
      <c r="B16" s="6">
        <v>189</v>
      </c>
      <c r="C16" s="7">
        <v>79</v>
      </c>
      <c r="D16">
        <f t="shared" si="0"/>
        <v>76.668472740770312</v>
      </c>
      <c r="E16">
        <f t="shared" si="2"/>
        <v>2.3315272592296878</v>
      </c>
      <c r="F16">
        <f t="shared" si="1"/>
        <v>79.172462422347706</v>
      </c>
      <c r="G16">
        <f t="shared" si="3"/>
        <v>-0.17246242234770648</v>
      </c>
    </row>
    <row r="17" spans="1:7" x14ac:dyDescent="0.25">
      <c r="A17" s="5">
        <v>166</v>
      </c>
      <c r="B17" s="6">
        <v>187</v>
      </c>
      <c r="C17" s="7">
        <v>77</v>
      </c>
      <c r="D17">
        <f t="shared" si="0"/>
        <v>75.970492295220083</v>
      </c>
      <c r="E17">
        <f t="shared" si="2"/>
        <v>1.0295077047799168</v>
      </c>
      <c r="F17">
        <f t="shared" si="1"/>
        <v>78.556399561873803</v>
      </c>
      <c r="G17">
        <f t="shared" si="3"/>
        <v>-1.5563995618738033</v>
      </c>
    </row>
    <row r="18" spans="1:7" x14ac:dyDescent="0.25">
      <c r="A18" s="5">
        <v>172</v>
      </c>
      <c r="B18" s="6">
        <v>174</v>
      </c>
      <c r="C18" s="7">
        <v>77</v>
      </c>
      <c r="D18">
        <f t="shared" si="0"/>
        <v>78.064433631870756</v>
      </c>
      <c r="E18">
        <f t="shared" si="2"/>
        <v>-1.0644336318707559</v>
      </c>
      <c r="F18">
        <f t="shared" si="1"/>
        <v>74.551990968793518</v>
      </c>
      <c r="G18">
        <f t="shared" si="3"/>
        <v>2.4480090312064817</v>
      </c>
    </row>
    <row r="19" spans="1:7" x14ac:dyDescent="0.25">
      <c r="A19" s="5">
        <v>164</v>
      </c>
      <c r="B19" s="6">
        <v>173</v>
      </c>
      <c r="C19" s="7">
        <v>75</v>
      </c>
      <c r="D19">
        <f t="shared" si="0"/>
        <v>75.272511849669854</v>
      </c>
      <c r="E19">
        <f t="shared" si="2"/>
        <v>-0.2725118496698542</v>
      </c>
      <c r="F19">
        <f t="shared" si="1"/>
        <v>74.243959538556567</v>
      </c>
      <c r="G19">
        <f t="shared" si="3"/>
        <v>0.75604046144343329</v>
      </c>
    </row>
    <row r="20" spans="1:7" x14ac:dyDescent="0.25">
      <c r="A20" s="5">
        <v>171</v>
      </c>
      <c r="B20" s="6">
        <v>179</v>
      </c>
      <c r="C20" s="7">
        <v>76</v>
      </c>
      <c r="D20">
        <f t="shared" si="0"/>
        <v>77.715443409095641</v>
      </c>
      <c r="E20">
        <f t="shared" si="2"/>
        <v>-1.7154434090956414</v>
      </c>
      <c r="F20">
        <f t="shared" si="1"/>
        <v>76.092148119978248</v>
      </c>
      <c r="G20">
        <f t="shared" si="3"/>
        <v>-9.2148119978247678E-2</v>
      </c>
    </row>
    <row r="21" spans="1:7" x14ac:dyDescent="0.25">
      <c r="A21" s="5">
        <v>161</v>
      </c>
      <c r="B21" s="6">
        <v>175</v>
      </c>
      <c r="C21" s="7">
        <v>75</v>
      </c>
      <c r="D21">
        <f t="shared" si="0"/>
        <v>74.225541181344511</v>
      </c>
      <c r="E21">
        <f t="shared" si="2"/>
        <v>0.77445881865548927</v>
      </c>
      <c r="F21">
        <f t="shared" si="1"/>
        <v>74.86002239903047</v>
      </c>
      <c r="G21">
        <f t="shared" si="3"/>
        <v>0.13997760096953016</v>
      </c>
    </row>
    <row r="22" spans="1:7" x14ac:dyDescent="0.25">
      <c r="A22" s="5">
        <v>172</v>
      </c>
      <c r="B22" s="6">
        <v>186</v>
      </c>
      <c r="C22" s="7">
        <v>80</v>
      </c>
      <c r="D22">
        <f t="shared" si="0"/>
        <v>78.064433631870756</v>
      </c>
      <c r="E22">
        <f t="shared" si="2"/>
        <v>1.9355663681292441</v>
      </c>
      <c r="F22">
        <f t="shared" si="1"/>
        <v>78.248368131636852</v>
      </c>
      <c r="G22">
        <f t="shared" si="3"/>
        <v>1.7516318683631482</v>
      </c>
    </row>
    <row r="23" spans="1:7" x14ac:dyDescent="0.25">
      <c r="A23" s="5">
        <v>166</v>
      </c>
      <c r="B23" s="6">
        <v>182</v>
      </c>
      <c r="C23" s="7">
        <v>76</v>
      </c>
      <c r="D23">
        <f t="shared" si="0"/>
        <v>75.970492295220083</v>
      </c>
      <c r="E23">
        <f t="shared" si="2"/>
        <v>2.9507704779916821E-2</v>
      </c>
      <c r="F23">
        <f t="shared" si="1"/>
        <v>77.016242410689074</v>
      </c>
      <c r="G23">
        <f t="shared" si="3"/>
        <v>-1.0162424106890739</v>
      </c>
    </row>
    <row r="24" spans="1:7" x14ac:dyDescent="0.25">
      <c r="A24" s="5">
        <v>156</v>
      </c>
      <c r="B24" s="6">
        <v>191</v>
      </c>
      <c r="C24" s="7">
        <v>76</v>
      </c>
      <c r="D24">
        <f t="shared" si="0"/>
        <v>72.480590067468952</v>
      </c>
      <c r="E24">
        <f t="shared" si="2"/>
        <v>3.5194099325310475</v>
      </c>
      <c r="F24">
        <f t="shared" si="1"/>
        <v>79.788525282821581</v>
      </c>
      <c r="G24">
        <f t="shared" si="3"/>
        <v>-3.7885252828215812</v>
      </c>
    </row>
    <row r="25" spans="1:7" x14ac:dyDescent="0.25">
      <c r="A25" s="5">
        <v>172</v>
      </c>
      <c r="B25" s="6">
        <v>180</v>
      </c>
      <c r="C25" s="7">
        <v>78</v>
      </c>
      <c r="D25">
        <f t="shared" si="0"/>
        <v>78.064433631870756</v>
      </c>
      <c r="E25">
        <f t="shared" si="2"/>
        <v>-6.4433631870755903E-2</v>
      </c>
      <c r="F25">
        <f t="shared" si="1"/>
        <v>76.400179550215185</v>
      </c>
      <c r="G25">
        <f t="shared" si="3"/>
        <v>1.599820449784815</v>
      </c>
    </row>
    <row r="26" spans="1:7" x14ac:dyDescent="0.25">
      <c r="A26" s="5">
        <v>170</v>
      </c>
      <c r="B26" s="6">
        <v>183</v>
      </c>
      <c r="C26" s="7">
        <v>78</v>
      </c>
      <c r="D26">
        <f t="shared" si="0"/>
        <v>77.366453186320527</v>
      </c>
      <c r="E26">
        <f t="shared" si="2"/>
        <v>0.63354681367947308</v>
      </c>
      <c r="F26">
        <f t="shared" si="1"/>
        <v>77.324273840926026</v>
      </c>
      <c r="G26">
        <f t="shared" si="3"/>
        <v>0.67572615907397449</v>
      </c>
    </row>
    <row r="27" spans="1:7" x14ac:dyDescent="0.25">
      <c r="A27" s="5">
        <v>157</v>
      </c>
      <c r="B27" s="6">
        <v>182</v>
      </c>
      <c r="C27" s="7">
        <v>75</v>
      </c>
      <c r="D27">
        <f t="shared" si="0"/>
        <v>72.829580290244067</v>
      </c>
      <c r="E27">
        <f t="shared" si="2"/>
        <v>2.170419709755933</v>
      </c>
      <c r="F27">
        <f t="shared" si="1"/>
        <v>77.016242410689074</v>
      </c>
      <c r="G27">
        <f t="shared" si="3"/>
        <v>-2.0162424106890739</v>
      </c>
    </row>
    <row r="28" spans="1:7" x14ac:dyDescent="0.25">
      <c r="A28" s="5">
        <v>159</v>
      </c>
      <c r="B28" s="6">
        <v>177</v>
      </c>
      <c r="C28" s="7">
        <v>73</v>
      </c>
      <c r="D28">
        <f t="shared" si="0"/>
        <v>73.527560735794296</v>
      </c>
      <c r="E28">
        <f t="shared" si="2"/>
        <v>-0.52756073579429597</v>
      </c>
      <c r="F28">
        <f t="shared" si="1"/>
        <v>75.476085259504345</v>
      </c>
      <c r="G28">
        <f t="shared" si="3"/>
        <v>-2.4760852595043445</v>
      </c>
    </row>
    <row r="29" spans="1:7" x14ac:dyDescent="0.25">
      <c r="A29" s="5">
        <v>163</v>
      </c>
      <c r="B29" s="6">
        <v>176</v>
      </c>
      <c r="C29" s="7">
        <v>74</v>
      </c>
      <c r="D29">
        <f t="shared" si="0"/>
        <v>74.92352162689474</v>
      </c>
      <c r="E29">
        <f t="shared" si="2"/>
        <v>-0.92352162689473971</v>
      </c>
      <c r="F29">
        <f t="shared" si="1"/>
        <v>75.168053829267407</v>
      </c>
      <c r="G29">
        <f t="shared" si="3"/>
        <v>-1.1680538292674072</v>
      </c>
    </row>
    <row r="30" spans="1:7" x14ac:dyDescent="0.25">
      <c r="A30" s="5">
        <v>164</v>
      </c>
      <c r="B30" s="6">
        <v>169</v>
      </c>
      <c r="C30" s="7">
        <v>73</v>
      </c>
      <c r="D30">
        <f t="shared" si="0"/>
        <v>75.272511849669854</v>
      </c>
      <c r="E30">
        <f t="shared" si="2"/>
        <v>-2.2725118496698542</v>
      </c>
      <c r="F30">
        <f t="shared" si="1"/>
        <v>73.011833817608789</v>
      </c>
      <c r="G30">
        <f t="shared" si="3"/>
        <v>-1.1833817608788877E-2</v>
      </c>
    </row>
    <row r="31" spans="1:7" x14ac:dyDescent="0.25">
      <c r="A31" s="8">
        <v>171</v>
      </c>
      <c r="B31" s="9">
        <v>186</v>
      </c>
      <c r="C31" s="10">
        <v>79</v>
      </c>
      <c r="D31">
        <f t="shared" si="0"/>
        <v>77.715443409095641</v>
      </c>
      <c r="E31">
        <f t="shared" si="2"/>
        <v>1.2845565909043586</v>
      </c>
      <c r="F31">
        <f t="shared" si="1"/>
        <v>78.248368131636852</v>
      </c>
      <c r="G31">
        <f t="shared" si="3"/>
        <v>0.75163186836314821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E38" sqref="E38"/>
    </sheetView>
  </sheetViews>
  <sheetFormatPr defaultRowHeight="15" x14ac:dyDescent="0.25"/>
  <cols>
    <col min="6" max="6" width="10" customWidth="1"/>
    <col min="7" max="7" width="10.140625" customWidth="1"/>
    <col min="17" max="17" width="1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8" t="s">
        <v>11</v>
      </c>
      <c r="E1" s="18" t="s">
        <v>12</v>
      </c>
      <c r="F1" s="18" t="s">
        <v>23</v>
      </c>
      <c r="G1" s="18" t="s">
        <v>24</v>
      </c>
      <c r="I1" t="s">
        <v>13</v>
      </c>
      <c r="M1" t="s">
        <v>22</v>
      </c>
    </row>
    <row r="2" spans="1:18" x14ac:dyDescent="0.25">
      <c r="A2" s="2">
        <v>172</v>
      </c>
      <c r="B2" s="3">
        <v>184</v>
      </c>
      <c r="C2" s="4">
        <v>79</v>
      </c>
      <c r="D2">
        <f t="shared" ref="D2:D31" si="0">_a*(A2-$R$3)^4+_b*(A2-$R$3)^3+_c*(A2-$R$3)^2+_d*A2+_e</f>
        <v>78.163873532883414</v>
      </c>
      <c r="E2">
        <f>(C2-D2)</f>
        <v>0.83612646711658556</v>
      </c>
      <c r="F2">
        <f t="shared" ref="F2:F31" si="1">_a1*(B2-$R$4)^3+_b1*(B2-$R$4)^2+_c1*B2+_d1</f>
        <v>78.33838127988524</v>
      </c>
      <c r="G2">
        <f>(C2-F2)</f>
        <v>0.66161872011475964</v>
      </c>
      <c r="I2" s="11" t="s">
        <v>3</v>
      </c>
      <c r="J2">
        <v>4.7622004162860282E-4</v>
      </c>
      <c r="M2" s="11" t="s">
        <v>26</v>
      </c>
      <c r="N2">
        <v>-1.791257721810879E-3</v>
      </c>
      <c r="Q2" t="s">
        <v>20</v>
      </c>
      <c r="R2">
        <f>AVERAGE(C2:C31)</f>
        <v>76.13333333333334</v>
      </c>
    </row>
    <row r="3" spans="1:18" x14ac:dyDescent="0.25">
      <c r="A3" s="5">
        <v>168</v>
      </c>
      <c r="B3" s="6">
        <v>190</v>
      </c>
      <c r="C3" s="7">
        <v>80</v>
      </c>
      <c r="D3">
        <f t="shared" si="0"/>
        <v>77.113271260046432</v>
      </c>
      <c r="E3">
        <f t="shared" ref="E3:E31" si="2">(C3-D3)</f>
        <v>2.8867287399535684</v>
      </c>
      <c r="F3">
        <f t="shared" si="1"/>
        <v>78.245228277886497</v>
      </c>
      <c r="G3">
        <f t="shared" ref="G3:G31" si="3">(C3-F3)</f>
        <v>1.7547717221135031</v>
      </c>
      <c r="I3" s="11" t="s">
        <v>4</v>
      </c>
      <c r="J3">
        <v>-4.0806355373275817E-3</v>
      </c>
      <c r="M3" s="11" t="s">
        <v>27</v>
      </c>
      <c r="N3">
        <v>-7.4969467434853523E-3</v>
      </c>
      <c r="Q3" t="s">
        <v>21</v>
      </c>
      <c r="R3">
        <f>AVERAGE(A2:A31)</f>
        <v>166.46666666666667</v>
      </c>
    </row>
    <row r="4" spans="1:18" x14ac:dyDescent="0.25">
      <c r="A4" s="5">
        <v>170</v>
      </c>
      <c r="B4" s="6">
        <v>171</v>
      </c>
      <c r="C4" s="7">
        <v>75</v>
      </c>
      <c r="D4">
        <f t="shared" si="0"/>
        <v>77.819662351980568</v>
      </c>
      <c r="E4">
        <f t="shared" si="2"/>
        <v>-2.8196623519805684</v>
      </c>
      <c r="F4">
        <f t="shared" si="1"/>
        <v>73.32591794319157</v>
      </c>
      <c r="G4">
        <f t="shared" si="3"/>
        <v>1.6740820568084303</v>
      </c>
      <c r="I4" s="11" t="s">
        <v>17</v>
      </c>
      <c r="J4">
        <v>-3.9594688268016549E-2</v>
      </c>
      <c r="M4" s="11" t="s">
        <v>28</v>
      </c>
      <c r="N4">
        <v>0.45110074817394041</v>
      </c>
      <c r="Q4" t="s">
        <v>25</v>
      </c>
      <c r="R4">
        <f>AVERAGE(B2:B31)</f>
        <v>179.13333333333333</v>
      </c>
    </row>
    <row r="5" spans="1:18" x14ac:dyDescent="0.25">
      <c r="A5" s="5">
        <v>170</v>
      </c>
      <c r="B5" s="6">
        <v>185</v>
      </c>
      <c r="C5" s="7">
        <v>78</v>
      </c>
      <c r="D5">
        <f t="shared" si="0"/>
        <v>77.819662351980568</v>
      </c>
      <c r="E5">
        <f t="shared" si="2"/>
        <v>0.18033764801943164</v>
      </c>
      <c r="F5">
        <f t="shared" si="1"/>
        <v>78.553796347225116</v>
      </c>
      <c r="G5">
        <f t="shared" si="3"/>
        <v>-0.55379634722511639</v>
      </c>
      <c r="I5" s="11" t="s">
        <v>18</v>
      </c>
      <c r="J5">
        <v>0.60065916126083108</v>
      </c>
      <c r="M5" s="11" t="s">
        <v>29</v>
      </c>
      <c r="N5">
        <v>-4.2801273046809234</v>
      </c>
    </row>
    <row r="6" spans="1:18" x14ac:dyDescent="0.25">
      <c r="A6" s="5">
        <v>173</v>
      </c>
      <c r="B6" s="6">
        <v>185</v>
      </c>
      <c r="C6" s="7">
        <v>81</v>
      </c>
      <c r="D6">
        <f t="shared" si="0"/>
        <v>78.261340674336708</v>
      </c>
      <c r="E6">
        <f t="shared" si="2"/>
        <v>2.7386593256632921</v>
      </c>
      <c r="F6">
        <f t="shared" si="1"/>
        <v>78.553796347225116</v>
      </c>
      <c r="G6">
        <f t="shared" si="3"/>
        <v>2.4462036527748836</v>
      </c>
      <c r="I6" s="11" t="s">
        <v>19</v>
      </c>
      <c r="J6">
        <v>-23.692297890693272</v>
      </c>
      <c r="M6" s="11"/>
    </row>
    <row r="7" spans="1:18" x14ac:dyDescent="0.25">
      <c r="A7" s="5">
        <v>162</v>
      </c>
      <c r="B7" s="6">
        <v>172</v>
      </c>
      <c r="C7" s="7">
        <v>73</v>
      </c>
      <c r="D7">
        <f t="shared" si="0"/>
        <v>73.377731773418716</v>
      </c>
      <c r="E7">
        <f t="shared" si="2"/>
        <v>-0.37773177341871644</v>
      </c>
      <c r="F7">
        <f t="shared" si="1"/>
        <v>73.577906443253994</v>
      </c>
      <c r="G7">
        <f t="shared" si="3"/>
        <v>-0.57790644325399398</v>
      </c>
    </row>
    <row r="8" spans="1:18" x14ac:dyDescent="0.25">
      <c r="A8" s="5">
        <v>159</v>
      </c>
      <c r="B8" s="6">
        <v>170</v>
      </c>
      <c r="C8" s="7">
        <v>72</v>
      </c>
      <c r="D8">
        <f t="shared" si="0"/>
        <v>72.78390794399931</v>
      </c>
      <c r="E8">
        <f t="shared" si="2"/>
        <v>-0.78390794399930996</v>
      </c>
      <c r="F8">
        <f t="shared" si="1"/>
        <v>73.146348926466544</v>
      </c>
      <c r="G8">
        <f t="shared" si="3"/>
        <v>-1.1463489264665441</v>
      </c>
      <c r="I8" t="s">
        <v>14</v>
      </c>
      <c r="J8">
        <f>SUMSQ(E2:E31)</f>
        <v>58.190204985664259</v>
      </c>
      <c r="M8" t="s">
        <v>14</v>
      </c>
      <c r="N8">
        <f>SUMSQ(G2:G31)</f>
        <v>69.604374630833362</v>
      </c>
    </row>
    <row r="9" spans="1:18" x14ac:dyDescent="0.25">
      <c r="A9" s="5">
        <v>164</v>
      </c>
      <c r="B9" s="6">
        <v>178</v>
      </c>
      <c r="C9" s="7">
        <v>75</v>
      </c>
      <c r="D9">
        <f t="shared" si="0"/>
        <v>74.65376614924385</v>
      </c>
      <c r="E9">
        <f t="shared" si="2"/>
        <v>0.34623385075614976</v>
      </c>
      <c r="F9">
        <f t="shared" si="1"/>
        <v>76.008783999185439</v>
      </c>
      <c r="G9">
        <f t="shared" si="3"/>
        <v>-1.0087839991854395</v>
      </c>
      <c r="I9" t="s">
        <v>15</v>
      </c>
      <c r="J9" cm="1">
        <f t="array" ref="J9">SUM((D2:D31-R2)^2)</f>
        <v>132.9184520198782</v>
      </c>
      <c r="M9" t="s">
        <v>15</v>
      </c>
      <c r="N9" cm="1">
        <f t="array" ref="N9">SUM((F2:F31-R2)^2)</f>
        <v>121.65250880456077</v>
      </c>
    </row>
    <row r="10" spans="1:18" x14ac:dyDescent="0.25">
      <c r="A10" s="5">
        <v>169</v>
      </c>
      <c r="B10" s="6">
        <v>175</v>
      </c>
      <c r="C10" s="7">
        <v>76</v>
      </c>
      <c r="D10">
        <f t="shared" si="0"/>
        <v>77.518260457920604</v>
      </c>
      <c r="E10">
        <f t="shared" si="2"/>
        <v>-1.5182604579206043</v>
      </c>
      <c r="F10">
        <f t="shared" si="1"/>
        <v>74.660913380156998</v>
      </c>
      <c r="G10">
        <f t="shared" si="3"/>
        <v>1.3390866198430018</v>
      </c>
      <c r="I10" t="s">
        <v>16</v>
      </c>
      <c r="J10" cm="1">
        <f t="array" ref="J10">SUM((C2:C31-R2)^2)</f>
        <v>191.4666666666667</v>
      </c>
      <c r="K10">
        <f>SUM(J8:J9)</f>
        <v>191.10865700554245</v>
      </c>
      <c r="M10" t="s">
        <v>16</v>
      </c>
      <c r="N10" cm="1">
        <f t="array" ref="N10">SUM((C2:C31-R2)^2)</f>
        <v>191.4666666666667</v>
      </c>
      <c r="O10">
        <f>SUM(N8:N9)</f>
        <v>191.25688343539412</v>
      </c>
    </row>
    <row r="11" spans="1:18" x14ac:dyDescent="0.25">
      <c r="A11" s="5">
        <v>167</v>
      </c>
      <c r="B11" s="6">
        <v>177</v>
      </c>
      <c r="C11" s="7">
        <v>75</v>
      </c>
      <c r="D11">
        <f t="shared" si="0"/>
        <v>76.605939033550541</v>
      </c>
      <c r="E11">
        <f t="shared" si="2"/>
        <v>-1.6059390335505412</v>
      </c>
      <c r="F11">
        <f t="shared" si="1"/>
        <v>75.547977072046791</v>
      </c>
      <c r="G11">
        <f t="shared" si="3"/>
        <v>-0.54797707204679114</v>
      </c>
    </row>
    <row r="12" spans="1:18" x14ac:dyDescent="0.25">
      <c r="A12" s="5">
        <v>177</v>
      </c>
      <c r="B12" s="6">
        <v>179</v>
      </c>
      <c r="C12" s="7">
        <v>79</v>
      </c>
      <c r="D12">
        <f t="shared" si="0"/>
        <v>79.324660997241892</v>
      </c>
      <c r="E12">
        <f t="shared" si="2"/>
        <v>-0.32466099724189235</v>
      </c>
      <c r="F12">
        <f t="shared" si="1"/>
        <v>76.466777585345426</v>
      </c>
      <c r="G12">
        <f t="shared" si="3"/>
        <v>2.5332224146545741</v>
      </c>
      <c r="I12" t="s">
        <v>6</v>
      </c>
      <c r="J12">
        <f>J9/J10</f>
        <v>0.69421197085590969</v>
      </c>
      <c r="M12" t="s">
        <v>6</v>
      </c>
      <c r="N12">
        <f>N9/N10</f>
        <v>0.63537173818537995</v>
      </c>
    </row>
    <row r="13" spans="1:18" x14ac:dyDescent="0.25">
      <c r="A13" s="5">
        <v>172</v>
      </c>
      <c r="B13" s="6">
        <v>174</v>
      </c>
      <c r="C13" s="7">
        <v>76</v>
      </c>
      <c r="D13">
        <f t="shared" si="0"/>
        <v>78.163873532883414</v>
      </c>
      <c r="E13">
        <f t="shared" si="2"/>
        <v>-2.1638735328834144</v>
      </c>
      <c r="F13">
        <f t="shared" si="1"/>
        <v>74.256151708067563</v>
      </c>
      <c r="G13">
        <f t="shared" si="3"/>
        <v>1.7438482919324372</v>
      </c>
    </row>
    <row r="14" spans="1:18" x14ac:dyDescent="0.25">
      <c r="A14" s="5">
        <v>159</v>
      </c>
      <c r="B14" s="6">
        <v>172</v>
      </c>
      <c r="C14" s="7">
        <v>72</v>
      </c>
      <c r="D14">
        <f t="shared" si="0"/>
        <v>72.78390794399931</v>
      </c>
      <c r="E14">
        <f t="shared" si="2"/>
        <v>-0.78390794399930996</v>
      </c>
      <c r="F14">
        <f t="shared" si="1"/>
        <v>73.577906443253994</v>
      </c>
      <c r="G14">
        <f t="shared" si="3"/>
        <v>-1.577906443253994</v>
      </c>
    </row>
    <row r="15" spans="1:18" x14ac:dyDescent="0.25">
      <c r="A15" s="5">
        <v>160</v>
      </c>
      <c r="B15" s="6">
        <v>173</v>
      </c>
      <c r="C15" s="7">
        <v>72</v>
      </c>
      <c r="D15">
        <f t="shared" si="0"/>
        <v>72.693676772648857</v>
      </c>
      <c r="E15">
        <f t="shared" si="2"/>
        <v>-0.69367677264885685</v>
      </c>
      <c r="F15">
        <f t="shared" si="1"/>
        <v>73.891566880322941</v>
      </c>
      <c r="G15">
        <f t="shared" si="3"/>
        <v>-1.8915668803229408</v>
      </c>
    </row>
    <row r="16" spans="1:18" x14ac:dyDescent="0.25">
      <c r="A16" s="5">
        <v>168</v>
      </c>
      <c r="B16" s="6">
        <v>189</v>
      </c>
      <c r="C16" s="7">
        <v>79</v>
      </c>
      <c r="D16">
        <f t="shared" si="0"/>
        <v>77.113271260046432</v>
      </c>
      <c r="E16">
        <f t="shared" si="2"/>
        <v>1.8867287399535684</v>
      </c>
      <c r="F16">
        <f t="shared" si="1"/>
        <v>78.527519500328836</v>
      </c>
      <c r="G16">
        <f t="shared" si="3"/>
        <v>0.47248049967116401</v>
      </c>
    </row>
    <row r="17" spans="1:7" x14ac:dyDescent="0.25">
      <c r="A17" s="5">
        <v>166</v>
      </c>
      <c r="B17" s="6">
        <v>187</v>
      </c>
      <c r="C17" s="7">
        <v>77</v>
      </c>
      <c r="D17">
        <f t="shared" si="0"/>
        <v>76.008937334624534</v>
      </c>
      <c r="E17">
        <f t="shared" si="2"/>
        <v>0.99106266537546617</v>
      </c>
      <c r="F17">
        <f t="shared" si="1"/>
        <v>78.739740439689868</v>
      </c>
      <c r="G17">
        <f t="shared" si="3"/>
        <v>-1.7397404396898679</v>
      </c>
    </row>
    <row r="18" spans="1:7" x14ac:dyDescent="0.25">
      <c r="A18" s="5">
        <v>172</v>
      </c>
      <c r="B18" s="6">
        <v>174</v>
      </c>
      <c r="C18" s="7">
        <v>77</v>
      </c>
      <c r="D18">
        <f t="shared" si="0"/>
        <v>78.163873532883414</v>
      </c>
      <c r="E18">
        <f t="shared" si="2"/>
        <v>-1.1638735328834144</v>
      </c>
      <c r="F18">
        <f t="shared" si="1"/>
        <v>74.256151708067563</v>
      </c>
      <c r="G18">
        <f t="shared" si="3"/>
        <v>2.7438482919324372</v>
      </c>
    </row>
    <row r="19" spans="1:7" x14ac:dyDescent="0.25">
      <c r="A19" s="5">
        <v>164</v>
      </c>
      <c r="B19" s="6">
        <v>173</v>
      </c>
      <c r="C19" s="7">
        <v>75</v>
      </c>
      <c r="D19">
        <f t="shared" si="0"/>
        <v>74.65376614924385</v>
      </c>
      <c r="E19">
        <f t="shared" si="2"/>
        <v>0.34623385075614976</v>
      </c>
      <c r="F19">
        <f t="shared" si="1"/>
        <v>73.891566880322941</v>
      </c>
      <c r="G19">
        <f t="shared" si="3"/>
        <v>1.1084331196770592</v>
      </c>
    </row>
    <row r="20" spans="1:7" x14ac:dyDescent="0.25">
      <c r="A20" s="5">
        <v>171</v>
      </c>
      <c r="B20" s="6">
        <v>179</v>
      </c>
      <c r="C20" s="7">
        <v>76</v>
      </c>
      <c r="D20">
        <f t="shared" si="0"/>
        <v>78.027661948032943</v>
      </c>
      <c r="E20">
        <f t="shared" si="2"/>
        <v>-2.027661948032943</v>
      </c>
      <c r="F20">
        <f t="shared" si="1"/>
        <v>76.466777585345426</v>
      </c>
      <c r="G20">
        <f t="shared" si="3"/>
        <v>-0.4667775853454259</v>
      </c>
    </row>
    <row r="21" spans="1:7" x14ac:dyDescent="0.25">
      <c r="A21" s="5">
        <v>161</v>
      </c>
      <c r="B21" s="6">
        <v>175</v>
      </c>
      <c r="C21" s="7">
        <v>75</v>
      </c>
      <c r="D21">
        <f t="shared" si="0"/>
        <v>72.922510890183716</v>
      </c>
      <c r="E21">
        <f t="shared" si="2"/>
        <v>2.077489109816284</v>
      </c>
      <c r="F21">
        <f t="shared" si="1"/>
        <v>74.660913380156998</v>
      </c>
      <c r="G21">
        <f t="shared" si="3"/>
        <v>0.33908661984300181</v>
      </c>
    </row>
    <row r="22" spans="1:7" x14ac:dyDescent="0.25">
      <c r="A22" s="5">
        <v>172</v>
      </c>
      <c r="B22" s="6">
        <v>186</v>
      </c>
      <c r="C22" s="7">
        <v>80</v>
      </c>
      <c r="D22">
        <f t="shared" si="0"/>
        <v>78.163873532883414</v>
      </c>
      <c r="E22">
        <f t="shared" si="2"/>
        <v>1.8361264671165856</v>
      </c>
      <c r="F22">
        <f t="shared" si="1"/>
        <v>78.691165249270284</v>
      </c>
      <c r="G22">
        <f t="shared" si="3"/>
        <v>1.3088347507297158</v>
      </c>
    </row>
    <row r="23" spans="1:7" x14ac:dyDescent="0.25">
      <c r="A23" s="5">
        <v>166</v>
      </c>
      <c r="B23" s="6">
        <v>182</v>
      </c>
      <c r="C23" s="7">
        <v>76</v>
      </c>
      <c r="D23">
        <f t="shared" si="0"/>
        <v>76.008937334624534</v>
      </c>
      <c r="E23">
        <f t="shared" si="2"/>
        <v>-8.9373346245338325E-3</v>
      </c>
      <c r="F23">
        <f t="shared" si="1"/>
        <v>77.716402834644811</v>
      </c>
      <c r="G23">
        <f t="shared" si="3"/>
        <v>-1.7164028346448106</v>
      </c>
    </row>
    <row r="24" spans="1:7" x14ac:dyDescent="0.25">
      <c r="A24" s="5">
        <v>156</v>
      </c>
      <c r="B24" s="6">
        <v>191</v>
      </c>
      <c r="C24" s="7">
        <v>76</v>
      </c>
      <c r="D24">
        <f t="shared" si="0"/>
        <v>76.067217638200745</v>
      </c>
      <c r="E24">
        <f t="shared" si="2"/>
        <v>-6.7217638200745E-2</v>
      </c>
      <c r="F24">
        <f t="shared" si="1"/>
        <v>77.831153158495113</v>
      </c>
      <c r="G24">
        <f t="shared" si="3"/>
        <v>-1.8311531584951126</v>
      </c>
    </row>
    <row r="25" spans="1:7" x14ac:dyDescent="0.25">
      <c r="A25" s="5">
        <v>172</v>
      </c>
      <c r="B25" s="6">
        <v>180</v>
      </c>
      <c r="C25" s="7">
        <v>78</v>
      </c>
      <c r="D25">
        <f t="shared" si="0"/>
        <v>78.163873532883414</v>
      </c>
      <c r="E25">
        <f t="shared" si="2"/>
        <v>-0.16387353288341444</v>
      </c>
      <c r="F25">
        <f t="shared" si="1"/>
        <v>76.911210284195903</v>
      </c>
      <c r="G25">
        <f t="shared" si="3"/>
        <v>1.0887897158040971</v>
      </c>
    </row>
    <row r="26" spans="1:7" x14ac:dyDescent="0.25">
      <c r="A26" s="5">
        <v>170</v>
      </c>
      <c r="B26" s="6">
        <v>183</v>
      </c>
      <c r="C26" s="7">
        <v>78</v>
      </c>
      <c r="D26">
        <f t="shared" si="0"/>
        <v>77.819662351980568</v>
      </c>
      <c r="E26">
        <f t="shared" si="2"/>
        <v>0.18033764801943164</v>
      </c>
      <c r="F26">
        <f t="shared" si="1"/>
        <v>78.055667593581504</v>
      </c>
      <c r="G26">
        <f t="shared" si="3"/>
        <v>-5.5667593581503638E-2</v>
      </c>
    </row>
    <row r="27" spans="1:7" x14ac:dyDescent="0.25">
      <c r="A27" s="5">
        <v>157</v>
      </c>
      <c r="B27" s="6">
        <v>182</v>
      </c>
      <c r="C27" s="7">
        <v>75</v>
      </c>
      <c r="D27">
        <f t="shared" si="0"/>
        <v>74.349426651092372</v>
      </c>
      <c r="E27">
        <f t="shared" si="2"/>
        <v>0.65057334890762775</v>
      </c>
      <c r="F27">
        <f t="shared" si="1"/>
        <v>77.716402834644811</v>
      </c>
      <c r="G27">
        <f t="shared" si="3"/>
        <v>-2.7164028346448106</v>
      </c>
    </row>
    <row r="28" spans="1:7" x14ac:dyDescent="0.25">
      <c r="A28" s="5">
        <v>159</v>
      </c>
      <c r="B28" s="6">
        <v>177</v>
      </c>
      <c r="C28" s="7">
        <v>73</v>
      </c>
      <c r="D28">
        <f t="shared" si="0"/>
        <v>72.78390794399931</v>
      </c>
      <c r="E28">
        <f t="shared" si="2"/>
        <v>0.21609205600069004</v>
      </c>
      <c r="F28">
        <f t="shared" si="1"/>
        <v>75.547977072046791</v>
      </c>
      <c r="G28">
        <f t="shared" si="3"/>
        <v>-2.5479770720467911</v>
      </c>
    </row>
    <row r="29" spans="1:7" x14ac:dyDescent="0.25">
      <c r="A29" s="5">
        <v>163</v>
      </c>
      <c r="B29" s="6">
        <v>176</v>
      </c>
      <c r="C29" s="7">
        <v>74</v>
      </c>
      <c r="D29">
        <f t="shared" si="0"/>
        <v>73.978090180167769</v>
      </c>
      <c r="E29">
        <f t="shared" si="2"/>
        <v>2.1909819832231392E-2</v>
      </c>
      <c r="F29">
        <f t="shared" si="1"/>
        <v>75.095104350260343</v>
      </c>
      <c r="G29">
        <f t="shared" si="3"/>
        <v>-1.0951043502603426</v>
      </c>
    </row>
    <row r="30" spans="1:7" x14ac:dyDescent="0.25">
      <c r="A30" s="5">
        <v>164</v>
      </c>
      <c r="B30" s="6">
        <v>169</v>
      </c>
      <c r="C30" s="7">
        <v>73</v>
      </c>
      <c r="D30">
        <f t="shared" si="0"/>
        <v>74.65376614924385</v>
      </c>
      <c r="E30">
        <f t="shared" si="2"/>
        <v>-1.6537661492438502</v>
      </c>
      <c r="F30">
        <f t="shared" si="1"/>
        <v>73.049946939409807</v>
      </c>
      <c r="G30">
        <f t="shared" si="3"/>
        <v>-4.9946939409807101E-2</v>
      </c>
    </row>
    <row r="31" spans="1:7" x14ac:dyDescent="0.25">
      <c r="A31" s="8">
        <v>171</v>
      </c>
      <c r="B31" s="9">
        <v>186</v>
      </c>
      <c r="C31" s="10">
        <v>79</v>
      </c>
      <c r="D31">
        <f t="shared" si="0"/>
        <v>78.027661948032943</v>
      </c>
      <c r="E31">
        <f t="shared" si="2"/>
        <v>0.97233805196705703</v>
      </c>
      <c r="F31">
        <f t="shared" si="1"/>
        <v>78.691165249270284</v>
      </c>
      <c r="G31">
        <f t="shared" si="3"/>
        <v>0.30883475072971578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Wykresy rozrzutu</vt:lpstr>
      <vt:lpstr>Regresja liniowa</vt:lpstr>
      <vt:lpstr>Regresja wielomianowa</vt:lpstr>
      <vt:lpstr>'Regresja liniowa'!_a</vt:lpstr>
      <vt:lpstr>'Regresja wielomianowa'!_a</vt:lpstr>
      <vt:lpstr>'Regresja liniowa'!_a1</vt:lpstr>
      <vt:lpstr>'Regresja wielomianowa'!_a1</vt:lpstr>
      <vt:lpstr>'Regresja liniowa'!_b</vt:lpstr>
      <vt:lpstr>'Regresja wielomianowa'!_b</vt:lpstr>
      <vt:lpstr>'Regresja liniowa'!_b1</vt:lpstr>
      <vt:lpstr>'Regresja wielomianowa'!_b1</vt:lpstr>
      <vt:lpstr>'Regresja wielomianowa'!_c</vt:lpstr>
      <vt:lpstr>'Regresja wielomianowa'!_c1</vt:lpstr>
      <vt:lpstr>'Regresja wielomianowa'!_d</vt:lpstr>
      <vt:lpstr>'Regresja wielomianowa'!_d1</vt:lpstr>
      <vt:lpstr>'Regresja wielomianowa'!_e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2020-04-12T15:54:05Z</dcterms:created>
  <dcterms:modified xsi:type="dcterms:W3CDTF">2020-06-27T12:14:57Z</dcterms:modified>
</cp:coreProperties>
</file>