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t\"/>
    </mc:Choice>
  </mc:AlternateContent>
  <xr:revisionPtr revIDLastSave="0" documentId="13_ncr:1_{9A25A7D6-0F0C-4B04-B74D-0029103BCE9A}" xr6:coauthVersionLast="45" xr6:coauthVersionMax="45" xr10:uidLastSave="{00000000-0000-0000-0000-000000000000}"/>
  <bookViews>
    <workbookView xWindow="-120" yWindow="-120" windowWidth="29040" windowHeight="15840" xr2:uid="{6EEE06B6-34A3-4847-B114-5B86B75E3030}"/>
  </bookViews>
  <sheets>
    <sheet name="Wizualizacja" sheetId="2" r:id="rId1"/>
    <sheet name="Wykresy Wstępne" sheetId="4" r:id="rId2"/>
    <sheet name="Arkusz ogólny" sheetId="1" r:id="rId3"/>
    <sheet name="Palacze" sheetId="6" r:id="rId4"/>
    <sheet name="Niepalący" sheetId="7" r:id="rId5"/>
    <sheet name="Wykresy porównanie" sheetId="8" r:id="rId6"/>
  </sheets>
  <definedNames>
    <definedName name="_xlnm._FilterDatabase" localSheetId="1" hidden="1">'Wykresy Wstępne'!$A$1:$K$1339</definedName>
    <definedName name="DaneZewnętrzne_1" localSheetId="0" hidden="1">Wizualizacja!$A$1:$G$1339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Niepalący!$T$23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4" i="7" l="1"/>
  <c r="X24" i="7"/>
  <c r="Q8" i="7"/>
  <c r="M34" i="7"/>
  <c r="M69" i="7"/>
  <c r="M82" i="7"/>
  <c r="M129" i="7"/>
  <c r="M177" i="7"/>
  <c r="M178" i="7"/>
  <c r="M189" i="7"/>
  <c r="M226" i="7"/>
  <c r="M261" i="7"/>
  <c r="M274" i="7"/>
  <c r="M321" i="7"/>
  <c r="M369" i="7"/>
  <c r="M370" i="7"/>
  <c r="M381" i="7"/>
  <c r="M418" i="7"/>
  <c r="L4" i="7"/>
  <c r="M4" i="7" s="1"/>
  <c r="L5" i="7"/>
  <c r="M5" i="7" s="1"/>
  <c r="L6" i="7"/>
  <c r="M6" i="7" s="1"/>
  <c r="L7" i="7"/>
  <c r="L8" i="7"/>
  <c r="L9" i="7"/>
  <c r="L10" i="7"/>
  <c r="M10" i="7" s="1"/>
  <c r="L11" i="7"/>
  <c r="L12" i="7"/>
  <c r="M12" i="7" s="1"/>
  <c r="L13" i="7"/>
  <c r="M13" i="7" s="1"/>
  <c r="L14" i="7"/>
  <c r="M14" i="7" s="1"/>
  <c r="L15" i="7"/>
  <c r="M15" i="7" s="1"/>
  <c r="L16" i="7"/>
  <c r="M16" i="7" s="1"/>
  <c r="L17" i="7"/>
  <c r="M17" i="7" s="1"/>
  <c r="L18" i="7"/>
  <c r="L19" i="7"/>
  <c r="M19" i="7" s="1"/>
  <c r="L20" i="7"/>
  <c r="M20" i="7" s="1"/>
  <c r="L21" i="7"/>
  <c r="M21" i="7" s="1"/>
  <c r="L22" i="7"/>
  <c r="M22" i="7" s="1"/>
  <c r="L23" i="7"/>
  <c r="M23" i="7" s="1"/>
  <c r="L24" i="7"/>
  <c r="M24" i="7" s="1"/>
  <c r="L25" i="7"/>
  <c r="M25" i="7" s="1"/>
  <c r="L26" i="7"/>
  <c r="M26" i="7" s="1"/>
  <c r="L27" i="7"/>
  <c r="M27" i="7" s="1"/>
  <c r="L28" i="7"/>
  <c r="M28" i="7" s="1"/>
  <c r="L29" i="7"/>
  <c r="M29" i="7" s="1"/>
  <c r="L30" i="7"/>
  <c r="M30" i="7" s="1"/>
  <c r="L31" i="7"/>
  <c r="M31" i="7" s="1"/>
  <c r="L32" i="7"/>
  <c r="M32" i="7" s="1"/>
  <c r="L33" i="7"/>
  <c r="M33" i="7" s="1"/>
  <c r="L34" i="7"/>
  <c r="L35" i="7"/>
  <c r="M35" i="7" s="1"/>
  <c r="L36" i="7"/>
  <c r="M36" i="7" s="1"/>
  <c r="L37" i="7"/>
  <c r="M37" i="7" s="1"/>
  <c r="L38" i="7"/>
  <c r="M38" i="7" s="1"/>
  <c r="L39" i="7"/>
  <c r="M39" i="7" s="1"/>
  <c r="L40" i="7"/>
  <c r="M40" i="7" s="1"/>
  <c r="L41" i="7"/>
  <c r="M41" i="7" s="1"/>
  <c r="L42" i="7"/>
  <c r="M42" i="7" s="1"/>
  <c r="L43" i="7"/>
  <c r="M43" i="7" s="1"/>
  <c r="L44" i="7"/>
  <c r="M44" i="7" s="1"/>
  <c r="L45" i="7"/>
  <c r="M45" i="7" s="1"/>
  <c r="L46" i="7"/>
  <c r="M46" i="7" s="1"/>
  <c r="L47" i="7"/>
  <c r="M47" i="7" s="1"/>
  <c r="L48" i="7"/>
  <c r="M48" i="7" s="1"/>
  <c r="L49" i="7"/>
  <c r="M49" i="7" s="1"/>
  <c r="L50" i="7"/>
  <c r="M50" i="7" s="1"/>
  <c r="L51" i="7"/>
  <c r="M51" i="7" s="1"/>
  <c r="L52" i="7"/>
  <c r="M52" i="7" s="1"/>
  <c r="L53" i="7"/>
  <c r="M53" i="7" s="1"/>
  <c r="L54" i="7"/>
  <c r="M54" i="7" s="1"/>
  <c r="L55" i="7"/>
  <c r="M55" i="7" s="1"/>
  <c r="L56" i="7"/>
  <c r="M56" i="7" s="1"/>
  <c r="L57" i="7"/>
  <c r="M57" i="7" s="1"/>
  <c r="L58" i="7"/>
  <c r="M58" i="7" s="1"/>
  <c r="L59" i="7"/>
  <c r="M59" i="7" s="1"/>
  <c r="L60" i="7"/>
  <c r="M60" i="7" s="1"/>
  <c r="L61" i="7"/>
  <c r="M61" i="7" s="1"/>
  <c r="L62" i="7"/>
  <c r="M62" i="7" s="1"/>
  <c r="L63" i="7"/>
  <c r="M63" i="7" s="1"/>
  <c r="L64" i="7"/>
  <c r="M64" i="7" s="1"/>
  <c r="L65" i="7"/>
  <c r="M65" i="7" s="1"/>
  <c r="L66" i="7"/>
  <c r="M66" i="7" s="1"/>
  <c r="L67" i="7"/>
  <c r="M67" i="7" s="1"/>
  <c r="L68" i="7"/>
  <c r="M68" i="7" s="1"/>
  <c r="L69" i="7"/>
  <c r="L70" i="7"/>
  <c r="M70" i="7" s="1"/>
  <c r="L71" i="7"/>
  <c r="M71" i="7" s="1"/>
  <c r="L72" i="7"/>
  <c r="M72" i="7" s="1"/>
  <c r="L73" i="7"/>
  <c r="M73" i="7" s="1"/>
  <c r="L74" i="7"/>
  <c r="M74" i="7" s="1"/>
  <c r="L75" i="7"/>
  <c r="M75" i="7" s="1"/>
  <c r="L76" i="7"/>
  <c r="M76" i="7" s="1"/>
  <c r="L77" i="7"/>
  <c r="M77" i="7" s="1"/>
  <c r="L78" i="7"/>
  <c r="M78" i="7" s="1"/>
  <c r="L79" i="7"/>
  <c r="M79" i="7" s="1"/>
  <c r="L80" i="7"/>
  <c r="M80" i="7" s="1"/>
  <c r="L81" i="7"/>
  <c r="M81" i="7" s="1"/>
  <c r="L82" i="7"/>
  <c r="L83" i="7"/>
  <c r="M83" i="7" s="1"/>
  <c r="L84" i="7"/>
  <c r="M84" i="7" s="1"/>
  <c r="L85" i="7"/>
  <c r="M85" i="7" s="1"/>
  <c r="L86" i="7"/>
  <c r="M86" i="7" s="1"/>
  <c r="L87" i="7"/>
  <c r="M87" i="7" s="1"/>
  <c r="L88" i="7"/>
  <c r="M88" i="7" s="1"/>
  <c r="L89" i="7"/>
  <c r="M89" i="7" s="1"/>
  <c r="L90" i="7"/>
  <c r="M90" i="7" s="1"/>
  <c r="L91" i="7"/>
  <c r="M91" i="7" s="1"/>
  <c r="L92" i="7"/>
  <c r="M92" i="7" s="1"/>
  <c r="L93" i="7"/>
  <c r="M93" i="7" s="1"/>
  <c r="L94" i="7"/>
  <c r="M94" i="7" s="1"/>
  <c r="L95" i="7"/>
  <c r="M95" i="7" s="1"/>
  <c r="L96" i="7"/>
  <c r="M96" i="7" s="1"/>
  <c r="L97" i="7"/>
  <c r="M97" i="7" s="1"/>
  <c r="L98" i="7"/>
  <c r="M98" i="7" s="1"/>
  <c r="L99" i="7"/>
  <c r="M99" i="7" s="1"/>
  <c r="L100" i="7"/>
  <c r="M100" i="7" s="1"/>
  <c r="L101" i="7"/>
  <c r="M101" i="7" s="1"/>
  <c r="L102" i="7"/>
  <c r="M102" i="7" s="1"/>
  <c r="L103" i="7"/>
  <c r="M103" i="7" s="1"/>
  <c r="L104" i="7"/>
  <c r="M104" i="7" s="1"/>
  <c r="L105" i="7"/>
  <c r="M105" i="7" s="1"/>
  <c r="L106" i="7"/>
  <c r="M106" i="7" s="1"/>
  <c r="L107" i="7"/>
  <c r="M107" i="7" s="1"/>
  <c r="L108" i="7"/>
  <c r="M108" i="7" s="1"/>
  <c r="L109" i="7"/>
  <c r="M109" i="7" s="1"/>
  <c r="L110" i="7"/>
  <c r="M110" i="7" s="1"/>
  <c r="L111" i="7"/>
  <c r="M111" i="7" s="1"/>
  <c r="L112" i="7"/>
  <c r="M112" i="7" s="1"/>
  <c r="L113" i="7"/>
  <c r="M113" i="7" s="1"/>
  <c r="L114" i="7"/>
  <c r="M114" i="7" s="1"/>
  <c r="L115" i="7"/>
  <c r="M115" i="7" s="1"/>
  <c r="L116" i="7"/>
  <c r="M116" i="7" s="1"/>
  <c r="L117" i="7"/>
  <c r="M117" i="7" s="1"/>
  <c r="L118" i="7"/>
  <c r="M118" i="7" s="1"/>
  <c r="L119" i="7"/>
  <c r="M119" i="7" s="1"/>
  <c r="L120" i="7"/>
  <c r="M120" i="7" s="1"/>
  <c r="L121" i="7"/>
  <c r="M121" i="7" s="1"/>
  <c r="L122" i="7"/>
  <c r="M122" i="7" s="1"/>
  <c r="L123" i="7"/>
  <c r="M123" i="7" s="1"/>
  <c r="L124" i="7"/>
  <c r="M124" i="7" s="1"/>
  <c r="L125" i="7"/>
  <c r="M125" i="7" s="1"/>
  <c r="L126" i="7"/>
  <c r="M126" i="7" s="1"/>
  <c r="L127" i="7"/>
  <c r="M127" i="7" s="1"/>
  <c r="L128" i="7"/>
  <c r="M128" i="7" s="1"/>
  <c r="L129" i="7"/>
  <c r="L130" i="7"/>
  <c r="M130" i="7" s="1"/>
  <c r="L131" i="7"/>
  <c r="M131" i="7" s="1"/>
  <c r="L132" i="7"/>
  <c r="M132" i="7" s="1"/>
  <c r="L133" i="7"/>
  <c r="M133" i="7" s="1"/>
  <c r="L134" i="7"/>
  <c r="M134" i="7" s="1"/>
  <c r="L135" i="7"/>
  <c r="M135" i="7" s="1"/>
  <c r="L136" i="7"/>
  <c r="M136" i="7" s="1"/>
  <c r="L137" i="7"/>
  <c r="M137" i="7" s="1"/>
  <c r="L138" i="7"/>
  <c r="M138" i="7" s="1"/>
  <c r="L139" i="7"/>
  <c r="M139" i="7" s="1"/>
  <c r="L140" i="7"/>
  <c r="M140" i="7" s="1"/>
  <c r="L141" i="7"/>
  <c r="M141" i="7" s="1"/>
  <c r="L142" i="7"/>
  <c r="M142" i="7" s="1"/>
  <c r="L143" i="7"/>
  <c r="M143" i="7" s="1"/>
  <c r="L144" i="7"/>
  <c r="M144" i="7" s="1"/>
  <c r="L145" i="7"/>
  <c r="M145" i="7" s="1"/>
  <c r="L146" i="7"/>
  <c r="M146" i="7" s="1"/>
  <c r="L147" i="7"/>
  <c r="M147" i="7" s="1"/>
  <c r="L148" i="7"/>
  <c r="M148" i="7" s="1"/>
  <c r="L149" i="7"/>
  <c r="M149" i="7" s="1"/>
  <c r="L150" i="7"/>
  <c r="M150" i="7" s="1"/>
  <c r="L151" i="7"/>
  <c r="M151" i="7" s="1"/>
  <c r="L152" i="7"/>
  <c r="M152" i="7" s="1"/>
  <c r="L153" i="7"/>
  <c r="M153" i="7" s="1"/>
  <c r="L154" i="7"/>
  <c r="M154" i="7" s="1"/>
  <c r="L155" i="7"/>
  <c r="M155" i="7" s="1"/>
  <c r="L156" i="7"/>
  <c r="M156" i="7" s="1"/>
  <c r="L157" i="7"/>
  <c r="M157" i="7" s="1"/>
  <c r="L158" i="7"/>
  <c r="M158" i="7" s="1"/>
  <c r="L159" i="7"/>
  <c r="M159" i="7" s="1"/>
  <c r="L160" i="7"/>
  <c r="M160" i="7" s="1"/>
  <c r="L161" i="7"/>
  <c r="M161" i="7" s="1"/>
  <c r="L162" i="7"/>
  <c r="M162" i="7" s="1"/>
  <c r="L163" i="7"/>
  <c r="M163" i="7" s="1"/>
  <c r="L164" i="7"/>
  <c r="M164" i="7" s="1"/>
  <c r="L165" i="7"/>
  <c r="M165" i="7" s="1"/>
  <c r="L166" i="7"/>
  <c r="M166" i="7" s="1"/>
  <c r="L167" i="7"/>
  <c r="M167" i="7" s="1"/>
  <c r="L168" i="7"/>
  <c r="M168" i="7" s="1"/>
  <c r="L169" i="7"/>
  <c r="M169" i="7" s="1"/>
  <c r="L170" i="7"/>
  <c r="M170" i="7" s="1"/>
  <c r="L171" i="7"/>
  <c r="M171" i="7" s="1"/>
  <c r="L172" i="7"/>
  <c r="M172" i="7" s="1"/>
  <c r="L173" i="7"/>
  <c r="M173" i="7" s="1"/>
  <c r="L174" i="7"/>
  <c r="M174" i="7" s="1"/>
  <c r="L175" i="7"/>
  <c r="M175" i="7" s="1"/>
  <c r="L176" i="7"/>
  <c r="M176" i="7" s="1"/>
  <c r="L177" i="7"/>
  <c r="L178" i="7"/>
  <c r="L179" i="7"/>
  <c r="M179" i="7" s="1"/>
  <c r="L180" i="7"/>
  <c r="M180" i="7" s="1"/>
  <c r="L181" i="7"/>
  <c r="M181" i="7" s="1"/>
  <c r="L182" i="7"/>
  <c r="M182" i="7" s="1"/>
  <c r="L183" i="7"/>
  <c r="M183" i="7" s="1"/>
  <c r="L184" i="7"/>
  <c r="M184" i="7" s="1"/>
  <c r="L185" i="7"/>
  <c r="M185" i="7" s="1"/>
  <c r="L186" i="7"/>
  <c r="M186" i="7" s="1"/>
  <c r="L187" i="7"/>
  <c r="M187" i="7" s="1"/>
  <c r="L188" i="7"/>
  <c r="M188" i="7" s="1"/>
  <c r="L189" i="7"/>
  <c r="L190" i="7"/>
  <c r="M190" i="7" s="1"/>
  <c r="L191" i="7"/>
  <c r="M191" i="7" s="1"/>
  <c r="L192" i="7"/>
  <c r="M192" i="7" s="1"/>
  <c r="L193" i="7"/>
  <c r="M193" i="7" s="1"/>
  <c r="L194" i="7"/>
  <c r="M194" i="7" s="1"/>
  <c r="L195" i="7"/>
  <c r="M195" i="7" s="1"/>
  <c r="L196" i="7"/>
  <c r="M196" i="7" s="1"/>
  <c r="L197" i="7"/>
  <c r="M197" i="7" s="1"/>
  <c r="L198" i="7"/>
  <c r="M198" i="7" s="1"/>
  <c r="L199" i="7"/>
  <c r="M199" i="7" s="1"/>
  <c r="L200" i="7"/>
  <c r="M200" i="7" s="1"/>
  <c r="L201" i="7"/>
  <c r="M201" i="7" s="1"/>
  <c r="L202" i="7"/>
  <c r="M202" i="7" s="1"/>
  <c r="L203" i="7"/>
  <c r="M203" i="7" s="1"/>
  <c r="L204" i="7"/>
  <c r="M204" i="7" s="1"/>
  <c r="L205" i="7"/>
  <c r="M205" i="7" s="1"/>
  <c r="L206" i="7"/>
  <c r="M206" i="7" s="1"/>
  <c r="L207" i="7"/>
  <c r="M207" i="7" s="1"/>
  <c r="L208" i="7"/>
  <c r="M208" i="7" s="1"/>
  <c r="L209" i="7"/>
  <c r="M209" i="7" s="1"/>
  <c r="L210" i="7"/>
  <c r="M210" i="7" s="1"/>
  <c r="L211" i="7"/>
  <c r="M211" i="7" s="1"/>
  <c r="L212" i="7"/>
  <c r="M212" i="7" s="1"/>
  <c r="L213" i="7"/>
  <c r="M213" i="7" s="1"/>
  <c r="L214" i="7"/>
  <c r="M214" i="7" s="1"/>
  <c r="L215" i="7"/>
  <c r="M215" i="7" s="1"/>
  <c r="L216" i="7"/>
  <c r="M216" i="7" s="1"/>
  <c r="L217" i="7"/>
  <c r="M217" i="7" s="1"/>
  <c r="L218" i="7"/>
  <c r="M218" i="7" s="1"/>
  <c r="L219" i="7"/>
  <c r="M219" i="7" s="1"/>
  <c r="L220" i="7"/>
  <c r="M220" i="7" s="1"/>
  <c r="L221" i="7"/>
  <c r="M221" i="7" s="1"/>
  <c r="L222" i="7"/>
  <c r="M222" i="7" s="1"/>
  <c r="L223" i="7"/>
  <c r="M223" i="7" s="1"/>
  <c r="L224" i="7"/>
  <c r="M224" i="7" s="1"/>
  <c r="L225" i="7"/>
  <c r="M225" i="7" s="1"/>
  <c r="L226" i="7"/>
  <c r="L227" i="7"/>
  <c r="M227" i="7" s="1"/>
  <c r="L228" i="7"/>
  <c r="M228" i="7" s="1"/>
  <c r="L229" i="7"/>
  <c r="M229" i="7" s="1"/>
  <c r="L230" i="7"/>
  <c r="M230" i="7" s="1"/>
  <c r="L231" i="7"/>
  <c r="M231" i="7" s="1"/>
  <c r="L232" i="7"/>
  <c r="M232" i="7" s="1"/>
  <c r="L233" i="7"/>
  <c r="M233" i="7" s="1"/>
  <c r="L234" i="7"/>
  <c r="M234" i="7" s="1"/>
  <c r="L235" i="7"/>
  <c r="M235" i="7" s="1"/>
  <c r="L236" i="7"/>
  <c r="M236" i="7" s="1"/>
  <c r="L237" i="7"/>
  <c r="M237" i="7" s="1"/>
  <c r="L238" i="7"/>
  <c r="M238" i="7" s="1"/>
  <c r="L239" i="7"/>
  <c r="M239" i="7" s="1"/>
  <c r="L240" i="7"/>
  <c r="M240" i="7" s="1"/>
  <c r="L241" i="7"/>
  <c r="M241" i="7" s="1"/>
  <c r="L242" i="7"/>
  <c r="M242" i="7" s="1"/>
  <c r="L243" i="7"/>
  <c r="M243" i="7" s="1"/>
  <c r="L244" i="7"/>
  <c r="M244" i="7" s="1"/>
  <c r="L245" i="7"/>
  <c r="M245" i="7" s="1"/>
  <c r="L246" i="7"/>
  <c r="M246" i="7" s="1"/>
  <c r="L247" i="7"/>
  <c r="M247" i="7" s="1"/>
  <c r="L248" i="7"/>
  <c r="M248" i="7" s="1"/>
  <c r="L249" i="7"/>
  <c r="M249" i="7" s="1"/>
  <c r="L250" i="7"/>
  <c r="M250" i="7" s="1"/>
  <c r="L251" i="7"/>
  <c r="M251" i="7" s="1"/>
  <c r="L252" i="7"/>
  <c r="M252" i="7" s="1"/>
  <c r="L253" i="7"/>
  <c r="M253" i="7" s="1"/>
  <c r="L254" i="7"/>
  <c r="M254" i="7" s="1"/>
  <c r="L255" i="7"/>
  <c r="M255" i="7" s="1"/>
  <c r="L256" i="7"/>
  <c r="M256" i="7" s="1"/>
  <c r="L257" i="7"/>
  <c r="M257" i="7" s="1"/>
  <c r="L258" i="7"/>
  <c r="M258" i="7" s="1"/>
  <c r="L259" i="7"/>
  <c r="M259" i="7" s="1"/>
  <c r="L260" i="7"/>
  <c r="M260" i="7" s="1"/>
  <c r="L261" i="7"/>
  <c r="L262" i="7"/>
  <c r="M262" i="7" s="1"/>
  <c r="L263" i="7"/>
  <c r="M263" i="7" s="1"/>
  <c r="L264" i="7"/>
  <c r="M264" i="7" s="1"/>
  <c r="L265" i="7"/>
  <c r="M265" i="7" s="1"/>
  <c r="L266" i="7"/>
  <c r="M266" i="7" s="1"/>
  <c r="L267" i="7"/>
  <c r="M267" i="7" s="1"/>
  <c r="L268" i="7"/>
  <c r="M268" i="7" s="1"/>
  <c r="L269" i="7"/>
  <c r="M269" i="7" s="1"/>
  <c r="L270" i="7"/>
  <c r="M270" i="7" s="1"/>
  <c r="L271" i="7"/>
  <c r="M271" i="7" s="1"/>
  <c r="L272" i="7"/>
  <c r="M272" i="7" s="1"/>
  <c r="L273" i="7"/>
  <c r="M273" i="7" s="1"/>
  <c r="L274" i="7"/>
  <c r="L275" i="7"/>
  <c r="M275" i="7" s="1"/>
  <c r="L276" i="7"/>
  <c r="M276" i="7" s="1"/>
  <c r="L277" i="7"/>
  <c r="M277" i="7" s="1"/>
  <c r="L278" i="7"/>
  <c r="M278" i="7" s="1"/>
  <c r="L279" i="7"/>
  <c r="M279" i="7" s="1"/>
  <c r="L280" i="7"/>
  <c r="M280" i="7" s="1"/>
  <c r="L281" i="7"/>
  <c r="M281" i="7" s="1"/>
  <c r="L282" i="7"/>
  <c r="M282" i="7" s="1"/>
  <c r="L283" i="7"/>
  <c r="M283" i="7" s="1"/>
  <c r="L284" i="7"/>
  <c r="M284" i="7" s="1"/>
  <c r="L285" i="7"/>
  <c r="M285" i="7" s="1"/>
  <c r="L286" i="7"/>
  <c r="M286" i="7" s="1"/>
  <c r="L287" i="7"/>
  <c r="M287" i="7" s="1"/>
  <c r="L288" i="7"/>
  <c r="M288" i="7" s="1"/>
  <c r="L289" i="7"/>
  <c r="M289" i="7" s="1"/>
  <c r="L290" i="7"/>
  <c r="M290" i="7" s="1"/>
  <c r="L291" i="7"/>
  <c r="M291" i="7" s="1"/>
  <c r="L292" i="7"/>
  <c r="M292" i="7" s="1"/>
  <c r="L293" i="7"/>
  <c r="M293" i="7" s="1"/>
  <c r="L294" i="7"/>
  <c r="M294" i="7" s="1"/>
  <c r="L295" i="7"/>
  <c r="M295" i="7" s="1"/>
  <c r="L296" i="7"/>
  <c r="M296" i="7" s="1"/>
  <c r="L297" i="7"/>
  <c r="M297" i="7" s="1"/>
  <c r="L298" i="7"/>
  <c r="M298" i="7" s="1"/>
  <c r="L299" i="7"/>
  <c r="M299" i="7" s="1"/>
  <c r="L300" i="7"/>
  <c r="M300" i="7" s="1"/>
  <c r="L301" i="7"/>
  <c r="M301" i="7" s="1"/>
  <c r="L302" i="7"/>
  <c r="M302" i="7" s="1"/>
  <c r="L303" i="7"/>
  <c r="M303" i="7" s="1"/>
  <c r="L304" i="7"/>
  <c r="M304" i="7" s="1"/>
  <c r="L305" i="7"/>
  <c r="M305" i="7" s="1"/>
  <c r="L306" i="7"/>
  <c r="M306" i="7" s="1"/>
  <c r="L307" i="7"/>
  <c r="M307" i="7" s="1"/>
  <c r="L308" i="7"/>
  <c r="M308" i="7" s="1"/>
  <c r="L309" i="7"/>
  <c r="M309" i="7" s="1"/>
  <c r="L310" i="7"/>
  <c r="M310" i="7" s="1"/>
  <c r="L311" i="7"/>
  <c r="M311" i="7" s="1"/>
  <c r="L312" i="7"/>
  <c r="M312" i="7" s="1"/>
  <c r="L313" i="7"/>
  <c r="M313" i="7" s="1"/>
  <c r="L314" i="7"/>
  <c r="M314" i="7" s="1"/>
  <c r="L315" i="7"/>
  <c r="M315" i="7" s="1"/>
  <c r="L316" i="7"/>
  <c r="M316" i="7" s="1"/>
  <c r="L317" i="7"/>
  <c r="M317" i="7" s="1"/>
  <c r="L318" i="7"/>
  <c r="M318" i="7" s="1"/>
  <c r="L319" i="7"/>
  <c r="M319" i="7" s="1"/>
  <c r="L320" i="7"/>
  <c r="M320" i="7" s="1"/>
  <c r="L321" i="7"/>
  <c r="L322" i="7"/>
  <c r="M322" i="7" s="1"/>
  <c r="L323" i="7"/>
  <c r="M323" i="7" s="1"/>
  <c r="L324" i="7"/>
  <c r="M324" i="7" s="1"/>
  <c r="L325" i="7"/>
  <c r="M325" i="7" s="1"/>
  <c r="L326" i="7"/>
  <c r="M326" i="7" s="1"/>
  <c r="L327" i="7"/>
  <c r="M327" i="7" s="1"/>
  <c r="L328" i="7"/>
  <c r="M328" i="7" s="1"/>
  <c r="L329" i="7"/>
  <c r="M329" i="7" s="1"/>
  <c r="L330" i="7"/>
  <c r="M330" i="7" s="1"/>
  <c r="L331" i="7"/>
  <c r="M331" i="7" s="1"/>
  <c r="L332" i="7"/>
  <c r="M332" i="7" s="1"/>
  <c r="L333" i="7"/>
  <c r="M333" i="7" s="1"/>
  <c r="L334" i="7"/>
  <c r="M334" i="7" s="1"/>
  <c r="L335" i="7"/>
  <c r="M335" i="7" s="1"/>
  <c r="L336" i="7"/>
  <c r="M336" i="7" s="1"/>
  <c r="L337" i="7"/>
  <c r="M337" i="7" s="1"/>
  <c r="L338" i="7"/>
  <c r="M338" i="7" s="1"/>
  <c r="L339" i="7"/>
  <c r="M339" i="7" s="1"/>
  <c r="L340" i="7"/>
  <c r="M340" i="7" s="1"/>
  <c r="L341" i="7"/>
  <c r="M341" i="7" s="1"/>
  <c r="L342" i="7"/>
  <c r="M342" i="7" s="1"/>
  <c r="L343" i="7"/>
  <c r="M343" i="7" s="1"/>
  <c r="L344" i="7"/>
  <c r="M344" i="7" s="1"/>
  <c r="L345" i="7"/>
  <c r="M345" i="7" s="1"/>
  <c r="L346" i="7"/>
  <c r="M346" i="7" s="1"/>
  <c r="L347" i="7"/>
  <c r="M347" i="7" s="1"/>
  <c r="L348" i="7"/>
  <c r="M348" i="7" s="1"/>
  <c r="L349" i="7"/>
  <c r="M349" i="7" s="1"/>
  <c r="L350" i="7"/>
  <c r="M350" i="7" s="1"/>
  <c r="L351" i="7"/>
  <c r="M351" i="7" s="1"/>
  <c r="L352" i="7"/>
  <c r="M352" i="7" s="1"/>
  <c r="L353" i="7"/>
  <c r="M353" i="7" s="1"/>
  <c r="L354" i="7"/>
  <c r="M354" i="7" s="1"/>
  <c r="L355" i="7"/>
  <c r="M355" i="7" s="1"/>
  <c r="L356" i="7"/>
  <c r="M356" i="7" s="1"/>
  <c r="L357" i="7"/>
  <c r="M357" i="7" s="1"/>
  <c r="L358" i="7"/>
  <c r="M358" i="7" s="1"/>
  <c r="L359" i="7"/>
  <c r="M359" i="7" s="1"/>
  <c r="L360" i="7"/>
  <c r="M360" i="7" s="1"/>
  <c r="L361" i="7"/>
  <c r="M361" i="7" s="1"/>
  <c r="L362" i="7"/>
  <c r="M362" i="7" s="1"/>
  <c r="L363" i="7"/>
  <c r="M363" i="7" s="1"/>
  <c r="L364" i="7"/>
  <c r="M364" i="7" s="1"/>
  <c r="L365" i="7"/>
  <c r="M365" i="7" s="1"/>
  <c r="L366" i="7"/>
  <c r="M366" i="7" s="1"/>
  <c r="L367" i="7"/>
  <c r="M367" i="7" s="1"/>
  <c r="L368" i="7"/>
  <c r="M368" i="7" s="1"/>
  <c r="L369" i="7"/>
  <c r="L370" i="7"/>
  <c r="L371" i="7"/>
  <c r="M371" i="7" s="1"/>
  <c r="L372" i="7"/>
  <c r="M372" i="7" s="1"/>
  <c r="L373" i="7"/>
  <c r="M373" i="7" s="1"/>
  <c r="L374" i="7"/>
  <c r="M374" i="7" s="1"/>
  <c r="L375" i="7"/>
  <c r="M375" i="7" s="1"/>
  <c r="L376" i="7"/>
  <c r="M376" i="7" s="1"/>
  <c r="L377" i="7"/>
  <c r="M377" i="7" s="1"/>
  <c r="L378" i="7"/>
  <c r="M378" i="7" s="1"/>
  <c r="L379" i="7"/>
  <c r="M379" i="7" s="1"/>
  <c r="L380" i="7"/>
  <c r="M380" i="7" s="1"/>
  <c r="L381" i="7"/>
  <c r="L382" i="7"/>
  <c r="M382" i="7" s="1"/>
  <c r="L383" i="7"/>
  <c r="M383" i="7" s="1"/>
  <c r="L384" i="7"/>
  <c r="M384" i="7" s="1"/>
  <c r="L385" i="7"/>
  <c r="M385" i="7" s="1"/>
  <c r="L386" i="7"/>
  <c r="M386" i="7" s="1"/>
  <c r="L387" i="7"/>
  <c r="M387" i="7" s="1"/>
  <c r="L388" i="7"/>
  <c r="M388" i="7" s="1"/>
  <c r="L389" i="7"/>
  <c r="M389" i="7" s="1"/>
  <c r="L390" i="7"/>
  <c r="M390" i="7" s="1"/>
  <c r="L391" i="7"/>
  <c r="M391" i="7" s="1"/>
  <c r="L392" i="7"/>
  <c r="M392" i="7" s="1"/>
  <c r="L393" i="7"/>
  <c r="M393" i="7" s="1"/>
  <c r="L394" i="7"/>
  <c r="M394" i="7" s="1"/>
  <c r="L395" i="7"/>
  <c r="M395" i="7" s="1"/>
  <c r="L396" i="7"/>
  <c r="M396" i="7" s="1"/>
  <c r="L397" i="7"/>
  <c r="M397" i="7" s="1"/>
  <c r="L398" i="7"/>
  <c r="M398" i="7" s="1"/>
  <c r="L399" i="7"/>
  <c r="M399" i="7" s="1"/>
  <c r="L400" i="7"/>
  <c r="M400" i="7" s="1"/>
  <c r="L401" i="7"/>
  <c r="M401" i="7" s="1"/>
  <c r="L402" i="7"/>
  <c r="M402" i="7" s="1"/>
  <c r="L403" i="7"/>
  <c r="M403" i="7" s="1"/>
  <c r="L404" i="7"/>
  <c r="M404" i="7" s="1"/>
  <c r="L405" i="7"/>
  <c r="M405" i="7" s="1"/>
  <c r="L406" i="7"/>
  <c r="M406" i="7" s="1"/>
  <c r="L407" i="7"/>
  <c r="M407" i="7" s="1"/>
  <c r="L408" i="7"/>
  <c r="M408" i="7" s="1"/>
  <c r="L409" i="7"/>
  <c r="M409" i="7" s="1"/>
  <c r="L410" i="7"/>
  <c r="M410" i="7" s="1"/>
  <c r="L411" i="7"/>
  <c r="M411" i="7" s="1"/>
  <c r="L412" i="7"/>
  <c r="M412" i="7" s="1"/>
  <c r="L413" i="7"/>
  <c r="M413" i="7" s="1"/>
  <c r="L414" i="7"/>
  <c r="M414" i="7" s="1"/>
  <c r="L415" i="7"/>
  <c r="M415" i="7" s="1"/>
  <c r="L416" i="7"/>
  <c r="M416" i="7" s="1"/>
  <c r="L417" i="7"/>
  <c r="M417" i="7" s="1"/>
  <c r="L418" i="7"/>
  <c r="L419" i="7"/>
  <c r="M419" i="7" s="1"/>
  <c r="L420" i="7"/>
  <c r="M420" i="7" s="1"/>
  <c r="L421" i="7"/>
  <c r="M421" i="7" s="1"/>
  <c r="L422" i="7"/>
  <c r="M422" i="7" s="1"/>
  <c r="L423" i="7"/>
  <c r="M423" i="7" s="1"/>
  <c r="L424" i="7"/>
  <c r="M424" i="7" s="1"/>
  <c r="L425" i="7"/>
  <c r="M425" i="7" s="1"/>
  <c r="L426" i="7"/>
  <c r="M426" i="7" s="1"/>
  <c r="L427" i="7"/>
  <c r="M427" i="7" s="1"/>
  <c r="L428" i="7"/>
  <c r="M428" i="7" s="1"/>
  <c r="L3" i="7"/>
  <c r="M3" i="7" s="1"/>
  <c r="M18" i="7"/>
  <c r="M11" i="7"/>
  <c r="M9" i="7"/>
  <c r="M8" i="7"/>
  <c r="M7" i="7"/>
  <c r="Y22" i="6"/>
  <c r="X22" i="6"/>
  <c r="Q8" i="6"/>
  <c r="M36" i="6"/>
  <c r="M60" i="6"/>
  <c r="L112" i="6"/>
  <c r="M112" i="6" s="1"/>
  <c r="L6" i="6"/>
  <c r="M6" i="6" s="1"/>
  <c r="L7" i="6"/>
  <c r="M7" i="6" s="1"/>
  <c r="L8" i="6"/>
  <c r="M8" i="6" s="1"/>
  <c r="L9" i="6"/>
  <c r="M9" i="6" s="1"/>
  <c r="L10" i="6"/>
  <c r="M10" i="6" s="1"/>
  <c r="L11" i="6"/>
  <c r="M11" i="6" s="1"/>
  <c r="L12" i="6"/>
  <c r="M12" i="6" s="1"/>
  <c r="L13" i="6"/>
  <c r="M13" i="6" s="1"/>
  <c r="L14" i="6"/>
  <c r="M14" i="6" s="1"/>
  <c r="L15" i="6"/>
  <c r="M15" i="6" s="1"/>
  <c r="L16" i="6"/>
  <c r="M16" i="6" s="1"/>
  <c r="L17" i="6"/>
  <c r="M17" i="6" s="1"/>
  <c r="L18" i="6"/>
  <c r="M18" i="6" s="1"/>
  <c r="L19" i="6"/>
  <c r="M19" i="6" s="1"/>
  <c r="L20" i="6"/>
  <c r="M20" i="6" s="1"/>
  <c r="L21" i="6"/>
  <c r="M21" i="6" s="1"/>
  <c r="L22" i="6"/>
  <c r="M22" i="6" s="1"/>
  <c r="L23" i="6"/>
  <c r="M23" i="6" s="1"/>
  <c r="L24" i="6"/>
  <c r="M24" i="6" s="1"/>
  <c r="L25" i="6"/>
  <c r="M25" i="6" s="1"/>
  <c r="L26" i="6"/>
  <c r="M26" i="6" s="1"/>
  <c r="L27" i="6"/>
  <c r="M27" i="6" s="1"/>
  <c r="L28" i="6"/>
  <c r="M28" i="6" s="1"/>
  <c r="L29" i="6"/>
  <c r="M29" i="6" s="1"/>
  <c r="L30" i="6"/>
  <c r="M30" i="6" s="1"/>
  <c r="L31" i="6"/>
  <c r="M31" i="6" s="1"/>
  <c r="L32" i="6"/>
  <c r="M32" i="6" s="1"/>
  <c r="L33" i="6"/>
  <c r="M33" i="6" s="1"/>
  <c r="L34" i="6"/>
  <c r="M34" i="6" s="1"/>
  <c r="L35" i="6"/>
  <c r="M35" i="6" s="1"/>
  <c r="L36" i="6"/>
  <c r="L37" i="6"/>
  <c r="M37" i="6" s="1"/>
  <c r="L38" i="6"/>
  <c r="M38" i="6" s="1"/>
  <c r="L39" i="6"/>
  <c r="M39" i="6" s="1"/>
  <c r="L40" i="6"/>
  <c r="M40" i="6" s="1"/>
  <c r="L41" i="6"/>
  <c r="M41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50" i="6"/>
  <c r="M50" i="6" s="1"/>
  <c r="L51" i="6"/>
  <c r="M51" i="6" s="1"/>
  <c r="L52" i="6"/>
  <c r="M52" i="6" s="1"/>
  <c r="L53" i="6"/>
  <c r="M53" i="6" s="1"/>
  <c r="L54" i="6"/>
  <c r="M54" i="6" s="1"/>
  <c r="L55" i="6"/>
  <c r="M55" i="6" s="1"/>
  <c r="L56" i="6"/>
  <c r="M56" i="6" s="1"/>
  <c r="L57" i="6"/>
  <c r="M57" i="6" s="1"/>
  <c r="L58" i="6"/>
  <c r="M58" i="6" s="1"/>
  <c r="L59" i="6"/>
  <c r="M59" i="6" s="1"/>
  <c r="L60" i="6"/>
  <c r="L61" i="6"/>
  <c r="M61" i="6" s="1"/>
  <c r="L62" i="6"/>
  <c r="M62" i="6" s="1"/>
  <c r="L63" i="6"/>
  <c r="M63" i="6" s="1"/>
  <c r="L64" i="6"/>
  <c r="M64" i="6" s="1"/>
  <c r="L65" i="6"/>
  <c r="M65" i="6" s="1"/>
  <c r="L66" i="6"/>
  <c r="M66" i="6" s="1"/>
  <c r="L67" i="6"/>
  <c r="M67" i="6" s="1"/>
  <c r="L68" i="6"/>
  <c r="M68" i="6" s="1"/>
  <c r="L69" i="6"/>
  <c r="M69" i="6" s="1"/>
  <c r="L70" i="6"/>
  <c r="M70" i="6" s="1"/>
  <c r="L71" i="6"/>
  <c r="M71" i="6" s="1"/>
  <c r="L72" i="6"/>
  <c r="M72" i="6" s="1"/>
  <c r="L73" i="6"/>
  <c r="M73" i="6" s="1"/>
  <c r="L74" i="6"/>
  <c r="M74" i="6" s="1"/>
  <c r="L75" i="6"/>
  <c r="M75" i="6" s="1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M83" i="6" s="1"/>
  <c r="L84" i="6"/>
  <c r="M84" i="6" s="1"/>
  <c r="L85" i="6"/>
  <c r="M85" i="6" s="1"/>
  <c r="L86" i="6"/>
  <c r="M86" i="6" s="1"/>
  <c r="L87" i="6"/>
  <c r="M87" i="6" s="1"/>
  <c r="L88" i="6"/>
  <c r="M88" i="6" s="1"/>
  <c r="L89" i="6"/>
  <c r="M89" i="6" s="1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M107" i="6" s="1"/>
  <c r="L108" i="6"/>
  <c r="M108" i="6" s="1"/>
  <c r="L109" i="6"/>
  <c r="M109" i="6" s="1"/>
  <c r="L110" i="6"/>
  <c r="M110" i="6" s="1"/>
  <c r="L111" i="6"/>
  <c r="M111" i="6" s="1"/>
  <c r="L4" i="6"/>
  <c r="M4" i="6" s="1"/>
  <c r="L5" i="6"/>
  <c r="M5" i="6" s="1"/>
  <c r="L3" i="6"/>
  <c r="M3" i="6" s="1"/>
  <c r="Q6" i="6" l="1" a="1"/>
  <c r="Q6" i="6" s="1"/>
  <c r="Q13" i="6" s="1"/>
  <c r="R13" i="6" s="1"/>
  <c r="Q6" i="7" a="1"/>
  <c r="Q6" i="7" s="1"/>
  <c r="Q13" i="7" s="1"/>
  <c r="R13" i="7" s="1"/>
  <c r="Q5" i="7"/>
  <c r="P2" i="7"/>
  <c r="Q5" i="6"/>
  <c r="P2" i="6"/>
  <c r="R34" i="4"/>
  <c r="T34" i="4" s="1"/>
  <c r="S34" i="4" s="1"/>
  <c r="Q1" i="4"/>
  <c r="Q35" i="4" l="1"/>
  <c r="R35" i="4" s="1"/>
  <c r="O2" i="4"/>
  <c r="P2" i="4" s="1"/>
  <c r="Q2" i="4" s="1"/>
  <c r="J534" i="4"/>
  <c r="I534" i="4"/>
  <c r="H534" i="4"/>
  <c r="G534" i="4"/>
  <c r="F534" i="4"/>
  <c r="C534" i="4"/>
  <c r="J533" i="4"/>
  <c r="I533" i="4"/>
  <c r="H533" i="4"/>
  <c r="G533" i="4"/>
  <c r="F533" i="4"/>
  <c r="C533" i="4"/>
  <c r="J532" i="4"/>
  <c r="I532" i="4"/>
  <c r="H532" i="4"/>
  <c r="G532" i="4"/>
  <c r="F532" i="4"/>
  <c r="C532" i="4"/>
  <c r="J531" i="4"/>
  <c r="I531" i="4"/>
  <c r="H531" i="4"/>
  <c r="G531" i="4"/>
  <c r="F531" i="4"/>
  <c r="C531" i="4"/>
  <c r="J530" i="4"/>
  <c r="I530" i="4"/>
  <c r="H530" i="4"/>
  <c r="G530" i="4"/>
  <c r="F530" i="4"/>
  <c r="C530" i="4"/>
  <c r="J529" i="4"/>
  <c r="I529" i="4"/>
  <c r="H529" i="4"/>
  <c r="G529" i="4"/>
  <c r="F529" i="4"/>
  <c r="C529" i="4"/>
  <c r="J528" i="4"/>
  <c r="I528" i="4"/>
  <c r="H528" i="4"/>
  <c r="G528" i="4"/>
  <c r="F528" i="4"/>
  <c r="C528" i="4"/>
  <c r="J527" i="4"/>
  <c r="I527" i="4"/>
  <c r="H527" i="4"/>
  <c r="G527" i="4"/>
  <c r="F527" i="4"/>
  <c r="C527" i="4"/>
  <c r="J526" i="4"/>
  <c r="I526" i="4"/>
  <c r="H526" i="4"/>
  <c r="G526" i="4"/>
  <c r="F526" i="4"/>
  <c r="C526" i="4"/>
  <c r="J525" i="4"/>
  <c r="I525" i="4"/>
  <c r="H525" i="4"/>
  <c r="G525" i="4"/>
  <c r="F525" i="4"/>
  <c r="C525" i="4"/>
  <c r="J524" i="4"/>
  <c r="I524" i="4"/>
  <c r="H524" i="4"/>
  <c r="G524" i="4"/>
  <c r="F524" i="4"/>
  <c r="C524" i="4"/>
  <c r="J523" i="4"/>
  <c r="I523" i="4"/>
  <c r="H523" i="4"/>
  <c r="G523" i="4"/>
  <c r="F523" i="4"/>
  <c r="C523" i="4"/>
  <c r="J522" i="4"/>
  <c r="I522" i="4"/>
  <c r="H522" i="4"/>
  <c r="G522" i="4"/>
  <c r="F522" i="4"/>
  <c r="C522" i="4"/>
  <c r="J521" i="4"/>
  <c r="I521" i="4"/>
  <c r="H521" i="4"/>
  <c r="G521" i="4"/>
  <c r="F521" i="4"/>
  <c r="C521" i="4"/>
  <c r="J520" i="4"/>
  <c r="I520" i="4"/>
  <c r="H520" i="4"/>
  <c r="G520" i="4"/>
  <c r="F520" i="4"/>
  <c r="C520" i="4"/>
  <c r="J519" i="4"/>
  <c r="I519" i="4"/>
  <c r="H519" i="4"/>
  <c r="G519" i="4"/>
  <c r="F519" i="4"/>
  <c r="C519" i="4"/>
  <c r="J518" i="4"/>
  <c r="I518" i="4"/>
  <c r="H518" i="4"/>
  <c r="G518" i="4"/>
  <c r="F518" i="4"/>
  <c r="C518" i="4"/>
  <c r="J517" i="4"/>
  <c r="I517" i="4"/>
  <c r="H517" i="4"/>
  <c r="G517" i="4"/>
  <c r="F517" i="4"/>
  <c r="C517" i="4"/>
  <c r="J516" i="4"/>
  <c r="I516" i="4"/>
  <c r="H516" i="4"/>
  <c r="G516" i="4"/>
  <c r="F516" i="4"/>
  <c r="C516" i="4"/>
  <c r="J515" i="4"/>
  <c r="I515" i="4"/>
  <c r="H515" i="4"/>
  <c r="G515" i="4"/>
  <c r="F515" i="4"/>
  <c r="C515" i="4"/>
  <c r="J514" i="4"/>
  <c r="I514" i="4"/>
  <c r="H514" i="4"/>
  <c r="G514" i="4"/>
  <c r="F514" i="4"/>
  <c r="C514" i="4"/>
  <c r="J513" i="4"/>
  <c r="I513" i="4"/>
  <c r="H513" i="4"/>
  <c r="G513" i="4"/>
  <c r="F513" i="4"/>
  <c r="C513" i="4"/>
  <c r="J512" i="4"/>
  <c r="I512" i="4"/>
  <c r="H512" i="4"/>
  <c r="G512" i="4"/>
  <c r="F512" i="4"/>
  <c r="C512" i="4"/>
  <c r="J511" i="4"/>
  <c r="I511" i="4"/>
  <c r="H511" i="4"/>
  <c r="G511" i="4"/>
  <c r="F511" i="4"/>
  <c r="C511" i="4"/>
  <c r="J510" i="4"/>
  <c r="I510" i="4"/>
  <c r="H510" i="4"/>
  <c r="G510" i="4"/>
  <c r="F510" i="4"/>
  <c r="C510" i="4"/>
  <c r="J509" i="4"/>
  <c r="I509" i="4"/>
  <c r="H509" i="4"/>
  <c r="G509" i="4"/>
  <c r="F509" i="4"/>
  <c r="C509" i="4"/>
  <c r="J508" i="4"/>
  <c r="I508" i="4"/>
  <c r="H508" i="4"/>
  <c r="G508" i="4"/>
  <c r="F508" i="4"/>
  <c r="C508" i="4"/>
  <c r="J507" i="4"/>
  <c r="I507" i="4"/>
  <c r="H507" i="4"/>
  <c r="G507" i="4"/>
  <c r="F507" i="4"/>
  <c r="C507" i="4"/>
  <c r="J506" i="4"/>
  <c r="I506" i="4"/>
  <c r="H506" i="4"/>
  <c r="G506" i="4"/>
  <c r="F506" i="4"/>
  <c r="C506" i="4"/>
  <c r="J505" i="4"/>
  <c r="I505" i="4"/>
  <c r="H505" i="4"/>
  <c r="G505" i="4"/>
  <c r="F505" i="4"/>
  <c r="C505" i="4"/>
  <c r="J504" i="4"/>
  <c r="I504" i="4"/>
  <c r="H504" i="4"/>
  <c r="G504" i="4"/>
  <c r="F504" i="4"/>
  <c r="C504" i="4"/>
  <c r="J503" i="4"/>
  <c r="I503" i="4"/>
  <c r="H503" i="4"/>
  <c r="G503" i="4"/>
  <c r="F503" i="4"/>
  <c r="C503" i="4"/>
  <c r="J502" i="4"/>
  <c r="I502" i="4"/>
  <c r="H502" i="4"/>
  <c r="G502" i="4"/>
  <c r="F502" i="4"/>
  <c r="C502" i="4"/>
  <c r="J501" i="4"/>
  <c r="I501" i="4"/>
  <c r="H501" i="4"/>
  <c r="G501" i="4"/>
  <c r="F501" i="4"/>
  <c r="C501" i="4"/>
  <c r="J500" i="4"/>
  <c r="I500" i="4"/>
  <c r="H500" i="4"/>
  <c r="G500" i="4"/>
  <c r="F500" i="4"/>
  <c r="C500" i="4"/>
  <c r="J499" i="4"/>
  <c r="I499" i="4"/>
  <c r="H499" i="4"/>
  <c r="G499" i="4"/>
  <c r="F499" i="4"/>
  <c r="C499" i="4"/>
  <c r="J498" i="4"/>
  <c r="I498" i="4"/>
  <c r="H498" i="4"/>
  <c r="G498" i="4"/>
  <c r="F498" i="4"/>
  <c r="C498" i="4"/>
  <c r="J497" i="4"/>
  <c r="I497" i="4"/>
  <c r="H497" i="4"/>
  <c r="G497" i="4"/>
  <c r="F497" i="4"/>
  <c r="C497" i="4"/>
  <c r="J496" i="4"/>
  <c r="I496" i="4"/>
  <c r="H496" i="4"/>
  <c r="G496" i="4"/>
  <c r="F496" i="4"/>
  <c r="C496" i="4"/>
  <c r="J495" i="4"/>
  <c r="I495" i="4"/>
  <c r="H495" i="4"/>
  <c r="G495" i="4"/>
  <c r="F495" i="4"/>
  <c r="C495" i="4"/>
  <c r="J494" i="4"/>
  <c r="I494" i="4"/>
  <c r="H494" i="4"/>
  <c r="G494" i="4"/>
  <c r="F494" i="4"/>
  <c r="C494" i="4"/>
  <c r="J493" i="4"/>
  <c r="I493" i="4"/>
  <c r="H493" i="4"/>
  <c r="G493" i="4"/>
  <c r="F493" i="4"/>
  <c r="C493" i="4"/>
  <c r="J492" i="4"/>
  <c r="I492" i="4"/>
  <c r="H492" i="4"/>
  <c r="G492" i="4"/>
  <c r="F492" i="4"/>
  <c r="C492" i="4"/>
  <c r="J491" i="4"/>
  <c r="I491" i="4"/>
  <c r="H491" i="4"/>
  <c r="G491" i="4"/>
  <c r="F491" i="4"/>
  <c r="C491" i="4"/>
  <c r="J490" i="4"/>
  <c r="I490" i="4"/>
  <c r="H490" i="4"/>
  <c r="G490" i="4"/>
  <c r="F490" i="4"/>
  <c r="C490" i="4"/>
  <c r="J489" i="4"/>
  <c r="I489" i="4"/>
  <c r="H489" i="4"/>
  <c r="G489" i="4"/>
  <c r="F489" i="4"/>
  <c r="C489" i="4"/>
  <c r="J488" i="4"/>
  <c r="I488" i="4"/>
  <c r="H488" i="4"/>
  <c r="G488" i="4"/>
  <c r="F488" i="4"/>
  <c r="C488" i="4"/>
  <c r="J487" i="4"/>
  <c r="I487" i="4"/>
  <c r="H487" i="4"/>
  <c r="G487" i="4"/>
  <c r="F487" i="4"/>
  <c r="C487" i="4"/>
  <c r="J486" i="4"/>
  <c r="I486" i="4"/>
  <c r="H486" i="4"/>
  <c r="G486" i="4"/>
  <c r="F486" i="4"/>
  <c r="C486" i="4"/>
  <c r="J485" i="4"/>
  <c r="I485" i="4"/>
  <c r="H485" i="4"/>
  <c r="G485" i="4"/>
  <c r="F485" i="4"/>
  <c r="C485" i="4"/>
  <c r="J484" i="4"/>
  <c r="I484" i="4"/>
  <c r="H484" i="4"/>
  <c r="G484" i="4"/>
  <c r="F484" i="4"/>
  <c r="C484" i="4"/>
  <c r="J483" i="4"/>
  <c r="I483" i="4"/>
  <c r="H483" i="4"/>
  <c r="G483" i="4"/>
  <c r="F483" i="4"/>
  <c r="C483" i="4"/>
  <c r="J482" i="4"/>
  <c r="I482" i="4"/>
  <c r="H482" i="4"/>
  <c r="G482" i="4"/>
  <c r="F482" i="4"/>
  <c r="C482" i="4"/>
  <c r="J481" i="4"/>
  <c r="I481" i="4"/>
  <c r="H481" i="4"/>
  <c r="G481" i="4"/>
  <c r="F481" i="4"/>
  <c r="C481" i="4"/>
  <c r="J480" i="4"/>
  <c r="I480" i="4"/>
  <c r="H480" i="4"/>
  <c r="G480" i="4"/>
  <c r="F480" i="4"/>
  <c r="C480" i="4"/>
  <c r="J479" i="4"/>
  <c r="I479" i="4"/>
  <c r="H479" i="4"/>
  <c r="G479" i="4"/>
  <c r="F479" i="4"/>
  <c r="C479" i="4"/>
  <c r="J478" i="4"/>
  <c r="I478" i="4"/>
  <c r="H478" i="4"/>
  <c r="G478" i="4"/>
  <c r="F478" i="4"/>
  <c r="C478" i="4"/>
  <c r="J477" i="4"/>
  <c r="I477" i="4"/>
  <c r="H477" i="4"/>
  <c r="G477" i="4"/>
  <c r="F477" i="4"/>
  <c r="C477" i="4"/>
  <c r="J476" i="4"/>
  <c r="I476" i="4"/>
  <c r="H476" i="4"/>
  <c r="G476" i="4"/>
  <c r="F476" i="4"/>
  <c r="C476" i="4"/>
  <c r="J475" i="4"/>
  <c r="I475" i="4"/>
  <c r="H475" i="4"/>
  <c r="G475" i="4"/>
  <c r="F475" i="4"/>
  <c r="C475" i="4"/>
  <c r="J474" i="4"/>
  <c r="I474" i="4"/>
  <c r="H474" i="4"/>
  <c r="G474" i="4"/>
  <c r="F474" i="4"/>
  <c r="C474" i="4"/>
  <c r="J473" i="4"/>
  <c r="I473" i="4"/>
  <c r="H473" i="4"/>
  <c r="G473" i="4"/>
  <c r="F473" i="4"/>
  <c r="C473" i="4"/>
  <c r="J472" i="4"/>
  <c r="I472" i="4"/>
  <c r="H472" i="4"/>
  <c r="G472" i="4"/>
  <c r="F472" i="4"/>
  <c r="C472" i="4"/>
  <c r="J471" i="4"/>
  <c r="I471" i="4"/>
  <c r="H471" i="4"/>
  <c r="G471" i="4"/>
  <c r="F471" i="4"/>
  <c r="C471" i="4"/>
  <c r="J470" i="4"/>
  <c r="I470" i="4"/>
  <c r="H470" i="4"/>
  <c r="G470" i="4"/>
  <c r="F470" i="4"/>
  <c r="C470" i="4"/>
  <c r="J469" i="4"/>
  <c r="I469" i="4"/>
  <c r="H469" i="4"/>
  <c r="G469" i="4"/>
  <c r="F469" i="4"/>
  <c r="C469" i="4"/>
  <c r="J468" i="4"/>
  <c r="I468" i="4"/>
  <c r="H468" i="4"/>
  <c r="G468" i="4"/>
  <c r="F468" i="4"/>
  <c r="C468" i="4"/>
  <c r="J467" i="4"/>
  <c r="I467" i="4"/>
  <c r="H467" i="4"/>
  <c r="G467" i="4"/>
  <c r="F467" i="4"/>
  <c r="C467" i="4"/>
  <c r="J466" i="4"/>
  <c r="I466" i="4"/>
  <c r="H466" i="4"/>
  <c r="G466" i="4"/>
  <c r="F466" i="4"/>
  <c r="C466" i="4"/>
  <c r="J465" i="4"/>
  <c r="I465" i="4"/>
  <c r="H465" i="4"/>
  <c r="G465" i="4"/>
  <c r="F465" i="4"/>
  <c r="C465" i="4"/>
  <c r="J464" i="4"/>
  <c r="I464" i="4"/>
  <c r="H464" i="4"/>
  <c r="G464" i="4"/>
  <c r="F464" i="4"/>
  <c r="C464" i="4"/>
  <c r="J463" i="4"/>
  <c r="I463" i="4"/>
  <c r="H463" i="4"/>
  <c r="G463" i="4"/>
  <c r="F463" i="4"/>
  <c r="C463" i="4"/>
  <c r="J462" i="4"/>
  <c r="I462" i="4"/>
  <c r="H462" i="4"/>
  <c r="G462" i="4"/>
  <c r="F462" i="4"/>
  <c r="C462" i="4"/>
  <c r="J461" i="4"/>
  <c r="I461" i="4"/>
  <c r="H461" i="4"/>
  <c r="G461" i="4"/>
  <c r="F461" i="4"/>
  <c r="C461" i="4"/>
  <c r="J460" i="4"/>
  <c r="I460" i="4"/>
  <c r="H460" i="4"/>
  <c r="G460" i="4"/>
  <c r="F460" i="4"/>
  <c r="C460" i="4"/>
  <c r="J459" i="4"/>
  <c r="I459" i="4"/>
  <c r="H459" i="4"/>
  <c r="G459" i="4"/>
  <c r="F459" i="4"/>
  <c r="C459" i="4"/>
  <c r="J458" i="4"/>
  <c r="I458" i="4"/>
  <c r="H458" i="4"/>
  <c r="G458" i="4"/>
  <c r="F458" i="4"/>
  <c r="C458" i="4"/>
  <c r="J457" i="4"/>
  <c r="I457" i="4"/>
  <c r="H457" i="4"/>
  <c r="G457" i="4"/>
  <c r="F457" i="4"/>
  <c r="C457" i="4"/>
  <c r="J456" i="4"/>
  <c r="I456" i="4"/>
  <c r="H456" i="4"/>
  <c r="G456" i="4"/>
  <c r="F456" i="4"/>
  <c r="C456" i="4"/>
  <c r="J455" i="4"/>
  <c r="I455" i="4"/>
  <c r="H455" i="4"/>
  <c r="G455" i="4"/>
  <c r="F455" i="4"/>
  <c r="C455" i="4"/>
  <c r="J454" i="4"/>
  <c r="I454" i="4"/>
  <c r="H454" i="4"/>
  <c r="G454" i="4"/>
  <c r="F454" i="4"/>
  <c r="C454" i="4"/>
  <c r="J453" i="4"/>
  <c r="I453" i="4"/>
  <c r="H453" i="4"/>
  <c r="G453" i="4"/>
  <c r="F453" i="4"/>
  <c r="C453" i="4"/>
  <c r="J452" i="4"/>
  <c r="I452" i="4"/>
  <c r="H452" i="4"/>
  <c r="G452" i="4"/>
  <c r="F452" i="4"/>
  <c r="C452" i="4"/>
  <c r="J451" i="4"/>
  <c r="I451" i="4"/>
  <c r="H451" i="4"/>
  <c r="G451" i="4"/>
  <c r="F451" i="4"/>
  <c r="C451" i="4"/>
  <c r="J450" i="4"/>
  <c r="I450" i="4"/>
  <c r="H450" i="4"/>
  <c r="G450" i="4"/>
  <c r="F450" i="4"/>
  <c r="C450" i="4"/>
  <c r="J449" i="4"/>
  <c r="I449" i="4"/>
  <c r="H449" i="4"/>
  <c r="G449" i="4"/>
  <c r="F449" i="4"/>
  <c r="C449" i="4"/>
  <c r="J448" i="4"/>
  <c r="I448" i="4"/>
  <c r="H448" i="4"/>
  <c r="G448" i="4"/>
  <c r="F448" i="4"/>
  <c r="C448" i="4"/>
  <c r="J447" i="4"/>
  <c r="I447" i="4"/>
  <c r="H447" i="4"/>
  <c r="G447" i="4"/>
  <c r="F447" i="4"/>
  <c r="C447" i="4"/>
  <c r="J446" i="4"/>
  <c r="I446" i="4"/>
  <c r="H446" i="4"/>
  <c r="G446" i="4"/>
  <c r="F446" i="4"/>
  <c r="C446" i="4"/>
  <c r="J445" i="4"/>
  <c r="I445" i="4"/>
  <c r="H445" i="4"/>
  <c r="G445" i="4"/>
  <c r="F445" i="4"/>
  <c r="C445" i="4"/>
  <c r="J444" i="4"/>
  <c r="I444" i="4"/>
  <c r="H444" i="4"/>
  <c r="G444" i="4"/>
  <c r="F444" i="4"/>
  <c r="C444" i="4"/>
  <c r="J443" i="4"/>
  <c r="I443" i="4"/>
  <c r="H443" i="4"/>
  <c r="G443" i="4"/>
  <c r="F443" i="4"/>
  <c r="C443" i="4"/>
  <c r="J442" i="4"/>
  <c r="I442" i="4"/>
  <c r="H442" i="4"/>
  <c r="G442" i="4"/>
  <c r="F442" i="4"/>
  <c r="C442" i="4"/>
  <c r="J441" i="4"/>
  <c r="I441" i="4"/>
  <c r="H441" i="4"/>
  <c r="G441" i="4"/>
  <c r="F441" i="4"/>
  <c r="C441" i="4"/>
  <c r="J440" i="4"/>
  <c r="I440" i="4"/>
  <c r="H440" i="4"/>
  <c r="G440" i="4"/>
  <c r="F440" i="4"/>
  <c r="C440" i="4"/>
  <c r="J439" i="4"/>
  <c r="I439" i="4"/>
  <c r="H439" i="4"/>
  <c r="G439" i="4"/>
  <c r="F439" i="4"/>
  <c r="C439" i="4"/>
  <c r="J438" i="4"/>
  <c r="I438" i="4"/>
  <c r="H438" i="4"/>
  <c r="G438" i="4"/>
  <c r="F438" i="4"/>
  <c r="C438" i="4"/>
  <c r="J437" i="4"/>
  <c r="I437" i="4"/>
  <c r="H437" i="4"/>
  <c r="G437" i="4"/>
  <c r="F437" i="4"/>
  <c r="C437" i="4"/>
  <c r="J436" i="4"/>
  <c r="I436" i="4"/>
  <c r="H436" i="4"/>
  <c r="G436" i="4"/>
  <c r="F436" i="4"/>
  <c r="C436" i="4"/>
  <c r="J435" i="4"/>
  <c r="I435" i="4"/>
  <c r="H435" i="4"/>
  <c r="G435" i="4"/>
  <c r="F435" i="4"/>
  <c r="C435" i="4"/>
  <c r="J434" i="4"/>
  <c r="I434" i="4"/>
  <c r="H434" i="4"/>
  <c r="G434" i="4"/>
  <c r="F434" i="4"/>
  <c r="C434" i="4"/>
  <c r="J433" i="4"/>
  <c r="I433" i="4"/>
  <c r="H433" i="4"/>
  <c r="G433" i="4"/>
  <c r="F433" i="4"/>
  <c r="C433" i="4"/>
  <c r="J432" i="4"/>
  <c r="I432" i="4"/>
  <c r="H432" i="4"/>
  <c r="G432" i="4"/>
  <c r="F432" i="4"/>
  <c r="C432" i="4"/>
  <c r="J431" i="4"/>
  <c r="I431" i="4"/>
  <c r="H431" i="4"/>
  <c r="G431" i="4"/>
  <c r="F431" i="4"/>
  <c r="C431" i="4"/>
  <c r="J430" i="4"/>
  <c r="I430" i="4"/>
  <c r="H430" i="4"/>
  <c r="G430" i="4"/>
  <c r="F430" i="4"/>
  <c r="C430" i="4"/>
  <c r="J429" i="4"/>
  <c r="I429" i="4"/>
  <c r="H429" i="4"/>
  <c r="G429" i="4"/>
  <c r="F429" i="4"/>
  <c r="C429" i="4"/>
  <c r="J428" i="4"/>
  <c r="I428" i="4"/>
  <c r="H428" i="4"/>
  <c r="G428" i="4"/>
  <c r="F428" i="4"/>
  <c r="C428" i="4"/>
  <c r="J427" i="4"/>
  <c r="I427" i="4"/>
  <c r="H427" i="4"/>
  <c r="G427" i="4"/>
  <c r="F427" i="4"/>
  <c r="C427" i="4"/>
  <c r="J426" i="4"/>
  <c r="I426" i="4"/>
  <c r="H426" i="4"/>
  <c r="G426" i="4"/>
  <c r="F426" i="4"/>
  <c r="C426" i="4"/>
  <c r="J425" i="4"/>
  <c r="I425" i="4"/>
  <c r="H425" i="4"/>
  <c r="G425" i="4"/>
  <c r="F425" i="4"/>
  <c r="C425" i="4"/>
  <c r="J424" i="4"/>
  <c r="I424" i="4"/>
  <c r="H424" i="4"/>
  <c r="G424" i="4"/>
  <c r="F424" i="4"/>
  <c r="C424" i="4"/>
  <c r="J423" i="4"/>
  <c r="I423" i="4"/>
  <c r="H423" i="4"/>
  <c r="G423" i="4"/>
  <c r="F423" i="4"/>
  <c r="C423" i="4"/>
  <c r="J422" i="4"/>
  <c r="I422" i="4"/>
  <c r="H422" i="4"/>
  <c r="G422" i="4"/>
  <c r="F422" i="4"/>
  <c r="C422" i="4"/>
  <c r="J421" i="4"/>
  <c r="I421" i="4"/>
  <c r="H421" i="4"/>
  <c r="G421" i="4"/>
  <c r="F421" i="4"/>
  <c r="C421" i="4"/>
  <c r="J420" i="4"/>
  <c r="I420" i="4"/>
  <c r="H420" i="4"/>
  <c r="G420" i="4"/>
  <c r="F420" i="4"/>
  <c r="C420" i="4"/>
  <c r="J419" i="4"/>
  <c r="I419" i="4"/>
  <c r="H419" i="4"/>
  <c r="G419" i="4"/>
  <c r="F419" i="4"/>
  <c r="C419" i="4"/>
  <c r="J418" i="4"/>
  <c r="I418" i="4"/>
  <c r="H418" i="4"/>
  <c r="G418" i="4"/>
  <c r="F418" i="4"/>
  <c r="C418" i="4"/>
  <c r="J417" i="4"/>
  <c r="I417" i="4"/>
  <c r="H417" i="4"/>
  <c r="G417" i="4"/>
  <c r="F417" i="4"/>
  <c r="C417" i="4"/>
  <c r="J416" i="4"/>
  <c r="I416" i="4"/>
  <c r="H416" i="4"/>
  <c r="G416" i="4"/>
  <c r="F416" i="4"/>
  <c r="C416" i="4"/>
  <c r="J415" i="4"/>
  <c r="I415" i="4"/>
  <c r="H415" i="4"/>
  <c r="G415" i="4"/>
  <c r="F415" i="4"/>
  <c r="C415" i="4"/>
  <c r="J414" i="4"/>
  <c r="I414" i="4"/>
  <c r="H414" i="4"/>
  <c r="G414" i="4"/>
  <c r="F414" i="4"/>
  <c r="C414" i="4"/>
  <c r="J413" i="4"/>
  <c r="I413" i="4"/>
  <c r="H413" i="4"/>
  <c r="G413" i="4"/>
  <c r="F413" i="4"/>
  <c r="C413" i="4"/>
  <c r="J412" i="4"/>
  <c r="I412" i="4"/>
  <c r="H412" i="4"/>
  <c r="G412" i="4"/>
  <c r="F412" i="4"/>
  <c r="C412" i="4"/>
  <c r="J411" i="4"/>
  <c r="I411" i="4"/>
  <c r="H411" i="4"/>
  <c r="G411" i="4"/>
  <c r="F411" i="4"/>
  <c r="C411" i="4"/>
  <c r="J410" i="4"/>
  <c r="I410" i="4"/>
  <c r="H410" i="4"/>
  <c r="G410" i="4"/>
  <c r="F410" i="4"/>
  <c r="C410" i="4"/>
  <c r="J409" i="4"/>
  <c r="I409" i="4"/>
  <c r="H409" i="4"/>
  <c r="G409" i="4"/>
  <c r="F409" i="4"/>
  <c r="C409" i="4"/>
  <c r="J408" i="4"/>
  <c r="I408" i="4"/>
  <c r="H408" i="4"/>
  <c r="G408" i="4"/>
  <c r="F408" i="4"/>
  <c r="C408" i="4"/>
  <c r="J407" i="4"/>
  <c r="I407" i="4"/>
  <c r="H407" i="4"/>
  <c r="G407" i="4"/>
  <c r="F407" i="4"/>
  <c r="C407" i="4"/>
  <c r="J406" i="4"/>
  <c r="I406" i="4"/>
  <c r="H406" i="4"/>
  <c r="G406" i="4"/>
  <c r="F406" i="4"/>
  <c r="C406" i="4"/>
  <c r="J405" i="4"/>
  <c r="I405" i="4"/>
  <c r="H405" i="4"/>
  <c r="G405" i="4"/>
  <c r="F405" i="4"/>
  <c r="C405" i="4"/>
  <c r="J404" i="4"/>
  <c r="I404" i="4"/>
  <c r="H404" i="4"/>
  <c r="G404" i="4"/>
  <c r="F404" i="4"/>
  <c r="C404" i="4"/>
  <c r="J403" i="4"/>
  <c r="I403" i="4"/>
  <c r="H403" i="4"/>
  <c r="G403" i="4"/>
  <c r="F403" i="4"/>
  <c r="C403" i="4"/>
  <c r="J402" i="4"/>
  <c r="I402" i="4"/>
  <c r="H402" i="4"/>
  <c r="G402" i="4"/>
  <c r="F402" i="4"/>
  <c r="C402" i="4"/>
  <c r="J401" i="4"/>
  <c r="I401" i="4"/>
  <c r="H401" i="4"/>
  <c r="G401" i="4"/>
  <c r="F401" i="4"/>
  <c r="C401" i="4"/>
  <c r="J400" i="4"/>
  <c r="I400" i="4"/>
  <c r="H400" i="4"/>
  <c r="G400" i="4"/>
  <c r="F400" i="4"/>
  <c r="C400" i="4"/>
  <c r="J399" i="4"/>
  <c r="I399" i="4"/>
  <c r="H399" i="4"/>
  <c r="G399" i="4"/>
  <c r="F399" i="4"/>
  <c r="C399" i="4"/>
  <c r="J398" i="4"/>
  <c r="I398" i="4"/>
  <c r="H398" i="4"/>
  <c r="G398" i="4"/>
  <c r="F398" i="4"/>
  <c r="C398" i="4"/>
  <c r="J397" i="4"/>
  <c r="I397" i="4"/>
  <c r="H397" i="4"/>
  <c r="G397" i="4"/>
  <c r="F397" i="4"/>
  <c r="C397" i="4"/>
  <c r="J396" i="4"/>
  <c r="I396" i="4"/>
  <c r="H396" i="4"/>
  <c r="G396" i="4"/>
  <c r="F396" i="4"/>
  <c r="C396" i="4"/>
  <c r="J395" i="4"/>
  <c r="I395" i="4"/>
  <c r="H395" i="4"/>
  <c r="G395" i="4"/>
  <c r="F395" i="4"/>
  <c r="C395" i="4"/>
  <c r="J394" i="4"/>
  <c r="I394" i="4"/>
  <c r="H394" i="4"/>
  <c r="G394" i="4"/>
  <c r="F394" i="4"/>
  <c r="C394" i="4"/>
  <c r="J393" i="4"/>
  <c r="I393" i="4"/>
  <c r="H393" i="4"/>
  <c r="G393" i="4"/>
  <c r="F393" i="4"/>
  <c r="C393" i="4"/>
  <c r="J392" i="4"/>
  <c r="I392" i="4"/>
  <c r="H392" i="4"/>
  <c r="G392" i="4"/>
  <c r="F392" i="4"/>
  <c r="C392" i="4"/>
  <c r="J391" i="4"/>
  <c r="I391" i="4"/>
  <c r="H391" i="4"/>
  <c r="G391" i="4"/>
  <c r="F391" i="4"/>
  <c r="C391" i="4"/>
  <c r="J390" i="4"/>
  <c r="I390" i="4"/>
  <c r="H390" i="4"/>
  <c r="G390" i="4"/>
  <c r="F390" i="4"/>
  <c r="C390" i="4"/>
  <c r="J389" i="4"/>
  <c r="I389" i="4"/>
  <c r="H389" i="4"/>
  <c r="G389" i="4"/>
  <c r="F389" i="4"/>
  <c r="C389" i="4"/>
  <c r="J388" i="4"/>
  <c r="I388" i="4"/>
  <c r="H388" i="4"/>
  <c r="G388" i="4"/>
  <c r="F388" i="4"/>
  <c r="C388" i="4"/>
  <c r="J387" i="4"/>
  <c r="I387" i="4"/>
  <c r="H387" i="4"/>
  <c r="G387" i="4"/>
  <c r="F387" i="4"/>
  <c r="C387" i="4"/>
  <c r="J386" i="4"/>
  <c r="I386" i="4"/>
  <c r="H386" i="4"/>
  <c r="G386" i="4"/>
  <c r="F386" i="4"/>
  <c r="C386" i="4"/>
  <c r="J385" i="4"/>
  <c r="I385" i="4"/>
  <c r="H385" i="4"/>
  <c r="G385" i="4"/>
  <c r="F385" i="4"/>
  <c r="C385" i="4"/>
  <c r="J384" i="4"/>
  <c r="I384" i="4"/>
  <c r="H384" i="4"/>
  <c r="G384" i="4"/>
  <c r="F384" i="4"/>
  <c r="C384" i="4"/>
  <c r="J383" i="4"/>
  <c r="I383" i="4"/>
  <c r="H383" i="4"/>
  <c r="G383" i="4"/>
  <c r="F383" i="4"/>
  <c r="C383" i="4"/>
  <c r="J382" i="4"/>
  <c r="I382" i="4"/>
  <c r="H382" i="4"/>
  <c r="G382" i="4"/>
  <c r="F382" i="4"/>
  <c r="C382" i="4"/>
  <c r="J381" i="4"/>
  <c r="I381" i="4"/>
  <c r="H381" i="4"/>
  <c r="G381" i="4"/>
  <c r="F381" i="4"/>
  <c r="C381" i="4"/>
  <c r="J380" i="4"/>
  <c r="I380" i="4"/>
  <c r="H380" i="4"/>
  <c r="G380" i="4"/>
  <c r="F380" i="4"/>
  <c r="C380" i="4"/>
  <c r="J379" i="4"/>
  <c r="I379" i="4"/>
  <c r="H379" i="4"/>
  <c r="G379" i="4"/>
  <c r="F379" i="4"/>
  <c r="C379" i="4"/>
  <c r="J378" i="4"/>
  <c r="I378" i="4"/>
  <c r="H378" i="4"/>
  <c r="G378" i="4"/>
  <c r="F378" i="4"/>
  <c r="C378" i="4"/>
  <c r="J377" i="4"/>
  <c r="I377" i="4"/>
  <c r="H377" i="4"/>
  <c r="G377" i="4"/>
  <c r="F377" i="4"/>
  <c r="C377" i="4"/>
  <c r="J376" i="4"/>
  <c r="I376" i="4"/>
  <c r="H376" i="4"/>
  <c r="G376" i="4"/>
  <c r="F376" i="4"/>
  <c r="C376" i="4"/>
  <c r="J375" i="4"/>
  <c r="I375" i="4"/>
  <c r="H375" i="4"/>
  <c r="G375" i="4"/>
  <c r="F375" i="4"/>
  <c r="C375" i="4"/>
  <c r="J374" i="4"/>
  <c r="I374" i="4"/>
  <c r="H374" i="4"/>
  <c r="G374" i="4"/>
  <c r="F374" i="4"/>
  <c r="C374" i="4"/>
  <c r="J373" i="4"/>
  <c r="I373" i="4"/>
  <c r="H373" i="4"/>
  <c r="G373" i="4"/>
  <c r="F373" i="4"/>
  <c r="C373" i="4"/>
  <c r="J372" i="4"/>
  <c r="I372" i="4"/>
  <c r="H372" i="4"/>
  <c r="G372" i="4"/>
  <c r="F372" i="4"/>
  <c r="C372" i="4"/>
  <c r="J371" i="4"/>
  <c r="I371" i="4"/>
  <c r="H371" i="4"/>
  <c r="G371" i="4"/>
  <c r="F371" i="4"/>
  <c r="C371" i="4"/>
  <c r="J370" i="4"/>
  <c r="I370" i="4"/>
  <c r="H370" i="4"/>
  <c r="G370" i="4"/>
  <c r="F370" i="4"/>
  <c r="C370" i="4"/>
  <c r="J369" i="4"/>
  <c r="I369" i="4"/>
  <c r="H369" i="4"/>
  <c r="G369" i="4"/>
  <c r="F369" i="4"/>
  <c r="C369" i="4"/>
  <c r="J368" i="4"/>
  <c r="I368" i="4"/>
  <c r="H368" i="4"/>
  <c r="G368" i="4"/>
  <c r="F368" i="4"/>
  <c r="C368" i="4"/>
  <c r="J367" i="4"/>
  <c r="I367" i="4"/>
  <c r="H367" i="4"/>
  <c r="G367" i="4"/>
  <c r="F367" i="4"/>
  <c r="C367" i="4"/>
  <c r="J366" i="4"/>
  <c r="I366" i="4"/>
  <c r="H366" i="4"/>
  <c r="G366" i="4"/>
  <c r="F366" i="4"/>
  <c r="C366" i="4"/>
  <c r="J365" i="4"/>
  <c r="I365" i="4"/>
  <c r="H365" i="4"/>
  <c r="G365" i="4"/>
  <c r="F365" i="4"/>
  <c r="C365" i="4"/>
  <c r="J364" i="4"/>
  <c r="I364" i="4"/>
  <c r="H364" i="4"/>
  <c r="G364" i="4"/>
  <c r="F364" i="4"/>
  <c r="C364" i="4"/>
  <c r="J363" i="4"/>
  <c r="I363" i="4"/>
  <c r="H363" i="4"/>
  <c r="G363" i="4"/>
  <c r="F363" i="4"/>
  <c r="C363" i="4"/>
  <c r="J362" i="4"/>
  <c r="I362" i="4"/>
  <c r="H362" i="4"/>
  <c r="G362" i="4"/>
  <c r="F362" i="4"/>
  <c r="C362" i="4"/>
  <c r="J361" i="4"/>
  <c r="I361" i="4"/>
  <c r="H361" i="4"/>
  <c r="G361" i="4"/>
  <c r="F361" i="4"/>
  <c r="C361" i="4"/>
  <c r="J360" i="4"/>
  <c r="I360" i="4"/>
  <c r="H360" i="4"/>
  <c r="G360" i="4"/>
  <c r="F360" i="4"/>
  <c r="C360" i="4"/>
  <c r="J359" i="4"/>
  <c r="I359" i="4"/>
  <c r="H359" i="4"/>
  <c r="G359" i="4"/>
  <c r="F359" i="4"/>
  <c r="C359" i="4"/>
  <c r="J358" i="4"/>
  <c r="I358" i="4"/>
  <c r="H358" i="4"/>
  <c r="G358" i="4"/>
  <c r="F358" i="4"/>
  <c r="C358" i="4"/>
  <c r="J357" i="4"/>
  <c r="I357" i="4"/>
  <c r="H357" i="4"/>
  <c r="G357" i="4"/>
  <c r="F357" i="4"/>
  <c r="C357" i="4"/>
  <c r="J356" i="4"/>
  <c r="I356" i="4"/>
  <c r="H356" i="4"/>
  <c r="G356" i="4"/>
  <c r="F356" i="4"/>
  <c r="C356" i="4"/>
  <c r="J355" i="4"/>
  <c r="I355" i="4"/>
  <c r="H355" i="4"/>
  <c r="G355" i="4"/>
  <c r="F355" i="4"/>
  <c r="C355" i="4"/>
  <c r="J354" i="4"/>
  <c r="I354" i="4"/>
  <c r="H354" i="4"/>
  <c r="G354" i="4"/>
  <c r="F354" i="4"/>
  <c r="C354" i="4"/>
  <c r="J353" i="4"/>
  <c r="I353" i="4"/>
  <c r="H353" i="4"/>
  <c r="G353" i="4"/>
  <c r="F353" i="4"/>
  <c r="C353" i="4"/>
  <c r="J352" i="4"/>
  <c r="I352" i="4"/>
  <c r="H352" i="4"/>
  <c r="G352" i="4"/>
  <c r="F352" i="4"/>
  <c r="C352" i="4"/>
  <c r="J351" i="4"/>
  <c r="I351" i="4"/>
  <c r="H351" i="4"/>
  <c r="G351" i="4"/>
  <c r="F351" i="4"/>
  <c r="C351" i="4"/>
  <c r="J350" i="4"/>
  <c r="I350" i="4"/>
  <c r="H350" i="4"/>
  <c r="G350" i="4"/>
  <c r="F350" i="4"/>
  <c r="C350" i="4"/>
  <c r="J349" i="4"/>
  <c r="I349" i="4"/>
  <c r="H349" i="4"/>
  <c r="G349" i="4"/>
  <c r="F349" i="4"/>
  <c r="C349" i="4"/>
  <c r="J348" i="4"/>
  <c r="I348" i="4"/>
  <c r="H348" i="4"/>
  <c r="G348" i="4"/>
  <c r="F348" i="4"/>
  <c r="C348" i="4"/>
  <c r="J347" i="4"/>
  <c r="I347" i="4"/>
  <c r="H347" i="4"/>
  <c r="G347" i="4"/>
  <c r="F347" i="4"/>
  <c r="C347" i="4"/>
  <c r="J346" i="4"/>
  <c r="I346" i="4"/>
  <c r="H346" i="4"/>
  <c r="G346" i="4"/>
  <c r="F346" i="4"/>
  <c r="C346" i="4"/>
  <c r="J345" i="4"/>
  <c r="I345" i="4"/>
  <c r="H345" i="4"/>
  <c r="G345" i="4"/>
  <c r="F345" i="4"/>
  <c r="C345" i="4"/>
  <c r="J344" i="4"/>
  <c r="I344" i="4"/>
  <c r="H344" i="4"/>
  <c r="G344" i="4"/>
  <c r="F344" i="4"/>
  <c r="C344" i="4"/>
  <c r="J343" i="4"/>
  <c r="I343" i="4"/>
  <c r="H343" i="4"/>
  <c r="G343" i="4"/>
  <c r="F343" i="4"/>
  <c r="C343" i="4"/>
  <c r="J342" i="4"/>
  <c r="I342" i="4"/>
  <c r="H342" i="4"/>
  <c r="G342" i="4"/>
  <c r="F342" i="4"/>
  <c r="C342" i="4"/>
  <c r="J341" i="4"/>
  <c r="I341" i="4"/>
  <c r="H341" i="4"/>
  <c r="G341" i="4"/>
  <c r="F341" i="4"/>
  <c r="C341" i="4"/>
  <c r="J340" i="4"/>
  <c r="I340" i="4"/>
  <c r="H340" i="4"/>
  <c r="G340" i="4"/>
  <c r="F340" i="4"/>
  <c r="C340" i="4"/>
  <c r="J339" i="4"/>
  <c r="I339" i="4"/>
  <c r="H339" i="4"/>
  <c r="G339" i="4"/>
  <c r="F339" i="4"/>
  <c r="C339" i="4"/>
  <c r="J338" i="4"/>
  <c r="I338" i="4"/>
  <c r="H338" i="4"/>
  <c r="G338" i="4"/>
  <c r="F338" i="4"/>
  <c r="C338" i="4"/>
  <c r="J337" i="4"/>
  <c r="I337" i="4"/>
  <c r="H337" i="4"/>
  <c r="G337" i="4"/>
  <c r="F337" i="4"/>
  <c r="C337" i="4"/>
  <c r="J336" i="4"/>
  <c r="I336" i="4"/>
  <c r="H336" i="4"/>
  <c r="G336" i="4"/>
  <c r="F336" i="4"/>
  <c r="C336" i="4"/>
  <c r="J335" i="4"/>
  <c r="I335" i="4"/>
  <c r="H335" i="4"/>
  <c r="G335" i="4"/>
  <c r="F335" i="4"/>
  <c r="C335" i="4"/>
  <c r="J334" i="4"/>
  <c r="I334" i="4"/>
  <c r="H334" i="4"/>
  <c r="G334" i="4"/>
  <c r="F334" i="4"/>
  <c r="C334" i="4"/>
  <c r="J333" i="4"/>
  <c r="I333" i="4"/>
  <c r="H333" i="4"/>
  <c r="G333" i="4"/>
  <c r="F333" i="4"/>
  <c r="C333" i="4"/>
  <c r="J332" i="4"/>
  <c r="I332" i="4"/>
  <c r="H332" i="4"/>
  <c r="G332" i="4"/>
  <c r="F332" i="4"/>
  <c r="C332" i="4"/>
  <c r="J331" i="4"/>
  <c r="I331" i="4"/>
  <c r="H331" i="4"/>
  <c r="G331" i="4"/>
  <c r="F331" i="4"/>
  <c r="C331" i="4"/>
  <c r="J330" i="4"/>
  <c r="I330" i="4"/>
  <c r="H330" i="4"/>
  <c r="G330" i="4"/>
  <c r="F330" i="4"/>
  <c r="C330" i="4"/>
  <c r="J329" i="4"/>
  <c r="I329" i="4"/>
  <c r="H329" i="4"/>
  <c r="G329" i="4"/>
  <c r="F329" i="4"/>
  <c r="C329" i="4"/>
  <c r="J328" i="4"/>
  <c r="I328" i="4"/>
  <c r="H328" i="4"/>
  <c r="G328" i="4"/>
  <c r="F328" i="4"/>
  <c r="C328" i="4"/>
  <c r="J327" i="4"/>
  <c r="I327" i="4"/>
  <c r="H327" i="4"/>
  <c r="G327" i="4"/>
  <c r="F327" i="4"/>
  <c r="C327" i="4"/>
  <c r="J326" i="4"/>
  <c r="I326" i="4"/>
  <c r="H326" i="4"/>
  <c r="G326" i="4"/>
  <c r="F326" i="4"/>
  <c r="C326" i="4"/>
  <c r="J325" i="4"/>
  <c r="I325" i="4"/>
  <c r="H325" i="4"/>
  <c r="G325" i="4"/>
  <c r="F325" i="4"/>
  <c r="C325" i="4"/>
  <c r="J324" i="4"/>
  <c r="I324" i="4"/>
  <c r="H324" i="4"/>
  <c r="G324" i="4"/>
  <c r="F324" i="4"/>
  <c r="C324" i="4"/>
  <c r="J323" i="4"/>
  <c r="I323" i="4"/>
  <c r="H323" i="4"/>
  <c r="G323" i="4"/>
  <c r="F323" i="4"/>
  <c r="C323" i="4"/>
  <c r="J322" i="4"/>
  <c r="I322" i="4"/>
  <c r="H322" i="4"/>
  <c r="G322" i="4"/>
  <c r="F322" i="4"/>
  <c r="C322" i="4"/>
  <c r="J321" i="4"/>
  <c r="I321" i="4"/>
  <c r="H321" i="4"/>
  <c r="G321" i="4"/>
  <c r="F321" i="4"/>
  <c r="C321" i="4"/>
  <c r="J320" i="4"/>
  <c r="I320" i="4"/>
  <c r="H320" i="4"/>
  <c r="G320" i="4"/>
  <c r="F320" i="4"/>
  <c r="C320" i="4"/>
  <c r="J319" i="4"/>
  <c r="I319" i="4"/>
  <c r="H319" i="4"/>
  <c r="G319" i="4"/>
  <c r="F319" i="4"/>
  <c r="C319" i="4"/>
  <c r="J318" i="4"/>
  <c r="I318" i="4"/>
  <c r="H318" i="4"/>
  <c r="G318" i="4"/>
  <c r="F318" i="4"/>
  <c r="C318" i="4"/>
  <c r="J317" i="4"/>
  <c r="I317" i="4"/>
  <c r="H317" i="4"/>
  <c r="G317" i="4"/>
  <c r="F317" i="4"/>
  <c r="C317" i="4"/>
  <c r="J316" i="4"/>
  <c r="I316" i="4"/>
  <c r="H316" i="4"/>
  <c r="G316" i="4"/>
  <c r="F316" i="4"/>
  <c r="C316" i="4"/>
  <c r="J315" i="4"/>
  <c r="I315" i="4"/>
  <c r="H315" i="4"/>
  <c r="G315" i="4"/>
  <c r="F315" i="4"/>
  <c r="C315" i="4"/>
  <c r="J314" i="4"/>
  <c r="I314" i="4"/>
  <c r="H314" i="4"/>
  <c r="G314" i="4"/>
  <c r="F314" i="4"/>
  <c r="C314" i="4"/>
  <c r="J313" i="4"/>
  <c r="I313" i="4"/>
  <c r="H313" i="4"/>
  <c r="G313" i="4"/>
  <c r="F313" i="4"/>
  <c r="C313" i="4"/>
  <c r="J312" i="4"/>
  <c r="I312" i="4"/>
  <c r="H312" i="4"/>
  <c r="G312" i="4"/>
  <c r="F312" i="4"/>
  <c r="C312" i="4"/>
  <c r="J311" i="4"/>
  <c r="I311" i="4"/>
  <c r="H311" i="4"/>
  <c r="G311" i="4"/>
  <c r="F311" i="4"/>
  <c r="C311" i="4"/>
  <c r="J310" i="4"/>
  <c r="I310" i="4"/>
  <c r="H310" i="4"/>
  <c r="G310" i="4"/>
  <c r="F310" i="4"/>
  <c r="C310" i="4"/>
  <c r="J309" i="4"/>
  <c r="I309" i="4"/>
  <c r="H309" i="4"/>
  <c r="G309" i="4"/>
  <c r="F309" i="4"/>
  <c r="C309" i="4"/>
  <c r="J308" i="4"/>
  <c r="I308" i="4"/>
  <c r="H308" i="4"/>
  <c r="G308" i="4"/>
  <c r="F308" i="4"/>
  <c r="C308" i="4"/>
  <c r="J307" i="4"/>
  <c r="I307" i="4"/>
  <c r="H307" i="4"/>
  <c r="G307" i="4"/>
  <c r="F307" i="4"/>
  <c r="C307" i="4"/>
  <c r="J306" i="4"/>
  <c r="I306" i="4"/>
  <c r="H306" i="4"/>
  <c r="G306" i="4"/>
  <c r="F306" i="4"/>
  <c r="C306" i="4"/>
  <c r="J305" i="4"/>
  <c r="I305" i="4"/>
  <c r="H305" i="4"/>
  <c r="G305" i="4"/>
  <c r="F305" i="4"/>
  <c r="C305" i="4"/>
  <c r="J304" i="4"/>
  <c r="I304" i="4"/>
  <c r="H304" i="4"/>
  <c r="G304" i="4"/>
  <c r="F304" i="4"/>
  <c r="C304" i="4"/>
  <c r="J303" i="4"/>
  <c r="I303" i="4"/>
  <c r="H303" i="4"/>
  <c r="G303" i="4"/>
  <c r="F303" i="4"/>
  <c r="C303" i="4"/>
  <c r="J302" i="4"/>
  <c r="I302" i="4"/>
  <c r="H302" i="4"/>
  <c r="G302" i="4"/>
  <c r="F302" i="4"/>
  <c r="C302" i="4"/>
  <c r="J301" i="4"/>
  <c r="I301" i="4"/>
  <c r="H301" i="4"/>
  <c r="G301" i="4"/>
  <c r="F301" i="4"/>
  <c r="C301" i="4"/>
  <c r="J300" i="4"/>
  <c r="I300" i="4"/>
  <c r="H300" i="4"/>
  <c r="G300" i="4"/>
  <c r="F300" i="4"/>
  <c r="C300" i="4"/>
  <c r="J299" i="4"/>
  <c r="I299" i="4"/>
  <c r="H299" i="4"/>
  <c r="G299" i="4"/>
  <c r="F299" i="4"/>
  <c r="C299" i="4"/>
  <c r="J298" i="4"/>
  <c r="I298" i="4"/>
  <c r="H298" i="4"/>
  <c r="G298" i="4"/>
  <c r="F298" i="4"/>
  <c r="C298" i="4"/>
  <c r="J297" i="4"/>
  <c r="I297" i="4"/>
  <c r="H297" i="4"/>
  <c r="G297" i="4"/>
  <c r="F297" i="4"/>
  <c r="C297" i="4"/>
  <c r="J296" i="4"/>
  <c r="I296" i="4"/>
  <c r="H296" i="4"/>
  <c r="G296" i="4"/>
  <c r="F296" i="4"/>
  <c r="C296" i="4"/>
  <c r="J295" i="4"/>
  <c r="I295" i="4"/>
  <c r="H295" i="4"/>
  <c r="G295" i="4"/>
  <c r="F295" i="4"/>
  <c r="C295" i="4"/>
  <c r="J294" i="4"/>
  <c r="I294" i="4"/>
  <c r="H294" i="4"/>
  <c r="G294" i="4"/>
  <c r="F294" i="4"/>
  <c r="C294" i="4"/>
  <c r="J293" i="4"/>
  <c r="I293" i="4"/>
  <c r="H293" i="4"/>
  <c r="G293" i="4"/>
  <c r="F293" i="4"/>
  <c r="C293" i="4"/>
  <c r="J292" i="4"/>
  <c r="I292" i="4"/>
  <c r="H292" i="4"/>
  <c r="G292" i="4"/>
  <c r="F292" i="4"/>
  <c r="C292" i="4"/>
  <c r="J291" i="4"/>
  <c r="I291" i="4"/>
  <c r="H291" i="4"/>
  <c r="G291" i="4"/>
  <c r="F291" i="4"/>
  <c r="C291" i="4"/>
  <c r="J290" i="4"/>
  <c r="I290" i="4"/>
  <c r="H290" i="4"/>
  <c r="G290" i="4"/>
  <c r="F290" i="4"/>
  <c r="C290" i="4"/>
  <c r="J289" i="4"/>
  <c r="I289" i="4"/>
  <c r="H289" i="4"/>
  <c r="G289" i="4"/>
  <c r="F289" i="4"/>
  <c r="C289" i="4"/>
  <c r="J288" i="4"/>
  <c r="I288" i="4"/>
  <c r="H288" i="4"/>
  <c r="G288" i="4"/>
  <c r="F288" i="4"/>
  <c r="C288" i="4"/>
  <c r="J287" i="4"/>
  <c r="I287" i="4"/>
  <c r="H287" i="4"/>
  <c r="G287" i="4"/>
  <c r="F287" i="4"/>
  <c r="C287" i="4"/>
  <c r="J286" i="4"/>
  <c r="I286" i="4"/>
  <c r="H286" i="4"/>
  <c r="G286" i="4"/>
  <c r="F286" i="4"/>
  <c r="C286" i="4"/>
  <c r="J285" i="4"/>
  <c r="I285" i="4"/>
  <c r="H285" i="4"/>
  <c r="G285" i="4"/>
  <c r="F285" i="4"/>
  <c r="C285" i="4"/>
  <c r="J284" i="4"/>
  <c r="I284" i="4"/>
  <c r="H284" i="4"/>
  <c r="G284" i="4"/>
  <c r="F284" i="4"/>
  <c r="C284" i="4"/>
  <c r="J283" i="4"/>
  <c r="I283" i="4"/>
  <c r="H283" i="4"/>
  <c r="G283" i="4"/>
  <c r="F283" i="4"/>
  <c r="C283" i="4"/>
  <c r="J282" i="4"/>
  <c r="I282" i="4"/>
  <c r="H282" i="4"/>
  <c r="G282" i="4"/>
  <c r="F282" i="4"/>
  <c r="C282" i="4"/>
  <c r="J281" i="4"/>
  <c r="I281" i="4"/>
  <c r="H281" i="4"/>
  <c r="G281" i="4"/>
  <c r="F281" i="4"/>
  <c r="C281" i="4"/>
  <c r="J280" i="4"/>
  <c r="I280" i="4"/>
  <c r="H280" i="4"/>
  <c r="G280" i="4"/>
  <c r="F280" i="4"/>
  <c r="C280" i="4"/>
  <c r="J279" i="4"/>
  <c r="I279" i="4"/>
  <c r="H279" i="4"/>
  <c r="G279" i="4"/>
  <c r="F279" i="4"/>
  <c r="C279" i="4"/>
  <c r="J278" i="4"/>
  <c r="I278" i="4"/>
  <c r="H278" i="4"/>
  <c r="G278" i="4"/>
  <c r="F278" i="4"/>
  <c r="C278" i="4"/>
  <c r="J277" i="4"/>
  <c r="I277" i="4"/>
  <c r="H277" i="4"/>
  <c r="G277" i="4"/>
  <c r="F277" i="4"/>
  <c r="C277" i="4"/>
  <c r="J276" i="4"/>
  <c r="I276" i="4"/>
  <c r="H276" i="4"/>
  <c r="G276" i="4"/>
  <c r="F276" i="4"/>
  <c r="C276" i="4"/>
  <c r="J275" i="4"/>
  <c r="I275" i="4"/>
  <c r="H275" i="4"/>
  <c r="G275" i="4"/>
  <c r="F275" i="4"/>
  <c r="C275" i="4"/>
  <c r="J274" i="4"/>
  <c r="I274" i="4"/>
  <c r="H274" i="4"/>
  <c r="G274" i="4"/>
  <c r="F274" i="4"/>
  <c r="C274" i="4"/>
  <c r="J273" i="4"/>
  <c r="I273" i="4"/>
  <c r="H273" i="4"/>
  <c r="G273" i="4"/>
  <c r="F273" i="4"/>
  <c r="C273" i="4"/>
  <c r="J272" i="4"/>
  <c r="I272" i="4"/>
  <c r="H272" i="4"/>
  <c r="G272" i="4"/>
  <c r="F272" i="4"/>
  <c r="C272" i="4"/>
  <c r="J271" i="4"/>
  <c r="I271" i="4"/>
  <c r="H271" i="4"/>
  <c r="G271" i="4"/>
  <c r="F271" i="4"/>
  <c r="C271" i="4"/>
  <c r="J270" i="4"/>
  <c r="I270" i="4"/>
  <c r="H270" i="4"/>
  <c r="G270" i="4"/>
  <c r="F270" i="4"/>
  <c r="C270" i="4"/>
  <c r="J269" i="4"/>
  <c r="I269" i="4"/>
  <c r="H269" i="4"/>
  <c r="G269" i="4"/>
  <c r="F269" i="4"/>
  <c r="C269" i="4"/>
  <c r="J268" i="4"/>
  <c r="I268" i="4"/>
  <c r="H268" i="4"/>
  <c r="G268" i="4"/>
  <c r="F268" i="4"/>
  <c r="C268" i="4"/>
  <c r="J267" i="4"/>
  <c r="I267" i="4"/>
  <c r="H267" i="4"/>
  <c r="G267" i="4"/>
  <c r="F267" i="4"/>
  <c r="C267" i="4"/>
  <c r="J266" i="4"/>
  <c r="I266" i="4"/>
  <c r="H266" i="4"/>
  <c r="G266" i="4"/>
  <c r="F266" i="4"/>
  <c r="C266" i="4"/>
  <c r="J265" i="4"/>
  <c r="I265" i="4"/>
  <c r="H265" i="4"/>
  <c r="G265" i="4"/>
  <c r="F265" i="4"/>
  <c r="C265" i="4"/>
  <c r="J264" i="4"/>
  <c r="I264" i="4"/>
  <c r="H264" i="4"/>
  <c r="G264" i="4"/>
  <c r="F264" i="4"/>
  <c r="C264" i="4"/>
  <c r="J263" i="4"/>
  <c r="I263" i="4"/>
  <c r="H263" i="4"/>
  <c r="G263" i="4"/>
  <c r="F263" i="4"/>
  <c r="C263" i="4"/>
  <c r="J262" i="4"/>
  <c r="I262" i="4"/>
  <c r="H262" i="4"/>
  <c r="G262" i="4"/>
  <c r="F262" i="4"/>
  <c r="C262" i="4"/>
  <c r="J261" i="4"/>
  <c r="I261" i="4"/>
  <c r="H261" i="4"/>
  <c r="G261" i="4"/>
  <c r="F261" i="4"/>
  <c r="C261" i="4"/>
  <c r="J260" i="4"/>
  <c r="I260" i="4"/>
  <c r="H260" i="4"/>
  <c r="G260" i="4"/>
  <c r="F260" i="4"/>
  <c r="C260" i="4"/>
  <c r="J259" i="4"/>
  <c r="I259" i="4"/>
  <c r="H259" i="4"/>
  <c r="G259" i="4"/>
  <c r="F259" i="4"/>
  <c r="C259" i="4"/>
  <c r="J258" i="4"/>
  <c r="I258" i="4"/>
  <c r="H258" i="4"/>
  <c r="G258" i="4"/>
  <c r="F258" i="4"/>
  <c r="C258" i="4"/>
  <c r="J257" i="4"/>
  <c r="I257" i="4"/>
  <c r="H257" i="4"/>
  <c r="G257" i="4"/>
  <c r="F257" i="4"/>
  <c r="C257" i="4"/>
  <c r="J256" i="4"/>
  <c r="I256" i="4"/>
  <c r="H256" i="4"/>
  <c r="G256" i="4"/>
  <c r="F256" i="4"/>
  <c r="C256" i="4"/>
  <c r="J255" i="4"/>
  <c r="I255" i="4"/>
  <c r="H255" i="4"/>
  <c r="G255" i="4"/>
  <c r="F255" i="4"/>
  <c r="C255" i="4"/>
  <c r="J254" i="4"/>
  <c r="I254" i="4"/>
  <c r="H254" i="4"/>
  <c r="G254" i="4"/>
  <c r="F254" i="4"/>
  <c r="C254" i="4"/>
  <c r="J253" i="4"/>
  <c r="I253" i="4"/>
  <c r="H253" i="4"/>
  <c r="G253" i="4"/>
  <c r="F253" i="4"/>
  <c r="C253" i="4"/>
  <c r="J252" i="4"/>
  <c r="I252" i="4"/>
  <c r="H252" i="4"/>
  <c r="G252" i="4"/>
  <c r="F252" i="4"/>
  <c r="C252" i="4"/>
  <c r="J251" i="4"/>
  <c r="I251" i="4"/>
  <c r="H251" i="4"/>
  <c r="G251" i="4"/>
  <c r="F251" i="4"/>
  <c r="C251" i="4"/>
  <c r="J250" i="4"/>
  <c r="I250" i="4"/>
  <c r="H250" i="4"/>
  <c r="G250" i="4"/>
  <c r="F250" i="4"/>
  <c r="C250" i="4"/>
  <c r="J249" i="4"/>
  <c r="I249" i="4"/>
  <c r="H249" i="4"/>
  <c r="G249" i="4"/>
  <c r="F249" i="4"/>
  <c r="C249" i="4"/>
  <c r="J248" i="4"/>
  <c r="I248" i="4"/>
  <c r="H248" i="4"/>
  <c r="G248" i="4"/>
  <c r="F248" i="4"/>
  <c r="C248" i="4"/>
  <c r="J247" i="4"/>
  <c r="I247" i="4"/>
  <c r="H247" i="4"/>
  <c r="G247" i="4"/>
  <c r="F247" i="4"/>
  <c r="C247" i="4"/>
  <c r="J246" i="4"/>
  <c r="I246" i="4"/>
  <c r="H246" i="4"/>
  <c r="G246" i="4"/>
  <c r="F246" i="4"/>
  <c r="C246" i="4"/>
  <c r="J245" i="4"/>
  <c r="I245" i="4"/>
  <c r="H245" i="4"/>
  <c r="G245" i="4"/>
  <c r="F245" i="4"/>
  <c r="C245" i="4"/>
  <c r="J244" i="4"/>
  <c r="I244" i="4"/>
  <c r="H244" i="4"/>
  <c r="G244" i="4"/>
  <c r="F244" i="4"/>
  <c r="C244" i="4"/>
  <c r="J243" i="4"/>
  <c r="I243" i="4"/>
  <c r="H243" i="4"/>
  <c r="G243" i="4"/>
  <c r="F243" i="4"/>
  <c r="C243" i="4"/>
  <c r="J242" i="4"/>
  <c r="I242" i="4"/>
  <c r="H242" i="4"/>
  <c r="G242" i="4"/>
  <c r="F242" i="4"/>
  <c r="C242" i="4"/>
  <c r="J241" i="4"/>
  <c r="I241" i="4"/>
  <c r="H241" i="4"/>
  <c r="G241" i="4"/>
  <c r="F241" i="4"/>
  <c r="C241" i="4"/>
  <c r="J240" i="4"/>
  <c r="I240" i="4"/>
  <c r="H240" i="4"/>
  <c r="G240" i="4"/>
  <c r="F240" i="4"/>
  <c r="C240" i="4"/>
  <c r="J239" i="4"/>
  <c r="I239" i="4"/>
  <c r="H239" i="4"/>
  <c r="G239" i="4"/>
  <c r="F239" i="4"/>
  <c r="C239" i="4"/>
  <c r="J238" i="4"/>
  <c r="I238" i="4"/>
  <c r="H238" i="4"/>
  <c r="G238" i="4"/>
  <c r="F238" i="4"/>
  <c r="C238" i="4"/>
  <c r="J237" i="4"/>
  <c r="I237" i="4"/>
  <c r="H237" i="4"/>
  <c r="G237" i="4"/>
  <c r="F237" i="4"/>
  <c r="C237" i="4"/>
  <c r="J236" i="4"/>
  <c r="I236" i="4"/>
  <c r="H236" i="4"/>
  <c r="G236" i="4"/>
  <c r="F236" i="4"/>
  <c r="C236" i="4"/>
  <c r="J235" i="4"/>
  <c r="I235" i="4"/>
  <c r="H235" i="4"/>
  <c r="G235" i="4"/>
  <c r="F235" i="4"/>
  <c r="C235" i="4"/>
  <c r="J234" i="4"/>
  <c r="I234" i="4"/>
  <c r="H234" i="4"/>
  <c r="G234" i="4"/>
  <c r="F234" i="4"/>
  <c r="C234" i="4"/>
  <c r="J233" i="4"/>
  <c r="I233" i="4"/>
  <c r="H233" i="4"/>
  <c r="G233" i="4"/>
  <c r="F233" i="4"/>
  <c r="C233" i="4"/>
  <c r="J232" i="4"/>
  <c r="I232" i="4"/>
  <c r="H232" i="4"/>
  <c r="G232" i="4"/>
  <c r="F232" i="4"/>
  <c r="C232" i="4"/>
  <c r="J231" i="4"/>
  <c r="I231" i="4"/>
  <c r="H231" i="4"/>
  <c r="G231" i="4"/>
  <c r="F231" i="4"/>
  <c r="C231" i="4"/>
  <c r="J230" i="4"/>
  <c r="I230" i="4"/>
  <c r="H230" i="4"/>
  <c r="G230" i="4"/>
  <c r="F230" i="4"/>
  <c r="C230" i="4"/>
  <c r="J229" i="4"/>
  <c r="I229" i="4"/>
  <c r="H229" i="4"/>
  <c r="G229" i="4"/>
  <c r="F229" i="4"/>
  <c r="C229" i="4"/>
  <c r="J228" i="4"/>
  <c r="I228" i="4"/>
  <c r="H228" i="4"/>
  <c r="G228" i="4"/>
  <c r="F228" i="4"/>
  <c r="C228" i="4"/>
  <c r="J227" i="4"/>
  <c r="I227" i="4"/>
  <c r="H227" i="4"/>
  <c r="G227" i="4"/>
  <c r="F227" i="4"/>
  <c r="C227" i="4"/>
  <c r="J226" i="4"/>
  <c r="I226" i="4"/>
  <c r="H226" i="4"/>
  <c r="G226" i="4"/>
  <c r="F226" i="4"/>
  <c r="C226" i="4"/>
  <c r="J225" i="4"/>
  <c r="I225" i="4"/>
  <c r="H225" i="4"/>
  <c r="G225" i="4"/>
  <c r="F225" i="4"/>
  <c r="C225" i="4"/>
  <c r="J224" i="4"/>
  <c r="I224" i="4"/>
  <c r="H224" i="4"/>
  <c r="G224" i="4"/>
  <c r="F224" i="4"/>
  <c r="C224" i="4"/>
  <c r="J223" i="4"/>
  <c r="I223" i="4"/>
  <c r="H223" i="4"/>
  <c r="G223" i="4"/>
  <c r="F223" i="4"/>
  <c r="C223" i="4"/>
  <c r="J222" i="4"/>
  <c r="I222" i="4"/>
  <c r="H222" i="4"/>
  <c r="G222" i="4"/>
  <c r="F222" i="4"/>
  <c r="C222" i="4"/>
  <c r="J221" i="4"/>
  <c r="I221" i="4"/>
  <c r="H221" i="4"/>
  <c r="G221" i="4"/>
  <c r="F221" i="4"/>
  <c r="C221" i="4"/>
  <c r="J220" i="4"/>
  <c r="I220" i="4"/>
  <c r="H220" i="4"/>
  <c r="G220" i="4"/>
  <c r="F220" i="4"/>
  <c r="C220" i="4"/>
  <c r="J219" i="4"/>
  <c r="I219" i="4"/>
  <c r="H219" i="4"/>
  <c r="G219" i="4"/>
  <c r="F219" i="4"/>
  <c r="C219" i="4"/>
  <c r="J218" i="4"/>
  <c r="I218" i="4"/>
  <c r="H218" i="4"/>
  <c r="G218" i="4"/>
  <c r="F218" i="4"/>
  <c r="C218" i="4"/>
  <c r="J217" i="4"/>
  <c r="I217" i="4"/>
  <c r="H217" i="4"/>
  <c r="G217" i="4"/>
  <c r="F217" i="4"/>
  <c r="C217" i="4"/>
  <c r="J216" i="4"/>
  <c r="I216" i="4"/>
  <c r="H216" i="4"/>
  <c r="G216" i="4"/>
  <c r="F216" i="4"/>
  <c r="C216" i="4"/>
  <c r="J215" i="4"/>
  <c r="I215" i="4"/>
  <c r="H215" i="4"/>
  <c r="G215" i="4"/>
  <c r="F215" i="4"/>
  <c r="C215" i="4"/>
  <c r="J214" i="4"/>
  <c r="I214" i="4"/>
  <c r="H214" i="4"/>
  <c r="G214" i="4"/>
  <c r="F214" i="4"/>
  <c r="C214" i="4"/>
  <c r="J213" i="4"/>
  <c r="I213" i="4"/>
  <c r="H213" i="4"/>
  <c r="G213" i="4"/>
  <c r="F213" i="4"/>
  <c r="C213" i="4"/>
  <c r="J212" i="4"/>
  <c r="I212" i="4"/>
  <c r="H212" i="4"/>
  <c r="G212" i="4"/>
  <c r="F212" i="4"/>
  <c r="C212" i="4"/>
  <c r="J211" i="4"/>
  <c r="I211" i="4"/>
  <c r="H211" i="4"/>
  <c r="G211" i="4"/>
  <c r="F211" i="4"/>
  <c r="C211" i="4"/>
  <c r="J210" i="4"/>
  <c r="I210" i="4"/>
  <c r="H210" i="4"/>
  <c r="G210" i="4"/>
  <c r="F210" i="4"/>
  <c r="C210" i="4"/>
  <c r="J209" i="4"/>
  <c r="I209" i="4"/>
  <c r="H209" i="4"/>
  <c r="G209" i="4"/>
  <c r="F209" i="4"/>
  <c r="C209" i="4"/>
  <c r="J208" i="4"/>
  <c r="I208" i="4"/>
  <c r="H208" i="4"/>
  <c r="G208" i="4"/>
  <c r="F208" i="4"/>
  <c r="C208" i="4"/>
  <c r="J207" i="4"/>
  <c r="I207" i="4"/>
  <c r="H207" i="4"/>
  <c r="G207" i="4"/>
  <c r="F207" i="4"/>
  <c r="C207" i="4"/>
  <c r="J206" i="4"/>
  <c r="I206" i="4"/>
  <c r="H206" i="4"/>
  <c r="G206" i="4"/>
  <c r="F206" i="4"/>
  <c r="C206" i="4"/>
  <c r="J205" i="4"/>
  <c r="I205" i="4"/>
  <c r="H205" i="4"/>
  <c r="G205" i="4"/>
  <c r="F205" i="4"/>
  <c r="C205" i="4"/>
  <c r="J204" i="4"/>
  <c r="I204" i="4"/>
  <c r="H204" i="4"/>
  <c r="G204" i="4"/>
  <c r="F204" i="4"/>
  <c r="C204" i="4"/>
  <c r="J203" i="4"/>
  <c r="I203" i="4"/>
  <c r="H203" i="4"/>
  <c r="G203" i="4"/>
  <c r="F203" i="4"/>
  <c r="C203" i="4"/>
  <c r="J202" i="4"/>
  <c r="I202" i="4"/>
  <c r="H202" i="4"/>
  <c r="G202" i="4"/>
  <c r="F202" i="4"/>
  <c r="C202" i="4"/>
  <c r="J201" i="4"/>
  <c r="I201" i="4"/>
  <c r="H201" i="4"/>
  <c r="G201" i="4"/>
  <c r="F201" i="4"/>
  <c r="C201" i="4"/>
  <c r="J200" i="4"/>
  <c r="I200" i="4"/>
  <c r="H200" i="4"/>
  <c r="G200" i="4"/>
  <c r="F200" i="4"/>
  <c r="C200" i="4"/>
  <c r="J199" i="4"/>
  <c r="I199" i="4"/>
  <c r="H199" i="4"/>
  <c r="G199" i="4"/>
  <c r="F199" i="4"/>
  <c r="C199" i="4"/>
  <c r="J198" i="4"/>
  <c r="I198" i="4"/>
  <c r="H198" i="4"/>
  <c r="G198" i="4"/>
  <c r="F198" i="4"/>
  <c r="C198" i="4"/>
  <c r="J197" i="4"/>
  <c r="I197" i="4"/>
  <c r="H197" i="4"/>
  <c r="G197" i="4"/>
  <c r="F197" i="4"/>
  <c r="C197" i="4"/>
  <c r="J196" i="4"/>
  <c r="I196" i="4"/>
  <c r="H196" i="4"/>
  <c r="G196" i="4"/>
  <c r="F196" i="4"/>
  <c r="C196" i="4"/>
  <c r="J195" i="4"/>
  <c r="I195" i="4"/>
  <c r="H195" i="4"/>
  <c r="G195" i="4"/>
  <c r="F195" i="4"/>
  <c r="C195" i="4"/>
  <c r="J194" i="4"/>
  <c r="I194" i="4"/>
  <c r="H194" i="4"/>
  <c r="G194" i="4"/>
  <c r="F194" i="4"/>
  <c r="C194" i="4"/>
  <c r="J193" i="4"/>
  <c r="I193" i="4"/>
  <c r="H193" i="4"/>
  <c r="G193" i="4"/>
  <c r="F193" i="4"/>
  <c r="C193" i="4"/>
  <c r="J192" i="4"/>
  <c r="I192" i="4"/>
  <c r="H192" i="4"/>
  <c r="G192" i="4"/>
  <c r="F192" i="4"/>
  <c r="C192" i="4"/>
  <c r="J191" i="4"/>
  <c r="I191" i="4"/>
  <c r="H191" i="4"/>
  <c r="G191" i="4"/>
  <c r="F191" i="4"/>
  <c r="C191" i="4"/>
  <c r="J190" i="4"/>
  <c r="I190" i="4"/>
  <c r="H190" i="4"/>
  <c r="G190" i="4"/>
  <c r="F190" i="4"/>
  <c r="C190" i="4"/>
  <c r="J189" i="4"/>
  <c r="I189" i="4"/>
  <c r="H189" i="4"/>
  <c r="G189" i="4"/>
  <c r="F189" i="4"/>
  <c r="C189" i="4"/>
  <c r="J188" i="4"/>
  <c r="I188" i="4"/>
  <c r="H188" i="4"/>
  <c r="G188" i="4"/>
  <c r="F188" i="4"/>
  <c r="C188" i="4"/>
  <c r="J187" i="4"/>
  <c r="I187" i="4"/>
  <c r="H187" i="4"/>
  <c r="G187" i="4"/>
  <c r="F187" i="4"/>
  <c r="C187" i="4"/>
  <c r="J186" i="4"/>
  <c r="I186" i="4"/>
  <c r="H186" i="4"/>
  <c r="G186" i="4"/>
  <c r="F186" i="4"/>
  <c r="C186" i="4"/>
  <c r="J185" i="4"/>
  <c r="I185" i="4"/>
  <c r="H185" i="4"/>
  <c r="G185" i="4"/>
  <c r="F185" i="4"/>
  <c r="C185" i="4"/>
  <c r="J184" i="4"/>
  <c r="I184" i="4"/>
  <c r="H184" i="4"/>
  <c r="G184" i="4"/>
  <c r="F184" i="4"/>
  <c r="C184" i="4"/>
  <c r="J183" i="4"/>
  <c r="I183" i="4"/>
  <c r="H183" i="4"/>
  <c r="G183" i="4"/>
  <c r="F183" i="4"/>
  <c r="C183" i="4"/>
  <c r="J182" i="4"/>
  <c r="I182" i="4"/>
  <c r="H182" i="4"/>
  <c r="G182" i="4"/>
  <c r="F182" i="4"/>
  <c r="C182" i="4"/>
  <c r="J181" i="4"/>
  <c r="I181" i="4"/>
  <c r="H181" i="4"/>
  <c r="G181" i="4"/>
  <c r="F181" i="4"/>
  <c r="C181" i="4"/>
  <c r="J180" i="4"/>
  <c r="I180" i="4"/>
  <c r="H180" i="4"/>
  <c r="G180" i="4"/>
  <c r="F180" i="4"/>
  <c r="C180" i="4"/>
  <c r="J179" i="4"/>
  <c r="I179" i="4"/>
  <c r="H179" i="4"/>
  <c r="G179" i="4"/>
  <c r="F179" i="4"/>
  <c r="C179" i="4"/>
  <c r="J178" i="4"/>
  <c r="I178" i="4"/>
  <c r="H178" i="4"/>
  <c r="G178" i="4"/>
  <c r="F178" i="4"/>
  <c r="C178" i="4"/>
  <c r="J177" i="4"/>
  <c r="I177" i="4"/>
  <c r="H177" i="4"/>
  <c r="G177" i="4"/>
  <c r="F177" i="4"/>
  <c r="C177" i="4"/>
  <c r="J176" i="4"/>
  <c r="I176" i="4"/>
  <c r="H176" i="4"/>
  <c r="G176" i="4"/>
  <c r="F176" i="4"/>
  <c r="C176" i="4"/>
  <c r="J175" i="4"/>
  <c r="I175" i="4"/>
  <c r="H175" i="4"/>
  <c r="G175" i="4"/>
  <c r="F175" i="4"/>
  <c r="C175" i="4"/>
  <c r="J174" i="4"/>
  <c r="I174" i="4"/>
  <c r="H174" i="4"/>
  <c r="G174" i="4"/>
  <c r="F174" i="4"/>
  <c r="C174" i="4"/>
  <c r="J173" i="4"/>
  <c r="I173" i="4"/>
  <c r="H173" i="4"/>
  <c r="G173" i="4"/>
  <c r="F173" i="4"/>
  <c r="C173" i="4"/>
  <c r="J172" i="4"/>
  <c r="I172" i="4"/>
  <c r="H172" i="4"/>
  <c r="G172" i="4"/>
  <c r="F172" i="4"/>
  <c r="C172" i="4"/>
  <c r="J171" i="4"/>
  <c r="I171" i="4"/>
  <c r="H171" i="4"/>
  <c r="G171" i="4"/>
  <c r="F171" i="4"/>
  <c r="C171" i="4"/>
  <c r="J170" i="4"/>
  <c r="I170" i="4"/>
  <c r="H170" i="4"/>
  <c r="G170" i="4"/>
  <c r="F170" i="4"/>
  <c r="C170" i="4"/>
  <c r="J169" i="4"/>
  <c r="I169" i="4"/>
  <c r="H169" i="4"/>
  <c r="G169" i="4"/>
  <c r="F169" i="4"/>
  <c r="C169" i="4"/>
  <c r="J168" i="4"/>
  <c r="I168" i="4"/>
  <c r="H168" i="4"/>
  <c r="G168" i="4"/>
  <c r="F168" i="4"/>
  <c r="C168" i="4"/>
  <c r="J167" i="4"/>
  <c r="I167" i="4"/>
  <c r="H167" i="4"/>
  <c r="G167" i="4"/>
  <c r="F167" i="4"/>
  <c r="C167" i="4"/>
  <c r="J166" i="4"/>
  <c r="I166" i="4"/>
  <c r="H166" i="4"/>
  <c r="G166" i="4"/>
  <c r="F166" i="4"/>
  <c r="C166" i="4"/>
  <c r="J165" i="4"/>
  <c r="I165" i="4"/>
  <c r="H165" i="4"/>
  <c r="G165" i="4"/>
  <c r="F165" i="4"/>
  <c r="C165" i="4"/>
  <c r="J164" i="4"/>
  <c r="I164" i="4"/>
  <c r="H164" i="4"/>
  <c r="G164" i="4"/>
  <c r="F164" i="4"/>
  <c r="C164" i="4"/>
  <c r="J163" i="4"/>
  <c r="I163" i="4"/>
  <c r="H163" i="4"/>
  <c r="G163" i="4"/>
  <c r="F163" i="4"/>
  <c r="C163" i="4"/>
  <c r="J162" i="4"/>
  <c r="I162" i="4"/>
  <c r="H162" i="4"/>
  <c r="G162" i="4"/>
  <c r="F162" i="4"/>
  <c r="C162" i="4"/>
  <c r="J161" i="4"/>
  <c r="I161" i="4"/>
  <c r="H161" i="4"/>
  <c r="G161" i="4"/>
  <c r="F161" i="4"/>
  <c r="C161" i="4"/>
  <c r="J160" i="4"/>
  <c r="I160" i="4"/>
  <c r="H160" i="4"/>
  <c r="G160" i="4"/>
  <c r="F160" i="4"/>
  <c r="C160" i="4"/>
  <c r="J159" i="4"/>
  <c r="I159" i="4"/>
  <c r="H159" i="4"/>
  <c r="G159" i="4"/>
  <c r="F159" i="4"/>
  <c r="C159" i="4"/>
  <c r="J158" i="4"/>
  <c r="I158" i="4"/>
  <c r="H158" i="4"/>
  <c r="G158" i="4"/>
  <c r="F158" i="4"/>
  <c r="C158" i="4"/>
  <c r="J157" i="4"/>
  <c r="I157" i="4"/>
  <c r="H157" i="4"/>
  <c r="G157" i="4"/>
  <c r="F157" i="4"/>
  <c r="C157" i="4"/>
  <c r="J156" i="4"/>
  <c r="I156" i="4"/>
  <c r="H156" i="4"/>
  <c r="G156" i="4"/>
  <c r="F156" i="4"/>
  <c r="C156" i="4"/>
  <c r="J155" i="4"/>
  <c r="I155" i="4"/>
  <c r="H155" i="4"/>
  <c r="G155" i="4"/>
  <c r="F155" i="4"/>
  <c r="C155" i="4"/>
  <c r="J154" i="4"/>
  <c r="I154" i="4"/>
  <c r="H154" i="4"/>
  <c r="G154" i="4"/>
  <c r="F154" i="4"/>
  <c r="C154" i="4"/>
  <c r="J153" i="4"/>
  <c r="I153" i="4"/>
  <c r="H153" i="4"/>
  <c r="G153" i="4"/>
  <c r="F153" i="4"/>
  <c r="C153" i="4"/>
  <c r="J152" i="4"/>
  <c r="I152" i="4"/>
  <c r="H152" i="4"/>
  <c r="G152" i="4"/>
  <c r="F152" i="4"/>
  <c r="C152" i="4"/>
  <c r="J151" i="4"/>
  <c r="I151" i="4"/>
  <c r="H151" i="4"/>
  <c r="G151" i="4"/>
  <c r="F151" i="4"/>
  <c r="C151" i="4"/>
  <c r="J150" i="4"/>
  <c r="I150" i="4"/>
  <c r="H150" i="4"/>
  <c r="G150" i="4"/>
  <c r="F150" i="4"/>
  <c r="C150" i="4"/>
  <c r="J149" i="4"/>
  <c r="I149" i="4"/>
  <c r="H149" i="4"/>
  <c r="G149" i="4"/>
  <c r="F149" i="4"/>
  <c r="C149" i="4"/>
  <c r="J148" i="4"/>
  <c r="I148" i="4"/>
  <c r="H148" i="4"/>
  <c r="G148" i="4"/>
  <c r="F148" i="4"/>
  <c r="C148" i="4"/>
  <c r="J147" i="4"/>
  <c r="I147" i="4"/>
  <c r="H147" i="4"/>
  <c r="G147" i="4"/>
  <c r="F147" i="4"/>
  <c r="C147" i="4"/>
  <c r="J146" i="4"/>
  <c r="I146" i="4"/>
  <c r="H146" i="4"/>
  <c r="G146" i="4"/>
  <c r="F146" i="4"/>
  <c r="C146" i="4"/>
  <c r="J145" i="4"/>
  <c r="I145" i="4"/>
  <c r="H145" i="4"/>
  <c r="G145" i="4"/>
  <c r="F145" i="4"/>
  <c r="C145" i="4"/>
  <c r="J144" i="4"/>
  <c r="I144" i="4"/>
  <c r="H144" i="4"/>
  <c r="G144" i="4"/>
  <c r="F144" i="4"/>
  <c r="C144" i="4"/>
  <c r="J143" i="4"/>
  <c r="I143" i="4"/>
  <c r="H143" i="4"/>
  <c r="G143" i="4"/>
  <c r="F143" i="4"/>
  <c r="C143" i="4"/>
  <c r="J142" i="4"/>
  <c r="I142" i="4"/>
  <c r="H142" i="4"/>
  <c r="G142" i="4"/>
  <c r="F142" i="4"/>
  <c r="C142" i="4"/>
  <c r="J141" i="4"/>
  <c r="I141" i="4"/>
  <c r="H141" i="4"/>
  <c r="G141" i="4"/>
  <c r="F141" i="4"/>
  <c r="C141" i="4"/>
  <c r="J140" i="4"/>
  <c r="I140" i="4"/>
  <c r="H140" i="4"/>
  <c r="G140" i="4"/>
  <c r="F140" i="4"/>
  <c r="C140" i="4"/>
  <c r="J139" i="4"/>
  <c r="I139" i="4"/>
  <c r="H139" i="4"/>
  <c r="G139" i="4"/>
  <c r="F139" i="4"/>
  <c r="C139" i="4"/>
  <c r="J138" i="4"/>
  <c r="I138" i="4"/>
  <c r="H138" i="4"/>
  <c r="G138" i="4"/>
  <c r="F138" i="4"/>
  <c r="C138" i="4"/>
  <c r="J137" i="4"/>
  <c r="I137" i="4"/>
  <c r="H137" i="4"/>
  <c r="G137" i="4"/>
  <c r="F137" i="4"/>
  <c r="C137" i="4"/>
  <c r="J136" i="4"/>
  <c r="I136" i="4"/>
  <c r="H136" i="4"/>
  <c r="G136" i="4"/>
  <c r="F136" i="4"/>
  <c r="C136" i="4"/>
  <c r="J135" i="4"/>
  <c r="I135" i="4"/>
  <c r="H135" i="4"/>
  <c r="G135" i="4"/>
  <c r="F135" i="4"/>
  <c r="C135" i="4"/>
  <c r="J134" i="4"/>
  <c r="I134" i="4"/>
  <c r="H134" i="4"/>
  <c r="G134" i="4"/>
  <c r="F134" i="4"/>
  <c r="C134" i="4"/>
  <c r="J133" i="4"/>
  <c r="I133" i="4"/>
  <c r="H133" i="4"/>
  <c r="G133" i="4"/>
  <c r="F133" i="4"/>
  <c r="C133" i="4"/>
  <c r="J132" i="4"/>
  <c r="I132" i="4"/>
  <c r="H132" i="4"/>
  <c r="G132" i="4"/>
  <c r="F132" i="4"/>
  <c r="C132" i="4"/>
  <c r="J131" i="4"/>
  <c r="I131" i="4"/>
  <c r="H131" i="4"/>
  <c r="G131" i="4"/>
  <c r="F131" i="4"/>
  <c r="C131" i="4"/>
  <c r="J130" i="4"/>
  <c r="I130" i="4"/>
  <c r="H130" i="4"/>
  <c r="G130" i="4"/>
  <c r="F130" i="4"/>
  <c r="C130" i="4"/>
  <c r="J129" i="4"/>
  <c r="I129" i="4"/>
  <c r="H129" i="4"/>
  <c r="G129" i="4"/>
  <c r="F129" i="4"/>
  <c r="C129" i="4"/>
  <c r="J128" i="4"/>
  <c r="I128" i="4"/>
  <c r="H128" i="4"/>
  <c r="G128" i="4"/>
  <c r="F128" i="4"/>
  <c r="C128" i="4"/>
  <c r="J127" i="4"/>
  <c r="I127" i="4"/>
  <c r="H127" i="4"/>
  <c r="G127" i="4"/>
  <c r="F127" i="4"/>
  <c r="C127" i="4"/>
  <c r="J126" i="4"/>
  <c r="I126" i="4"/>
  <c r="H126" i="4"/>
  <c r="G126" i="4"/>
  <c r="F126" i="4"/>
  <c r="C126" i="4"/>
  <c r="J125" i="4"/>
  <c r="I125" i="4"/>
  <c r="H125" i="4"/>
  <c r="G125" i="4"/>
  <c r="F125" i="4"/>
  <c r="C125" i="4"/>
  <c r="J124" i="4"/>
  <c r="I124" i="4"/>
  <c r="H124" i="4"/>
  <c r="G124" i="4"/>
  <c r="F124" i="4"/>
  <c r="C124" i="4"/>
  <c r="J123" i="4"/>
  <c r="I123" i="4"/>
  <c r="H123" i="4"/>
  <c r="G123" i="4"/>
  <c r="F123" i="4"/>
  <c r="C123" i="4"/>
  <c r="J122" i="4"/>
  <c r="I122" i="4"/>
  <c r="H122" i="4"/>
  <c r="G122" i="4"/>
  <c r="F122" i="4"/>
  <c r="C122" i="4"/>
  <c r="J121" i="4"/>
  <c r="I121" i="4"/>
  <c r="H121" i="4"/>
  <c r="G121" i="4"/>
  <c r="F121" i="4"/>
  <c r="C121" i="4"/>
  <c r="J120" i="4"/>
  <c r="I120" i="4"/>
  <c r="H120" i="4"/>
  <c r="G120" i="4"/>
  <c r="F120" i="4"/>
  <c r="C120" i="4"/>
  <c r="J119" i="4"/>
  <c r="I119" i="4"/>
  <c r="H119" i="4"/>
  <c r="G119" i="4"/>
  <c r="F119" i="4"/>
  <c r="C119" i="4"/>
  <c r="J118" i="4"/>
  <c r="I118" i="4"/>
  <c r="H118" i="4"/>
  <c r="G118" i="4"/>
  <c r="F118" i="4"/>
  <c r="C118" i="4"/>
  <c r="J117" i="4"/>
  <c r="I117" i="4"/>
  <c r="H117" i="4"/>
  <c r="G117" i="4"/>
  <c r="F117" i="4"/>
  <c r="C117" i="4"/>
  <c r="J116" i="4"/>
  <c r="I116" i="4"/>
  <c r="H116" i="4"/>
  <c r="G116" i="4"/>
  <c r="F116" i="4"/>
  <c r="C116" i="4"/>
  <c r="J115" i="4"/>
  <c r="I115" i="4"/>
  <c r="H115" i="4"/>
  <c r="G115" i="4"/>
  <c r="F115" i="4"/>
  <c r="C115" i="4"/>
  <c r="J114" i="4"/>
  <c r="I114" i="4"/>
  <c r="H114" i="4"/>
  <c r="G114" i="4"/>
  <c r="F114" i="4"/>
  <c r="C114" i="4"/>
  <c r="J113" i="4"/>
  <c r="I113" i="4"/>
  <c r="H113" i="4"/>
  <c r="G113" i="4"/>
  <c r="F113" i="4"/>
  <c r="C113" i="4"/>
  <c r="J112" i="4"/>
  <c r="I112" i="4"/>
  <c r="H112" i="4"/>
  <c r="G112" i="4"/>
  <c r="F112" i="4"/>
  <c r="C112" i="4"/>
  <c r="J111" i="4"/>
  <c r="I111" i="4"/>
  <c r="H111" i="4"/>
  <c r="G111" i="4"/>
  <c r="F111" i="4"/>
  <c r="C111" i="4"/>
  <c r="J110" i="4"/>
  <c r="I110" i="4"/>
  <c r="H110" i="4"/>
  <c r="G110" i="4"/>
  <c r="F110" i="4"/>
  <c r="C110" i="4"/>
  <c r="J109" i="4"/>
  <c r="I109" i="4"/>
  <c r="H109" i="4"/>
  <c r="G109" i="4"/>
  <c r="F109" i="4"/>
  <c r="C109" i="4"/>
  <c r="J108" i="4"/>
  <c r="I108" i="4"/>
  <c r="H108" i="4"/>
  <c r="G108" i="4"/>
  <c r="F108" i="4"/>
  <c r="C108" i="4"/>
  <c r="J107" i="4"/>
  <c r="I107" i="4"/>
  <c r="H107" i="4"/>
  <c r="G107" i="4"/>
  <c r="F107" i="4"/>
  <c r="C107" i="4"/>
  <c r="J106" i="4"/>
  <c r="I106" i="4"/>
  <c r="H106" i="4"/>
  <c r="G106" i="4"/>
  <c r="F106" i="4"/>
  <c r="C106" i="4"/>
  <c r="J105" i="4"/>
  <c r="I105" i="4"/>
  <c r="H105" i="4"/>
  <c r="G105" i="4"/>
  <c r="F105" i="4"/>
  <c r="C105" i="4"/>
  <c r="J104" i="4"/>
  <c r="I104" i="4"/>
  <c r="H104" i="4"/>
  <c r="G104" i="4"/>
  <c r="F104" i="4"/>
  <c r="C104" i="4"/>
  <c r="J103" i="4"/>
  <c r="I103" i="4"/>
  <c r="H103" i="4"/>
  <c r="G103" i="4"/>
  <c r="F103" i="4"/>
  <c r="C103" i="4"/>
  <c r="J102" i="4"/>
  <c r="I102" i="4"/>
  <c r="H102" i="4"/>
  <c r="G102" i="4"/>
  <c r="F102" i="4"/>
  <c r="C102" i="4"/>
  <c r="J101" i="4"/>
  <c r="I101" i="4"/>
  <c r="H101" i="4"/>
  <c r="G101" i="4"/>
  <c r="F101" i="4"/>
  <c r="C101" i="4"/>
  <c r="J100" i="4"/>
  <c r="I100" i="4"/>
  <c r="H100" i="4"/>
  <c r="G100" i="4"/>
  <c r="F100" i="4"/>
  <c r="C100" i="4"/>
  <c r="J99" i="4"/>
  <c r="I99" i="4"/>
  <c r="H99" i="4"/>
  <c r="G99" i="4"/>
  <c r="F99" i="4"/>
  <c r="C99" i="4"/>
  <c r="J98" i="4"/>
  <c r="I98" i="4"/>
  <c r="H98" i="4"/>
  <c r="G98" i="4"/>
  <c r="F98" i="4"/>
  <c r="C98" i="4"/>
  <c r="J97" i="4"/>
  <c r="I97" i="4"/>
  <c r="H97" i="4"/>
  <c r="G97" i="4"/>
  <c r="F97" i="4"/>
  <c r="C97" i="4"/>
  <c r="J96" i="4"/>
  <c r="I96" i="4"/>
  <c r="H96" i="4"/>
  <c r="G96" i="4"/>
  <c r="F96" i="4"/>
  <c r="C96" i="4"/>
  <c r="J95" i="4"/>
  <c r="I95" i="4"/>
  <c r="H95" i="4"/>
  <c r="G95" i="4"/>
  <c r="F95" i="4"/>
  <c r="C95" i="4"/>
  <c r="J94" i="4"/>
  <c r="I94" i="4"/>
  <c r="H94" i="4"/>
  <c r="G94" i="4"/>
  <c r="F94" i="4"/>
  <c r="C94" i="4"/>
  <c r="J93" i="4"/>
  <c r="I93" i="4"/>
  <c r="H93" i="4"/>
  <c r="G93" i="4"/>
  <c r="F93" i="4"/>
  <c r="C93" i="4"/>
  <c r="J92" i="4"/>
  <c r="I92" i="4"/>
  <c r="H92" i="4"/>
  <c r="G92" i="4"/>
  <c r="F92" i="4"/>
  <c r="C92" i="4"/>
  <c r="J91" i="4"/>
  <c r="I91" i="4"/>
  <c r="H91" i="4"/>
  <c r="G91" i="4"/>
  <c r="F91" i="4"/>
  <c r="C91" i="4"/>
  <c r="J90" i="4"/>
  <c r="I90" i="4"/>
  <c r="H90" i="4"/>
  <c r="G90" i="4"/>
  <c r="F90" i="4"/>
  <c r="C90" i="4"/>
  <c r="J89" i="4"/>
  <c r="I89" i="4"/>
  <c r="H89" i="4"/>
  <c r="G89" i="4"/>
  <c r="F89" i="4"/>
  <c r="C89" i="4"/>
  <c r="J88" i="4"/>
  <c r="I88" i="4"/>
  <c r="H88" i="4"/>
  <c r="G88" i="4"/>
  <c r="F88" i="4"/>
  <c r="C88" i="4"/>
  <c r="J87" i="4"/>
  <c r="I87" i="4"/>
  <c r="H87" i="4"/>
  <c r="G87" i="4"/>
  <c r="F87" i="4"/>
  <c r="C87" i="4"/>
  <c r="J86" i="4"/>
  <c r="I86" i="4"/>
  <c r="H86" i="4"/>
  <c r="G86" i="4"/>
  <c r="F86" i="4"/>
  <c r="C86" i="4"/>
  <c r="J85" i="4"/>
  <c r="I85" i="4"/>
  <c r="H85" i="4"/>
  <c r="G85" i="4"/>
  <c r="F85" i="4"/>
  <c r="C85" i="4"/>
  <c r="J84" i="4"/>
  <c r="I84" i="4"/>
  <c r="H84" i="4"/>
  <c r="G84" i="4"/>
  <c r="F84" i="4"/>
  <c r="C84" i="4"/>
  <c r="J83" i="4"/>
  <c r="I83" i="4"/>
  <c r="H83" i="4"/>
  <c r="G83" i="4"/>
  <c r="F83" i="4"/>
  <c r="C83" i="4"/>
  <c r="J82" i="4"/>
  <c r="I82" i="4"/>
  <c r="H82" i="4"/>
  <c r="G82" i="4"/>
  <c r="F82" i="4"/>
  <c r="C82" i="4"/>
  <c r="J81" i="4"/>
  <c r="I81" i="4"/>
  <c r="H81" i="4"/>
  <c r="G81" i="4"/>
  <c r="F81" i="4"/>
  <c r="C81" i="4"/>
  <c r="J80" i="4"/>
  <c r="I80" i="4"/>
  <c r="H80" i="4"/>
  <c r="G80" i="4"/>
  <c r="F80" i="4"/>
  <c r="C80" i="4"/>
  <c r="J79" i="4"/>
  <c r="I79" i="4"/>
  <c r="H79" i="4"/>
  <c r="G79" i="4"/>
  <c r="F79" i="4"/>
  <c r="C79" i="4"/>
  <c r="J78" i="4"/>
  <c r="I78" i="4"/>
  <c r="H78" i="4"/>
  <c r="G78" i="4"/>
  <c r="F78" i="4"/>
  <c r="C78" i="4"/>
  <c r="J77" i="4"/>
  <c r="I77" i="4"/>
  <c r="H77" i="4"/>
  <c r="G77" i="4"/>
  <c r="F77" i="4"/>
  <c r="C77" i="4"/>
  <c r="J76" i="4"/>
  <c r="I76" i="4"/>
  <c r="H76" i="4"/>
  <c r="G76" i="4"/>
  <c r="F76" i="4"/>
  <c r="C76" i="4"/>
  <c r="J75" i="4"/>
  <c r="I75" i="4"/>
  <c r="H75" i="4"/>
  <c r="G75" i="4"/>
  <c r="F75" i="4"/>
  <c r="C75" i="4"/>
  <c r="J74" i="4"/>
  <c r="I74" i="4"/>
  <c r="H74" i="4"/>
  <c r="G74" i="4"/>
  <c r="F74" i="4"/>
  <c r="C74" i="4"/>
  <c r="J73" i="4"/>
  <c r="I73" i="4"/>
  <c r="H73" i="4"/>
  <c r="G73" i="4"/>
  <c r="F73" i="4"/>
  <c r="C73" i="4"/>
  <c r="J72" i="4"/>
  <c r="I72" i="4"/>
  <c r="H72" i="4"/>
  <c r="G72" i="4"/>
  <c r="F72" i="4"/>
  <c r="C72" i="4"/>
  <c r="J71" i="4"/>
  <c r="I71" i="4"/>
  <c r="H71" i="4"/>
  <c r="G71" i="4"/>
  <c r="F71" i="4"/>
  <c r="C71" i="4"/>
  <c r="J70" i="4"/>
  <c r="I70" i="4"/>
  <c r="H70" i="4"/>
  <c r="G70" i="4"/>
  <c r="F70" i="4"/>
  <c r="C70" i="4"/>
  <c r="J69" i="4"/>
  <c r="I69" i="4"/>
  <c r="H69" i="4"/>
  <c r="G69" i="4"/>
  <c r="F69" i="4"/>
  <c r="C69" i="4"/>
  <c r="J68" i="4"/>
  <c r="I68" i="4"/>
  <c r="H68" i="4"/>
  <c r="G68" i="4"/>
  <c r="F68" i="4"/>
  <c r="C68" i="4"/>
  <c r="J67" i="4"/>
  <c r="I67" i="4"/>
  <c r="H67" i="4"/>
  <c r="G67" i="4"/>
  <c r="F67" i="4"/>
  <c r="C67" i="4"/>
  <c r="J66" i="4"/>
  <c r="I66" i="4"/>
  <c r="H66" i="4"/>
  <c r="G66" i="4"/>
  <c r="F66" i="4"/>
  <c r="C66" i="4"/>
  <c r="J65" i="4"/>
  <c r="I65" i="4"/>
  <c r="H65" i="4"/>
  <c r="G65" i="4"/>
  <c r="F65" i="4"/>
  <c r="C65" i="4"/>
  <c r="J64" i="4"/>
  <c r="I64" i="4"/>
  <c r="H64" i="4"/>
  <c r="G64" i="4"/>
  <c r="F64" i="4"/>
  <c r="C64" i="4"/>
  <c r="J63" i="4"/>
  <c r="I63" i="4"/>
  <c r="H63" i="4"/>
  <c r="G63" i="4"/>
  <c r="F63" i="4"/>
  <c r="C63" i="4"/>
  <c r="J62" i="4"/>
  <c r="I62" i="4"/>
  <c r="H62" i="4"/>
  <c r="G62" i="4"/>
  <c r="F62" i="4"/>
  <c r="C62" i="4"/>
  <c r="J61" i="4"/>
  <c r="I61" i="4"/>
  <c r="H61" i="4"/>
  <c r="G61" i="4"/>
  <c r="F61" i="4"/>
  <c r="C61" i="4"/>
  <c r="J60" i="4"/>
  <c r="I60" i="4"/>
  <c r="H60" i="4"/>
  <c r="G60" i="4"/>
  <c r="F60" i="4"/>
  <c r="C60" i="4"/>
  <c r="J59" i="4"/>
  <c r="I59" i="4"/>
  <c r="H59" i="4"/>
  <c r="G59" i="4"/>
  <c r="F59" i="4"/>
  <c r="C59" i="4"/>
  <c r="J58" i="4"/>
  <c r="I58" i="4"/>
  <c r="H58" i="4"/>
  <c r="G58" i="4"/>
  <c r="F58" i="4"/>
  <c r="C58" i="4"/>
  <c r="J57" i="4"/>
  <c r="I57" i="4"/>
  <c r="H57" i="4"/>
  <c r="G57" i="4"/>
  <c r="F57" i="4"/>
  <c r="C57" i="4"/>
  <c r="J56" i="4"/>
  <c r="I56" i="4"/>
  <c r="H56" i="4"/>
  <c r="G56" i="4"/>
  <c r="F56" i="4"/>
  <c r="C56" i="4"/>
  <c r="J55" i="4"/>
  <c r="I55" i="4"/>
  <c r="H55" i="4"/>
  <c r="G55" i="4"/>
  <c r="F55" i="4"/>
  <c r="C55" i="4"/>
  <c r="J54" i="4"/>
  <c r="I54" i="4"/>
  <c r="H54" i="4"/>
  <c r="G54" i="4"/>
  <c r="F54" i="4"/>
  <c r="C54" i="4"/>
  <c r="J53" i="4"/>
  <c r="I53" i="4"/>
  <c r="H53" i="4"/>
  <c r="G53" i="4"/>
  <c r="F53" i="4"/>
  <c r="C53" i="4"/>
  <c r="J52" i="4"/>
  <c r="I52" i="4"/>
  <c r="H52" i="4"/>
  <c r="G52" i="4"/>
  <c r="F52" i="4"/>
  <c r="C52" i="4"/>
  <c r="J51" i="4"/>
  <c r="I51" i="4"/>
  <c r="H51" i="4"/>
  <c r="G51" i="4"/>
  <c r="F51" i="4"/>
  <c r="C51" i="4"/>
  <c r="J50" i="4"/>
  <c r="I50" i="4"/>
  <c r="H50" i="4"/>
  <c r="G50" i="4"/>
  <c r="F50" i="4"/>
  <c r="C50" i="4"/>
  <c r="J49" i="4"/>
  <c r="I49" i="4"/>
  <c r="H49" i="4"/>
  <c r="G49" i="4"/>
  <c r="F49" i="4"/>
  <c r="C49" i="4"/>
  <c r="J48" i="4"/>
  <c r="I48" i="4"/>
  <c r="H48" i="4"/>
  <c r="G48" i="4"/>
  <c r="F48" i="4"/>
  <c r="C48" i="4"/>
  <c r="J47" i="4"/>
  <c r="I47" i="4"/>
  <c r="H47" i="4"/>
  <c r="G47" i="4"/>
  <c r="F47" i="4"/>
  <c r="C47" i="4"/>
  <c r="J46" i="4"/>
  <c r="I46" i="4"/>
  <c r="H46" i="4"/>
  <c r="G46" i="4"/>
  <c r="F46" i="4"/>
  <c r="C46" i="4"/>
  <c r="J45" i="4"/>
  <c r="I45" i="4"/>
  <c r="H45" i="4"/>
  <c r="G45" i="4"/>
  <c r="F45" i="4"/>
  <c r="C45" i="4"/>
  <c r="J44" i="4"/>
  <c r="I44" i="4"/>
  <c r="H44" i="4"/>
  <c r="G44" i="4"/>
  <c r="F44" i="4"/>
  <c r="C44" i="4"/>
  <c r="J43" i="4"/>
  <c r="I43" i="4"/>
  <c r="H43" i="4"/>
  <c r="G43" i="4"/>
  <c r="F43" i="4"/>
  <c r="C43" i="4"/>
  <c r="J42" i="4"/>
  <c r="I42" i="4"/>
  <c r="H42" i="4"/>
  <c r="G42" i="4"/>
  <c r="F42" i="4"/>
  <c r="C42" i="4"/>
  <c r="J41" i="4"/>
  <c r="I41" i="4"/>
  <c r="H41" i="4"/>
  <c r="G41" i="4"/>
  <c r="F41" i="4"/>
  <c r="C41" i="4"/>
  <c r="J40" i="4"/>
  <c r="I40" i="4"/>
  <c r="H40" i="4"/>
  <c r="G40" i="4"/>
  <c r="F40" i="4"/>
  <c r="C40" i="4"/>
  <c r="J39" i="4"/>
  <c r="I39" i="4"/>
  <c r="H39" i="4"/>
  <c r="G39" i="4"/>
  <c r="F39" i="4"/>
  <c r="C39" i="4"/>
  <c r="J38" i="4"/>
  <c r="I38" i="4"/>
  <c r="H38" i="4"/>
  <c r="G38" i="4"/>
  <c r="F38" i="4"/>
  <c r="C38" i="4"/>
  <c r="J37" i="4"/>
  <c r="I37" i="4"/>
  <c r="H37" i="4"/>
  <c r="G37" i="4"/>
  <c r="F37" i="4"/>
  <c r="C37" i="4"/>
  <c r="J36" i="4"/>
  <c r="I36" i="4"/>
  <c r="H36" i="4"/>
  <c r="G36" i="4"/>
  <c r="F36" i="4"/>
  <c r="C36" i="4"/>
  <c r="J35" i="4"/>
  <c r="I35" i="4"/>
  <c r="H35" i="4"/>
  <c r="G35" i="4"/>
  <c r="F35" i="4"/>
  <c r="C35" i="4"/>
  <c r="J34" i="4"/>
  <c r="I34" i="4"/>
  <c r="H34" i="4"/>
  <c r="G34" i="4"/>
  <c r="F34" i="4"/>
  <c r="C34" i="4"/>
  <c r="J33" i="4"/>
  <c r="I33" i="4"/>
  <c r="H33" i="4"/>
  <c r="G33" i="4"/>
  <c r="F33" i="4"/>
  <c r="C33" i="4"/>
  <c r="J32" i="4"/>
  <c r="I32" i="4"/>
  <c r="H32" i="4"/>
  <c r="G32" i="4"/>
  <c r="F32" i="4"/>
  <c r="C32" i="4"/>
  <c r="J31" i="4"/>
  <c r="I31" i="4"/>
  <c r="H31" i="4"/>
  <c r="G31" i="4"/>
  <c r="F31" i="4"/>
  <c r="C31" i="4"/>
  <c r="J30" i="4"/>
  <c r="I30" i="4"/>
  <c r="H30" i="4"/>
  <c r="G30" i="4"/>
  <c r="F30" i="4"/>
  <c r="C30" i="4"/>
  <c r="J29" i="4"/>
  <c r="I29" i="4"/>
  <c r="H29" i="4"/>
  <c r="G29" i="4"/>
  <c r="F29" i="4"/>
  <c r="C29" i="4"/>
  <c r="J28" i="4"/>
  <c r="I28" i="4"/>
  <c r="H28" i="4"/>
  <c r="G28" i="4"/>
  <c r="F28" i="4"/>
  <c r="C28" i="4"/>
  <c r="J27" i="4"/>
  <c r="I27" i="4"/>
  <c r="H27" i="4"/>
  <c r="G27" i="4"/>
  <c r="F27" i="4"/>
  <c r="C27" i="4"/>
  <c r="J26" i="4"/>
  <c r="I26" i="4"/>
  <c r="H26" i="4"/>
  <c r="G26" i="4"/>
  <c r="F26" i="4"/>
  <c r="C26" i="4"/>
  <c r="J25" i="4"/>
  <c r="I25" i="4"/>
  <c r="H25" i="4"/>
  <c r="G25" i="4"/>
  <c r="F25" i="4"/>
  <c r="C25" i="4"/>
  <c r="J24" i="4"/>
  <c r="I24" i="4"/>
  <c r="H24" i="4"/>
  <c r="G24" i="4"/>
  <c r="F24" i="4"/>
  <c r="C24" i="4"/>
  <c r="J23" i="4"/>
  <c r="I23" i="4"/>
  <c r="H23" i="4"/>
  <c r="G23" i="4"/>
  <c r="F23" i="4"/>
  <c r="C23" i="4"/>
  <c r="J22" i="4"/>
  <c r="I22" i="4"/>
  <c r="H22" i="4"/>
  <c r="G22" i="4"/>
  <c r="F22" i="4"/>
  <c r="C22" i="4"/>
  <c r="J21" i="4"/>
  <c r="I21" i="4"/>
  <c r="H21" i="4"/>
  <c r="G21" i="4"/>
  <c r="F21" i="4"/>
  <c r="C21" i="4"/>
  <c r="J20" i="4"/>
  <c r="I20" i="4"/>
  <c r="H20" i="4"/>
  <c r="G20" i="4"/>
  <c r="F20" i="4"/>
  <c r="C20" i="4"/>
  <c r="J19" i="4"/>
  <c r="I19" i="4"/>
  <c r="H19" i="4"/>
  <c r="G19" i="4"/>
  <c r="F19" i="4"/>
  <c r="C19" i="4"/>
  <c r="J18" i="4"/>
  <c r="I18" i="4"/>
  <c r="H18" i="4"/>
  <c r="G18" i="4"/>
  <c r="F18" i="4"/>
  <c r="C18" i="4"/>
  <c r="J17" i="4"/>
  <c r="I17" i="4"/>
  <c r="H17" i="4"/>
  <c r="G17" i="4"/>
  <c r="F17" i="4"/>
  <c r="C17" i="4"/>
  <c r="J16" i="4"/>
  <c r="I16" i="4"/>
  <c r="H16" i="4"/>
  <c r="G16" i="4"/>
  <c r="F16" i="4"/>
  <c r="C16" i="4"/>
  <c r="J15" i="4"/>
  <c r="I15" i="4"/>
  <c r="H15" i="4"/>
  <c r="G15" i="4"/>
  <c r="F15" i="4"/>
  <c r="C15" i="4"/>
  <c r="J14" i="4"/>
  <c r="I14" i="4"/>
  <c r="H14" i="4"/>
  <c r="G14" i="4"/>
  <c r="F14" i="4"/>
  <c r="C14" i="4"/>
  <c r="J13" i="4"/>
  <c r="I13" i="4"/>
  <c r="H13" i="4"/>
  <c r="G13" i="4"/>
  <c r="F13" i="4"/>
  <c r="C13" i="4"/>
  <c r="J12" i="4"/>
  <c r="I12" i="4"/>
  <c r="H12" i="4"/>
  <c r="G12" i="4"/>
  <c r="F12" i="4"/>
  <c r="C12" i="4"/>
  <c r="J11" i="4"/>
  <c r="I11" i="4"/>
  <c r="H11" i="4"/>
  <c r="G11" i="4"/>
  <c r="F11" i="4"/>
  <c r="C11" i="4"/>
  <c r="J10" i="4"/>
  <c r="I10" i="4"/>
  <c r="H10" i="4"/>
  <c r="G10" i="4"/>
  <c r="F10" i="4"/>
  <c r="C10" i="4"/>
  <c r="J9" i="4"/>
  <c r="I9" i="4"/>
  <c r="H9" i="4"/>
  <c r="G9" i="4"/>
  <c r="F9" i="4"/>
  <c r="C9" i="4"/>
  <c r="J8" i="4"/>
  <c r="I8" i="4"/>
  <c r="H8" i="4"/>
  <c r="G8" i="4"/>
  <c r="F8" i="4"/>
  <c r="C8" i="4"/>
  <c r="J7" i="4"/>
  <c r="I7" i="4"/>
  <c r="H7" i="4"/>
  <c r="G7" i="4"/>
  <c r="F7" i="4"/>
  <c r="C7" i="4"/>
  <c r="J6" i="4"/>
  <c r="I6" i="4"/>
  <c r="H6" i="4"/>
  <c r="G6" i="4"/>
  <c r="F6" i="4"/>
  <c r="C6" i="4"/>
  <c r="J5" i="4"/>
  <c r="I5" i="4"/>
  <c r="H5" i="4"/>
  <c r="G5" i="4"/>
  <c r="F5" i="4"/>
  <c r="C5" i="4"/>
  <c r="J4" i="4"/>
  <c r="I4" i="4"/>
  <c r="H4" i="4"/>
  <c r="G4" i="4"/>
  <c r="F4" i="4"/>
  <c r="C4" i="4"/>
  <c r="J3" i="4"/>
  <c r="I3" i="4"/>
  <c r="H3" i="4"/>
  <c r="G3" i="4"/>
  <c r="F3" i="4"/>
  <c r="C3" i="4"/>
  <c r="J2" i="4"/>
  <c r="I2" i="4"/>
  <c r="H2" i="4"/>
  <c r="G2" i="4"/>
  <c r="F2" i="4"/>
  <c r="C2" i="4"/>
  <c r="O3" i="4" l="1"/>
  <c r="P3" i="4" s="1"/>
  <c r="T35" i="4"/>
  <c r="S35" i="4" s="1"/>
  <c r="Q36" i="4"/>
  <c r="R36" i="4" s="1"/>
  <c r="AA27" i="1"/>
  <c r="Z27" i="1"/>
  <c r="T8" i="1"/>
  <c r="Q37" i="4" l="1"/>
  <c r="R37" i="4" s="1"/>
  <c r="T36" i="4"/>
  <c r="S36" i="4" s="1"/>
  <c r="Q3" i="4"/>
  <c r="O4" i="4"/>
  <c r="P4" i="4" s="1"/>
  <c r="J535" i="1"/>
  <c r="I535" i="1"/>
  <c r="H535" i="1"/>
  <c r="G535" i="1"/>
  <c r="F535" i="1"/>
  <c r="P535" i="1" s="1"/>
  <c r="Q535" i="1" s="1"/>
  <c r="C535" i="1"/>
  <c r="J534" i="1"/>
  <c r="I534" i="1"/>
  <c r="H534" i="1"/>
  <c r="G534" i="1"/>
  <c r="F534" i="1"/>
  <c r="P534" i="1" s="1"/>
  <c r="Q534" i="1" s="1"/>
  <c r="C534" i="1"/>
  <c r="J533" i="1"/>
  <c r="I533" i="1"/>
  <c r="H533" i="1"/>
  <c r="G533" i="1"/>
  <c r="F533" i="1"/>
  <c r="P533" i="1" s="1"/>
  <c r="Q533" i="1" s="1"/>
  <c r="C533" i="1"/>
  <c r="J532" i="1"/>
  <c r="I532" i="1"/>
  <c r="H532" i="1"/>
  <c r="G532" i="1"/>
  <c r="F532" i="1"/>
  <c r="P532" i="1" s="1"/>
  <c r="Q532" i="1" s="1"/>
  <c r="C532" i="1"/>
  <c r="J531" i="1"/>
  <c r="I531" i="1"/>
  <c r="H531" i="1"/>
  <c r="G531" i="1"/>
  <c r="F531" i="1"/>
  <c r="P531" i="1" s="1"/>
  <c r="Q531" i="1" s="1"/>
  <c r="C531" i="1"/>
  <c r="J530" i="1"/>
  <c r="I530" i="1"/>
  <c r="H530" i="1"/>
  <c r="G530" i="1"/>
  <c r="F530" i="1"/>
  <c r="P530" i="1" s="1"/>
  <c r="Q530" i="1" s="1"/>
  <c r="C530" i="1"/>
  <c r="J529" i="1"/>
  <c r="I529" i="1"/>
  <c r="H529" i="1"/>
  <c r="G529" i="1"/>
  <c r="F529" i="1"/>
  <c r="P529" i="1" s="1"/>
  <c r="Q529" i="1" s="1"/>
  <c r="C529" i="1"/>
  <c r="J528" i="1"/>
  <c r="I528" i="1"/>
  <c r="H528" i="1"/>
  <c r="G528" i="1"/>
  <c r="F528" i="1"/>
  <c r="P528" i="1" s="1"/>
  <c r="Q528" i="1" s="1"/>
  <c r="C528" i="1"/>
  <c r="J527" i="1"/>
  <c r="I527" i="1"/>
  <c r="H527" i="1"/>
  <c r="G527" i="1"/>
  <c r="F527" i="1"/>
  <c r="P527" i="1" s="1"/>
  <c r="Q527" i="1" s="1"/>
  <c r="C527" i="1"/>
  <c r="J526" i="1"/>
  <c r="I526" i="1"/>
  <c r="H526" i="1"/>
  <c r="G526" i="1"/>
  <c r="F526" i="1"/>
  <c r="P526" i="1" s="1"/>
  <c r="Q526" i="1" s="1"/>
  <c r="C526" i="1"/>
  <c r="J525" i="1"/>
  <c r="I525" i="1"/>
  <c r="H525" i="1"/>
  <c r="G525" i="1"/>
  <c r="F525" i="1"/>
  <c r="P525" i="1" s="1"/>
  <c r="Q525" i="1" s="1"/>
  <c r="C525" i="1"/>
  <c r="J524" i="1"/>
  <c r="I524" i="1"/>
  <c r="H524" i="1"/>
  <c r="G524" i="1"/>
  <c r="F524" i="1"/>
  <c r="P524" i="1" s="1"/>
  <c r="Q524" i="1" s="1"/>
  <c r="C524" i="1"/>
  <c r="J523" i="1"/>
  <c r="I523" i="1"/>
  <c r="H523" i="1"/>
  <c r="G523" i="1"/>
  <c r="F523" i="1"/>
  <c r="P523" i="1" s="1"/>
  <c r="Q523" i="1" s="1"/>
  <c r="C523" i="1"/>
  <c r="J522" i="1"/>
  <c r="I522" i="1"/>
  <c r="H522" i="1"/>
  <c r="G522" i="1"/>
  <c r="F522" i="1"/>
  <c r="P522" i="1" s="1"/>
  <c r="Q522" i="1" s="1"/>
  <c r="C522" i="1"/>
  <c r="J521" i="1"/>
  <c r="I521" i="1"/>
  <c r="H521" i="1"/>
  <c r="G521" i="1"/>
  <c r="F521" i="1"/>
  <c r="P521" i="1" s="1"/>
  <c r="Q521" i="1" s="1"/>
  <c r="C521" i="1"/>
  <c r="J520" i="1"/>
  <c r="I520" i="1"/>
  <c r="H520" i="1"/>
  <c r="G520" i="1"/>
  <c r="F520" i="1"/>
  <c r="P520" i="1" s="1"/>
  <c r="Q520" i="1" s="1"/>
  <c r="C520" i="1"/>
  <c r="J519" i="1"/>
  <c r="I519" i="1"/>
  <c r="H519" i="1"/>
  <c r="G519" i="1"/>
  <c r="F519" i="1"/>
  <c r="P519" i="1" s="1"/>
  <c r="Q519" i="1" s="1"/>
  <c r="C519" i="1"/>
  <c r="J518" i="1"/>
  <c r="I518" i="1"/>
  <c r="H518" i="1"/>
  <c r="G518" i="1"/>
  <c r="F518" i="1"/>
  <c r="P518" i="1" s="1"/>
  <c r="Q518" i="1" s="1"/>
  <c r="C518" i="1"/>
  <c r="J517" i="1"/>
  <c r="I517" i="1"/>
  <c r="H517" i="1"/>
  <c r="G517" i="1"/>
  <c r="F517" i="1"/>
  <c r="P517" i="1" s="1"/>
  <c r="Q517" i="1" s="1"/>
  <c r="C517" i="1"/>
  <c r="J516" i="1"/>
  <c r="I516" i="1"/>
  <c r="H516" i="1"/>
  <c r="G516" i="1"/>
  <c r="F516" i="1"/>
  <c r="P516" i="1" s="1"/>
  <c r="Q516" i="1" s="1"/>
  <c r="C516" i="1"/>
  <c r="J515" i="1"/>
  <c r="I515" i="1"/>
  <c r="H515" i="1"/>
  <c r="G515" i="1"/>
  <c r="F515" i="1"/>
  <c r="P515" i="1" s="1"/>
  <c r="Q515" i="1" s="1"/>
  <c r="C515" i="1"/>
  <c r="J514" i="1"/>
  <c r="I514" i="1"/>
  <c r="H514" i="1"/>
  <c r="G514" i="1"/>
  <c r="F514" i="1"/>
  <c r="P514" i="1" s="1"/>
  <c r="Q514" i="1" s="1"/>
  <c r="C514" i="1"/>
  <c r="J513" i="1"/>
  <c r="I513" i="1"/>
  <c r="H513" i="1"/>
  <c r="G513" i="1"/>
  <c r="F513" i="1"/>
  <c r="P513" i="1" s="1"/>
  <c r="Q513" i="1" s="1"/>
  <c r="C513" i="1"/>
  <c r="J512" i="1"/>
  <c r="I512" i="1"/>
  <c r="H512" i="1"/>
  <c r="G512" i="1"/>
  <c r="F512" i="1"/>
  <c r="P512" i="1" s="1"/>
  <c r="Q512" i="1" s="1"/>
  <c r="C512" i="1"/>
  <c r="J511" i="1"/>
  <c r="I511" i="1"/>
  <c r="H511" i="1"/>
  <c r="G511" i="1"/>
  <c r="F511" i="1"/>
  <c r="P511" i="1" s="1"/>
  <c r="Q511" i="1" s="1"/>
  <c r="C511" i="1"/>
  <c r="J510" i="1"/>
  <c r="I510" i="1"/>
  <c r="H510" i="1"/>
  <c r="G510" i="1"/>
  <c r="F510" i="1"/>
  <c r="P510" i="1" s="1"/>
  <c r="Q510" i="1" s="1"/>
  <c r="C510" i="1"/>
  <c r="J509" i="1"/>
  <c r="I509" i="1"/>
  <c r="H509" i="1"/>
  <c r="G509" i="1"/>
  <c r="F509" i="1"/>
  <c r="P509" i="1" s="1"/>
  <c r="Q509" i="1" s="1"/>
  <c r="C509" i="1"/>
  <c r="J508" i="1"/>
  <c r="I508" i="1"/>
  <c r="H508" i="1"/>
  <c r="G508" i="1"/>
  <c r="F508" i="1"/>
  <c r="P508" i="1" s="1"/>
  <c r="Q508" i="1" s="1"/>
  <c r="C508" i="1"/>
  <c r="J507" i="1"/>
  <c r="I507" i="1"/>
  <c r="H507" i="1"/>
  <c r="G507" i="1"/>
  <c r="F507" i="1"/>
  <c r="P507" i="1" s="1"/>
  <c r="Q507" i="1" s="1"/>
  <c r="C507" i="1"/>
  <c r="J506" i="1"/>
  <c r="I506" i="1"/>
  <c r="H506" i="1"/>
  <c r="G506" i="1"/>
  <c r="F506" i="1"/>
  <c r="P506" i="1" s="1"/>
  <c r="Q506" i="1" s="1"/>
  <c r="C506" i="1"/>
  <c r="J505" i="1"/>
  <c r="I505" i="1"/>
  <c r="H505" i="1"/>
  <c r="G505" i="1"/>
  <c r="F505" i="1"/>
  <c r="P505" i="1" s="1"/>
  <c r="Q505" i="1" s="1"/>
  <c r="C505" i="1"/>
  <c r="J504" i="1"/>
  <c r="I504" i="1"/>
  <c r="H504" i="1"/>
  <c r="G504" i="1"/>
  <c r="F504" i="1"/>
  <c r="P504" i="1" s="1"/>
  <c r="Q504" i="1" s="1"/>
  <c r="C504" i="1"/>
  <c r="J503" i="1"/>
  <c r="I503" i="1"/>
  <c r="H503" i="1"/>
  <c r="G503" i="1"/>
  <c r="F503" i="1"/>
  <c r="P503" i="1" s="1"/>
  <c r="Q503" i="1" s="1"/>
  <c r="C503" i="1"/>
  <c r="J502" i="1"/>
  <c r="I502" i="1"/>
  <c r="H502" i="1"/>
  <c r="G502" i="1"/>
  <c r="F502" i="1"/>
  <c r="P502" i="1" s="1"/>
  <c r="Q502" i="1" s="1"/>
  <c r="C502" i="1"/>
  <c r="J501" i="1"/>
  <c r="I501" i="1"/>
  <c r="H501" i="1"/>
  <c r="G501" i="1"/>
  <c r="F501" i="1"/>
  <c r="P501" i="1" s="1"/>
  <c r="Q501" i="1" s="1"/>
  <c r="C501" i="1"/>
  <c r="J500" i="1"/>
  <c r="I500" i="1"/>
  <c r="H500" i="1"/>
  <c r="G500" i="1"/>
  <c r="F500" i="1"/>
  <c r="P500" i="1" s="1"/>
  <c r="Q500" i="1" s="1"/>
  <c r="C500" i="1"/>
  <c r="J499" i="1"/>
  <c r="I499" i="1"/>
  <c r="H499" i="1"/>
  <c r="G499" i="1"/>
  <c r="F499" i="1"/>
  <c r="P499" i="1" s="1"/>
  <c r="Q499" i="1" s="1"/>
  <c r="C499" i="1"/>
  <c r="J498" i="1"/>
  <c r="I498" i="1"/>
  <c r="H498" i="1"/>
  <c r="G498" i="1"/>
  <c r="F498" i="1"/>
  <c r="P498" i="1" s="1"/>
  <c r="Q498" i="1" s="1"/>
  <c r="C498" i="1"/>
  <c r="J497" i="1"/>
  <c r="I497" i="1"/>
  <c r="H497" i="1"/>
  <c r="G497" i="1"/>
  <c r="F497" i="1"/>
  <c r="P497" i="1" s="1"/>
  <c r="Q497" i="1" s="1"/>
  <c r="C497" i="1"/>
  <c r="J496" i="1"/>
  <c r="I496" i="1"/>
  <c r="H496" i="1"/>
  <c r="G496" i="1"/>
  <c r="F496" i="1"/>
  <c r="P496" i="1" s="1"/>
  <c r="Q496" i="1" s="1"/>
  <c r="C496" i="1"/>
  <c r="J495" i="1"/>
  <c r="I495" i="1"/>
  <c r="H495" i="1"/>
  <c r="G495" i="1"/>
  <c r="F495" i="1"/>
  <c r="P495" i="1" s="1"/>
  <c r="Q495" i="1" s="1"/>
  <c r="C495" i="1"/>
  <c r="J494" i="1"/>
  <c r="I494" i="1"/>
  <c r="H494" i="1"/>
  <c r="G494" i="1"/>
  <c r="F494" i="1"/>
  <c r="P494" i="1" s="1"/>
  <c r="Q494" i="1" s="1"/>
  <c r="C494" i="1"/>
  <c r="J493" i="1"/>
  <c r="I493" i="1"/>
  <c r="H493" i="1"/>
  <c r="G493" i="1"/>
  <c r="F493" i="1"/>
  <c r="P493" i="1" s="1"/>
  <c r="Q493" i="1" s="1"/>
  <c r="C493" i="1"/>
  <c r="J492" i="1"/>
  <c r="I492" i="1"/>
  <c r="H492" i="1"/>
  <c r="G492" i="1"/>
  <c r="F492" i="1"/>
  <c r="P492" i="1" s="1"/>
  <c r="Q492" i="1" s="1"/>
  <c r="C492" i="1"/>
  <c r="J491" i="1"/>
  <c r="I491" i="1"/>
  <c r="H491" i="1"/>
  <c r="G491" i="1"/>
  <c r="F491" i="1"/>
  <c r="P491" i="1" s="1"/>
  <c r="Q491" i="1" s="1"/>
  <c r="C491" i="1"/>
  <c r="J490" i="1"/>
  <c r="I490" i="1"/>
  <c r="H490" i="1"/>
  <c r="G490" i="1"/>
  <c r="F490" i="1"/>
  <c r="P490" i="1" s="1"/>
  <c r="Q490" i="1" s="1"/>
  <c r="C490" i="1"/>
  <c r="J489" i="1"/>
  <c r="I489" i="1"/>
  <c r="H489" i="1"/>
  <c r="G489" i="1"/>
  <c r="F489" i="1"/>
  <c r="P489" i="1" s="1"/>
  <c r="Q489" i="1" s="1"/>
  <c r="C489" i="1"/>
  <c r="J488" i="1"/>
  <c r="I488" i="1"/>
  <c r="H488" i="1"/>
  <c r="G488" i="1"/>
  <c r="F488" i="1"/>
  <c r="P488" i="1" s="1"/>
  <c r="Q488" i="1" s="1"/>
  <c r="C488" i="1"/>
  <c r="J487" i="1"/>
  <c r="I487" i="1"/>
  <c r="H487" i="1"/>
  <c r="G487" i="1"/>
  <c r="F487" i="1"/>
  <c r="P487" i="1" s="1"/>
  <c r="Q487" i="1" s="1"/>
  <c r="C487" i="1"/>
  <c r="J486" i="1"/>
  <c r="I486" i="1"/>
  <c r="H486" i="1"/>
  <c r="G486" i="1"/>
  <c r="F486" i="1"/>
  <c r="P486" i="1" s="1"/>
  <c r="Q486" i="1" s="1"/>
  <c r="C486" i="1"/>
  <c r="J485" i="1"/>
  <c r="I485" i="1"/>
  <c r="H485" i="1"/>
  <c r="G485" i="1"/>
  <c r="F485" i="1"/>
  <c r="P485" i="1" s="1"/>
  <c r="Q485" i="1" s="1"/>
  <c r="C485" i="1"/>
  <c r="J484" i="1"/>
  <c r="I484" i="1"/>
  <c r="H484" i="1"/>
  <c r="G484" i="1"/>
  <c r="F484" i="1"/>
  <c r="P484" i="1" s="1"/>
  <c r="Q484" i="1" s="1"/>
  <c r="C484" i="1"/>
  <c r="J483" i="1"/>
  <c r="I483" i="1"/>
  <c r="H483" i="1"/>
  <c r="G483" i="1"/>
  <c r="F483" i="1"/>
  <c r="P483" i="1" s="1"/>
  <c r="Q483" i="1" s="1"/>
  <c r="C483" i="1"/>
  <c r="J482" i="1"/>
  <c r="I482" i="1"/>
  <c r="H482" i="1"/>
  <c r="G482" i="1"/>
  <c r="F482" i="1"/>
  <c r="P482" i="1" s="1"/>
  <c r="Q482" i="1" s="1"/>
  <c r="C482" i="1"/>
  <c r="J481" i="1"/>
  <c r="I481" i="1"/>
  <c r="H481" i="1"/>
  <c r="G481" i="1"/>
  <c r="F481" i="1"/>
  <c r="P481" i="1" s="1"/>
  <c r="Q481" i="1" s="1"/>
  <c r="C481" i="1"/>
  <c r="J480" i="1"/>
  <c r="I480" i="1"/>
  <c r="H480" i="1"/>
  <c r="G480" i="1"/>
  <c r="F480" i="1"/>
  <c r="P480" i="1" s="1"/>
  <c r="Q480" i="1" s="1"/>
  <c r="C480" i="1"/>
  <c r="J479" i="1"/>
  <c r="I479" i="1"/>
  <c r="H479" i="1"/>
  <c r="G479" i="1"/>
  <c r="F479" i="1"/>
  <c r="P479" i="1" s="1"/>
  <c r="Q479" i="1" s="1"/>
  <c r="C479" i="1"/>
  <c r="J478" i="1"/>
  <c r="I478" i="1"/>
  <c r="H478" i="1"/>
  <c r="G478" i="1"/>
  <c r="F478" i="1"/>
  <c r="P478" i="1" s="1"/>
  <c r="Q478" i="1" s="1"/>
  <c r="C478" i="1"/>
  <c r="J477" i="1"/>
  <c r="I477" i="1"/>
  <c r="H477" i="1"/>
  <c r="G477" i="1"/>
  <c r="F477" i="1"/>
  <c r="P477" i="1" s="1"/>
  <c r="Q477" i="1" s="1"/>
  <c r="C477" i="1"/>
  <c r="J476" i="1"/>
  <c r="I476" i="1"/>
  <c r="H476" i="1"/>
  <c r="G476" i="1"/>
  <c r="F476" i="1"/>
  <c r="P476" i="1" s="1"/>
  <c r="Q476" i="1" s="1"/>
  <c r="C476" i="1"/>
  <c r="J475" i="1"/>
  <c r="I475" i="1"/>
  <c r="H475" i="1"/>
  <c r="G475" i="1"/>
  <c r="F475" i="1"/>
  <c r="P475" i="1" s="1"/>
  <c r="Q475" i="1" s="1"/>
  <c r="C475" i="1"/>
  <c r="J474" i="1"/>
  <c r="I474" i="1"/>
  <c r="H474" i="1"/>
  <c r="G474" i="1"/>
  <c r="F474" i="1"/>
  <c r="P474" i="1" s="1"/>
  <c r="Q474" i="1" s="1"/>
  <c r="C474" i="1"/>
  <c r="J473" i="1"/>
  <c r="I473" i="1"/>
  <c r="H473" i="1"/>
  <c r="G473" i="1"/>
  <c r="F473" i="1"/>
  <c r="P473" i="1" s="1"/>
  <c r="Q473" i="1" s="1"/>
  <c r="C473" i="1"/>
  <c r="J472" i="1"/>
  <c r="I472" i="1"/>
  <c r="H472" i="1"/>
  <c r="G472" i="1"/>
  <c r="F472" i="1"/>
  <c r="P472" i="1" s="1"/>
  <c r="Q472" i="1" s="1"/>
  <c r="C472" i="1"/>
  <c r="J471" i="1"/>
  <c r="I471" i="1"/>
  <c r="H471" i="1"/>
  <c r="G471" i="1"/>
  <c r="F471" i="1"/>
  <c r="P471" i="1" s="1"/>
  <c r="Q471" i="1" s="1"/>
  <c r="C471" i="1"/>
  <c r="J470" i="1"/>
  <c r="I470" i="1"/>
  <c r="H470" i="1"/>
  <c r="G470" i="1"/>
  <c r="F470" i="1"/>
  <c r="P470" i="1" s="1"/>
  <c r="Q470" i="1" s="1"/>
  <c r="C470" i="1"/>
  <c r="J469" i="1"/>
  <c r="I469" i="1"/>
  <c r="H469" i="1"/>
  <c r="G469" i="1"/>
  <c r="F469" i="1"/>
  <c r="P469" i="1" s="1"/>
  <c r="Q469" i="1" s="1"/>
  <c r="C469" i="1"/>
  <c r="J468" i="1"/>
  <c r="I468" i="1"/>
  <c r="H468" i="1"/>
  <c r="G468" i="1"/>
  <c r="F468" i="1"/>
  <c r="P468" i="1" s="1"/>
  <c r="Q468" i="1" s="1"/>
  <c r="C468" i="1"/>
  <c r="J467" i="1"/>
  <c r="I467" i="1"/>
  <c r="H467" i="1"/>
  <c r="G467" i="1"/>
  <c r="F467" i="1"/>
  <c r="P467" i="1" s="1"/>
  <c r="Q467" i="1" s="1"/>
  <c r="C467" i="1"/>
  <c r="J466" i="1"/>
  <c r="I466" i="1"/>
  <c r="H466" i="1"/>
  <c r="G466" i="1"/>
  <c r="F466" i="1"/>
  <c r="P466" i="1" s="1"/>
  <c r="Q466" i="1" s="1"/>
  <c r="C466" i="1"/>
  <c r="J465" i="1"/>
  <c r="I465" i="1"/>
  <c r="H465" i="1"/>
  <c r="G465" i="1"/>
  <c r="F465" i="1"/>
  <c r="P465" i="1" s="1"/>
  <c r="Q465" i="1" s="1"/>
  <c r="C465" i="1"/>
  <c r="J464" i="1"/>
  <c r="I464" i="1"/>
  <c r="H464" i="1"/>
  <c r="G464" i="1"/>
  <c r="F464" i="1"/>
  <c r="P464" i="1" s="1"/>
  <c r="Q464" i="1" s="1"/>
  <c r="C464" i="1"/>
  <c r="J463" i="1"/>
  <c r="I463" i="1"/>
  <c r="H463" i="1"/>
  <c r="G463" i="1"/>
  <c r="F463" i="1"/>
  <c r="P463" i="1" s="1"/>
  <c r="Q463" i="1" s="1"/>
  <c r="C463" i="1"/>
  <c r="J462" i="1"/>
  <c r="I462" i="1"/>
  <c r="H462" i="1"/>
  <c r="G462" i="1"/>
  <c r="F462" i="1"/>
  <c r="P462" i="1" s="1"/>
  <c r="Q462" i="1" s="1"/>
  <c r="C462" i="1"/>
  <c r="J461" i="1"/>
  <c r="I461" i="1"/>
  <c r="H461" i="1"/>
  <c r="G461" i="1"/>
  <c r="F461" i="1"/>
  <c r="P461" i="1" s="1"/>
  <c r="Q461" i="1" s="1"/>
  <c r="C461" i="1"/>
  <c r="J460" i="1"/>
  <c r="I460" i="1"/>
  <c r="H460" i="1"/>
  <c r="G460" i="1"/>
  <c r="F460" i="1"/>
  <c r="P460" i="1" s="1"/>
  <c r="Q460" i="1" s="1"/>
  <c r="C460" i="1"/>
  <c r="J459" i="1"/>
  <c r="I459" i="1"/>
  <c r="H459" i="1"/>
  <c r="G459" i="1"/>
  <c r="F459" i="1"/>
  <c r="P459" i="1" s="1"/>
  <c r="Q459" i="1" s="1"/>
  <c r="C459" i="1"/>
  <c r="J458" i="1"/>
  <c r="I458" i="1"/>
  <c r="H458" i="1"/>
  <c r="G458" i="1"/>
  <c r="F458" i="1"/>
  <c r="P458" i="1" s="1"/>
  <c r="Q458" i="1" s="1"/>
  <c r="C458" i="1"/>
  <c r="J457" i="1"/>
  <c r="I457" i="1"/>
  <c r="H457" i="1"/>
  <c r="G457" i="1"/>
  <c r="F457" i="1"/>
  <c r="P457" i="1" s="1"/>
  <c r="Q457" i="1" s="1"/>
  <c r="C457" i="1"/>
  <c r="J456" i="1"/>
  <c r="I456" i="1"/>
  <c r="H456" i="1"/>
  <c r="G456" i="1"/>
  <c r="F456" i="1"/>
  <c r="P456" i="1" s="1"/>
  <c r="Q456" i="1" s="1"/>
  <c r="C456" i="1"/>
  <c r="J455" i="1"/>
  <c r="I455" i="1"/>
  <c r="H455" i="1"/>
  <c r="G455" i="1"/>
  <c r="F455" i="1"/>
  <c r="P455" i="1" s="1"/>
  <c r="Q455" i="1" s="1"/>
  <c r="C455" i="1"/>
  <c r="J454" i="1"/>
  <c r="I454" i="1"/>
  <c r="H454" i="1"/>
  <c r="G454" i="1"/>
  <c r="F454" i="1"/>
  <c r="P454" i="1" s="1"/>
  <c r="Q454" i="1" s="1"/>
  <c r="C454" i="1"/>
  <c r="J453" i="1"/>
  <c r="I453" i="1"/>
  <c r="H453" i="1"/>
  <c r="G453" i="1"/>
  <c r="F453" i="1"/>
  <c r="P453" i="1" s="1"/>
  <c r="Q453" i="1" s="1"/>
  <c r="C453" i="1"/>
  <c r="J452" i="1"/>
  <c r="I452" i="1"/>
  <c r="H452" i="1"/>
  <c r="G452" i="1"/>
  <c r="F452" i="1"/>
  <c r="P452" i="1" s="1"/>
  <c r="Q452" i="1" s="1"/>
  <c r="C452" i="1"/>
  <c r="J451" i="1"/>
  <c r="I451" i="1"/>
  <c r="H451" i="1"/>
  <c r="G451" i="1"/>
  <c r="F451" i="1"/>
  <c r="P451" i="1" s="1"/>
  <c r="Q451" i="1" s="1"/>
  <c r="C451" i="1"/>
  <c r="J450" i="1"/>
  <c r="I450" i="1"/>
  <c r="H450" i="1"/>
  <c r="G450" i="1"/>
  <c r="F450" i="1"/>
  <c r="P450" i="1" s="1"/>
  <c r="Q450" i="1" s="1"/>
  <c r="C450" i="1"/>
  <c r="J449" i="1"/>
  <c r="I449" i="1"/>
  <c r="H449" i="1"/>
  <c r="G449" i="1"/>
  <c r="F449" i="1"/>
  <c r="P449" i="1" s="1"/>
  <c r="Q449" i="1" s="1"/>
  <c r="C449" i="1"/>
  <c r="J448" i="1"/>
  <c r="I448" i="1"/>
  <c r="H448" i="1"/>
  <c r="G448" i="1"/>
  <c r="F448" i="1"/>
  <c r="P448" i="1" s="1"/>
  <c r="Q448" i="1" s="1"/>
  <c r="C448" i="1"/>
  <c r="J447" i="1"/>
  <c r="I447" i="1"/>
  <c r="H447" i="1"/>
  <c r="G447" i="1"/>
  <c r="F447" i="1"/>
  <c r="P447" i="1" s="1"/>
  <c r="Q447" i="1" s="1"/>
  <c r="C447" i="1"/>
  <c r="J446" i="1"/>
  <c r="I446" i="1"/>
  <c r="H446" i="1"/>
  <c r="G446" i="1"/>
  <c r="F446" i="1"/>
  <c r="P446" i="1" s="1"/>
  <c r="Q446" i="1" s="1"/>
  <c r="C446" i="1"/>
  <c r="J445" i="1"/>
  <c r="I445" i="1"/>
  <c r="H445" i="1"/>
  <c r="G445" i="1"/>
  <c r="F445" i="1"/>
  <c r="P445" i="1" s="1"/>
  <c r="Q445" i="1" s="1"/>
  <c r="C445" i="1"/>
  <c r="J444" i="1"/>
  <c r="I444" i="1"/>
  <c r="H444" i="1"/>
  <c r="G444" i="1"/>
  <c r="F444" i="1"/>
  <c r="P444" i="1" s="1"/>
  <c r="Q444" i="1" s="1"/>
  <c r="C444" i="1"/>
  <c r="J443" i="1"/>
  <c r="I443" i="1"/>
  <c r="H443" i="1"/>
  <c r="G443" i="1"/>
  <c r="F443" i="1"/>
  <c r="P443" i="1" s="1"/>
  <c r="Q443" i="1" s="1"/>
  <c r="C443" i="1"/>
  <c r="J442" i="1"/>
  <c r="I442" i="1"/>
  <c r="H442" i="1"/>
  <c r="G442" i="1"/>
  <c r="F442" i="1"/>
  <c r="P442" i="1" s="1"/>
  <c r="Q442" i="1" s="1"/>
  <c r="C442" i="1"/>
  <c r="J441" i="1"/>
  <c r="I441" i="1"/>
  <c r="H441" i="1"/>
  <c r="G441" i="1"/>
  <c r="F441" i="1"/>
  <c r="P441" i="1" s="1"/>
  <c r="Q441" i="1" s="1"/>
  <c r="C441" i="1"/>
  <c r="J440" i="1"/>
  <c r="I440" i="1"/>
  <c r="H440" i="1"/>
  <c r="G440" i="1"/>
  <c r="F440" i="1"/>
  <c r="P440" i="1" s="1"/>
  <c r="Q440" i="1" s="1"/>
  <c r="C440" i="1"/>
  <c r="J439" i="1"/>
  <c r="I439" i="1"/>
  <c r="H439" i="1"/>
  <c r="G439" i="1"/>
  <c r="F439" i="1"/>
  <c r="P439" i="1" s="1"/>
  <c r="Q439" i="1" s="1"/>
  <c r="C439" i="1"/>
  <c r="J438" i="1"/>
  <c r="I438" i="1"/>
  <c r="H438" i="1"/>
  <c r="G438" i="1"/>
  <c r="F438" i="1"/>
  <c r="P438" i="1" s="1"/>
  <c r="Q438" i="1" s="1"/>
  <c r="C438" i="1"/>
  <c r="J437" i="1"/>
  <c r="I437" i="1"/>
  <c r="H437" i="1"/>
  <c r="G437" i="1"/>
  <c r="F437" i="1"/>
  <c r="P437" i="1" s="1"/>
  <c r="Q437" i="1" s="1"/>
  <c r="C437" i="1"/>
  <c r="J436" i="1"/>
  <c r="I436" i="1"/>
  <c r="H436" i="1"/>
  <c r="G436" i="1"/>
  <c r="F436" i="1"/>
  <c r="P436" i="1" s="1"/>
  <c r="Q436" i="1" s="1"/>
  <c r="C436" i="1"/>
  <c r="J435" i="1"/>
  <c r="I435" i="1"/>
  <c r="H435" i="1"/>
  <c r="G435" i="1"/>
  <c r="F435" i="1"/>
  <c r="P435" i="1" s="1"/>
  <c r="Q435" i="1" s="1"/>
  <c r="C435" i="1"/>
  <c r="J434" i="1"/>
  <c r="I434" i="1"/>
  <c r="H434" i="1"/>
  <c r="G434" i="1"/>
  <c r="F434" i="1"/>
  <c r="P434" i="1" s="1"/>
  <c r="Q434" i="1" s="1"/>
  <c r="C434" i="1"/>
  <c r="J433" i="1"/>
  <c r="I433" i="1"/>
  <c r="H433" i="1"/>
  <c r="G433" i="1"/>
  <c r="F433" i="1"/>
  <c r="P433" i="1" s="1"/>
  <c r="Q433" i="1" s="1"/>
  <c r="C433" i="1"/>
  <c r="J432" i="1"/>
  <c r="I432" i="1"/>
  <c r="H432" i="1"/>
  <c r="G432" i="1"/>
  <c r="F432" i="1"/>
  <c r="P432" i="1" s="1"/>
  <c r="Q432" i="1" s="1"/>
  <c r="C432" i="1"/>
  <c r="J431" i="1"/>
  <c r="I431" i="1"/>
  <c r="H431" i="1"/>
  <c r="G431" i="1"/>
  <c r="F431" i="1"/>
  <c r="P431" i="1" s="1"/>
  <c r="Q431" i="1" s="1"/>
  <c r="C431" i="1"/>
  <c r="J430" i="1"/>
  <c r="I430" i="1"/>
  <c r="H430" i="1"/>
  <c r="G430" i="1"/>
  <c r="F430" i="1"/>
  <c r="P430" i="1" s="1"/>
  <c r="Q430" i="1" s="1"/>
  <c r="C430" i="1"/>
  <c r="J429" i="1"/>
  <c r="I429" i="1"/>
  <c r="H429" i="1"/>
  <c r="G429" i="1"/>
  <c r="F429" i="1"/>
  <c r="P429" i="1" s="1"/>
  <c r="Q429" i="1" s="1"/>
  <c r="C429" i="1"/>
  <c r="J428" i="1"/>
  <c r="I428" i="1"/>
  <c r="H428" i="1"/>
  <c r="G428" i="1"/>
  <c r="F428" i="1"/>
  <c r="P428" i="1" s="1"/>
  <c r="Q428" i="1" s="1"/>
  <c r="C428" i="1"/>
  <c r="J427" i="1"/>
  <c r="I427" i="1"/>
  <c r="H427" i="1"/>
  <c r="G427" i="1"/>
  <c r="F427" i="1"/>
  <c r="P427" i="1" s="1"/>
  <c r="Q427" i="1" s="1"/>
  <c r="C427" i="1"/>
  <c r="J426" i="1"/>
  <c r="I426" i="1"/>
  <c r="H426" i="1"/>
  <c r="G426" i="1"/>
  <c r="F426" i="1"/>
  <c r="P426" i="1" s="1"/>
  <c r="Q426" i="1" s="1"/>
  <c r="C426" i="1"/>
  <c r="J425" i="1"/>
  <c r="I425" i="1"/>
  <c r="H425" i="1"/>
  <c r="G425" i="1"/>
  <c r="F425" i="1"/>
  <c r="P425" i="1" s="1"/>
  <c r="Q425" i="1" s="1"/>
  <c r="C425" i="1"/>
  <c r="J424" i="1"/>
  <c r="I424" i="1"/>
  <c r="H424" i="1"/>
  <c r="G424" i="1"/>
  <c r="F424" i="1"/>
  <c r="P424" i="1" s="1"/>
  <c r="Q424" i="1" s="1"/>
  <c r="C424" i="1"/>
  <c r="J423" i="1"/>
  <c r="I423" i="1"/>
  <c r="H423" i="1"/>
  <c r="G423" i="1"/>
  <c r="F423" i="1"/>
  <c r="P423" i="1" s="1"/>
  <c r="Q423" i="1" s="1"/>
  <c r="C423" i="1"/>
  <c r="J422" i="1"/>
  <c r="I422" i="1"/>
  <c r="H422" i="1"/>
  <c r="G422" i="1"/>
  <c r="F422" i="1"/>
  <c r="P422" i="1" s="1"/>
  <c r="Q422" i="1" s="1"/>
  <c r="C422" i="1"/>
  <c r="J421" i="1"/>
  <c r="I421" i="1"/>
  <c r="H421" i="1"/>
  <c r="G421" i="1"/>
  <c r="F421" i="1"/>
  <c r="P421" i="1" s="1"/>
  <c r="Q421" i="1" s="1"/>
  <c r="C421" i="1"/>
  <c r="J420" i="1"/>
  <c r="I420" i="1"/>
  <c r="H420" i="1"/>
  <c r="G420" i="1"/>
  <c r="F420" i="1"/>
  <c r="P420" i="1" s="1"/>
  <c r="Q420" i="1" s="1"/>
  <c r="C420" i="1"/>
  <c r="J419" i="1"/>
  <c r="I419" i="1"/>
  <c r="H419" i="1"/>
  <c r="G419" i="1"/>
  <c r="F419" i="1"/>
  <c r="P419" i="1" s="1"/>
  <c r="Q419" i="1" s="1"/>
  <c r="C419" i="1"/>
  <c r="J418" i="1"/>
  <c r="I418" i="1"/>
  <c r="H418" i="1"/>
  <c r="G418" i="1"/>
  <c r="F418" i="1"/>
  <c r="P418" i="1" s="1"/>
  <c r="Q418" i="1" s="1"/>
  <c r="C418" i="1"/>
  <c r="J417" i="1"/>
  <c r="I417" i="1"/>
  <c r="H417" i="1"/>
  <c r="G417" i="1"/>
  <c r="F417" i="1"/>
  <c r="P417" i="1" s="1"/>
  <c r="Q417" i="1" s="1"/>
  <c r="C417" i="1"/>
  <c r="J416" i="1"/>
  <c r="I416" i="1"/>
  <c r="H416" i="1"/>
  <c r="G416" i="1"/>
  <c r="F416" i="1"/>
  <c r="P416" i="1" s="1"/>
  <c r="Q416" i="1" s="1"/>
  <c r="C416" i="1"/>
  <c r="J415" i="1"/>
  <c r="I415" i="1"/>
  <c r="H415" i="1"/>
  <c r="G415" i="1"/>
  <c r="F415" i="1"/>
  <c r="P415" i="1" s="1"/>
  <c r="Q415" i="1" s="1"/>
  <c r="C415" i="1"/>
  <c r="J414" i="1"/>
  <c r="I414" i="1"/>
  <c r="H414" i="1"/>
  <c r="G414" i="1"/>
  <c r="F414" i="1"/>
  <c r="P414" i="1" s="1"/>
  <c r="Q414" i="1" s="1"/>
  <c r="C414" i="1"/>
  <c r="J413" i="1"/>
  <c r="I413" i="1"/>
  <c r="H413" i="1"/>
  <c r="G413" i="1"/>
  <c r="F413" i="1"/>
  <c r="P413" i="1" s="1"/>
  <c r="Q413" i="1" s="1"/>
  <c r="C413" i="1"/>
  <c r="J412" i="1"/>
  <c r="I412" i="1"/>
  <c r="H412" i="1"/>
  <c r="G412" i="1"/>
  <c r="F412" i="1"/>
  <c r="P412" i="1" s="1"/>
  <c r="Q412" i="1" s="1"/>
  <c r="C412" i="1"/>
  <c r="J411" i="1"/>
  <c r="I411" i="1"/>
  <c r="H411" i="1"/>
  <c r="G411" i="1"/>
  <c r="F411" i="1"/>
  <c r="P411" i="1" s="1"/>
  <c r="Q411" i="1" s="1"/>
  <c r="C411" i="1"/>
  <c r="J410" i="1"/>
  <c r="I410" i="1"/>
  <c r="H410" i="1"/>
  <c r="G410" i="1"/>
  <c r="F410" i="1"/>
  <c r="P410" i="1" s="1"/>
  <c r="Q410" i="1" s="1"/>
  <c r="C410" i="1"/>
  <c r="J409" i="1"/>
  <c r="I409" i="1"/>
  <c r="H409" i="1"/>
  <c r="G409" i="1"/>
  <c r="F409" i="1"/>
  <c r="P409" i="1" s="1"/>
  <c r="Q409" i="1" s="1"/>
  <c r="C409" i="1"/>
  <c r="J408" i="1"/>
  <c r="I408" i="1"/>
  <c r="H408" i="1"/>
  <c r="G408" i="1"/>
  <c r="F408" i="1"/>
  <c r="P408" i="1" s="1"/>
  <c r="Q408" i="1" s="1"/>
  <c r="C408" i="1"/>
  <c r="J407" i="1"/>
  <c r="I407" i="1"/>
  <c r="H407" i="1"/>
  <c r="G407" i="1"/>
  <c r="F407" i="1"/>
  <c r="P407" i="1" s="1"/>
  <c r="Q407" i="1" s="1"/>
  <c r="C407" i="1"/>
  <c r="J406" i="1"/>
  <c r="I406" i="1"/>
  <c r="H406" i="1"/>
  <c r="G406" i="1"/>
  <c r="F406" i="1"/>
  <c r="P406" i="1" s="1"/>
  <c r="Q406" i="1" s="1"/>
  <c r="C406" i="1"/>
  <c r="J405" i="1"/>
  <c r="I405" i="1"/>
  <c r="H405" i="1"/>
  <c r="G405" i="1"/>
  <c r="F405" i="1"/>
  <c r="P405" i="1" s="1"/>
  <c r="Q405" i="1" s="1"/>
  <c r="C405" i="1"/>
  <c r="J404" i="1"/>
  <c r="I404" i="1"/>
  <c r="H404" i="1"/>
  <c r="G404" i="1"/>
  <c r="F404" i="1"/>
  <c r="P404" i="1" s="1"/>
  <c r="Q404" i="1" s="1"/>
  <c r="C404" i="1"/>
  <c r="J403" i="1"/>
  <c r="I403" i="1"/>
  <c r="H403" i="1"/>
  <c r="G403" i="1"/>
  <c r="F403" i="1"/>
  <c r="P403" i="1" s="1"/>
  <c r="Q403" i="1" s="1"/>
  <c r="C403" i="1"/>
  <c r="J402" i="1"/>
  <c r="I402" i="1"/>
  <c r="H402" i="1"/>
  <c r="G402" i="1"/>
  <c r="F402" i="1"/>
  <c r="P402" i="1" s="1"/>
  <c r="Q402" i="1" s="1"/>
  <c r="C402" i="1"/>
  <c r="J401" i="1"/>
  <c r="I401" i="1"/>
  <c r="H401" i="1"/>
  <c r="G401" i="1"/>
  <c r="F401" i="1"/>
  <c r="P401" i="1" s="1"/>
  <c r="Q401" i="1" s="1"/>
  <c r="C401" i="1"/>
  <c r="J400" i="1"/>
  <c r="I400" i="1"/>
  <c r="H400" i="1"/>
  <c r="G400" i="1"/>
  <c r="F400" i="1"/>
  <c r="P400" i="1" s="1"/>
  <c r="Q400" i="1" s="1"/>
  <c r="C400" i="1"/>
  <c r="J399" i="1"/>
  <c r="I399" i="1"/>
  <c r="H399" i="1"/>
  <c r="G399" i="1"/>
  <c r="F399" i="1"/>
  <c r="P399" i="1" s="1"/>
  <c r="Q399" i="1" s="1"/>
  <c r="C399" i="1"/>
  <c r="J398" i="1"/>
  <c r="I398" i="1"/>
  <c r="H398" i="1"/>
  <c r="G398" i="1"/>
  <c r="F398" i="1"/>
  <c r="P398" i="1" s="1"/>
  <c r="Q398" i="1" s="1"/>
  <c r="C398" i="1"/>
  <c r="J397" i="1"/>
  <c r="I397" i="1"/>
  <c r="H397" i="1"/>
  <c r="G397" i="1"/>
  <c r="F397" i="1"/>
  <c r="P397" i="1" s="1"/>
  <c r="Q397" i="1" s="1"/>
  <c r="C397" i="1"/>
  <c r="J396" i="1"/>
  <c r="I396" i="1"/>
  <c r="H396" i="1"/>
  <c r="G396" i="1"/>
  <c r="F396" i="1"/>
  <c r="P396" i="1" s="1"/>
  <c r="Q396" i="1" s="1"/>
  <c r="C396" i="1"/>
  <c r="J395" i="1"/>
  <c r="I395" i="1"/>
  <c r="H395" i="1"/>
  <c r="G395" i="1"/>
  <c r="F395" i="1"/>
  <c r="P395" i="1" s="1"/>
  <c r="Q395" i="1" s="1"/>
  <c r="C395" i="1"/>
  <c r="J394" i="1"/>
  <c r="I394" i="1"/>
  <c r="H394" i="1"/>
  <c r="G394" i="1"/>
  <c r="F394" i="1"/>
  <c r="P394" i="1" s="1"/>
  <c r="Q394" i="1" s="1"/>
  <c r="C394" i="1"/>
  <c r="J393" i="1"/>
  <c r="I393" i="1"/>
  <c r="H393" i="1"/>
  <c r="G393" i="1"/>
  <c r="F393" i="1"/>
  <c r="P393" i="1" s="1"/>
  <c r="Q393" i="1" s="1"/>
  <c r="C393" i="1"/>
  <c r="J392" i="1"/>
  <c r="I392" i="1"/>
  <c r="H392" i="1"/>
  <c r="G392" i="1"/>
  <c r="F392" i="1"/>
  <c r="P392" i="1" s="1"/>
  <c r="Q392" i="1" s="1"/>
  <c r="C392" i="1"/>
  <c r="J391" i="1"/>
  <c r="I391" i="1"/>
  <c r="H391" i="1"/>
  <c r="G391" i="1"/>
  <c r="F391" i="1"/>
  <c r="P391" i="1" s="1"/>
  <c r="Q391" i="1" s="1"/>
  <c r="C391" i="1"/>
  <c r="J390" i="1"/>
  <c r="I390" i="1"/>
  <c r="H390" i="1"/>
  <c r="G390" i="1"/>
  <c r="F390" i="1"/>
  <c r="P390" i="1" s="1"/>
  <c r="Q390" i="1" s="1"/>
  <c r="C390" i="1"/>
  <c r="J389" i="1"/>
  <c r="I389" i="1"/>
  <c r="H389" i="1"/>
  <c r="G389" i="1"/>
  <c r="F389" i="1"/>
  <c r="P389" i="1" s="1"/>
  <c r="Q389" i="1" s="1"/>
  <c r="C389" i="1"/>
  <c r="J388" i="1"/>
  <c r="I388" i="1"/>
  <c r="H388" i="1"/>
  <c r="G388" i="1"/>
  <c r="F388" i="1"/>
  <c r="P388" i="1" s="1"/>
  <c r="Q388" i="1" s="1"/>
  <c r="C388" i="1"/>
  <c r="J387" i="1"/>
  <c r="I387" i="1"/>
  <c r="H387" i="1"/>
  <c r="G387" i="1"/>
  <c r="F387" i="1"/>
  <c r="P387" i="1" s="1"/>
  <c r="Q387" i="1" s="1"/>
  <c r="C387" i="1"/>
  <c r="J386" i="1"/>
  <c r="I386" i="1"/>
  <c r="H386" i="1"/>
  <c r="G386" i="1"/>
  <c r="F386" i="1"/>
  <c r="P386" i="1" s="1"/>
  <c r="Q386" i="1" s="1"/>
  <c r="C386" i="1"/>
  <c r="J385" i="1"/>
  <c r="I385" i="1"/>
  <c r="H385" i="1"/>
  <c r="G385" i="1"/>
  <c r="F385" i="1"/>
  <c r="P385" i="1" s="1"/>
  <c r="Q385" i="1" s="1"/>
  <c r="C385" i="1"/>
  <c r="J384" i="1"/>
  <c r="I384" i="1"/>
  <c r="H384" i="1"/>
  <c r="G384" i="1"/>
  <c r="F384" i="1"/>
  <c r="P384" i="1" s="1"/>
  <c r="Q384" i="1" s="1"/>
  <c r="C384" i="1"/>
  <c r="J383" i="1"/>
  <c r="I383" i="1"/>
  <c r="H383" i="1"/>
  <c r="G383" i="1"/>
  <c r="F383" i="1"/>
  <c r="P383" i="1" s="1"/>
  <c r="Q383" i="1" s="1"/>
  <c r="C383" i="1"/>
  <c r="J382" i="1"/>
  <c r="I382" i="1"/>
  <c r="H382" i="1"/>
  <c r="G382" i="1"/>
  <c r="F382" i="1"/>
  <c r="P382" i="1" s="1"/>
  <c r="Q382" i="1" s="1"/>
  <c r="C382" i="1"/>
  <c r="J381" i="1"/>
  <c r="I381" i="1"/>
  <c r="H381" i="1"/>
  <c r="G381" i="1"/>
  <c r="F381" i="1"/>
  <c r="P381" i="1" s="1"/>
  <c r="Q381" i="1" s="1"/>
  <c r="C381" i="1"/>
  <c r="J380" i="1"/>
  <c r="I380" i="1"/>
  <c r="H380" i="1"/>
  <c r="G380" i="1"/>
  <c r="F380" i="1"/>
  <c r="P380" i="1" s="1"/>
  <c r="Q380" i="1" s="1"/>
  <c r="C380" i="1"/>
  <c r="J379" i="1"/>
  <c r="I379" i="1"/>
  <c r="H379" i="1"/>
  <c r="G379" i="1"/>
  <c r="F379" i="1"/>
  <c r="P379" i="1" s="1"/>
  <c r="Q379" i="1" s="1"/>
  <c r="C379" i="1"/>
  <c r="J378" i="1"/>
  <c r="I378" i="1"/>
  <c r="H378" i="1"/>
  <c r="G378" i="1"/>
  <c r="F378" i="1"/>
  <c r="P378" i="1" s="1"/>
  <c r="Q378" i="1" s="1"/>
  <c r="C378" i="1"/>
  <c r="J377" i="1"/>
  <c r="I377" i="1"/>
  <c r="H377" i="1"/>
  <c r="G377" i="1"/>
  <c r="F377" i="1"/>
  <c r="P377" i="1" s="1"/>
  <c r="Q377" i="1" s="1"/>
  <c r="C377" i="1"/>
  <c r="J376" i="1"/>
  <c r="I376" i="1"/>
  <c r="H376" i="1"/>
  <c r="G376" i="1"/>
  <c r="F376" i="1"/>
  <c r="P376" i="1" s="1"/>
  <c r="Q376" i="1" s="1"/>
  <c r="C376" i="1"/>
  <c r="J375" i="1"/>
  <c r="I375" i="1"/>
  <c r="H375" i="1"/>
  <c r="G375" i="1"/>
  <c r="F375" i="1"/>
  <c r="P375" i="1" s="1"/>
  <c r="Q375" i="1" s="1"/>
  <c r="C375" i="1"/>
  <c r="J374" i="1"/>
  <c r="I374" i="1"/>
  <c r="H374" i="1"/>
  <c r="G374" i="1"/>
  <c r="F374" i="1"/>
  <c r="P374" i="1" s="1"/>
  <c r="Q374" i="1" s="1"/>
  <c r="C374" i="1"/>
  <c r="J373" i="1"/>
  <c r="I373" i="1"/>
  <c r="H373" i="1"/>
  <c r="G373" i="1"/>
  <c r="F373" i="1"/>
  <c r="P373" i="1" s="1"/>
  <c r="Q373" i="1" s="1"/>
  <c r="C373" i="1"/>
  <c r="J372" i="1"/>
  <c r="I372" i="1"/>
  <c r="H372" i="1"/>
  <c r="G372" i="1"/>
  <c r="F372" i="1"/>
  <c r="P372" i="1" s="1"/>
  <c r="Q372" i="1" s="1"/>
  <c r="C372" i="1"/>
  <c r="J371" i="1"/>
  <c r="I371" i="1"/>
  <c r="H371" i="1"/>
  <c r="G371" i="1"/>
  <c r="F371" i="1"/>
  <c r="P371" i="1" s="1"/>
  <c r="Q371" i="1" s="1"/>
  <c r="C371" i="1"/>
  <c r="J370" i="1"/>
  <c r="I370" i="1"/>
  <c r="H370" i="1"/>
  <c r="G370" i="1"/>
  <c r="F370" i="1"/>
  <c r="P370" i="1" s="1"/>
  <c r="Q370" i="1" s="1"/>
  <c r="C370" i="1"/>
  <c r="J369" i="1"/>
  <c r="I369" i="1"/>
  <c r="H369" i="1"/>
  <c r="G369" i="1"/>
  <c r="F369" i="1"/>
  <c r="P369" i="1" s="1"/>
  <c r="Q369" i="1" s="1"/>
  <c r="C369" i="1"/>
  <c r="J368" i="1"/>
  <c r="I368" i="1"/>
  <c r="H368" i="1"/>
  <c r="G368" i="1"/>
  <c r="F368" i="1"/>
  <c r="P368" i="1" s="1"/>
  <c r="Q368" i="1" s="1"/>
  <c r="C368" i="1"/>
  <c r="J367" i="1"/>
  <c r="I367" i="1"/>
  <c r="H367" i="1"/>
  <c r="G367" i="1"/>
  <c r="F367" i="1"/>
  <c r="P367" i="1" s="1"/>
  <c r="Q367" i="1" s="1"/>
  <c r="C367" i="1"/>
  <c r="J366" i="1"/>
  <c r="I366" i="1"/>
  <c r="H366" i="1"/>
  <c r="G366" i="1"/>
  <c r="F366" i="1"/>
  <c r="P366" i="1" s="1"/>
  <c r="Q366" i="1" s="1"/>
  <c r="C366" i="1"/>
  <c r="J365" i="1"/>
  <c r="I365" i="1"/>
  <c r="H365" i="1"/>
  <c r="G365" i="1"/>
  <c r="F365" i="1"/>
  <c r="P365" i="1" s="1"/>
  <c r="Q365" i="1" s="1"/>
  <c r="C365" i="1"/>
  <c r="J364" i="1"/>
  <c r="I364" i="1"/>
  <c r="H364" i="1"/>
  <c r="G364" i="1"/>
  <c r="F364" i="1"/>
  <c r="P364" i="1" s="1"/>
  <c r="Q364" i="1" s="1"/>
  <c r="C364" i="1"/>
  <c r="J363" i="1"/>
  <c r="I363" i="1"/>
  <c r="H363" i="1"/>
  <c r="G363" i="1"/>
  <c r="F363" i="1"/>
  <c r="P363" i="1" s="1"/>
  <c r="Q363" i="1" s="1"/>
  <c r="C363" i="1"/>
  <c r="J362" i="1"/>
  <c r="I362" i="1"/>
  <c r="H362" i="1"/>
  <c r="G362" i="1"/>
  <c r="F362" i="1"/>
  <c r="P362" i="1" s="1"/>
  <c r="Q362" i="1" s="1"/>
  <c r="C362" i="1"/>
  <c r="J361" i="1"/>
  <c r="I361" i="1"/>
  <c r="H361" i="1"/>
  <c r="G361" i="1"/>
  <c r="F361" i="1"/>
  <c r="P361" i="1" s="1"/>
  <c r="Q361" i="1" s="1"/>
  <c r="C361" i="1"/>
  <c r="J360" i="1"/>
  <c r="I360" i="1"/>
  <c r="H360" i="1"/>
  <c r="G360" i="1"/>
  <c r="F360" i="1"/>
  <c r="P360" i="1" s="1"/>
  <c r="Q360" i="1" s="1"/>
  <c r="C360" i="1"/>
  <c r="J359" i="1"/>
  <c r="I359" i="1"/>
  <c r="H359" i="1"/>
  <c r="G359" i="1"/>
  <c r="F359" i="1"/>
  <c r="P359" i="1" s="1"/>
  <c r="Q359" i="1" s="1"/>
  <c r="C359" i="1"/>
  <c r="J358" i="1"/>
  <c r="I358" i="1"/>
  <c r="H358" i="1"/>
  <c r="G358" i="1"/>
  <c r="F358" i="1"/>
  <c r="P358" i="1" s="1"/>
  <c r="Q358" i="1" s="1"/>
  <c r="C358" i="1"/>
  <c r="J357" i="1"/>
  <c r="I357" i="1"/>
  <c r="H357" i="1"/>
  <c r="G357" i="1"/>
  <c r="F357" i="1"/>
  <c r="P357" i="1" s="1"/>
  <c r="Q357" i="1" s="1"/>
  <c r="C357" i="1"/>
  <c r="J356" i="1"/>
  <c r="I356" i="1"/>
  <c r="H356" i="1"/>
  <c r="G356" i="1"/>
  <c r="F356" i="1"/>
  <c r="P356" i="1" s="1"/>
  <c r="Q356" i="1" s="1"/>
  <c r="C356" i="1"/>
  <c r="J355" i="1"/>
  <c r="I355" i="1"/>
  <c r="H355" i="1"/>
  <c r="G355" i="1"/>
  <c r="F355" i="1"/>
  <c r="P355" i="1" s="1"/>
  <c r="Q355" i="1" s="1"/>
  <c r="C355" i="1"/>
  <c r="J354" i="1"/>
  <c r="I354" i="1"/>
  <c r="H354" i="1"/>
  <c r="G354" i="1"/>
  <c r="F354" i="1"/>
  <c r="P354" i="1" s="1"/>
  <c r="Q354" i="1" s="1"/>
  <c r="C354" i="1"/>
  <c r="J353" i="1"/>
  <c r="I353" i="1"/>
  <c r="H353" i="1"/>
  <c r="G353" i="1"/>
  <c r="F353" i="1"/>
  <c r="P353" i="1" s="1"/>
  <c r="Q353" i="1" s="1"/>
  <c r="C353" i="1"/>
  <c r="J352" i="1"/>
  <c r="I352" i="1"/>
  <c r="H352" i="1"/>
  <c r="G352" i="1"/>
  <c r="F352" i="1"/>
  <c r="P352" i="1" s="1"/>
  <c r="Q352" i="1" s="1"/>
  <c r="C352" i="1"/>
  <c r="J351" i="1"/>
  <c r="I351" i="1"/>
  <c r="H351" i="1"/>
  <c r="G351" i="1"/>
  <c r="F351" i="1"/>
  <c r="P351" i="1" s="1"/>
  <c r="Q351" i="1" s="1"/>
  <c r="C351" i="1"/>
  <c r="J350" i="1"/>
  <c r="I350" i="1"/>
  <c r="H350" i="1"/>
  <c r="G350" i="1"/>
  <c r="F350" i="1"/>
  <c r="P350" i="1" s="1"/>
  <c r="Q350" i="1" s="1"/>
  <c r="C350" i="1"/>
  <c r="J349" i="1"/>
  <c r="I349" i="1"/>
  <c r="H349" i="1"/>
  <c r="G349" i="1"/>
  <c r="F349" i="1"/>
  <c r="P349" i="1" s="1"/>
  <c r="Q349" i="1" s="1"/>
  <c r="C349" i="1"/>
  <c r="J348" i="1"/>
  <c r="I348" i="1"/>
  <c r="H348" i="1"/>
  <c r="G348" i="1"/>
  <c r="F348" i="1"/>
  <c r="P348" i="1" s="1"/>
  <c r="Q348" i="1" s="1"/>
  <c r="C348" i="1"/>
  <c r="J347" i="1"/>
  <c r="I347" i="1"/>
  <c r="H347" i="1"/>
  <c r="G347" i="1"/>
  <c r="F347" i="1"/>
  <c r="P347" i="1" s="1"/>
  <c r="Q347" i="1" s="1"/>
  <c r="C347" i="1"/>
  <c r="J346" i="1"/>
  <c r="I346" i="1"/>
  <c r="H346" i="1"/>
  <c r="G346" i="1"/>
  <c r="F346" i="1"/>
  <c r="P346" i="1" s="1"/>
  <c r="Q346" i="1" s="1"/>
  <c r="C346" i="1"/>
  <c r="J345" i="1"/>
  <c r="I345" i="1"/>
  <c r="H345" i="1"/>
  <c r="G345" i="1"/>
  <c r="F345" i="1"/>
  <c r="P345" i="1" s="1"/>
  <c r="Q345" i="1" s="1"/>
  <c r="C345" i="1"/>
  <c r="J344" i="1"/>
  <c r="I344" i="1"/>
  <c r="H344" i="1"/>
  <c r="G344" i="1"/>
  <c r="F344" i="1"/>
  <c r="P344" i="1" s="1"/>
  <c r="Q344" i="1" s="1"/>
  <c r="C344" i="1"/>
  <c r="J343" i="1"/>
  <c r="I343" i="1"/>
  <c r="H343" i="1"/>
  <c r="G343" i="1"/>
  <c r="F343" i="1"/>
  <c r="P343" i="1" s="1"/>
  <c r="Q343" i="1" s="1"/>
  <c r="C343" i="1"/>
  <c r="J342" i="1"/>
  <c r="I342" i="1"/>
  <c r="H342" i="1"/>
  <c r="G342" i="1"/>
  <c r="F342" i="1"/>
  <c r="P342" i="1" s="1"/>
  <c r="Q342" i="1" s="1"/>
  <c r="C342" i="1"/>
  <c r="J341" i="1"/>
  <c r="I341" i="1"/>
  <c r="H341" i="1"/>
  <c r="G341" i="1"/>
  <c r="F341" i="1"/>
  <c r="P341" i="1" s="1"/>
  <c r="Q341" i="1" s="1"/>
  <c r="C341" i="1"/>
  <c r="J340" i="1"/>
  <c r="I340" i="1"/>
  <c r="H340" i="1"/>
  <c r="G340" i="1"/>
  <c r="F340" i="1"/>
  <c r="P340" i="1" s="1"/>
  <c r="Q340" i="1" s="1"/>
  <c r="C340" i="1"/>
  <c r="J339" i="1"/>
  <c r="I339" i="1"/>
  <c r="H339" i="1"/>
  <c r="G339" i="1"/>
  <c r="F339" i="1"/>
  <c r="P339" i="1" s="1"/>
  <c r="Q339" i="1" s="1"/>
  <c r="C339" i="1"/>
  <c r="J338" i="1"/>
  <c r="I338" i="1"/>
  <c r="H338" i="1"/>
  <c r="G338" i="1"/>
  <c r="F338" i="1"/>
  <c r="P338" i="1" s="1"/>
  <c r="Q338" i="1" s="1"/>
  <c r="C338" i="1"/>
  <c r="J337" i="1"/>
  <c r="I337" i="1"/>
  <c r="H337" i="1"/>
  <c r="G337" i="1"/>
  <c r="F337" i="1"/>
  <c r="P337" i="1" s="1"/>
  <c r="Q337" i="1" s="1"/>
  <c r="C337" i="1"/>
  <c r="J336" i="1"/>
  <c r="I336" i="1"/>
  <c r="H336" i="1"/>
  <c r="G336" i="1"/>
  <c r="F336" i="1"/>
  <c r="P336" i="1" s="1"/>
  <c r="Q336" i="1" s="1"/>
  <c r="C336" i="1"/>
  <c r="J335" i="1"/>
  <c r="I335" i="1"/>
  <c r="H335" i="1"/>
  <c r="G335" i="1"/>
  <c r="F335" i="1"/>
  <c r="P335" i="1" s="1"/>
  <c r="Q335" i="1" s="1"/>
  <c r="C335" i="1"/>
  <c r="J334" i="1"/>
  <c r="I334" i="1"/>
  <c r="H334" i="1"/>
  <c r="G334" i="1"/>
  <c r="F334" i="1"/>
  <c r="P334" i="1" s="1"/>
  <c r="Q334" i="1" s="1"/>
  <c r="C334" i="1"/>
  <c r="J333" i="1"/>
  <c r="I333" i="1"/>
  <c r="H333" i="1"/>
  <c r="G333" i="1"/>
  <c r="F333" i="1"/>
  <c r="P333" i="1" s="1"/>
  <c r="Q333" i="1" s="1"/>
  <c r="C333" i="1"/>
  <c r="J332" i="1"/>
  <c r="I332" i="1"/>
  <c r="H332" i="1"/>
  <c r="G332" i="1"/>
  <c r="F332" i="1"/>
  <c r="P332" i="1" s="1"/>
  <c r="Q332" i="1" s="1"/>
  <c r="C332" i="1"/>
  <c r="J331" i="1"/>
  <c r="I331" i="1"/>
  <c r="H331" i="1"/>
  <c r="G331" i="1"/>
  <c r="F331" i="1"/>
  <c r="P331" i="1" s="1"/>
  <c r="Q331" i="1" s="1"/>
  <c r="C331" i="1"/>
  <c r="J330" i="1"/>
  <c r="I330" i="1"/>
  <c r="H330" i="1"/>
  <c r="G330" i="1"/>
  <c r="F330" i="1"/>
  <c r="P330" i="1" s="1"/>
  <c r="Q330" i="1" s="1"/>
  <c r="C330" i="1"/>
  <c r="J329" i="1"/>
  <c r="I329" i="1"/>
  <c r="H329" i="1"/>
  <c r="G329" i="1"/>
  <c r="F329" i="1"/>
  <c r="P329" i="1" s="1"/>
  <c r="Q329" i="1" s="1"/>
  <c r="C329" i="1"/>
  <c r="J328" i="1"/>
  <c r="I328" i="1"/>
  <c r="H328" i="1"/>
  <c r="G328" i="1"/>
  <c r="F328" i="1"/>
  <c r="P328" i="1" s="1"/>
  <c r="Q328" i="1" s="1"/>
  <c r="C328" i="1"/>
  <c r="J327" i="1"/>
  <c r="I327" i="1"/>
  <c r="H327" i="1"/>
  <c r="G327" i="1"/>
  <c r="F327" i="1"/>
  <c r="P327" i="1" s="1"/>
  <c r="Q327" i="1" s="1"/>
  <c r="C327" i="1"/>
  <c r="J326" i="1"/>
  <c r="I326" i="1"/>
  <c r="H326" i="1"/>
  <c r="G326" i="1"/>
  <c r="F326" i="1"/>
  <c r="P326" i="1" s="1"/>
  <c r="Q326" i="1" s="1"/>
  <c r="C326" i="1"/>
  <c r="J325" i="1"/>
  <c r="I325" i="1"/>
  <c r="H325" i="1"/>
  <c r="G325" i="1"/>
  <c r="F325" i="1"/>
  <c r="P325" i="1" s="1"/>
  <c r="Q325" i="1" s="1"/>
  <c r="C325" i="1"/>
  <c r="J324" i="1"/>
  <c r="I324" i="1"/>
  <c r="H324" i="1"/>
  <c r="G324" i="1"/>
  <c r="F324" i="1"/>
  <c r="P324" i="1" s="1"/>
  <c r="Q324" i="1" s="1"/>
  <c r="C324" i="1"/>
  <c r="J323" i="1"/>
  <c r="I323" i="1"/>
  <c r="H323" i="1"/>
  <c r="G323" i="1"/>
  <c r="F323" i="1"/>
  <c r="P323" i="1" s="1"/>
  <c r="Q323" i="1" s="1"/>
  <c r="C323" i="1"/>
  <c r="J322" i="1"/>
  <c r="I322" i="1"/>
  <c r="H322" i="1"/>
  <c r="G322" i="1"/>
  <c r="F322" i="1"/>
  <c r="P322" i="1" s="1"/>
  <c r="Q322" i="1" s="1"/>
  <c r="C322" i="1"/>
  <c r="J321" i="1"/>
  <c r="I321" i="1"/>
  <c r="H321" i="1"/>
  <c r="G321" i="1"/>
  <c r="F321" i="1"/>
  <c r="P321" i="1" s="1"/>
  <c r="Q321" i="1" s="1"/>
  <c r="C321" i="1"/>
  <c r="J320" i="1"/>
  <c r="I320" i="1"/>
  <c r="H320" i="1"/>
  <c r="G320" i="1"/>
  <c r="F320" i="1"/>
  <c r="P320" i="1" s="1"/>
  <c r="Q320" i="1" s="1"/>
  <c r="C320" i="1"/>
  <c r="J319" i="1"/>
  <c r="I319" i="1"/>
  <c r="H319" i="1"/>
  <c r="G319" i="1"/>
  <c r="F319" i="1"/>
  <c r="P319" i="1" s="1"/>
  <c r="Q319" i="1" s="1"/>
  <c r="C319" i="1"/>
  <c r="J318" i="1"/>
  <c r="I318" i="1"/>
  <c r="H318" i="1"/>
  <c r="G318" i="1"/>
  <c r="F318" i="1"/>
  <c r="P318" i="1" s="1"/>
  <c r="Q318" i="1" s="1"/>
  <c r="C318" i="1"/>
  <c r="J317" i="1"/>
  <c r="I317" i="1"/>
  <c r="H317" i="1"/>
  <c r="G317" i="1"/>
  <c r="F317" i="1"/>
  <c r="P317" i="1" s="1"/>
  <c r="Q317" i="1" s="1"/>
  <c r="C317" i="1"/>
  <c r="J316" i="1"/>
  <c r="I316" i="1"/>
  <c r="H316" i="1"/>
  <c r="G316" i="1"/>
  <c r="F316" i="1"/>
  <c r="P316" i="1" s="1"/>
  <c r="Q316" i="1" s="1"/>
  <c r="C316" i="1"/>
  <c r="J315" i="1"/>
  <c r="I315" i="1"/>
  <c r="H315" i="1"/>
  <c r="G315" i="1"/>
  <c r="F315" i="1"/>
  <c r="P315" i="1" s="1"/>
  <c r="Q315" i="1" s="1"/>
  <c r="C315" i="1"/>
  <c r="J314" i="1"/>
  <c r="I314" i="1"/>
  <c r="H314" i="1"/>
  <c r="G314" i="1"/>
  <c r="F314" i="1"/>
  <c r="P314" i="1" s="1"/>
  <c r="Q314" i="1" s="1"/>
  <c r="C314" i="1"/>
  <c r="J313" i="1"/>
  <c r="I313" i="1"/>
  <c r="H313" i="1"/>
  <c r="G313" i="1"/>
  <c r="F313" i="1"/>
  <c r="P313" i="1" s="1"/>
  <c r="Q313" i="1" s="1"/>
  <c r="C313" i="1"/>
  <c r="J312" i="1"/>
  <c r="I312" i="1"/>
  <c r="H312" i="1"/>
  <c r="G312" i="1"/>
  <c r="F312" i="1"/>
  <c r="P312" i="1" s="1"/>
  <c r="Q312" i="1" s="1"/>
  <c r="C312" i="1"/>
  <c r="J311" i="1"/>
  <c r="I311" i="1"/>
  <c r="H311" i="1"/>
  <c r="G311" i="1"/>
  <c r="F311" i="1"/>
  <c r="P311" i="1" s="1"/>
  <c r="Q311" i="1" s="1"/>
  <c r="C311" i="1"/>
  <c r="J310" i="1"/>
  <c r="I310" i="1"/>
  <c r="H310" i="1"/>
  <c r="G310" i="1"/>
  <c r="F310" i="1"/>
  <c r="P310" i="1" s="1"/>
  <c r="Q310" i="1" s="1"/>
  <c r="C310" i="1"/>
  <c r="J309" i="1"/>
  <c r="I309" i="1"/>
  <c r="H309" i="1"/>
  <c r="G309" i="1"/>
  <c r="F309" i="1"/>
  <c r="P309" i="1" s="1"/>
  <c r="Q309" i="1" s="1"/>
  <c r="C309" i="1"/>
  <c r="J308" i="1"/>
  <c r="I308" i="1"/>
  <c r="H308" i="1"/>
  <c r="G308" i="1"/>
  <c r="F308" i="1"/>
  <c r="P308" i="1" s="1"/>
  <c r="Q308" i="1" s="1"/>
  <c r="C308" i="1"/>
  <c r="J307" i="1"/>
  <c r="I307" i="1"/>
  <c r="H307" i="1"/>
  <c r="G307" i="1"/>
  <c r="F307" i="1"/>
  <c r="P307" i="1" s="1"/>
  <c r="Q307" i="1" s="1"/>
  <c r="C307" i="1"/>
  <c r="J306" i="1"/>
  <c r="I306" i="1"/>
  <c r="H306" i="1"/>
  <c r="G306" i="1"/>
  <c r="F306" i="1"/>
  <c r="P306" i="1" s="1"/>
  <c r="Q306" i="1" s="1"/>
  <c r="C306" i="1"/>
  <c r="J305" i="1"/>
  <c r="I305" i="1"/>
  <c r="H305" i="1"/>
  <c r="G305" i="1"/>
  <c r="F305" i="1"/>
  <c r="P305" i="1" s="1"/>
  <c r="Q305" i="1" s="1"/>
  <c r="C305" i="1"/>
  <c r="J304" i="1"/>
  <c r="I304" i="1"/>
  <c r="H304" i="1"/>
  <c r="G304" i="1"/>
  <c r="F304" i="1"/>
  <c r="P304" i="1" s="1"/>
  <c r="Q304" i="1" s="1"/>
  <c r="C304" i="1"/>
  <c r="J303" i="1"/>
  <c r="I303" i="1"/>
  <c r="H303" i="1"/>
  <c r="G303" i="1"/>
  <c r="F303" i="1"/>
  <c r="P303" i="1" s="1"/>
  <c r="Q303" i="1" s="1"/>
  <c r="C303" i="1"/>
  <c r="J302" i="1"/>
  <c r="I302" i="1"/>
  <c r="H302" i="1"/>
  <c r="G302" i="1"/>
  <c r="F302" i="1"/>
  <c r="P302" i="1" s="1"/>
  <c r="Q302" i="1" s="1"/>
  <c r="C302" i="1"/>
  <c r="J301" i="1"/>
  <c r="I301" i="1"/>
  <c r="H301" i="1"/>
  <c r="G301" i="1"/>
  <c r="F301" i="1"/>
  <c r="P301" i="1" s="1"/>
  <c r="Q301" i="1" s="1"/>
  <c r="C301" i="1"/>
  <c r="J300" i="1"/>
  <c r="I300" i="1"/>
  <c r="H300" i="1"/>
  <c r="G300" i="1"/>
  <c r="F300" i="1"/>
  <c r="P300" i="1" s="1"/>
  <c r="Q300" i="1" s="1"/>
  <c r="C300" i="1"/>
  <c r="J299" i="1"/>
  <c r="I299" i="1"/>
  <c r="H299" i="1"/>
  <c r="G299" i="1"/>
  <c r="F299" i="1"/>
  <c r="P299" i="1" s="1"/>
  <c r="Q299" i="1" s="1"/>
  <c r="C299" i="1"/>
  <c r="J298" i="1"/>
  <c r="I298" i="1"/>
  <c r="H298" i="1"/>
  <c r="G298" i="1"/>
  <c r="F298" i="1"/>
  <c r="P298" i="1" s="1"/>
  <c r="Q298" i="1" s="1"/>
  <c r="C298" i="1"/>
  <c r="J297" i="1"/>
  <c r="I297" i="1"/>
  <c r="H297" i="1"/>
  <c r="G297" i="1"/>
  <c r="F297" i="1"/>
  <c r="P297" i="1" s="1"/>
  <c r="Q297" i="1" s="1"/>
  <c r="C297" i="1"/>
  <c r="J296" i="1"/>
  <c r="I296" i="1"/>
  <c r="H296" i="1"/>
  <c r="G296" i="1"/>
  <c r="F296" i="1"/>
  <c r="P296" i="1" s="1"/>
  <c r="Q296" i="1" s="1"/>
  <c r="C296" i="1"/>
  <c r="J295" i="1"/>
  <c r="I295" i="1"/>
  <c r="H295" i="1"/>
  <c r="G295" i="1"/>
  <c r="F295" i="1"/>
  <c r="P295" i="1" s="1"/>
  <c r="Q295" i="1" s="1"/>
  <c r="C295" i="1"/>
  <c r="J294" i="1"/>
  <c r="I294" i="1"/>
  <c r="H294" i="1"/>
  <c r="G294" i="1"/>
  <c r="F294" i="1"/>
  <c r="P294" i="1" s="1"/>
  <c r="Q294" i="1" s="1"/>
  <c r="C294" i="1"/>
  <c r="J293" i="1"/>
  <c r="I293" i="1"/>
  <c r="H293" i="1"/>
  <c r="G293" i="1"/>
  <c r="F293" i="1"/>
  <c r="P293" i="1" s="1"/>
  <c r="Q293" i="1" s="1"/>
  <c r="C293" i="1"/>
  <c r="J292" i="1"/>
  <c r="I292" i="1"/>
  <c r="H292" i="1"/>
  <c r="G292" i="1"/>
  <c r="F292" i="1"/>
  <c r="P292" i="1" s="1"/>
  <c r="Q292" i="1" s="1"/>
  <c r="C292" i="1"/>
  <c r="J291" i="1"/>
  <c r="I291" i="1"/>
  <c r="H291" i="1"/>
  <c r="G291" i="1"/>
  <c r="F291" i="1"/>
  <c r="P291" i="1" s="1"/>
  <c r="Q291" i="1" s="1"/>
  <c r="C291" i="1"/>
  <c r="J290" i="1"/>
  <c r="I290" i="1"/>
  <c r="H290" i="1"/>
  <c r="G290" i="1"/>
  <c r="F290" i="1"/>
  <c r="P290" i="1" s="1"/>
  <c r="Q290" i="1" s="1"/>
  <c r="C290" i="1"/>
  <c r="J289" i="1"/>
  <c r="I289" i="1"/>
  <c r="H289" i="1"/>
  <c r="G289" i="1"/>
  <c r="F289" i="1"/>
  <c r="P289" i="1" s="1"/>
  <c r="Q289" i="1" s="1"/>
  <c r="C289" i="1"/>
  <c r="J288" i="1"/>
  <c r="I288" i="1"/>
  <c r="H288" i="1"/>
  <c r="G288" i="1"/>
  <c r="F288" i="1"/>
  <c r="P288" i="1" s="1"/>
  <c r="Q288" i="1" s="1"/>
  <c r="C288" i="1"/>
  <c r="J287" i="1"/>
  <c r="I287" i="1"/>
  <c r="H287" i="1"/>
  <c r="G287" i="1"/>
  <c r="F287" i="1"/>
  <c r="P287" i="1" s="1"/>
  <c r="Q287" i="1" s="1"/>
  <c r="C287" i="1"/>
  <c r="J286" i="1"/>
  <c r="I286" i="1"/>
  <c r="H286" i="1"/>
  <c r="G286" i="1"/>
  <c r="F286" i="1"/>
  <c r="P286" i="1" s="1"/>
  <c r="Q286" i="1" s="1"/>
  <c r="C286" i="1"/>
  <c r="J285" i="1"/>
  <c r="I285" i="1"/>
  <c r="H285" i="1"/>
  <c r="G285" i="1"/>
  <c r="F285" i="1"/>
  <c r="P285" i="1" s="1"/>
  <c r="Q285" i="1" s="1"/>
  <c r="C285" i="1"/>
  <c r="J284" i="1"/>
  <c r="I284" i="1"/>
  <c r="H284" i="1"/>
  <c r="G284" i="1"/>
  <c r="F284" i="1"/>
  <c r="P284" i="1" s="1"/>
  <c r="Q284" i="1" s="1"/>
  <c r="C284" i="1"/>
  <c r="J283" i="1"/>
  <c r="I283" i="1"/>
  <c r="H283" i="1"/>
  <c r="G283" i="1"/>
  <c r="F283" i="1"/>
  <c r="P283" i="1" s="1"/>
  <c r="Q283" i="1" s="1"/>
  <c r="C283" i="1"/>
  <c r="J282" i="1"/>
  <c r="I282" i="1"/>
  <c r="H282" i="1"/>
  <c r="G282" i="1"/>
  <c r="F282" i="1"/>
  <c r="P282" i="1" s="1"/>
  <c r="Q282" i="1" s="1"/>
  <c r="C282" i="1"/>
  <c r="J281" i="1"/>
  <c r="I281" i="1"/>
  <c r="H281" i="1"/>
  <c r="G281" i="1"/>
  <c r="F281" i="1"/>
  <c r="P281" i="1" s="1"/>
  <c r="Q281" i="1" s="1"/>
  <c r="C281" i="1"/>
  <c r="J280" i="1"/>
  <c r="I280" i="1"/>
  <c r="H280" i="1"/>
  <c r="G280" i="1"/>
  <c r="F280" i="1"/>
  <c r="P280" i="1" s="1"/>
  <c r="Q280" i="1" s="1"/>
  <c r="C280" i="1"/>
  <c r="J279" i="1"/>
  <c r="I279" i="1"/>
  <c r="H279" i="1"/>
  <c r="G279" i="1"/>
  <c r="F279" i="1"/>
  <c r="P279" i="1" s="1"/>
  <c r="Q279" i="1" s="1"/>
  <c r="C279" i="1"/>
  <c r="J278" i="1"/>
  <c r="I278" i="1"/>
  <c r="H278" i="1"/>
  <c r="G278" i="1"/>
  <c r="F278" i="1"/>
  <c r="P278" i="1" s="1"/>
  <c r="Q278" i="1" s="1"/>
  <c r="C278" i="1"/>
  <c r="J277" i="1"/>
  <c r="I277" i="1"/>
  <c r="H277" i="1"/>
  <c r="G277" i="1"/>
  <c r="F277" i="1"/>
  <c r="P277" i="1" s="1"/>
  <c r="Q277" i="1" s="1"/>
  <c r="C277" i="1"/>
  <c r="J276" i="1"/>
  <c r="I276" i="1"/>
  <c r="H276" i="1"/>
  <c r="G276" i="1"/>
  <c r="F276" i="1"/>
  <c r="P276" i="1" s="1"/>
  <c r="Q276" i="1" s="1"/>
  <c r="C276" i="1"/>
  <c r="J275" i="1"/>
  <c r="I275" i="1"/>
  <c r="H275" i="1"/>
  <c r="G275" i="1"/>
  <c r="F275" i="1"/>
  <c r="P275" i="1" s="1"/>
  <c r="Q275" i="1" s="1"/>
  <c r="C275" i="1"/>
  <c r="J274" i="1"/>
  <c r="I274" i="1"/>
  <c r="H274" i="1"/>
  <c r="G274" i="1"/>
  <c r="F274" i="1"/>
  <c r="P274" i="1" s="1"/>
  <c r="Q274" i="1" s="1"/>
  <c r="C274" i="1"/>
  <c r="J273" i="1"/>
  <c r="I273" i="1"/>
  <c r="H273" i="1"/>
  <c r="G273" i="1"/>
  <c r="F273" i="1"/>
  <c r="P273" i="1" s="1"/>
  <c r="Q273" i="1" s="1"/>
  <c r="C273" i="1"/>
  <c r="J272" i="1"/>
  <c r="I272" i="1"/>
  <c r="H272" i="1"/>
  <c r="G272" i="1"/>
  <c r="F272" i="1"/>
  <c r="P272" i="1" s="1"/>
  <c r="Q272" i="1" s="1"/>
  <c r="C272" i="1"/>
  <c r="J271" i="1"/>
  <c r="I271" i="1"/>
  <c r="H271" i="1"/>
  <c r="G271" i="1"/>
  <c r="F271" i="1"/>
  <c r="P271" i="1" s="1"/>
  <c r="Q271" i="1" s="1"/>
  <c r="C271" i="1"/>
  <c r="J270" i="1"/>
  <c r="I270" i="1"/>
  <c r="H270" i="1"/>
  <c r="G270" i="1"/>
  <c r="F270" i="1"/>
  <c r="P270" i="1" s="1"/>
  <c r="Q270" i="1" s="1"/>
  <c r="C270" i="1"/>
  <c r="J269" i="1"/>
  <c r="I269" i="1"/>
  <c r="H269" i="1"/>
  <c r="G269" i="1"/>
  <c r="F269" i="1"/>
  <c r="P269" i="1" s="1"/>
  <c r="Q269" i="1" s="1"/>
  <c r="C269" i="1"/>
  <c r="J268" i="1"/>
  <c r="I268" i="1"/>
  <c r="H268" i="1"/>
  <c r="G268" i="1"/>
  <c r="F268" i="1"/>
  <c r="P268" i="1" s="1"/>
  <c r="Q268" i="1" s="1"/>
  <c r="C268" i="1"/>
  <c r="J267" i="1"/>
  <c r="I267" i="1"/>
  <c r="H267" i="1"/>
  <c r="G267" i="1"/>
  <c r="F267" i="1"/>
  <c r="P267" i="1" s="1"/>
  <c r="Q267" i="1" s="1"/>
  <c r="C267" i="1"/>
  <c r="J266" i="1"/>
  <c r="I266" i="1"/>
  <c r="H266" i="1"/>
  <c r="G266" i="1"/>
  <c r="F266" i="1"/>
  <c r="P266" i="1" s="1"/>
  <c r="Q266" i="1" s="1"/>
  <c r="C266" i="1"/>
  <c r="J265" i="1"/>
  <c r="I265" i="1"/>
  <c r="H265" i="1"/>
  <c r="G265" i="1"/>
  <c r="F265" i="1"/>
  <c r="P265" i="1" s="1"/>
  <c r="Q265" i="1" s="1"/>
  <c r="C265" i="1"/>
  <c r="J264" i="1"/>
  <c r="I264" i="1"/>
  <c r="H264" i="1"/>
  <c r="G264" i="1"/>
  <c r="F264" i="1"/>
  <c r="P264" i="1" s="1"/>
  <c r="Q264" i="1" s="1"/>
  <c r="C264" i="1"/>
  <c r="J263" i="1"/>
  <c r="I263" i="1"/>
  <c r="H263" i="1"/>
  <c r="G263" i="1"/>
  <c r="F263" i="1"/>
  <c r="P263" i="1" s="1"/>
  <c r="Q263" i="1" s="1"/>
  <c r="C263" i="1"/>
  <c r="J262" i="1"/>
  <c r="I262" i="1"/>
  <c r="H262" i="1"/>
  <c r="G262" i="1"/>
  <c r="F262" i="1"/>
  <c r="P262" i="1" s="1"/>
  <c r="Q262" i="1" s="1"/>
  <c r="C262" i="1"/>
  <c r="J261" i="1"/>
  <c r="I261" i="1"/>
  <c r="H261" i="1"/>
  <c r="G261" i="1"/>
  <c r="F261" i="1"/>
  <c r="P261" i="1" s="1"/>
  <c r="Q261" i="1" s="1"/>
  <c r="C261" i="1"/>
  <c r="J260" i="1"/>
  <c r="I260" i="1"/>
  <c r="H260" i="1"/>
  <c r="G260" i="1"/>
  <c r="F260" i="1"/>
  <c r="P260" i="1" s="1"/>
  <c r="Q260" i="1" s="1"/>
  <c r="C260" i="1"/>
  <c r="J259" i="1"/>
  <c r="I259" i="1"/>
  <c r="H259" i="1"/>
  <c r="G259" i="1"/>
  <c r="F259" i="1"/>
  <c r="P259" i="1" s="1"/>
  <c r="Q259" i="1" s="1"/>
  <c r="C259" i="1"/>
  <c r="J258" i="1"/>
  <c r="I258" i="1"/>
  <c r="H258" i="1"/>
  <c r="G258" i="1"/>
  <c r="F258" i="1"/>
  <c r="P258" i="1" s="1"/>
  <c r="Q258" i="1" s="1"/>
  <c r="C258" i="1"/>
  <c r="J257" i="1"/>
  <c r="I257" i="1"/>
  <c r="H257" i="1"/>
  <c r="G257" i="1"/>
  <c r="F257" i="1"/>
  <c r="P257" i="1" s="1"/>
  <c r="Q257" i="1" s="1"/>
  <c r="C257" i="1"/>
  <c r="J256" i="1"/>
  <c r="I256" i="1"/>
  <c r="H256" i="1"/>
  <c r="G256" i="1"/>
  <c r="F256" i="1"/>
  <c r="P256" i="1" s="1"/>
  <c r="Q256" i="1" s="1"/>
  <c r="C256" i="1"/>
  <c r="J255" i="1"/>
  <c r="I255" i="1"/>
  <c r="H255" i="1"/>
  <c r="G255" i="1"/>
  <c r="F255" i="1"/>
  <c r="P255" i="1" s="1"/>
  <c r="Q255" i="1" s="1"/>
  <c r="C255" i="1"/>
  <c r="J254" i="1"/>
  <c r="I254" i="1"/>
  <c r="H254" i="1"/>
  <c r="G254" i="1"/>
  <c r="F254" i="1"/>
  <c r="P254" i="1" s="1"/>
  <c r="Q254" i="1" s="1"/>
  <c r="C254" i="1"/>
  <c r="J253" i="1"/>
  <c r="I253" i="1"/>
  <c r="H253" i="1"/>
  <c r="G253" i="1"/>
  <c r="F253" i="1"/>
  <c r="P253" i="1" s="1"/>
  <c r="Q253" i="1" s="1"/>
  <c r="C253" i="1"/>
  <c r="J252" i="1"/>
  <c r="I252" i="1"/>
  <c r="H252" i="1"/>
  <c r="G252" i="1"/>
  <c r="F252" i="1"/>
  <c r="P252" i="1" s="1"/>
  <c r="Q252" i="1" s="1"/>
  <c r="C252" i="1"/>
  <c r="J251" i="1"/>
  <c r="I251" i="1"/>
  <c r="H251" i="1"/>
  <c r="G251" i="1"/>
  <c r="F251" i="1"/>
  <c r="P251" i="1" s="1"/>
  <c r="Q251" i="1" s="1"/>
  <c r="C251" i="1"/>
  <c r="J250" i="1"/>
  <c r="I250" i="1"/>
  <c r="H250" i="1"/>
  <c r="G250" i="1"/>
  <c r="F250" i="1"/>
  <c r="P250" i="1" s="1"/>
  <c r="Q250" i="1" s="1"/>
  <c r="C250" i="1"/>
  <c r="J249" i="1"/>
  <c r="I249" i="1"/>
  <c r="H249" i="1"/>
  <c r="G249" i="1"/>
  <c r="F249" i="1"/>
  <c r="P249" i="1" s="1"/>
  <c r="Q249" i="1" s="1"/>
  <c r="C249" i="1"/>
  <c r="J248" i="1"/>
  <c r="I248" i="1"/>
  <c r="H248" i="1"/>
  <c r="G248" i="1"/>
  <c r="F248" i="1"/>
  <c r="P248" i="1" s="1"/>
  <c r="Q248" i="1" s="1"/>
  <c r="C248" i="1"/>
  <c r="J247" i="1"/>
  <c r="I247" i="1"/>
  <c r="H247" i="1"/>
  <c r="G247" i="1"/>
  <c r="F247" i="1"/>
  <c r="P247" i="1" s="1"/>
  <c r="Q247" i="1" s="1"/>
  <c r="C247" i="1"/>
  <c r="J246" i="1"/>
  <c r="I246" i="1"/>
  <c r="H246" i="1"/>
  <c r="G246" i="1"/>
  <c r="F246" i="1"/>
  <c r="P246" i="1" s="1"/>
  <c r="Q246" i="1" s="1"/>
  <c r="C246" i="1"/>
  <c r="J245" i="1"/>
  <c r="I245" i="1"/>
  <c r="H245" i="1"/>
  <c r="G245" i="1"/>
  <c r="F245" i="1"/>
  <c r="P245" i="1" s="1"/>
  <c r="Q245" i="1" s="1"/>
  <c r="C245" i="1"/>
  <c r="J244" i="1"/>
  <c r="I244" i="1"/>
  <c r="H244" i="1"/>
  <c r="G244" i="1"/>
  <c r="F244" i="1"/>
  <c r="P244" i="1" s="1"/>
  <c r="Q244" i="1" s="1"/>
  <c r="C244" i="1"/>
  <c r="J243" i="1"/>
  <c r="I243" i="1"/>
  <c r="H243" i="1"/>
  <c r="G243" i="1"/>
  <c r="F243" i="1"/>
  <c r="P243" i="1" s="1"/>
  <c r="Q243" i="1" s="1"/>
  <c r="C243" i="1"/>
  <c r="J242" i="1"/>
  <c r="I242" i="1"/>
  <c r="H242" i="1"/>
  <c r="G242" i="1"/>
  <c r="F242" i="1"/>
  <c r="P242" i="1" s="1"/>
  <c r="Q242" i="1" s="1"/>
  <c r="C242" i="1"/>
  <c r="J241" i="1"/>
  <c r="I241" i="1"/>
  <c r="H241" i="1"/>
  <c r="G241" i="1"/>
  <c r="F241" i="1"/>
  <c r="P241" i="1" s="1"/>
  <c r="Q241" i="1" s="1"/>
  <c r="C241" i="1"/>
  <c r="J240" i="1"/>
  <c r="I240" i="1"/>
  <c r="H240" i="1"/>
  <c r="G240" i="1"/>
  <c r="F240" i="1"/>
  <c r="P240" i="1" s="1"/>
  <c r="Q240" i="1" s="1"/>
  <c r="C240" i="1"/>
  <c r="J239" i="1"/>
  <c r="I239" i="1"/>
  <c r="H239" i="1"/>
  <c r="G239" i="1"/>
  <c r="F239" i="1"/>
  <c r="P239" i="1" s="1"/>
  <c r="Q239" i="1" s="1"/>
  <c r="C239" i="1"/>
  <c r="J238" i="1"/>
  <c r="I238" i="1"/>
  <c r="H238" i="1"/>
  <c r="G238" i="1"/>
  <c r="F238" i="1"/>
  <c r="P238" i="1" s="1"/>
  <c r="Q238" i="1" s="1"/>
  <c r="C238" i="1"/>
  <c r="J237" i="1"/>
  <c r="I237" i="1"/>
  <c r="H237" i="1"/>
  <c r="G237" i="1"/>
  <c r="F237" i="1"/>
  <c r="P237" i="1" s="1"/>
  <c r="Q237" i="1" s="1"/>
  <c r="C237" i="1"/>
  <c r="J236" i="1"/>
  <c r="I236" i="1"/>
  <c r="H236" i="1"/>
  <c r="G236" i="1"/>
  <c r="F236" i="1"/>
  <c r="P236" i="1" s="1"/>
  <c r="Q236" i="1" s="1"/>
  <c r="C236" i="1"/>
  <c r="J235" i="1"/>
  <c r="I235" i="1"/>
  <c r="H235" i="1"/>
  <c r="G235" i="1"/>
  <c r="F235" i="1"/>
  <c r="P235" i="1" s="1"/>
  <c r="Q235" i="1" s="1"/>
  <c r="C235" i="1"/>
  <c r="J234" i="1"/>
  <c r="I234" i="1"/>
  <c r="H234" i="1"/>
  <c r="G234" i="1"/>
  <c r="F234" i="1"/>
  <c r="P234" i="1" s="1"/>
  <c r="Q234" i="1" s="1"/>
  <c r="C234" i="1"/>
  <c r="J233" i="1"/>
  <c r="I233" i="1"/>
  <c r="H233" i="1"/>
  <c r="G233" i="1"/>
  <c r="F233" i="1"/>
  <c r="P233" i="1" s="1"/>
  <c r="Q233" i="1" s="1"/>
  <c r="C233" i="1"/>
  <c r="J232" i="1"/>
  <c r="I232" i="1"/>
  <c r="H232" i="1"/>
  <c r="G232" i="1"/>
  <c r="F232" i="1"/>
  <c r="P232" i="1" s="1"/>
  <c r="Q232" i="1" s="1"/>
  <c r="C232" i="1"/>
  <c r="J231" i="1"/>
  <c r="I231" i="1"/>
  <c r="H231" i="1"/>
  <c r="G231" i="1"/>
  <c r="F231" i="1"/>
  <c r="P231" i="1" s="1"/>
  <c r="Q231" i="1" s="1"/>
  <c r="C231" i="1"/>
  <c r="J230" i="1"/>
  <c r="I230" i="1"/>
  <c r="H230" i="1"/>
  <c r="G230" i="1"/>
  <c r="F230" i="1"/>
  <c r="P230" i="1" s="1"/>
  <c r="Q230" i="1" s="1"/>
  <c r="C230" i="1"/>
  <c r="J229" i="1"/>
  <c r="I229" i="1"/>
  <c r="H229" i="1"/>
  <c r="G229" i="1"/>
  <c r="F229" i="1"/>
  <c r="P229" i="1" s="1"/>
  <c r="Q229" i="1" s="1"/>
  <c r="C229" i="1"/>
  <c r="J228" i="1"/>
  <c r="I228" i="1"/>
  <c r="H228" i="1"/>
  <c r="G228" i="1"/>
  <c r="F228" i="1"/>
  <c r="P228" i="1" s="1"/>
  <c r="Q228" i="1" s="1"/>
  <c r="C228" i="1"/>
  <c r="J227" i="1"/>
  <c r="I227" i="1"/>
  <c r="H227" i="1"/>
  <c r="G227" i="1"/>
  <c r="F227" i="1"/>
  <c r="P227" i="1" s="1"/>
  <c r="Q227" i="1" s="1"/>
  <c r="C227" i="1"/>
  <c r="J226" i="1"/>
  <c r="I226" i="1"/>
  <c r="H226" i="1"/>
  <c r="G226" i="1"/>
  <c r="F226" i="1"/>
  <c r="P226" i="1" s="1"/>
  <c r="Q226" i="1" s="1"/>
  <c r="C226" i="1"/>
  <c r="J225" i="1"/>
  <c r="I225" i="1"/>
  <c r="H225" i="1"/>
  <c r="G225" i="1"/>
  <c r="F225" i="1"/>
  <c r="P225" i="1" s="1"/>
  <c r="Q225" i="1" s="1"/>
  <c r="C225" i="1"/>
  <c r="J224" i="1"/>
  <c r="I224" i="1"/>
  <c r="H224" i="1"/>
  <c r="G224" i="1"/>
  <c r="F224" i="1"/>
  <c r="P224" i="1" s="1"/>
  <c r="Q224" i="1" s="1"/>
  <c r="C224" i="1"/>
  <c r="J223" i="1"/>
  <c r="I223" i="1"/>
  <c r="H223" i="1"/>
  <c r="G223" i="1"/>
  <c r="F223" i="1"/>
  <c r="P223" i="1" s="1"/>
  <c r="Q223" i="1" s="1"/>
  <c r="C223" i="1"/>
  <c r="J222" i="1"/>
  <c r="I222" i="1"/>
  <c r="H222" i="1"/>
  <c r="G222" i="1"/>
  <c r="F222" i="1"/>
  <c r="P222" i="1" s="1"/>
  <c r="Q222" i="1" s="1"/>
  <c r="C222" i="1"/>
  <c r="J221" i="1"/>
  <c r="I221" i="1"/>
  <c r="H221" i="1"/>
  <c r="G221" i="1"/>
  <c r="F221" i="1"/>
  <c r="P221" i="1" s="1"/>
  <c r="Q221" i="1" s="1"/>
  <c r="C221" i="1"/>
  <c r="J220" i="1"/>
  <c r="I220" i="1"/>
  <c r="H220" i="1"/>
  <c r="G220" i="1"/>
  <c r="F220" i="1"/>
  <c r="P220" i="1" s="1"/>
  <c r="Q220" i="1" s="1"/>
  <c r="C220" i="1"/>
  <c r="J219" i="1"/>
  <c r="I219" i="1"/>
  <c r="H219" i="1"/>
  <c r="G219" i="1"/>
  <c r="F219" i="1"/>
  <c r="P219" i="1" s="1"/>
  <c r="Q219" i="1" s="1"/>
  <c r="C219" i="1"/>
  <c r="J218" i="1"/>
  <c r="I218" i="1"/>
  <c r="H218" i="1"/>
  <c r="G218" i="1"/>
  <c r="F218" i="1"/>
  <c r="P218" i="1" s="1"/>
  <c r="Q218" i="1" s="1"/>
  <c r="C218" i="1"/>
  <c r="J217" i="1"/>
  <c r="I217" i="1"/>
  <c r="H217" i="1"/>
  <c r="G217" i="1"/>
  <c r="F217" i="1"/>
  <c r="P217" i="1" s="1"/>
  <c r="Q217" i="1" s="1"/>
  <c r="C217" i="1"/>
  <c r="J216" i="1"/>
  <c r="I216" i="1"/>
  <c r="H216" i="1"/>
  <c r="G216" i="1"/>
  <c r="F216" i="1"/>
  <c r="P216" i="1" s="1"/>
  <c r="Q216" i="1" s="1"/>
  <c r="C216" i="1"/>
  <c r="J215" i="1"/>
  <c r="I215" i="1"/>
  <c r="H215" i="1"/>
  <c r="G215" i="1"/>
  <c r="F215" i="1"/>
  <c r="P215" i="1" s="1"/>
  <c r="Q215" i="1" s="1"/>
  <c r="C215" i="1"/>
  <c r="J214" i="1"/>
  <c r="I214" i="1"/>
  <c r="H214" i="1"/>
  <c r="G214" i="1"/>
  <c r="F214" i="1"/>
  <c r="P214" i="1" s="1"/>
  <c r="Q214" i="1" s="1"/>
  <c r="C214" i="1"/>
  <c r="J213" i="1"/>
  <c r="I213" i="1"/>
  <c r="H213" i="1"/>
  <c r="G213" i="1"/>
  <c r="F213" i="1"/>
  <c r="P213" i="1" s="1"/>
  <c r="Q213" i="1" s="1"/>
  <c r="C213" i="1"/>
  <c r="J212" i="1"/>
  <c r="I212" i="1"/>
  <c r="H212" i="1"/>
  <c r="G212" i="1"/>
  <c r="F212" i="1"/>
  <c r="P212" i="1" s="1"/>
  <c r="Q212" i="1" s="1"/>
  <c r="C212" i="1"/>
  <c r="J211" i="1"/>
  <c r="I211" i="1"/>
  <c r="H211" i="1"/>
  <c r="G211" i="1"/>
  <c r="F211" i="1"/>
  <c r="P211" i="1" s="1"/>
  <c r="Q211" i="1" s="1"/>
  <c r="C211" i="1"/>
  <c r="J210" i="1"/>
  <c r="I210" i="1"/>
  <c r="H210" i="1"/>
  <c r="G210" i="1"/>
  <c r="F210" i="1"/>
  <c r="P210" i="1" s="1"/>
  <c r="Q210" i="1" s="1"/>
  <c r="C210" i="1"/>
  <c r="J209" i="1"/>
  <c r="I209" i="1"/>
  <c r="H209" i="1"/>
  <c r="G209" i="1"/>
  <c r="F209" i="1"/>
  <c r="P209" i="1" s="1"/>
  <c r="Q209" i="1" s="1"/>
  <c r="C209" i="1"/>
  <c r="J208" i="1"/>
  <c r="I208" i="1"/>
  <c r="H208" i="1"/>
  <c r="G208" i="1"/>
  <c r="F208" i="1"/>
  <c r="P208" i="1" s="1"/>
  <c r="Q208" i="1" s="1"/>
  <c r="C208" i="1"/>
  <c r="J207" i="1"/>
  <c r="I207" i="1"/>
  <c r="H207" i="1"/>
  <c r="G207" i="1"/>
  <c r="F207" i="1"/>
  <c r="P207" i="1" s="1"/>
  <c r="Q207" i="1" s="1"/>
  <c r="C207" i="1"/>
  <c r="J206" i="1"/>
  <c r="I206" i="1"/>
  <c r="H206" i="1"/>
  <c r="G206" i="1"/>
  <c r="F206" i="1"/>
  <c r="P206" i="1" s="1"/>
  <c r="Q206" i="1" s="1"/>
  <c r="C206" i="1"/>
  <c r="J205" i="1"/>
  <c r="I205" i="1"/>
  <c r="H205" i="1"/>
  <c r="G205" i="1"/>
  <c r="F205" i="1"/>
  <c r="P205" i="1" s="1"/>
  <c r="Q205" i="1" s="1"/>
  <c r="C205" i="1"/>
  <c r="J204" i="1"/>
  <c r="I204" i="1"/>
  <c r="H204" i="1"/>
  <c r="G204" i="1"/>
  <c r="F204" i="1"/>
  <c r="P204" i="1" s="1"/>
  <c r="Q204" i="1" s="1"/>
  <c r="C204" i="1"/>
  <c r="J203" i="1"/>
  <c r="I203" i="1"/>
  <c r="H203" i="1"/>
  <c r="G203" i="1"/>
  <c r="F203" i="1"/>
  <c r="P203" i="1" s="1"/>
  <c r="Q203" i="1" s="1"/>
  <c r="C203" i="1"/>
  <c r="J202" i="1"/>
  <c r="I202" i="1"/>
  <c r="H202" i="1"/>
  <c r="G202" i="1"/>
  <c r="F202" i="1"/>
  <c r="P202" i="1" s="1"/>
  <c r="Q202" i="1" s="1"/>
  <c r="C202" i="1"/>
  <c r="J201" i="1"/>
  <c r="I201" i="1"/>
  <c r="H201" i="1"/>
  <c r="G201" i="1"/>
  <c r="F201" i="1"/>
  <c r="P201" i="1" s="1"/>
  <c r="Q201" i="1" s="1"/>
  <c r="C201" i="1"/>
  <c r="J200" i="1"/>
  <c r="I200" i="1"/>
  <c r="H200" i="1"/>
  <c r="G200" i="1"/>
  <c r="F200" i="1"/>
  <c r="P200" i="1" s="1"/>
  <c r="Q200" i="1" s="1"/>
  <c r="C200" i="1"/>
  <c r="J199" i="1"/>
  <c r="I199" i="1"/>
  <c r="H199" i="1"/>
  <c r="G199" i="1"/>
  <c r="F199" i="1"/>
  <c r="P199" i="1" s="1"/>
  <c r="Q199" i="1" s="1"/>
  <c r="C199" i="1"/>
  <c r="J198" i="1"/>
  <c r="I198" i="1"/>
  <c r="H198" i="1"/>
  <c r="G198" i="1"/>
  <c r="F198" i="1"/>
  <c r="P198" i="1" s="1"/>
  <c r="Q198" i="1" s="1"/>
  <c r="C198" i="1"/>
  <c r="J197" i="1"/>
  <c r="I197" i="1"/>
  <c r="H197" i="1"/>
  <c r="G197" i="1"/>
  <c r="F197" i="1"/>
  <c r="P197" i="1" s="1"/>
  <c r="Q197" i="1" s="1"/>
  <c r="C197" i="1"/>
  <c r="J196" i="1"/>
  <c r="I196" i="1"/>
  <c r="H196" i="1"/>
  <c r="G196" i="1"/>
  <c r="F196" i="1"/>
  <c r="P196" i="1" s="1"/>
  <c r="Q196" i="1" s="1"/>
  <c r="C196" i="1"/>
  <c r="J195" i="1"/>
  <c r="I195" i="1"/>
  <c r="H195" i="1"/>
  <c r="G195" i="1"/>
  <c r="F195" i="1"/>
  <c r="P195" i="1" s="1"/>
  <c r="Q195" i="1" s="1"/>
  <c r="C195" i="1"/>
  <c r="J194" i="1"/>
  <c r="I194" i="1"/>
  <c r="H194" i="1"/>
  <c r="G194" i="1"/>
  <c r="F194" i="1"/>
  <c r="P194" i="1" s="1"/>
  <c r="Q194" i="1" s="1"/>
  <c r="C194" i="1"/>
  <c r="J193" i="1"/>
  <c r="I193" i="1"/>
  <c r="H193" i="1"/>
  <c r="G193" i="1"/>
  <c r="F193" i="1"/>
  <c r="P193" i="1" s="1"/>
  <c r="Q193" i="1" s="1"/>
  <c r="C193" i="1"/>
  <c r="J192" i="1"/>
  <c r="I192" i="1"/>
  <c r="H192" i="1"/>
  <c r="G192" i="1"/>
  <c r="F192" i="1"/>
  <c r="P192" i="1" s="1"/>
  <c r="Q192" i="1" s="1"/>
  <c r="C192" i="1"/>
  <c r="J191" i="1"/>
  <c r="I191" i="1"/>
  <c r="H191" i="1"/>
  <c r="G191" i="1"/>
  <c r="F191" i="1"/>
  <c r="P191" i="1" s="1"/>
  <c r="Q191" i="1" s="1"/>
  <c r="C191" i="1"/>
  <c r="J190" i="1"/>
  <c r="I190" i="1"/>
  <c r="H190" i="1"/>
  <c r="G190" i="1"/>
  <c r="F190" i="1"/>
  <c r="P190" i="1" s="1"/>
  <c r="Q190" i="1" s="1"/>
  <c r="C190" i="1"/>
  <c r="J189" i="1"/>
  <c r="I189" i="1"/>
  <c r="H189" i="1"/>
  <c r="G189" i="1"/>
  <c r="F189" i="1"/>
  <c r="P189" i="1" s="1"/>
  <c r="Q189" i="1" s="1"/>
  <c r="C189" i="1"/>
  <c r="J188" i="1"/>
  <c r="I188" i="1"/>
  <c r="H188" i="1"/>
  <c r="G188" i="1"/>
  <c r="F188" i="1"/>
  <c r="P188" i="1" s="1"/>
  <c r="Q188" i="1" s="1"/>
  <c r="C188" i="1"/>
  <c r="J187" i="1"/>
  <c r="I187" i="1"/>
  <c r="H187" i="1"/>
  <c r="G187" i="1"/>
  <c r="F187" i="1"/>
  <c r="P187" i="1" s="1"/>
  <c r="Q187" i="1" s="1"/>
  <c r="C187" i="1"/>
  <c r="J186" i="1"/>
  <c r="I186" i="1"/>
  <c r="H186" i="1"/>
  <c r="G186" i="1"/>
  <c r="F186" i="1"/>
  <c r="P186" i="1" s="1"/>
  <c r="Q186" i="1" s="1"/>
  <c r="C186" i="1"/>
  <c r="J185" i="1"/>
  <c r="I185" i="1"/>
  <c r="H185" i="1"/>
  <c r="G185" i="1"/>
  <c r="F185" i="1"/>
  <c r="P185" i="1" s="1"/>
  <c r="Q185" i="1" s="1"/>
  <c r="C185" i="1"/>
  <c r="J184" i="1"/>
  <c r="I184" i="1"/>
  <c r="H184" i="1"/>
  <c r="G184" i="1"/>
  <c r="F184" i="1"/>
  <c r="P184" i="1" s="1"/>
  <c r="Q184" i="1" s="1"/>
  <c r="C184" i="1"/>
  <c r="J183" i="1"/>
  <c r="I183" i="1"/>
  <c r="H183" i="1"/>
  <c r="G183" i="1"/>
  <c r="F183" i="1"/>
  <c r="P183" i="1" s="1"/>
  <c r="Q183" i="1" s="1"/>
  <c r="C183" i="1"/>
  <c r="J182" i="1"/>
  <c r="I182" i="1"/>
  <c r="H182" i="1"/>
  <c r="G182" i="1"/>
  <c r="F182" i="1"/>
  <c r="P182" i="1" s="1"/>
  <c r="Q182" i="1" s="1"/>
  <c r="C182" i="1"/>
  <c r="J181" i="1"/>
  <c r="I181" i="1"/>
  <c r="H181" i="1"/>
  <c r="G181" i="1"/>
  <c r="F181" i="1"/>
  <c r="P181" i="1" s="1"/>
  <c r="Q181" i="1" s="1"/>
  <c r="C181" i="1"/>
  <c r="J180" i="1"/>
  <c r="I180" i="1"/>
  <c r="H180" i="1"/>
  <c r="G180" i="1"/>
  <c r="F180" i="1"/>
  <c r="P180" i="1" s="1"/>
  <c r="Q180" i="1" s="1"/>
  <c r="C180" i="1"/>
  <c r="J179" i="1"/>
  <c r="I179" i="1"/>
  <c r="H179" i="1"/>
  <c r="G179" i="1"/>
  <c r="F179" i="1"/>
  <c r="P179" i="1" s="1"/>
  <c r="Q179" i="1" s="1"/>
  <c r="C179" i="1"/>
  <c r="J178" i="1"/>
  <c r="I178" i="1"/>
  <c r="H178" i="1"/>
  <c r="G178" i="1"/>
  <c r="F178" i="1"/>
  <c r="P178" i="1" s="1"/>
  <c r="Q178" i="1" s="1"/>
  <c r="C178" i="1"/>
  <c r="J177" i="1"/>
  <c r="I177" i="1"/>
  <c r="H177" i="1"/>
  <c r="G177" i="1"/>
  <c r="F177" i="1"/>
  <c r="P177" i="1" s="1"/>
  <c r="Q177" i="1" s="1"/>
  <c r="C177" i="1"/>
  <c r="J176" i="1"/>
  <c r="I176" i="1"/>
  <c r="H176" i="1"/>
  <c r="G176" i="1"/>
  <c r="F176" i="1"/>
  <c r="P176" i="1" s="1"/>
  <c r="Q176" i="1" s="1"/>
  <c r="C176" i="1"/>
  <c r="J175" i="1"/>
  <c r="I175" i="1"/>
  <c r="H175" i="1"/>
  <c r="G175" i="1"/>
  <c r="F175" i="1"/>
  <c r="P175" i="1" s="1"/>
  <c r="Q175" i="1" s="1"/>
  <c r="C175" i="1"/>
  <c r="J174" i="1"/>
  <c r="I174" i="1"/>
  <c r="H174" i="1"/>
  <c r="G174" i="1"/>
  <c r="F174" i="1"/>
  <c r="P174" i="1" s="1"/>
  <c r="Q174" i="1" s="1"/>
  <c r="C174" i="1"/>
  <c r="J173" i="1"/>
  <c r="I173" i="1"/>
  <c r="H173" i="1"/>
  <c r="G173" i="1"/>
  <c r="F173" i="1"/>
  <c r="P173" i="1" s="1"/>
  <c r="Q173" i="1" s="1"/>
  <c r="C173" i="1"/>
  <c r="J172" i="1"/>
  <c r="I172" i="1"/>
  <c r="H172" i="1"/>
  <c r="G172" i="1"/>
  <c r="F172" i="1"/>
  <c r="P172" i="1" s="1"/>
  <c r="Q172" i="1" s="1"/>
  <c r="C172" i="1"/>
  <c r="J171" i="1"/>
  <c r="I171" i="1"/>
  <c r="H171" i="1"/>
  <c r="G171" i="1"/>
  <c r="F171" i="1"/>
  <c r="P171" i="1" s="1"/>
  <c r="Q171" i="1" s="1"/>
  <c r="C171" i="1"/>
  <c r="J170" i="1"/>
  <c r="I170" i="1"/>
  <c r="H170" i="1"/>
  <c r="G170" i="1"/>
  <c r="F170" i="1"/>
  <c r="P170" i="1" s="1"/>
  <c r="Q170" i="1" s="1"/>
  <c r="C170" i="1"/>
  <c r="J169" i="1"/>
  <c r="I169" i="1"/>
  <c r="H169" i="1"/>
  <c r="G169" i="1"/>
  <c r="F169" i="1"/>
  <c r="P169" i="1" s="1"/>
  <c r="Q169" i="1" s="1"/>
  <c r="C169" i="1"/>
  <c r="J168" i="1"/>
  <c r="I168" i="1"/>
  <c r="H168" i="1"/>
  <c r="G168" i="1"/>
  <c r="F168" i="1"/>
  <c r="P168" i="1" s="1"/>
  <c r="Q168" i="1" s="1"/>
  <c r="C168" i="1"/>
  <c r="J167" i="1"/>
  <c r="I167" i="1"/>
  <c r="H167" i="1"/>
  <c r="G167" i="1"/>
  <c r="F167" i="1"/>
  <c r="P167" i="1" s="1"/>
  <c r="Q167" i="1" s="1"/>
  <c r="C167" i="1"/>
  <c r="J166" i="1"/>
  <c r="I166" i="1"/>
  <c r="H166" i="1"/>
  <c r="G166" i="1"/>
  <c r="F166" i="1"/>
  <c r="P166" i="1" s="1"/>
  <c r="Q166" i="1" s="1"/>
  <c r="C166" i="1"/>
  <c r="J165" i="1"/>
  <c r="I165" i="1"/>
  <c r="H165" i="1"/>
  <c r="G165" i="1"/>
  <c r="F165" i="1"/>
  <c r="P165" i="1" s="1"/>
  <c r="Q165" i="1" s="1"/>
  <c r="C165" i="1"/>
  <c r="J164" i="1"/>
  <c r="I164" i="1"/>
  <c r="H164" i="1"/>
  <c r="G164" i="1"/>
  <c r="F164" i="1"/>
  <c r="P164" i="1" s="1"/>
  <c r="Q164" i="1" s="1"/>
  <c r="C164" i="1"/>
  <c r="J163" i="1"/>
  <c r="I163" i="1"/>
  <c r="H163" i="1"/>
  <c r="G163" i="1"/>
  <c r="F163" i="1"/>
  <c r="P163" i="1" s="1"/>
  <c r="Q163" i="1" s="1"/>
  <c r="C163" i="1"/>
  <c r="J162" i="1"/>
  <c r="I162" i="1"/>
  <c r="H162" i="1"/>
  <c r="G162" i="1"/>
  <c r="F162" i="1"/>
  <c r="P162" i="1" s="1"/>
  <c r="Q162" i="1" s="1"/>
  <c r="C162" i="1"/>
  <c r="J161" i="1"/>
  <c r="I161" i="1"/>
  <c r="H161" i="1"/>
  <c r="G161" i="1"/>
  <c r="F161" i="1"/>
  <c r="P161" i="1" s="1"/>
  <c r="Q161" i="1" s="1"/>
  <c r="C161" i="1"/>
  <c r="J160" i="1"/>
  <c r="I160" i="1"/>
  <c r="H160" i="1"/>
  <c r="G160" i="1"/>
  <c r="F160" i="1"/>
  <c r="P160" i="1" s="1"/>
  <c r="Q160" i="1" s="1"/>
  <c r="C160" i="1"/>
  <c r="J159" i="1"/>
  <c r="I159" i="1"/>
  <c r="H159" i="1"/>
  <c r="G159" i="1"/>
  <c r="F159" i="1"/>
  <c r="P159" i="1" s="1"/>
  <c r="Q159" i="1" s="1"/>
  <c r="C159" i="1"/>
  <c r="J158" i="1"/>
  <c r="I158" i="1"/>
  <c r="H158" i="1"/>
  <c r="G158" i="1"/>
  <c r="F158" i="1"/>
  <c r="P158" i="1" s="1"/>
  <c r="Q158" i="1" s="1"/>
  <c r="C158" i="1"/>
  <c r="J157" i="1"/>
  <c r="I157" i="1"/>
  <c r="H157" i="1"/>
  <c r="G157" i="1"/>
  <c r="F157" i="1"/>
  <c r="P157" i="1" s="1"/>
  <c r="Q157" i="1" s="1"/>
  <c r="C157" i="1"/>
  <c r="J156" i="1"/>
  <c r="I156" i="1"/>
  <c r="H156" i="1"/>
  <c r="G156" i="1"/>
  <c r="F156" i="1"/>
  <c r="P156" i="1" s="1"/>
  <c r="Q156" i="1" s="1"/>
  <c r="C156" i="1"/>
  <c r="J155" i="1"/>
  <c r="I155" i="1"/>
  <c r="H155" i="1"/>
  <c r="G155" i="1"/>
  <c r="F155" i="1"/>
  <c r="P155" i="1" s="1"/>
  <c r="Q155" i="1" s="1"/>
  <c r="C155" i="1"/>
  <c r="J154" i="1"/>
  <c r="I154" i="1"/>
  <c r="H154" i="1"/>
  <c r="G154" i="1"/>
  <c r="F154" i="1"/>
  <c r="P154" i="1" s="1"/>
  <c r="Q154" i="1" s="1"/>
  <c r="C154" i="1"/>
  <c r="J153" i="1"/>
  <c r="I153" i="1"/>
  <c r="H153" i="1"/>
  <c r="G153" i="1"/>
  <c r="F153" i="1"/>
  <c r="P153" i="1" s="1"/>
  <c r="Q153" i="1" s="1"/>
  <c r="C153" i="1"/>
  <c r="J152" i="1"/>
  <c r="I152" i="1"/>
  <c r="H152" i="1"/>
  <c r="G152" i="1"/>
  <c r="F152" i="1"/>
  <c r="P152" i="1" s="1"/>
  <c r="Q152" i="1" s="1"/>
  <c r="C152" i="1"/>
  <c r="J151" i="1"/>
  <c r="I151" i="1"/>
  <c r="H151" i="1"/>
  <c r="G151" i="1"/>
  <c r="F151" i="1"/>
  <c r="P151" i="1" s="1"/>
  <c r="Q151" i="1" s="1"/>
  <c r="C151" i="1"/>
  <c r="J150" i="1"/>
  <c r="I150" i="1"/>
  <c r="H150" i="1"/>
  <c r="G150" i="1"/>
  <c r="F150" i="1"/>
  <c r="P150" i="1" s="1"/>
  <c r="Q150" i="1" s="1"/>
  <c r="C150" i="1"/>
  <c r="J149" i="1"/>
  <c r="I149" i="1"/>
  <c r="H149" i="1"/>
  <c r="G149" i="1"/>
  <c r="F149" i="1"/>
  <c r="P149" i="1" s="1"/>
  <c r="Q149" i="1" s="1"/>
  <c r="C149" i="1"/>
  <c r="J148" i="1"/>
  <c r="I148" i="1"/>
  <c r="H148" i="1"/>
  <c r="G148" i="1"/>
  <c r="F148" i="1"/>
  <c r="P148" i="1" s="1"/>
  <c r="Q148" i="1" s="1"/>
  <c r="C148" i="1"/>
  <c r="J147" i="1"/>
  <c r="I147" i="1"/>
  <c r="H147" i="1"/>
  <c r="G147" i="1"/>
  <c r="F147" i="1"/>
  <c r="P147" i="1" s="1"/>
  <c r="Q147" i="1" s="1"/>
  <c r="C147" i="1"/>
  <c r="J146" i="1"/>
  <c r="I146" i="1"/>
  <c r="H146" i="1"/>
  <c r="G146" i="1"/>
  <c r="F146" i="1"/>
  <c r="P146" i="1" s="1"/>
  <c r="Q146" i="1" s="1"/>
  <c r="C146" i="1"/>
  <c r="J145" i="1"/>
  <c r="I145" i="1"/>
  <c r="H145" i="1"/>
  <c r="G145" i="1"/>
  <c r="F145" i="1"/>
  <c r="P145" i="1" s="1"/>
  <c r="Q145" i="1" s="1"/>
  <c r="C145" i="1"/>
  <c r="J144" i="1"/>
  <c r="I144" i="1"/>
  <c r="H144" i="1"/>
  <c r="G144" i="1"/>
  <c r="F144" i="1"/>
  <c r="P144" i="1" s="1"/>
  <c r="Q144" i="1" s="1"/>
  <c r="C144" i="1"/>
  <c r="J143" i="1"/>
  <c r="I143" i="1"/>
  <c r="H143" i="1"/>
  <c r="G143" i="1"/>
  <c r="F143" i="1"/>
  <c r="P143" i="1" s="1"/>
  <c r="Q143" i="1" s="1"/>
  <c r="C143" i="1"/>
  <c r="J142" i="1"/>
  <c r="I142" i="1"/>
  <c r="H142" i="1"/>
  <c r="G142" i="1"/>
  <c r="F142" i="1"/>
  <c r="P142" i="1" s="1"/>
  <c r="Q142" i="1" s="1"/>
  <c r="C142" i="1"/>
  <c r="J141" i="1"/>
  <c r="I141" i="1"/>
  <c r="H141" i="1"/>
  <c r="G141" i="1"/>
  <c r="F141" i="1"/>
  <c r="P141" i="1" s="1"/>
  <c r="Q141" i="1" s="1"/>
  <c r="C141" i="1"/>
  <c r="J140" i="1"/>
  <c r="I140" i="1"/>
  <c r="H140" i="1"/>
  <c r="G140" i="1"/>
  <c r="F140" i="1"/>
  <c r="P140" i="1" s="1"/>
  <c r="Q140" i="1" s="1"/>
  <c r="C140" i="1"/>
  <c r="J139" i="1"/>
  <c r="I139" i="1"/>
  <c r="H139" i="1"/>
  <c r="G139" i="1"/>
  <c r="F139" i="1"/>
  <c r="P139" i="1" s="1"/>
  <c r="Q139" i="1" s="1"/>
  <c r="C139" i="1"/>
  <c r="J138" i="1"/>
  <c r="I138" i="1"/>
  <c r="H138" i="1"/>
  <c r="G138" i="1"/>
  <c r="F138" i="1"/>
  <c r="P138" i="1" s="1"/>
  <c r="Q138" i="1" s="1"/>
  <c r="C138" i="1"/>
  <c r="J137" i="1"/>
  <c r="I137" i="1"/>
  <c r="H137" i="1"/>
  <c r="G137" i="1"/>
  <c r="F137" i="1"/>
  <c r="P137" i="1" s="1"/>
  <c r="Q137" i="1" s="1"/>
  <c r="C137" i="1"/>
  <c r="J136" i="1"/>
  <c r="I136" i="1"/>
  <c r="H136" i="1"/>
  <c r="G136" i="1"/>
  <c r="F136" i="1"/>
  <c r="P136" i="1" s="1"/>
  <c r="Q136" i="1" s="1"/>
  <c r="C136" i="1"/>
  <c r="J135" i="1"/>
  <c r="I135" i="1"/>
  <c r="H135" i="1"/>
  <c r="G135" i="1"/>
  <c r="F135" i="1"/>
  <c r="P135" i="1" s="1"/>
  <c r="Q135" i="1" s="1"/>
  <c r="C135" i="1"/>
  <c r="J134" i="1"/>
  <c r="I134" i="1"/>
  <c r="H134" i="1"/>
  <c r="G134" i="1"/>
  <c r="F134" i="1"/>
  <c r="P134" i="1" s="1"/>
  <c r="Q134" i="1" s="1"/>
  <c r="C134" i="1"/>
  <c r="J133" i="1"/>
  <c r="I133" i="1"/>
  <c r="H133" i="1"/>
  <c r="G133" i="1"/>
  <c r="F133" i="1"/>
  <c r="P133" i="1" s="1"/>
  <c r="Q133" i="1" s="1"/>
  <c r="C133" i="1"/>
  <c r="J132" i="1"/>
  <c r="I132" i="1"/>
  <c r="H132" i="1"/>
  <c r="G132" i="1"/>
  <c r="F132" i="1"/>
  <c r="P132" i="1" s="1"/>
  <c r="Q132" i="1" s="1"/>
  <c r="C132" i="1"/>
  <c r="J131" i="1"/>
  <c r="I131" i="1"/>
  <c r="H131" i="1"/>
  <c r="G131" i="1"/>
  <c r="F131" i="1"/>
  <c r="P131" i="1" s="1"/>
  <c r="Q131" i="1" s="1"/>
  <c r="C131" i="1"/>
  <c r="J130" i="1"/>
  <c r="I130" i="1"/>
  <c r="H130" i="1"/>
  <c r="G130" i="1"/>
  <c r="F130" i="1"/>
  <c r="P130" i="1" s="1"/>
  <c r="Q130" i="1" s="1"/>
  <c r="C130" i="1"/>
  <c r="J129" i="1"/>
  <c r="I129" i="1"/>
  <c r="H129" i="1"/>
  <c r="G129" i="1"/>
  <c r="F129" i="1"/>
  <c r="P129" i="1" s="1"/>
  <c r="Q129" i="1" s="1"/>
  <c r="C129" i="1"/>
  <c r="J128" i="1"/>
  <c r="I128" i="1"/>
  <c r="H128" i="1"/>
  <c r="G128" i="1"/>
  <c r="F128" i="1"/>
  <c r="P128" i="1" s="1"/>
  <c r="Q128" i="1" s="1"/>
  <c r="C128" i="1"/>
  <c r="J127" i="1"/>
  <c r="I127" i="1"/>
  <c r="H127" i="1"/>
  <c r="G127" i="1"/>
  <c r="F127" i="1"/>
  <c r="P127" i="1" s="1"/>
  <c r="Q127" i="1" s="1"/>
  <c r="C127" i="1"/>
  <c r="J126" i="1"/>
  <c r="I126" i="1"/>
  <c r="H126" i="1"/>
  <c r="G126" i="1"/>
  <c r="F126" i="1"/>
  <c r="P126" i="1" s="1"/>
  <c r="Q126" i="1" s="1"/>
  <c r="C126" i="1"/>
  <c r="J125" i="1"/>
  <c r="I125" i="1"/>
  <c r="H125" i="1"/>
  <c r="G125" i="1"/>
  <c r="F125" i="1"/>
  <c r="P125" i="1" s="1"/>
  <c r="Q125" i="1" s="1"/>
  <c r="C125" i="1"/>
  <c r="J124" i="1"/>
  <c r="I124" i="1"/>
  <c r="H124" i="1"/>
  <c r="G124" i="1"/>
  <c r="F124" i="1"/>
  <c r="P124" i="1" s="1"/>
  <c r="Q124" i="1" s="1"/>
  <c r="C124" i="1"/>
  <c r="J123" i="1"/>
  <c r="I123" i="1"/>
  <c r="H123" i="1"/>
  <c r="G123" i="1"/>
  <c r="F123" i="1"/>
  <c r="P123" i="1" s="1"/>
  <c r="Q123" i="1" s="1"/>
  <c r="C123" i="1"/>
  <c r="J122" i="1"/>
  <c r="I122" i="1"/>
  <c r="H122" i="1"/>
  <c r="G122" i="1"/>
  <c r="F122" i="1"/>
  <c r="P122" i="1" s="1"/>
  <c r="Q122" i="1" s="1"/>
  <c r="C122" i="1"/>
  <c r="J121" i="1"/>
  <c r="I121" i="1"/>
  <c r="H121" i="1"/>
  <c r="G121" i="1"/>
  <c r="F121" i="1"/>
  <c r="P121" i="1" s="1"/>
  <c r="Q121" i="1" s="1"/>
  <c r="C121" i="1"/>
  <c r="J120" i="1"/>
  <c r="I120" i="1"/>
  <c r="H120" i="1"/>
  <c r="G120" i="1"/>
  <c r="F120" i="1"/>
  <c r="P120" i="1" s="1"/>
  <c r="Q120" i="1" s="1"/>
  <c r="C120" i="1"/>
  <c r="J119" i="1"/>
  <c r="I119" i="1"/>
  <c r="H119" i="1"/>
  <c r="G119" i="1"/>
  <c r="F119" i="1"/>
  <c r="P119" i="1" s="1"/>
  <c r="Q119" i="1" s="1"/>
  <c r="C119" i="1"/>
  <c r="J118" i="1"/>
  <c r="I118" i="1"/>
  <c r="H118" i="1"/>
  <c r="G118" i="1"/>
  <c r="F118" i="1"/>
  <c r="P118" i="1" s="1"/>
  <c r="Q118" i="1" s="1"/>
  <c r="C118" i="1"/>
  <c r="J117" i="1"/>
  <c r="I117" i="1"/>
  <c r="H117" i="1"/>
  <c r="G117" i="1"/>
  <c r="F117" i="1"/>
  <c r="P117" i="1" s="1"/>
  <c r="Q117" i="1" s="1"/>
  <c r="C117" i="1"/>
  <c r="J116" i="1"/>
  <c r="I116" i="1"/>
  <c r="H116" i="1"/>
  <c r="G116" i="1"/>
  <c r="F116" i="1"/>
  <c r="P116" i="1" s="1"/>
  <c r="Q116" i="1" s="1"/>
  <c r="C116" i="1"/>
  <c r="J115" i="1"/>
  <c r="I115" i="1"/>
  <c r="H115" i="1"/>
  <c r="G115" i="1"/>
  <c r="F115" i="1"/>
  <c r="P115" i="1" s="1"/>
  <c r="Q115" i="1" s="1"/>
  <c r="C115" i="1"/>
  <c r="J114" i="1"/>
  <c r="I114" i="1"/>
  <c r="H114" i="1"/>
  <c r="G114" i="1"/>
  <c r="F114" i="1"/>
  <c r="P114" i="1" s="1"/>
  <c r="Q114" i="1" s="1"/>
  <c r="C114" i="1"/>
  <c r="J113" i="1"/>
  <c r="I113" i="1"/>
  <c r="H113" i="1"/>
  <c r="G113" i="1"/>
  <c r="F113" i="1"/>
  <c r="P113" i="1" s="1"/>
  <c r="Q113" i="1" s="1"/>
  <c r="C113" i="1"/>
  <c r="J112" i="1"/>
  <c r="I112" i="1"/>
  <c r="H112" i="1"/>
  <c r="G112" i="1"/>
  <c r="F112" i="1"/>
  <c r="P112" i="1" s="1"/>
  <c r="Q112" i="1" s="1"/>
  <c r="C112" i="1"/>
  <c r="J111" i="1"/>
  <c r="I111" i="1"/>
  <c r="H111" i="1"/>
  <c r="G111" i="1"/>
  <c r="F111" i="1"/>
  <c r="P111" i="1" s="1"/>
  <c r="Q111" i="1" s="1"/>
  <c r="C111" i="1"/>
  <c r="J110" i="1"/>
  <c r="I110" i="1"/>
  <c r="H110" i="1"/>
  <c r="G110" i="1"/>
  <c r="F110" i="1"/>
  <c r="P110" i="1" s="1"/>
  <c r="Q110" i="1" s="1"/>
  <c r="C110" i="1"/>
  <c r="J109" i="1"/>
  <c r="I109" i="1"/>
  <c r="H109" i="1"/>
  <c r="G109" i="1"/>
  <c r="F109" i="1"/>
  <c r="P109" i="1" s="1"/>
  <c r="Q109" i="1" s="1"/>
  <c r="C109" i="1"/>
  <c r="J108" i="1"/>
  <c r="I108" i="1"/>
  <c r="H108" i="1"/>
  <c r="G108" i="1"/>
  <c r="F108" i="1"/>
  <c r="P108" i="1" s="1"/>
  <c r="Q108" i="1" s="1"/>
  <c r="C108" i="1"/>
  <c r="J107" i="1"/>
  <c r="I107" i="1"/>
  <c r="H107" i="1"/>
  <c r="G107" i="1"/>
  <c r="F107" i="1"/>
  <c r="P107" i="1" s="1"/>
  <c r="Q107" i="1" s="1"/>
  <c r="C107" i="1"/>
  <c r="J106" i="1"/>
  <c r="I106" i="1"/>
  <c r="H106" i="1"/>
  <c r="G106" i="1"/>
  <c r="F106" i="1"/>
  <c r="P106" i="1" s="1"/>
  <c r="Q106" i="1" s="1"/>
  <c r="C106" i="1"/>
  <c r="J105" i="1"/>
  <c r="I105" i="1"/>
  <c r="H105" i="1"/>
  <c r="G105" i="1"/>
  <c r="F105" i="1"/>
  <c r="P105" i="1" s="1"/>
  <c r="Q105" i="1" s="1"/>
  <c r="C105" i="1"/>
  <c r="J104" i="1"/>
  <c r="I104" i="1"/>
  <c r="H104" i="1"/>
  <c r="G104" i="1"/>
  <c r="F104" i="1"/>
  <c r="P104" i="1" s="1"/>
  <c r="Q104" i="1" s="1"/>
  <c r="C104" i="1"/>
  <c r="J103" i="1"/>
  <c r="I103" i="1"/>
  <c r="H103" i="1"/>
  <c r="G103" i="1"/>
  <c r="F103" i="1"/>
  <c r="P103" i="1" s="1"/>
  <c r="Q103" i="1" s="1"/>
  <c r="C103" i="1"/>
  <c r="J102" i="1"/>
  <c r="I102" i="1"/>
  <c r="H102" i="1"/>
  <c r="G102" i="1"/>
  <c r="F102" i="1"/>
  <c r="P102" i="1" s="1"/>
  <c r="Q102" i="1" s="1"/>
  <c r="C102" i="1"/>
  <c r="J101" i="1"/>
  <c r="I101" i="1"/>
  <c r="H101" i="1"/>
  <c r="G101" i="1"/>
  <c r="F101" i="1"/>
  <c r="P101" i="1" s="1"/>
  <c r="Q101" i="1" s="1"/>
  <c r="C101" i="1"/>
  <c r="J100" i="1"/>
  <c r="I100" i="1"/>
  <c r="H100" i="1"/>
  <c r="G100" i="1"/>
  <c r="F100" i="1"/>
  <c r="P100" i="1" s="1"/>
  <c r="Q100" i="1" s="1"/>
  <c r="C100" i="1"/>
  <c r="J99" i="1"/>
  <c r="I99" i="1"/>
  <c r="H99" i="1"/>
  <c r="G99" i="1"/>
  <c r="F99" i="1"/>
  <c r="P99" i="1" s="1"/>
  <c r="Q99" i="1" s="1"/>
  <c r="C99" i="1"/>
  <c r="J98" i="1"/>
  <c r="I98" i="1"/>
  <c r="H98" i="1"/>
  <c r="G98" i="1"/>
  <c r="F98" i="1"/>
  <c r="P98" i="1" s="1"/>
  <c r="Q98" i="1" s="1"/>
  <c r="C98" i="1"/>
  <c r="J97" i="1"/>
  <c r="I97" i="1"/>
  <c r="H97" i="1"/>
  <c r="G97" i="1"/>
  <c r="F97" i="1"/>
  <c r="P97" i="1" s="1"/>
  <c r="Q97" i="1" s="1"/>
  <c r="C97" i="1"/>
  <c r="J96" i="1"/>
  <c r="I96" i="1"/>
  <c r="H96" i="1"/>
  <c r="G96" i="1"/>
  <c r="F96" i="1"/>
  <c r="P96" i="1" s="1"/>
  <c r="Q96" i="1" s="1"/>
  <c r="C96" i="1"/>
  <c r="J95" i="1"/>
  <c r="I95" i="1"/>
  <c r="H95" i="1"/>
  <c r="G95" i="1"/>
  <c r="F95" i="1"/>
  <c r="P95" i="1" s="1"/>
  <c r="Q95" i="1" s="1"/>
  <c r="C95" i="1"/>
  <c r="J94" i="1"/>
  <c r="I94" i="1"/>
  <c r="H94" i="1"/>
  <c r="G94" i="1"/>
  <c r="F94" i="1"/>
  <c r="P94" i="1" s="1"/>
  <c r="Q94" i="1" s="1"/>
  <c r="C94" i="1"/>
  <c r="J93" i="1"/>
  <c r="I93" i="1"/>
  <c r="H93" i="1"/>
  <c r="G93" i="1"/>
  <c r="F93" i="1"/>
  <c r="P93" i="1" s="1"/>
  <c r="Q93" i="1" s="1"/>
  <c r="C93" i="1"/>
  <c r="J92" i="1"/>
  <c r="I92" i="1"/>
  <c r="H92" i="1"/>
  <c r="G92" i="1"/>
  <c r="F92" i="1"/>
  <c r="P92" i="1" s="1"/>
  <c r="Q92" i="1" s="1"/>
  <c r="C92" i="1"/>
  <c r="J91" i="1"/>
  <c r="I91" i="1"/>
  <c r="H91" i="1"/>
  <c r="G91" i="1"/>
  <c r="F91" i="1"/>
  <c r="P91" i="1" s="1"/>
  <c r="Q91" i="1" s="1"/>
  <c r="C91" i="1"/>
  <c r="J90" i="1"/>
  <c r="I90" i="1"/>
  <c r="H90" i="1"/>
  <c r="G90" i="1"/>
  <c r="F90" i="1"/>
  <c r="P90" i="1" s="1"/>
  <c r="Q90" i="1" s="1"/>
  <c r="C90" i="1"/>
  <c r="J89" i="1"/>
  <c r="I89" i="1"/>
  <c r="H89" i="1"/>
  <c r="G89" i="1"/>
  <c r="F89" i="1"/>
  <c r="P89" i="1" s="1"/>
  <c r="Q89" i="1" s="1"/>
  <c r="C89" i="1"/>
  <c r="J88" i="1"/>
  <c r="I88" i="1"/>
  <c r="H88" i="1"/>
  <c r="G88" i="1"/>
  <c r="F88" i="1"/>
  <c r="P88" i="1" s="1"/>
  <c r="Q88" i="1" s="1"/>
  <c r="C88" i="1"/>
  <c r="J87" i="1"/>
  <c r="I87" i="1"/>
  <c r="H87" i="1"/>
  <c r="G87" i="1"/>
  <c r="F87" i="1"/>
  <c r="P87" i="1" s="1"/>
  <c r="Q87" i="1" s="1"/>
  <c r="C87" i="1"/>
  <c r="J86" i="1"/>
  <c r="I86" i="1"/>
  <c r="H86" i="1"/>
  <c r="G86" i="1"/>
  <c r="F86" i="1"/>
  <c r="P86" i="1" s="1"/>
  <c r="Q86" i="1" s="1"/>
  <c r="C86" i="1"/>
  <c r="J85" i="1"/>
  <c r="I85" i="1"/>
  <c r="H85" i="1"/>
  <c r="G85" i="1"/>
  <c r="F85" i="1"/>
  <c r="P85" i="1" s="1"/>
  <c r="Q85" i="1" s="1"/>
  <c r="C85" i="1"/>
  <c r="J84" i="1"/>
  <c r="I84" i="1"/>
  <c r="H84" i="1"/>
  <c r="G84" i="1"/>
  <c r="F84" i="1"/>
  <c r="P84" i="1" s="1"/>
  <c r="Q84" i="1" s="1"/>
  <c r="C84" i="1"/>
  <c r="J83" i="1"/>
  <c r="I83" i="1"/>
  <c r="H83" i="1"/>
  <c r="G83" i="1"/>
  <c r="F83" i="1"/>
  <c r="P83" i="1" s="1"/>
  <c r="Q83" i="1" s="1"/>
  <c r="C83" i="1"/>
  <c r="J82" i="1"/>
  <c r="I82" i="1"/>
  <c r="H82" i="1"/>
  <c r="G82" i="1"/>
  <c r="F82" i="1"/>
  <c r="P82" i="1" s="1"/>
  <c r="Q82" i="1" s="1"/>
  <c r="C82" i="1"/>
  <c r="J81" i="1"/>
  <c r="I81" i="1"/>
  <c r="H81" i="1"/>
  <c r="G81" i="1"/>
  <c r="F81" i="1"/>
  <c r="P81" i="1" s="1"/>
  <c r="Q81" i="1" s="1"/>
  <c r="C81" i="1"/>
  <c r="J80" i="1"/>
  <c r="I80" i="1"/>
  <c r="H80" i="1"/>
  <c r="G80" i="1"/>
  <c r="F80" i="1"/>
  <c r="P80" i="1" s="1"/>
  <c r="Q80" i="1" s="1"/>
  <c r="C80" i="1"/>
  <c r="J79" i="1"/>
  <c r="I79" i="1"/>
  <c r="H79" i="1"/>
  <c r="G79" i="1"/>
  <c r="F79" i="1"/>
  <c r="P79" i="1" s="1"/>
  <c r="Q79" i="1" s="1"/>
  <c r="C79" i="1"/>
  <c r="J78" i="1"/>
  <c r="I78" i="1"/>
  <c r="H78" i="1"/>
  <c r="G78" i="1"/>
  <c r="F78" i="1"/>
  <c r="P78" i="1" s="1"/>
  <c r="Q78" i="1" s="1"/>
  <c r="C78" i="1"/>
  <c r="J77" i="1"/>
  <c r="I77" i="1"/>
  <c r="H77" i="1"/>
  <c r="G77" i="1"/>
  <c r="F77" i="1"/>
  <c r="P77" i="1" s="1"/>
  <c r="Q77" i="1" s="1"/>
  <c r="C77" i="1"/>
  <c r="J76" i="1"/>
  <c r="I76" i="1"/>
  <c r="H76" i="1"/>
  <c r="G76" i="1"/>
  <c r="F76" i="1"/>
  <c r="P76" i="1" s="1"/>
  <c r="Q76" i="1" s="1"/>
  <c r="C76" i="1"/>
  <c r="J75" i="1"/>
  <c r="I75" i="1"/>
  <c r="H75" i="1"/>
  <c r="G75" i="1"/>
  <c r="F75" i="1"/>
  <c r="P75" i="1" s="1"/>
  <c r="Q75" i="1" s="1"/>
  <c r="C75" i="1"/>
  <c r="J74" i="1"/>
  <c r="I74" i="1"/>
  <c r="H74" i="1"/>
  <c r="G74" i="1"/>
  <c r="F74" i="1"/>
  <c r="P74" i="1" s="1"/>
  <c r="Q74" i="1" s="1"/>
  <c r="C74" i="1"/>
  <c r="J73" i="1"/>
  <c r="I73" i="1"/>
  <c r="H73" i="1"/>
  <c r="G73" i="1"/>
  <c r="F73" i="1"/>
  <c r="P73" i="1" s="1"/>
  <c r="Q73" i="1" s="1"/>
  <c r="C73" i="1"/>
  <c r="J72" i="1"/>
  <c r="I72" i="1"/>
  <c r="H72" i="1"/>
  <c r="G72" i="1"/>
  <c r="F72" i="1"/>
  <c r="P72" i="1" s="1"/>
  <c r="Q72" i="1" s="1"/>
  <c r="C72" i="1"/>
  <c r="J71" i="1"/>
  <c r="I71" i="1"/>
  <c r="H71" i="1"/>
  <c r="G71" i="1"/>
  <c r="F71" i="1"/>
  <c r="P71" i="1" s="1"/>
  <c r="Q71" i="1" s="1"/>
  <c r="C71" i="1"/>
  <c r="J70" i="1"/>
  <c r="I70" i="1"/>
  <c r="H70" i="1"/>
  <c r="G70" i="1"/>
  <c r="F70" i="1"/>
  <c r="P70" i="1" s="1"/>
  <c r="Q70" i="1" s="1"/>
  <c r="C70" i="1"/>
  <c r="J69" i="1"/>
  <c r="I69" i="1"/>
  <c r="H69" i="1"/>
  <c r="G69" i="1"/>
  <c r="F69" i="1"/>
  <c r="P69" i="1" s="1"/>
  <c r="Q69" i="1" s="1"/>
  <c r="C69" i="1"/>
  <c r="J68" i="1"/>
  <c r="I68" i="1"/>
  <c r="H68" i="1"/>
  <c r="G68" i="1"/>
  <c r="F68" i="1"/>
  <c r="P68" i="1" s="1"/>
  <c r="Q68" i="1" s="1"/>
  <c r="C68" i="1"/>
  <c r="J67" i="1"/>
  <c r="I67" i="1"/>
  <c r="H67" i="1"/>
  <c r="G67" i="1"/>
  <c r="F67" i="1"/>
  <c r="P67" i="1" s="1"/>
  <c r="Q67" i="1" s="1"/>
  <c r="C67" i="1"/>
  <c r="J66" i="1"/>
  <c r="I66" i="1"/>
  <c r="H66" i="1"/>
  <c r="G66" i="1"/>
  <c r="F66" i="1"/>
  <c r="P66" i="1" s="1"/>
  <c r="Q66" i="1" s="1"/>
  <c r="C66" i="1"/>
  <c r="J65" i="1"/>
  <c r="I65" i="1"/>
  <c r="H65" i="1"/>
  <c r="G65" i="1"/>
  <c r="F65" i="1"/>
  <c r="P65" i="1" s="1"/>
  <c r="Q65" i="1" s="1"/>
  <c r="C65" i="1"/>
  <c r="J64" i="1"/>
  <c r="I64" i="1"/>
  <c r="H64" i="1"/>
  <c r="G64" i="1"/>
  <c r="F64" i="1"/>
  <c r="P64" i="1" s="1"/>
  <c r="Q64" i="1" s="1"/>
  <c r="C64" i="1"/>
  <c r="J63" i="1"/>
  <c r="I63" i="1"/>
  <c r="H63" i="1"/>
  <c r="G63" i="1"/>
  <c r="F63" i="1"/>
  <c r="P63" i="1" s="1"/>
  <c r="Q63" i="1" s="1"/>
  <c r="C63" i="1"/>
  <c r="J62" i="1"/>
  <c r="I62" i="1"/>
  <c r="H62" i="1"/>
  <c r="G62" i="1"/>
  <c r="F62" i="1"/>
  <c r="P62" i="1" s="1"/>
  <c r="Q62" i="1" s="1"/>
  <c r="C62" i="1"/>
  <c r="J61" i="1"/>
  <c r="I61" i="1"/>
  <c r="H61" i="1"/>
  <c r="G61" i="1"/>
  <c r="F61" i="1"/>
  <c r="P61" i="1" s="1"/>
  <c r="Q61" i="1" s="1"/>
  <c r="C61" i="1"/>
  <c r="J60" i="1"/>
  <c r="I60" i="1"/>
  <c r="H60" i="1"/>
  <c r="G60" i="1"/>
  <c r="F60" i="1"/>
  <c r="P60" i="1" s="1"/>
  <c r="Q60" i="1" s="1"/>
  <c r="C60" i="1"/>
  <c r="J59" i="1"/>
  <c r="I59" i="1"/>
  <c r="H59" i="1"/>
  <c r="G59" i="1"/>
  <c r="F59" i="1"/>
  <c r="P59" i="1" s="1"/>
  <c r="Q59" i="1" s="1"/>
  <c r="C59" i="1"/>
  <c r="J58" i="1"/>
  <c r="I58" i="1"/>
  <c r="H58" i="1"/>
  <c r="G58" i="1"/>
  <c r="F58" i="1"/>
  <c r="P58" i="1" s="1"/>
  <c r="Q58" i="1" s="1"/>
  <c r="C58" i="1"/>
  <c r="J57" i="1"/>
  <c r="I57" i="1"/>
  <c r="H57" i="1"/>
  <c r="G57" i="1"/>
  <c r="F57" i="1"/>
  <c r="P57" i="1" s="1"/>
  <c r="Q57" i="1" s="1"/>
  <c r="C57" i="1"/>
  <c r="J56" i="1"/>
  <c r="I56" i="1"/>
  <c r="H56" i="1"/>
  <c r="G56" i="1"/>
  <c r="F56" i="1"/>
  <c r="P56" i="1" s="1"/>
  <c r="Q56" i="1" s="1"/>
  <c r="C56" i="1"/>
  <c r="J55" i="1"/>
  <c r="I55" i="1"/>
  <c r="H55" i="1"/>
  <c r="G55" i="1"/>
  <c r="F55" i="1"/>
  <c r="P55" i="1" s="1"/>
  <c r="Q55" i="1" s="1"/>
  <c r="C55" i="1"/>
  <c r="J54" i="1"/>
  <c r="I54" i="1"/>
  <c r="H54" i="1"/>
  <c r="G54" i="1"/>
  <c r="F54" i="1"/>
  <c r="P54" i="1" s="1"/>
  <c r="Q54" i="1" s="1"/>
  <c r="C54" i="1"/>
  <c r="J53" i="1"/>
  <c r="I53" i="1"/>
  <c r="H53" i="1"/>
  <c r="G53" i="1"/>
  <c r="F53" i="1"/>
  <c r="P53" i="1" s="1"/>
  <c r="Q53" i="1" s="1"/>
  <c r="C53" i="1"/>
  <c r="J52" i="1"/>
  <c r="I52" i="1"/>
  <c r="H52" i="1"/>
  <c r="G52" i="1"/>
  <c r="F52" i="1"/>
  <c r="P52" i="1" s="1"/>
  <c r="Q52" i="1" s="1"/>
  <c r="C52" i="1"/>
  <c r="J51" i="1"/>
  <c r="I51" i="1"/>
  <c r="H51" i="1"/>
  <c r="G51" i="1"/>
  <c r="F51" i="1"/>
  <c r="P51" i="1" s="1"/>
  <c r="Q51" i="1" s="1"/>
  <c r="C51" i="1"/>
  <c r="J50" i="1"/>
  <c r="I50" i="1"/>
  <c r="H50" i="1"/>
  <c r="G50" i="1"/>
  <c r="F50" i="1"/>
  <c r="P50" i="1" s="1"/>
  <c r="Q50" i="1" s="1"/>
  <c r="C50" i="1"/>
  <c r="J49" i="1"/>
  <c r="I49" i="1"/>
  <c r="H49" i="1"/>
  <c r="G49" i="1"/>
  <c r="F49" i="1"/>
  <c r="P49" i="1" s="1"/>
  <c r="Q49" i="1" s="1"/>
  <c r="C49" i="1"/>
  <c r="J48" i="1"/>
  <c r="I48" i="1"/>
  <c r="H48" i="1"/>
  <c r="G48" i="1"/>
  <c r="F48" i="1"/>
  <c r="P48" i="1" s="1"/>
  <c r="Q48" i="1" s="1"/>
  <c r="C48" i="1"/>
  <c r="J47" i="1"/>
  <c r="I47" i="1"/>
  <c r="H47" i="1"/>
  <c r="G47" i="1"/>
  <c r="F47" i="1"/>
  <c r="P47" i="1" s="1"/>
  <c r="Q47" i="1" s="1"/>
  <c r="C47" i="1"/>
  <c r="J46" i="1"/>
  <c r="I46" i="1"/>
  <c r="H46" i="1"/>
  <c r="G46" i="1"/>
  <c r="F46" i="1"/>
  <c r="P46" i="1" s="1"/>
  <c r="Q46" i="1" s="1"/>
  <c r="C46" i="1"/>
  <c r="J45" i="1"/>
  <c r="I45" i="1"/>
  <c r="H45" i="1"/>
  <c r="G45" i="1"/>
  <c r="F45" i="1"/>
  <c r="P45" i="1" s="1"/>
  <c r="Q45" i="1" s="1"/>
  <c r="C45" i="1"/>
  <c r="J44" i="1"/>
  <c r="I44" i="1"/>
  <c r="H44" i="1"/>
  <c r="G44" i="1"/>
  <c r="F44" i="1"/>
  <c r="P44" i="1" s="1"/>
  <c r="Q44" i="1" s="1"/>
  <c r="C44" i="1"/>
  <c r="J43" i="1"/>
  <c r="I43" i="1"/>
  <c r="H43" i="1"/>
  <c r="G43" i="1"/>
  <c r="F43" i="1"/>
  <c r="P43" i="1" s="1"/>
  <c r="Q43" i="1" s="1"/>
  <c r="C43" i="1"/>
  <c r="J42" i="1"/>
  <c r="I42" i="1"/>
  <c r="H42" i="1"/>
  <c r="G42" i="1"/>
  <c r="F42" i="1"/>
  <c r="P42" i="1" s="1"/>
  <c r="Q42" i="1" s="1"/>
  <c r="C42" i="1"/>
  <c r="J41" i="1"/>
  <c r="I41" i="1"/>
  <c r="H41" i="1"/>
  <c r="G41" i="1"/>
  <c r="F41" i="1"/>
  <c r="P41" i="1" s="1"/>
  <c r="Q41" i="1" s="1"/>
  <c r="C41" i="1"/>
  <c r="J40" i="1"/>
  <c r="I40" i="1"/>
  <c r="H40" i="1"/>
  <c r="G40" i="1"/>
  <c r="F40" i="1"/>
  <c r="P40" i="1" s="1"/>
  <c r="Q40" i="1" s="1"/>
  <c r="C40" i="1"/>
  <c r="J39" i="1"/>
  <c r="I39" i="1"/>
  <c r="H39" i="1"/>
  <c r="G39" i="1"/>
  <c r="F39" i="1"/>
  <c r="P39" i="1" s="1"/>
  <c r="Q39" i="1" s="1"/>
  <c r="C39" i="1"/>
  <c r="J38" i="1"/>
  <c r="I38" i="1"/>
  <c r="H38" i="1"/>
  <c r="G38" i="1"/>
  <c r="F38" i="1"/>
  <c r="P38" i="1" s="1"/>
  <c r="Q38" i="1" s="1"/>
  <c r="C38" i="1"/>
  <c r="J37" i="1"/>
  <c r="I37" i="1"/>
  <c r="H37" i="1"/>
  <c r="G37" i="1"/>
  <c r="F37" i="1"/>
  <c r="P37" i="1" s="1"/>
  <c r="Q37" i="1" s="1"/>
  <c r="C37" i="1"/>
  <c r="J36" i="1"/>
  <c r="I36" i="1"/>
  <c r="H36" i="1"/>
  <c r="G36" i="1"/>
  <c r="F36" i="1"/>
  <c r="P36" i="1" s="1"/>
  <c r="Q36" i="1" s="1"/>
  <c r="C36" i="1"/>
  <c r="J35" i="1"/>
  <c r="I35" i="1"/>
  <c r="H35" i="1"/>
  <c r="G35" i="1"/>
  <c r="F35" i="1"/>
  <c r="P35" i="1" s="1"/>
  <c r="Q35" i="1" s="1"/>
  <c r="C35" i="1"/>
  <c r="J34" i="1"/>
  <c r="I34" i="1"/>
  <c r="H34" i="1"/>
  <c r="G34" i="1"/>
  <c r="F34" i="1"/>
  <c r="P34" i="1" s="1"/>
  <c r="Q34" i="1" s="1"/>
  <c r="C34" i="1"/>
  <c r="J33" i="1"/>
  <c r="I33" i="1"/>
  <c r="H33" i="1"/>
  <c r="G33" i="1"/>
  <c r="F33" i="1"/>
  <c r="P33" i="1" s="1"/>
  <c r="Q33" i="1" s="1"/>
  <c r="C33" i="1"/>
  <c r="J32" i="1"/>
  <c r="I32" i="1"/>
  <c r="H32" i="1"/>
  <c r="G32" i="1"/>
  <c r="F32" i="1"/>
  <c r="P32" i="1" s="1"/>
  <c r="Q32" i="1" s="1"/>
  <c r="C32" i="1"/>
  <c r="J31" i="1"/>
  <c r="I31" i="1"/>
  <c r="H31" i="1"/>
  <c r="G31" i="1"/>
  <c r="F31" i="1"/>
  <c r="P31" i="1" s="1"/>
  <c r="Q31" i="1" s="1"/>
  <c r="C31" i="1"/>
  <c r="J30" i="1"/>
  <c r="I30" i="1"/>
  <c r="H30" i="1"/>
  <c r="G30" i="1"/>
  <c r="F30" i="1"/>
  <c r="P30" i="1" s="1"/>
  <c r="Q30" i="1" s="1"/>
  <c r="C30" i="1"/>
  <c r="J29" i="1"/>
  <c r="I29" i="1"/>
  <c r="H29" i="1"/>
  <c r="G29" i="1"/>
  <c r="F29" i="1"/>
  <c r="P29" i="1" s="1"/>
  <c r="Q29" i="1" s="1"/>
  <c r="C29" i="1"/>
  <c r="J28" i="1"/>
  <c r="I28" i="1"/>
  <c r="H28" i="1"/>
  <c r="G28" i="1"/>
  <c r="F28" i="1"/>
  <c r="P28" i="1" s="1"/>
  <c r="Q28" i="1" s="1"/>
  <c r="C28" i="1"/>
  <c r="J27" i="1"/>
  <c r="I27" i="1"/>
  <c r="H27" i="1"/>
  <c r="G27" i="1"/>
  <c r="F27" i="1"/>
  <c r="P27" i="1" s="1"/>
  <c r="Q27" i="1" s="1"/>
  <c r="C27" i="1"/>
  <c r="J26" i="1"/>
  <c r="I26" i="1"/>
  <c r="H26" i="1"/>
  <c r="G26" i="1"/>
  <c r="F26" i="1"/>
  <c r="P26" i="1" s="1"/>
  <c r="Q26" i="1" s="1"/>
  <c r="C26" i="1"/>
  <c r="J25" i="1"/>
  <c r="I25" i="1"/>
  <c r="H25" i="1"/>
  <c r="G25" i="1"/>
  <c r="F25" i="1"/>
  <c r="P25" i="1" s="1"/>
  <c r="Q25" i="1" s="1"/>
  <c r="C25" i="1"/>
  <c r="J24" i="1"/>
  <c r="I24" i="1"/>
  <c r="H24" i="1"/>
  <c r="G24" i="1"/>
  <c r="F24" i="1"/>
  <c r="P24" i="1" s="1"/>
  <c r="Q24" i="1" s="1"/>
  <c r="C24" i="1"/>
  <c r="J23" i="1"/>
  <c r="I23" i="1"/>
  <c r="H23" i="1"/>
  <c r="G23" i="1"/>
  <c r="F23" i="1"/>
  <c r="P23" i="1" s="1"/>
  <c r="Q23" i="1" s="1"/>
  <c r="C23" i="1"/>
  <c r="J22" i="1"/>
  <c r="I22" i="1"/>
  <c r="H22" i="1"/>
  <c r="G22" i="1"/>
  <c r="F22" i="1"/>
  <c r="P22" i="1" s="1"/>
  <c r="Q22" i="1" s="1"/>
  <c r="C22" i="1"/>
  <c r="J21" i="1"/>
  <c r="I21" i="1"/>
  <c r="H21" i="1"/>
  <c r="G21" i="1"/>
  <c r="F21" i="1"/>
  <c r="P21" i="1" s="1"/>
  <c r="Q21" i="1" s="1"/>
  <c r="C21" i="1"/>
  <c r="J20" i="1"/>
  <c r="I20" i="1"/>
  <c r="H20" i="1"/>
  <c r="G20" i="1"/>
  <c r="F20" i="1"/>
  <c r="P20" i="1" s="1"/>
  <c r="Q20" i="1" s="1"/>
  <c r="C20" i="1"/>
  <c r="J19" i="1"/>
  <c r="I19" i="1"/>
  <c r="H19" i="1"/>
  <c r="G19" i="1"/>
  <c r="F19" i="1"/>
  <c r="P19" i="1" s="1"/>
  <c r="Q19" i="1" s="1"/>
  <c r="C19" i="1"/>
  <c r="J18" i="1"/>
  <c r="I18" i="1"/>
  <c r="H18" i="1"/>
  <c r="G18" i="1"/>
  <c r="F18" i="1"/>
  <c r="P18" i="1" s="1"/>
  <c r="Q18" i="1" s="1"/>
  <c r="C18" i="1"/>
  <c r="J17" i="1"/>
  <c r="I17" i="1"/>
  <c r="H17" i="1"/>
  <c r="G17" i="1"/>
  <c r="F17" i="1"/>
  <c r="P17" i="1" s="1"/>
  <c r="Q17" i="1" s="1"/>
  <c r="C17" i="1"/>
  <c r="J16" i="1"/>
  <c r="I16" i="1"/>
  <c r="H16" i="1"/>
  <c r="G16" i="1"/>
  <c r="F16" i="1"/>
  <c r="P16" i="1" s="1"/>
  <c r="Q16" i="1" s="1"/>
  <c r="C16" i="1"/>
  <c r="J15" i="1"/>
  <c r="I15" i="1"/>
  <c r="H15" i="1"/>
  <c r="G15" i="1"/>
  <c r="F15" i="1"/>
  <c r="P15" i="1" s="1"/>
  <c r="Q15" i="1" s="1"/>
  <c r="C15" i="1"/>
  <c r="J14" i="1"/>
  <c r="I14" i="1"/>
  <c r="H14" i="1"/>
  <c r="G14" i="1"/>
  <c r="F14" i="1"/>
  <c r="P14" i="1" s="1"/>
  <c r="Q14" i="1" s="1"/>
  <c r="C14" i="1"/>
  <c r="J13" i="1"/>
  <c r="I13" i="1"/>
  <c r="H13" i="1"/>
  <c r="G13" i="1"/>
  <c r="F13" i="1"/>
  <c r="P13" i="1" s="1"/>
  <c r="Q13" i="1" s="1"/>
  <c r="C13" i="1"/>
  <c r="J12" i="1"/>
  <c r="I12" i="1"/>
  <c r="H12" i="1"/>
  <c r="G12" i="1"/>
  <c r="F12" i="1"/>
  <c r="P12" i="1" s="1"/>
  <c r="Q12" i="1" s="1"/>
  <c r="C12" i="1"/>
  <c r="J11" i="1"/>
  <c r="I11" i="1"/>
  <c r="H11" i="1"/>
  <c r="G11" i="1"/>
  <c r="F11" i="1"/>
  <c r="P11" i="1" s="1"/>
  <c r="Q11" i="1" s="1"/>
  <c r="C11" i="1"/>
  <c r="J10" i="1"/>
  <c r="I10" i="1"/>
  <c r="H10" i="1"/>
  <c r="G10" i="1"/>
  <c r="F10" i="1"/>
  <c r="P10" i="1" s="1"/>
  <c r="Q10" i="1" s="1"/>
  <c r="C10" i="1"/>
  <c r="J9" i="1"/>
  <c r="I9" i="1"/>
  <c r="H9" i="1"/>
  <c r="G9" i="1"/>
  <c r="F9" i="1"/>
  <c r="P9" i="1" s="1"/>
  <c r="Q9" i="1" s="1"/>
  <c r="C9" i="1"/>
  <c r="J8" i="1"/>
  <c r="I8" i="1"/>
  <c r="H8" i="1"/>
  <c r="G8" i="1"/>
  <c r="F8" i="1"/>
  <c r="P8" i="1" s="1"/>
  <c r="Q8" i="1" s="1"/>
  <c r="C8" i="1"/>
  <c r="J7" i="1"/>
  <c r="I7" i="1"/>
  <c r="H7" i="1"/>
  <c r="G7" i="1"/>
  <c r="F7" i="1"/>
  <c r="P7" i="1" s="1"/>
  <c r="Q7" i="1" s="1"/>
  <c r="C7" i="1"/>
  <c r="J6" i="1"/>
  <c r="I6" i="1"/>
  <c r="H6" i="1"/>
  <c r="G6" i="1"/>
  <c r="F6" i="1"/>
  <c r="P6" i="1" s="1"/>
  <c r="Q6" i="1" s="1"/>
  <c r="C6" i="1"/>
  <c r="J5" i="1"/>
  <c r="I5" i="1"/>
  <c r="H5" i="1"/>
  <c r="G5" i="1"/>
  <c r="F5" i="1"/>
  <c r="P5" i="1" s="1"/>
  <c r="Q5" i="1" s="1"/>
  <c r="C5" i="1"/>
  <c r="J4" i="1"/>
  <c r="I4" i="1"/>
  <c r="H4" i="1"/>
  <c r="G4" i="1"/>
  <c r="F4" i="1"/>
  <c r="P4" i="1" s="1"/>
  <c r="Q4" i="1" s="1"/>
  <c r="C4" i="1"/>
  <c r="J3" i="1"/>
  <c r="I3" i="1"/>
  <c r="H3" i="1"/>
  <c r="G3" i="1"/>
  <c r="F3" i="1"/>
  <c r="P3" i="1" s="1"/>
  <c r="C3" i="1"/>
  <c r="M6" i="1" l="1"/>
  <c r="N6" i="1" s="1"/>
  <c r="M10" i="1"/>
  <c r="N10" i="1" s="1"/>
  <c r="M14" i="1"/>
  <c r="N14" i="1" s="1"/>
  <c r="M18" i="1"/>
  <c r="N18" i="1" s="1"/>
  <c r="M22" i="1"/>
  <c r="N22" i="1" s="1"/>
  <c r="M26" i="1"/>
  <c r="N26" i="1" s="1"/>
  <c r="M30" i="1"/>
  <c r="N30" i="1" s="1"/>
  <c r="M34" i="1"/>
  <c r="N34" i="1" s="1"/>
  <c r="M38" i="1"/>
  <c r="N38" i="1" s="1"/>
  <c r="M42" i="1"/>
  <c r="N42" i="1" s="1"/>
  <c r="M46" i="1"/>
  <c r="N46" i="1" s="1"/>
  <c r="M50" i="1"/>
  <c r="N50" i="1" s="1"/>
  <c r="M54" i="1"/>
  <c r="N54" i="1" s="1"/>
  <c r="M58" i="1"/>
  <c r="N58" i="1" s="1"/>
  <c r="M62" i="1"/>
  <c r="N62" i="1" s="1"/>
  <c r="M66" i="1"/>
  <c r="N66" i="1" s="1"/>
  <c r="M70" i="1"/>
  <c r="N70" i="1" s="1"/>
  <c r="M74" i="1"/>
  <c r="N74" i="1" s="1"/>
  <c r="M78" i="1"/>
  <c r="N78" i="1" s="1"/>
  <c r="M82" i="1"/>
  <c r="N82" i="1" s="1"/>
  <c r="M86" i="1"/>
  <c r="N86" i="1" s="1"/>
  <c r="M90" i="1"/>
  <c r="N90" i="1" s="1"/>
  <c r="M94" i="1"/>
  <c r="N94" i="1" s="1"/>
  <c r="M98" i="1"/>
  <c r="N98" i="1" s="1"/>
  <c r="M102" i="1"/>
  <c r="N102" i="1" s="1"/>
  <c r="M106" i="1"/>
  <c r="N106" i="1" s="1"/>
  <c r="M110" i="1"/>
  <c r="N110" i="1" s="1"/>
  <c r="M114" i="1"/>
  <c r="N114" i="1" s="1"/>
  <c r="M118" i="1"/>
  <c r="N118" i="1" s="1"/>
  <c r="M122" i="1"/>
  <c r="N122" i="1" s="1"/>
  <c r="M126" i="1"/>
  <c r="N126" i="1" s="1"/>
  <c r="M130" i="1"/>
  <c r="N130" i="1" s="1"/>
  <c r="M134" i="1"/>
  <c r="N134" i="1" s="1"/>
  <c r="M138" i="1"/>
  <c r="N138" i="1" s="1"/>
  <c r="M142" i="1"/>
  <c r="N142" i="1" s="1"/>
  <c r="M146" i="1"/>
  <c r="N146" i="1" s="1"/>
  <c r="M150" i="1"/>
  <c r="N150" i="1" s="1"/>
  <c r="M154" i="1"/>
  <c r="N154" i="1" s="1"/>
  <c r="M158" i="1"/>
  <c r="N158" i="1" s="1"/>
  <c r="M162" i="1"/>
  <c r="N162" i="1" s="1"/>
  <c r="M166" i="1"/>
  <c r="N166" i="1" s="1"/>
  <c r="M170" i="1"/>
  <c r="N170" i="1" s="1"/>
  <c r="M174" i="1"/>
  <c r="N174" i="1" s="1"/>
  <c r="M178" i="1"/>
  <c r="N178" i="1" s="1"/>
  <c r="M182" i="1"/>
  <c r="N182" i="1" s="1"/>
  <c r="M186" i="1"/>
  <c r="N186" i="1" s="1"/>
  <c r="M190" i="1"/>
  <c r="N190" i="1" s="1"/>
  <c r="M194" i="1"/>
  <c r="N194" i="1" s="1"/>
  <c r="M4" i="1"/>
  <c r="N4" i="1" s="1"/>
  <c r="M8" i="1"/>
  <c r="N8" i="1" s="1"/>
  <c r="M12" i="1"/>
  <c r="N12" i="1" s="1"/>
  <c r="M16" i="1"/>
  <c r="N16" i="1" s="1"/>
  <c r="M20" i="1"/>
  <c r="N20" i="1" s="1"/>
  <c r="M24" i="1"/>
  <c r="N24" i="1" s="1"/>
  <c r="M28" i="1"/>
  <c r="N28" i="1" s="1"/>
  <c r="M32" i="1"/>
  <c r="N32" i="1" s="1"/>
  <c r="M36" i="1"/>
  <c r="N36" i="1" s="1"/>
  <c r="M40" i="1"/>
  <c r="N40" i="1" s="1"/>
  <c r="M44" i="1"/>
  <c r="N44" i="1" s="1"/>
  <c r="M48" i="1"/>
  <c r="N48" i="1" s="1"/>
  <c r="M52" i="1"/>
  <c r="N52" i="1" s="1"/>
  <c r="M56" i="1"/>
  <c r="N56" i="1" s="1"/>
  <c r="M60" i="1"/>
  <c r="N60" i="1" s="1"/>
  <c r="M64" i="1"/>
  <c r="N64" i="1" s="1"/>
  <c r="M68" i="1"/>
  <c r="N68" i="1" s="1"/>
  <c r="M72" i="1"/>
  <c r="N72" i="1" s="1"/>
  <c r="M76" i="1"/>
  <c r="N76" i="1" s="1"/>
  <c r="M80" i="1"/>
  <c r="N80" i="1" s="1"/>
  <c r="M84" i="1"/>
  <c r="N84" i="1" s="1"/>
  <c r="M88" i="1"/>
  <c r="N88" i="1" s="1"/>
  <c r="M92" i="1"/>
  <c r="N92" i="1" s="1"/>
  <c r="M96" i="1"/>
  <c r="N96" i="1" s="1"/>
  <c r="M100" i="1"/>
  <c r="N100" i="1" s="1"/>
  <c r="M104" i="1"/>
  <c r="N104" i="1" s="1"/>
  <c r="M108" i="1"/>
  <c r="N108" i="1" s="1"/>
  <c r="M112" i="1"/>
  <c r="N112" i="1" s="1"/>
  <c r="M116" i="1"/>
  <c r="N116" i="1" s="1"/>
  <c r="M120" i="1"/>
  <c r="N120" i="1" s="1"/>
  <c r="M124" i="1"/>
  <c r="N124" i="1" s="1"/>
  <c r="M128" i="1"/>
  <c r="N128" i="1" s="1"/>
  <c r="M132" i="1"/>
  <c r="N132" i="1" s="1"/>
  <c r="M136" i="1"/>
  <c r="N136" i="1" s="1"/>
  <c r="M140" i="1"/>
  <c r="N140" i="1" s="1"/>
  <c r="M144" i="1"/>
  <c r="N144" i="1" s="1"/>
  <c r="M148" i="1"/>
  <c r="N148" i="1" s="1"/>
  <c r="M152" i="1"/>
  <c r="N152" i="1" s="1"/>
  <c r="M156" i="1"/>
  <c r="N156" i="1" s="1"/>
  <c r="M160" i="1"/>
  <c r="N160" i="1" s="1"/>
  <c r="M164" i="1"/>
  <c r="N164" i="1" s="1"/>
  <c r="M168" i="1"/>
  <c r="N168" i="1" s="1"/>
  <c r="M172" i="1"/>
  <c r="N172" i="1" s="1"/>
  <c r="M176" i="1"/>
  <c r="N176" i="1" s="1"/>
  <c r="M180" i="1"/>
  <c r="N180" i="1" s="1"/>
  <c r="M184" i="1"/>
  <c r="N184" i="1" s="1"/>
  <c r="M188" i="1"/>
  <c r="N188" i="1" s="1"/>
  <c r="M192" i="1"/>
  <c r="N192" i="1" s="1"/>
  <c r="M196" i="1"/>
  <c r="N196" i="1" s="1"/>
  <c r="T32" i="1" a="1"/>
  <c r="T32" i="1" s="1"/>
  <c r="T36" i="1" s="1"/>
  <c r="U36" i="1" s="1"/>
  <c r="O5" i="4"/>
  <c r="P5" i="4" s="1"/>
  <c r="Q4" i="4"/>
  <c r="Q38" i="4"/>
  <c r="R38" i="4" s="1"/>
  <c r="T37" i="4"/>
  <c r="S37" i="4" s="1"/>
  <c r="M198" i="1"/>
  <c r="N198" i="1" s="1"/>
  <c r="M200" i="1"/>
  <c r="N200" i="1" s="1"/>
  <c r="M202" i="1"/>
  <c r="N202" i="1" s="1"/>
  <c r="M204" i="1"/>
  <c r="N204" i="1" s="1"/>
  <c r="M206" i="1"/>
  <c r="N206" i="1" s="1"/>
  <c r="M208" i="1"/>
  <c r="N208" i="1" s="1"/>
  <c r="M210" i="1"/>
  <c r="N210" i="1" s="1"/>
  <c r="M212" i="1"/>
  <c r="N212" i="1" s="1"/>
  <c r="M214" i="1"/>
  <c r="N214" i="1" s="1"/>
  <c r="M216" i="1"/>
  <c r="N216" i="1" s="1"/>
  <c r="M218" i="1"/>
  <c r="N218" i="1" s="1"/>
  <c r="M220" i="1"/>
  <c r="N220" i="1" s="1"/>
  <c r="M222" i="1"/>
  <c r="N222" i="1" s="1"/>
  <c r="M224" i="1"/>
  <c r="N224" i="1" s="1"/>
  <c r="M226" i="1"/>
  <c r="N226" i="1" s="1"/>
  <c r="M228" i="1"/>
  <c r="N228" i="1" s="1"/>
  <c r="M230" i="1"/>
  <c r="N230" i="1" s="1"/>
  <c r="M232" i="1"/>
  <c r="N232" i="1" s="1"/>
  <c r="M234" i="1"/>
  <c r="N234" i="1" s="1"/>
  <c r="M236" i="1"/>
  <c r="N236" i="1" s="1"/>
  <c r="M238" i="1"/>
  <c r="N238" i="1" s="1"/>
  <c r="M240" i="1"/>
  <c r="N240" i="1" s="1"/>
  <c r="M242" i="1"/>
  <c r="N242" i="1" s="1"/>
  <c r="M244" i="1"/>
  <c r="N244" i="1" s="1"/>
  <c r="M246" i="1"/>
  <c r="N246" i="1" s="1"/>
  <c r="M248" i="1"/>
  <c r="N248" i="1" s="1"/>
  <c r="M250" i="1"/>
  <c r="N250" i="1" s="1"/>
  <c r="M252" i="1"/>
  <c r="N252" i="1" s="1"/>
  <c r="M254" i="1"/>
  <c r="N254" i="1" s="1"/>
  <c r="M256" i="1"/>
  <c r="N256" i="1" s="1"/>
  <c r="M258" i="1"/>
  <c r="N258" i="1" s="1"/>
  <c r="M260" i="1"/>
  <c r="N260" i="1" s="1"/>
  <c r="M262" i="1"/>
  <c r="N262" i="1" s="1"/>
  <c r="M264" i="1"/>
  <c r="N264" i="1" s="1"/>
  <c r="M266" i="1"/>
  <c r="N266" i="1" s="1"/>
  <c r="M268" i="1"/>
  <c r="N268" i="1" s="1"/>
  <c r="M270" i="1"/>
  <c r="N270" i="1" s="1"/>
  <c r="M272" i="1"/>
  <c r="N272" i="1" s="1"/>
  <c r="M274" i="1"/>
  <c r="N274" i="1" s="1"/>
  <c r="M276" i="1"/>
  <c r="N276" i="1" s="1"/>
  <c r="M278" i="1"/>
  <c r="N278" i="1" s="1"/>
  <c r="M280" i="1"/>
  <c r="N280" i="1" s="1"/>
  <c r="M282" i="1"/>
  <c r="N282" i="1" s="1"/>
  <c r="M284" i="1"/>
  <c r="N284" i="1" s="1"/>
  <c r="M286" i="1"/>
  <c r="N286" i="1" s="1"/>
  <c r="M288" i="1"/>
  <c r="N288" i="1" s="1"/>
  <c r="M290" i="1"/>
  <c r="N290" i="1" s="1"/>
  <c r="M292" i="1"/>
  <c r="N292" i="1" s="1"/>
  <c r="M294" i="1"/>
  <c r="N294" i="1" s="1"/>
  <c r="M296" i="1"/>
  <c r="N296" i="1" s="1"/>
  <c r="M298" i="1"/>
  <c r="N298" i="1" s="1"/>
  <c r="M300" i="1"/>
  <c r="N300" i="1" s="1"/>
  <c r="M302" i="1"/>
  <c r="N302" i="1" s="1"/>
  <c r="M304" i="1"/>
  <c r="N304" i="1" s="1"/>
  <c r="M306" i="1"/>
  <c r="N306" i="1" s="1"/>
  <c r="M308" i="1"/>
  <c r="N308" i="1" s="1"/>
  <c r="M310" i="1"/>
  <c r="N310" i="1" s="1"/>
  <c r="M312" i="1"/>
  <c r="N312" i="1" s="1"/>
  <c r="M314" i="1"/>
  <c r="N314" i="1" s="1"/>
  <c r="M316" i="1"/>
  <c r="N316" i="1" s="1"/>
  <c r="M318" i="1"/>
  <c r="N318" i="1" s="1"/>
  <c r="M320" i="1"/>
  <c r="N320" i="1" s="1"/>
  <c r="M322" i="1"/>
  <c r="N322" i="1" s="1"/>
  <c r="M324" i="1"/>
  <c r="N324" i="1" s="1"/>
  <c r="M326" i="1"/>
  <c r="N326" i="1" s="1"/>
  <c r="M328" i="1"/>
  <c r="N328" i="1" s="1"/>
  <c r="M330" i="1"/>
  <c r="N330" i="1" s="1"/>
  <c r="M332" i="1"/>
  <c r="N332" i="1" s="1"/>
  <c r="M334" i="1"/>
  <c r="N334" i="1" s="1"/>
  <c r="M336" i="1"/>
  <c r="N336" i="1" s="1"/>
  <c r="M338" i="1"/>
  <c r="N338" i="1" s="1"/>
  <c r="M340" i="1"/>
  <c r="N340" i="1" s="1"/>
  <c r="M342" i="1"/>
  <c r="N342" i="1" s="1"/>
  <c r="M344" i="1"/>
  <c r="N344" i="1" s="1"/>
  <c r="M346" i="1"/>
  <c r="N346" i="1" s="1"/>
  <c r="M348" i="1"/>
  <c r="N348" i="1" s="1"/>
  <c r="M350" i="1"/>
  <c r="N350" i="1" s="1"/>
  <c r="M352" i="1"/>
  <c r="N352" i="1" s="1"/>
  <c r="M354" i="1"/>
  <c r="N354" i="1" s="1"/>
  <c r="M356" i="1"/>
  <c r="N356" i="1" s="1"/>
  <c r="M358" i="1"/>
  <c r="N358" i="1" s="1"/>
  <c r="M360" i="1"/>
  <c r="N360" i="1" s="1"/>
  <c r="M362" i="1"/>
  <c r="N362" i="1" s="1"/>
  <c r="M364" i="1"/>
  <c r="N364" i="1" s="1"/>
  <c r="M366" i="1"/>
  <c r="N366" i="1" s="1"/>
  <c r="Q3" i="1"/>
  <c r="T31" i="1" s="1"/>
  <c r="M368" i="1"/>
  <c r="N368" i="1" s="1"/>
  <c r="M370" i="1"/>
  <c r="N370" i="1" s="1"/>
  <c r="M372" i="1"/>
  <c r="N372" i="1" s="1"/>
  <c r="M374" i="1"/>
  <c r="N374" i="1" s="1"/>
  <c r="M376" i="1"/>
  <c r="N376" i="1" s="1"/>
  <c r="M378" i="1"/>
  <c r="N378" i="1" s="1"/>
  <c r="M380" i="1"/>
  <c r="N380" i="1" s="1"/>
  <c r="M382" i="1"/>
  <c r="N382" i="1" s="1"/>
  <c r="M384" i="1"/>
  <c r="N384" i="1" s="1"/>
  <c r="M386" i="1"/>
  <c r="N386" i="1" s="1"/>
  <c r="M388" i="1"/>
  <c r="N388" i="1" s="1"/>
  <c r="M390" i="1"/>
  <c r="N390" i="1" s="1"/>
  <c r="M392" i="1"/>
  <c r="N392" i="1" s="1"/>
  <c r="M394" i="1"/>
  <c r="N394" i="1" s="1"/>
  <c r="M396" i="1"/>
  <c r="N396" i="1" s="1"/>
  <c r="M398" i="1"/>
  <c r="N398" i="1" s="1"/>
  <c r="M400" i="1"/>
  <c r="N400" i="1" s="1"/>
  <c r="M402" i="1"/>
  <c r="N402" i="1" s="1"/>
  <c r="M404" i="1"/>
  <c r="N404" i="1" s="1"/>
  <c r="M406" i="1"/>
  <c r="N406" i="1" s="1"/>
  <c r="M408" i="1"/>
  <c r="N408" i="1" s="1"/>
  <c r="M410" i="1"/>
  <c r="N410" i="1" s="1"/>
  <c r="M412" i="1"/>
  <c r="N412" i="1" s="1"/>
  <c r="M414" i="1"/>
  <c r="N414" i="1" s="1"/>
  <c r="M416" i="1"/>
  <c r="N416" i="1" s="1"/>
  <c r="M418" i="1"/>
  <c r="N418" i="1" s="1"/>
  <c r="M420" i="1"/>
  <c r="N420" i="1" s="1"/>
  <c r="M422" i="1"/>
  <c r="N422" i="1" s="1"/>
  <c r="M424" i="1"/>
  <c r="N424" i="1" s="1"/>
  <c r="M426" i="1"/>
  <c r="N426" i="1" s="1"/>
  <c r="M428" i="1"/>
  <c r="N428" i="1" s="1"/>
  <c r="M430" i="1"/>
  <c r="N430" i="1" s="1"/>
  <c r="M432" i="1"/>
  <c r="N432" i="1" s="1"/>
  <c r="M434" i="1"/>
  <c r="N434" i="1" s="1"/>
  <c r="M436" i="1"/>
  <c r="N436" i="1" s="1"/>
  <c r="M438" i="1"/>
  <c r="N438" i="1" s="1"/>
  <c r="M440" i="1"/>
  <c r="N440" i="1" s="1"/>
  <c r="M442" i="1"/>
  <c r="N442" i="1" s="1"/>
  <c r="M444" i="1"/>
  <c r="N444" i="1" s="1"/>
  <c r="M446" i="1"/>
  <c r="N446" i="1" s="1"/>
  <c r="M448" i="1"/>
  <c r="N448" i="1" s="1"/>
  <c r="M450" i="1"/>
  <c r="N450" i="1" s="1"/>
  <c r="M452" i="1"/>
  <c r="N452" i="1" s="1"/>
  <c r="M454" i="1"/>
  <c r="N454" i="1" s="1"/>
  <c r="M456" i="1"/>
  <c r="N456" i="1" s="1"/>
  <c r="M458" i="1"/>
  <c r="N458" i="1" s="1"/>
  <c r="M460" i="1"/>
  <c r="N460" i="1" s="1"/>
  <c r="M462" i="1"/>
  <c r="N462" i="1" s="1"/>
  <c r="M464" i="1"/>
  <c r="N464" i="1" s="1"/>
  <c r="M466" i="1"/>
  <c r="N466" i="1" s="1"/>
  <c r="M468" i="1"/>
  <c r="N468" i="1" s="1"/>
  <c r="M470" i="1"/>
  <c r="N470" i="1" s="1"/>
  <c r="M472" i="1"/>
  <c r="N472" i="1" s="1"/>
  <c r="M474" i="1"/>
  <c r="N474" i="1" s="1"/>
  <c r="M476" i="1"/>
  <c r="N476" i="1" s="1"/>
  <c r="M478" i="1"/>
  <c r="N478" i="1" s="1"/>
  <c r="M480" i="1"/>
  <c r="N480" i="1" s="1"/>
  <c r="M482" i="1"/>
  <c r="N482" i="1" s="1"/>
  <c r="M484" i="1"/>
  <c r="N484" i="1" s="1"/>
  <c r="M486" i="1"/>
  <c r="N486" i="1" s="1"/>
  <c r="M488" i="1"/>
  <c r="N488" i="1" s="1"/>
  <c r="M490" i="1"/>
  <c r="N490" i="1" s="1"/>
  <c r="M492" i="1"/>
  <c r="N492" i="1" s="1"/>
  <c r="M494" i="1"/>
  <c r="N494" i="1" s="1"/>
  <c r="M496" i="1"/>
  <c r="N496" i="1" s="1"/>
  <c r="M498" i="1"/>
  <c r="N498" i="1" s="1"/>
  <c r="M500" i="1"/>
  <c r="N500" i="1" s="1"/>
  <c r="M502" i="1"/>
  <c r="N502" i="1" s="1"/>
  <c r="M504" i="1"/>
  <c r="N504" i="1" s="1"/>
  <c r="M506" i="1"/>
  <c r="N506" i="1" s="1"/>
  <c r="M508" i="1"/>
  <c r="N508" i="1" s="1"/>
  <c r="M510" i="1"/>
  <c r="N510" i="1" s="1"/>
  <c r="M512" i="1"/>
  <c r="N512" i="1" s="1"/>
  <c r="M514" i="1"/>
  <c r="N514" i="1" s="1"/>
  <c r="M516" i="1"/>
  <c r="N516" i="1" s="1"/>
  <c r="M518" i="1"/>
  <c r="N518" i="1" s="1"/>
  <c r="M520" i="1"/>
  <c r="N520" i="1" s="1"/>
  <c r="M522" i="1"/>
  <c r="N522" i="1" s="1"/>
  <c r="M524" i="1"/>
  <c r="N524" i="1" s="1"/>
  <c r="M526" i="1"/>
  <c r="N526" i="1" s="1"/>
  <c r="M528" i="1"/>
  <c r="N528" i="1" s="1"/>
  <c r="M530" i="1"/>
  <c r="N530" i="1" s="1"/>
  <c r="M532" i="1"/>
  <c r="N532" i="1" s="1"/>
  <c r="M534" i="1"/>
  <c r="N534" i="1" s="1"/>
  <c r="M3" i="1"/>
  <c r="M5" i="1"/>
  <c r="N5" i="1" s="1"/>
  <c r="M7" i="1"/>
  <c r="N7" i="1" s="1"/>
  <c r="M9" i="1"/>
  <c r="N9" i="1" s="1"/>
  <c r="M11" i="1"/>
  <c r="N11" i="1" s="1"/>
  <c r="M13" i="1"/>
  <c r="N13" i="1" s="1"/>
  <c r="M15" i="1"/>
  <c r="N15" i="1" s="1"/>
  <c r="M17" i="1"/>
  <c r="N17" i="1" s="1"/>
  <c r="M19" i="1"/>
  <c r="N19" i="1" s="1"/>
  <c r="M21" i="1"/>
  <c r="N21" i="1" s="1"/>
  <c r="M23" i="1"/>
  <c r="N23" i="1" s="1"/>
  <c r="M25" i="1"/>
  <c r="N25" i="1" s="1"/>
  <c r="M27" i="1"/>
  <c r="N27" i="1" s="1"/>
  <c r="M29" i="1"/>
  <c r="N29" i="1" s="1"/>
  <c r="M31" i="1"/>
  <c r="N31" i="1" s="1"/>
  <c r="M33" i="1"/>
  <c r="N33" i="1" s="1"/>
  <c r="M35" i="1"/>
  <c r="N35" i="1" s="1"/>
  <c r="M37" i="1"/>
  <c r="N37" i="1" s="1"/>
  <c r="M39" i="1"/>
  <c r="N39" i="1" s="1"/>
  <c r="M41" i="1"/>
  <c r="N41" i="1" s="1"/>
  <c r="M43" i="1"/>
  <c r="N43" i="1" s="1"/>
  <c r="M45" i="1"/>
  <c r="N45" i="1" s="1"/>
  <c r="M47" i="1"/>
  <c r="N47" i="1" s="1"/>
  <c r="M49" i="1"/>
  <c r="N49" i="1" s="1"/>
  <c r="M51" i="1"/>
  <c r="N51" i="1" s="1"/>
  <c r="M53" i="1"/>
  <c r="N53" i="1" s="1"/>
  <c r="M55" i="1"/>
  <c r="N55" i="1" s="1"/>
  <c r="M57" i="1"/>
  <c r="N57" i="1" s="1"/>
  <c r="M59" i="1"/>
  <c r="N59" i="1" s="1"/>
  <c r="M61" i="1"/>
  <c r="N61" i="1" s="1"/>
  <c r="M63" i="1"/>
  <c r="N63" i="1" s="1"/>
  <c r="M65" i="1"/>
  <c r="N65" i="1" s="1"/>
  <c r="M67" i="1"/>
  <c r="N67" i="1" s="1"/>
  <c r="M69" i="1"/>
  <c r="N69" i="1" s="1"/>
  <c r="M71" i="1"/>
  <c r="N71" i="1" s="1"/>
  <c r="M73" i="1"/>
  <c r="N73" i="1" s="1"/>
  <c r="M75" i="1"/>
  <c r="N75" i="1" s="1"/>
  <c r="M77" i="1"/>
  <c r="N77" i="1" s="1"/>
  <c r="M79" i="1"/>
  <c r="N79" i="1" s="1"/>
  <c r="M81" i="1"/>
  <c r="N81" i="1" s="1"/>
  <c r="M83" i="1"/>
  <c r="N83" i="1" s="1"/>
  <c r="M85" i="1"/>
  <c r="N85" i="1" s="1"/>
  <c r="M87" i="1"/>
  <c r="N87" i="1" s="1"/>
  <c r="M89" i="1"/>
  <c r="N89" i="1" s="1"/>
  <c r="M91" i="1"/>
  <c r="N91" i="1" s="1"/>
  <c r="M93" i="1"/>
  <c r="N93" i="1" s="1"/>
  <c r="M95" i="1"/>
  <c r="N95" i="1" s="1"/>
  <c r="M97" i="1"/>
  <c r="N97" i="1" s="1"/>
  <c r="M99" i="1"/>
  <c r="N99" i="1" s="1"/>
  <c r="M101" i="1"/>
  <c r="N101" i="1" s="1"/>
  <c r="M103" i="1"/>
  <c r="N103" i="1" s="1"/>
  <c r="M105" i="1"/>
  <c r="N105" i="1" s="1"/>
  <c r="M107" i="1"/>
  <c r="N107" i="1" s="1"/>
  <c r="M109" i="1"/>
  <c r="N109" i="1" s="1"/>
  <c r="M111" i="1"/>
  <c r="N111" i="1" s="1"/>
  <c r="M113" i="1"/>
  <c r="N113" i="1" s="1"/>
  <c r="M115" i="1"/>
  <c r="N115" i="1" s="1"/>
  <c r="M117" i="1"/>
  <c r="N117" i="1" s="1"/>
  <c r="M119" i="1"/>
  <c r="N119" i="1" s="1"/>
  <c r="M121" i="1"/>
  <c r="N121" i="1" s="1"/>
  <c r="M123" i="1"/>
  <c r="N123" i="1" s="1"/>
  <c r="M125" i="1"/>
  <c r="N125" i="1" s="1"/>
  <c r="M127" i="1"/>
  <c r="N127" i="1" s="1"/>
  <c r="M129" i="1"/>
  <c r="N129" i="1" s="1"/>
  <c r="M131" i="1"/>
  <c r="N131" i="1" s="1"/>
  <c r="M133" i="1"/>
  <c r="N133" i="1" s="1"/>
  <c r="M135" i="1"/>
  <c r="N135" i="1" s="1"/>
  <c r="M137" i="1"/>
  <c r="N137" i="1" s="1"/>
  <c r="M139" i="1"/>
  <c r="N139" i="1" s="1"/>
  <c r="M141" i="1"/>
  <c r="N141" i="1" s="1"/>
  <c r="M143" i="1"/>
  <c r="N143" i="1" s="1"/>
  <c r="M145" i="1"/>
  <c r="N145" i="1" s="1"/>
  <c r="M147" i="1"/>
  <c r="N147" i="1" s="1"/>
  <c r="M149" i="1"/>
  <c r="N149" i="1" s="1"/>
  <c r="M151" i="1"/>
  <c r="N151" i="1" s="1"/>
  <c r="M153" i="1"/>
  <c r="N153" i="1" s="1"/>
  <c r="M155" i="1"/>
  <c r="N155" i="1" s="1"/>
  <c r="M157" i="1"/>
  <c r="N157" i="1" s="1"/>
  <c r="M159" i="1"/>
  <c r="N159" i="1" s="1"/>
  <c r="M161" i="1"/>
  <c r="N161" i="1" s="1"/>
  <c r="M163" i="1"/>
  <c r="N163" i="1" s="1"/>
  <c r="M165" i="1"/>
  <c r="N165" i="1" s="1"/>
  <c r="M167" i="1"/>
  <c r="N167" i="1" s="1"/>
  <c r="M169" i="1"/>
  <c r="N169" i="1" s="1"/>
  <c r="M171" i="1"/>
  <c r="N171" i="1" s="1"/>
  <c r="M173" i="1"/>
  <c r="N173" i="1" s="1"/>
  <c r="M175" i="1"/>
  <c r="N175" i="1" s="1"/>
  <c r="M177" i="1"/>
  <c r="N177" i="1" s="1"/>
  <c r="M179" i="1"/>
  <c r="N179" i="1" s="1"/>
  <c r="M181" i="1"/>
  <c r="N181" i="1" s="1"/>
  <c r="M183" i="1"/>
  <c r="N183" i="1" s="1"/>
  <c r="M185" i="1"/>
  <c r="N185" i="1" s="1"/>
  <c r="M187" i="1"/>
  <c r="N187" i="1" s="1"/>
  <c r="M189" i="1"/>
  <c r="N189" i="1" s="1"/>
  <c r="M191" i="1"/>
  <c r="N191" i="1" s="1"/>
  <c r="M193" i="1"/>
  <c r="N193" i="1" s="1"/>
  <c r="M195" i="1"/>
  <c r="N195" i="1" s="1"/>
  <c r="M197" i="1"/>
  <c r="N197" i="1" s="1"/>
  <c r="M199" i="1"/>
  <c r="N199" i="1" s="1"/>
  <c r="M201" i="1"/>
  <c r="N201" i="1" s="1"/>
  <c r="M203" i="1"/>
  <c r="N203" i="1" s="1"/>
  <c r="M205" i="1"/>
  <c r="N205" i="1" s="1"/>
  <c r="M207" i="1"/>
  <c r="N207" i="1" s="1"/>
  <c r="M209" i="1"/>
  <c r="N209" i="1" s="1"/>
  <c r="M211" i="1"/>
  <c r="N211" i="1" s="1"/>
  <c r="M213" i="1"/>
  <c r="N213" i="1" s="1"/>
  <c r="M215" i="1"/>
  <c r="N215" i="1" s="1"/>
  <c r="M217" i="1"/>
  <c r="N217" i="1" s="1"/>
  <c r="M219" i="1"/>
  <c r="N219" i="1" s="1"/>
  <c r="M221" i="1"/>
  <c r="N221" i="1" s="1"/>
  <c r="M223" i="1"/>
  <c r="N223" i="1" s="1"/>
  <c r="M225" i="1"/>
  <c r="N225" i="1" s="1"/>
  <c r="M227" i="1"/>
  <c r="N227" i="1" s="1"/>
  <c r="M229" i="1"/>
  <c r="N229" i="1" s="1"/>
  <c r="M231" i="1"/>
  <c r="N231" i="1" s="1"/>
  <c r="M233" i="1"/>
  <c r="N233" i="1" s="1"/>
  <c r="M235" i="1"/>
  <c r="N235" i="1" s="1"/>
  <c r="M237" i="1"/>
  <c r="N237" i="1" s="1"/>
  <c r="M239" i="1"/>
  <c r="N239" i="1" s="1"/>
  <c r="M241" i="1"/>
  <c r="N241" i="1" s="1"/>
  <c r="M243" i="1"/>
  <c r="N243" i="1" s="1"/>
  <c r="M245" i="1"/>
  <c r="N245" i="1" s="1"/>
  <c r="M247" i="1"/>
  <c r="N247" i="1" s="1"/>
  <c r="M249" i="1"/>
  <c r="N249" i="1" s="1"/>
  <c r="M251" i="1"/>
  <c r="N251" i="1" s="1"/>
  <c r="M253" i="1"/>
  <c r="N253" i="1" s="1"/>
  <c r="M255" i="1"/>
  <c r="N255" i="1" s="1"/>
  <c r="M257" i="1"/>
  <c r="N257" i="1" s="1"/>
  <c r="M259" i="1"/>
  <c r="N259" i="1" s="1"/>
  <c r="M261" i="1"/>
  <c r="N261" i="1" s="1"/>
  <c r="M263" i="1"/>
  <c r="N263" i="1" s="1"/>
  <c r="M265" i="1"/>
  <c r="N265" i="1" s="1"/>
  <c r="M267" i="1"/>
  <c r="N267" i="1" s="1"/>
  <c r="M269" i="1"/>
  <c r="N269" i="1" s="1"/>
  <c r="M271" i="1"/>
  <c r="N271" i="1" s="1"/>
  <c r="M273" i="1"/>
  <c r="N273" i="1" s="1"/>
  <c r="M275" i="1"/>
  <c r="N275" i="1" s="1"/>
  <c r="M277" i="1"/>
  <c r="N277" i="1" s="1"/>
  <c r="M279" i="1"/>
  <c r="N279" i="1" s="1"/>
  <c r="M281" i="1"/>
  <c r="N281" i="1" s="1"/>
  <c r="M283" i="1"/>
  <c r="N283" i="1" s="1"/>
  <c r="M285" i="1"/>
  <c r="N285" i="1" s="1"/>
  <c r="M287" i="1"/>
  <c r="N287" i="1" s="1"/>
  <c r="M289" i="1"/>
  <c r="N289" i="1" s="1"/>
  <c r="M291" i="1"/>
  <c r="N291" i="1" s="1"/>
  <c r="M293" i="1"/>
  <c r="N293" i="1" s="1"/>
  <c r="M295" i="1"/>
  <c r="N295" i="1" s="1"/>
  <c r="M297" i="1"/>
  <c r="N297" i="1" s="1"/>
  <c r="M299" i="1"/>
  <c r="N299" i="1" s="1"/>
  <c r="M301" i="1"/>
  <c r="N301" i="1" s="1"/>
  <c r="M303" i="1"/>
  <c r="N303" i="1" s="1"/>
  <c r="M305" i="1"/>
  <c r="N305" i="1" s="1"/>
  <c r="M307" i="1"/>
  <c r="N307" i="1" s="1"/>
  <c r="M309" i="1"/>
  <c r="N309" i="1" s="1"/>
  <c r="M311" i="1"/>
  <c r="N311" i="1" s="1"/>
  <c r="M313" i="1"/>
  <c r="N313" i="1" s="1"/>
  <c r="M315" i="1"/>
  <c r="N315" i="1" s="1"/>
  <c r="M317" i="1"/>
  <c r="N317" i="1" s="1"/>
  <c r="M319" i="1"/>
  <c r="N319" i="1" s="1"/>
  <c r="M321" i="1"/>
  <c r="N321" i="1" s="1"/>
  <c r="M323" i="1"/>
  <c r="N323" i="1" s="1"/>
  <c r="M325" i="1"/>
  <c r="N325" i="1" s="1"/>
  <c r="M327" i="1"/>
  <c r="N327" i="1" s="1"/>
  <c r="M329" i="1"/>
  <c r="N329" i="1" s="1"/>
  <c r="M331" i="1"/>
  <c r="N331" i="1" s="1"/>
  <c r="M333" i="1"/>
  <c r="N333" i="1" s="1"/>
  <c r="M335" i="1"/>
  <c r="N335" i="1" s="1"/>
  <c r="M337" i="1"/>
  <c r="N337" i="1" s="1"/>
  <c r="M339" i="1"/>
  <c r="N339" i="1" s="1"/>
  <c r="M341" i="1"/>
  <c r="N341" i="1" s="1"/>
  <c r="M343" i="1"/>
  <c r="N343" i="1" s="1"/>
  <c r="M345" i="1"/>
  <c r="N345" i="1" s="1"/>
  <c r="M347" i="1"/>
  <c r="N347" i="1" s="1"/>
  <c r="M349" i="1"/>
  <c r="N349" i="1" s="1"/>
  <c r="M351" i="1"/>
  <c r="N351" i="1" s="1"/>
  <c r="M353" i="1"/>
  <c r="N353" i="1" s="1"/>
  <c r="M355" i="1"/>
  <c r="N355" i="1" s="1"/>
  <c r="M357" i="1"/>
  <c r="N357" i="1" s="1"/>
  <c r="M359" i="1"/>
  <c r="N359" i="1" s="1"/>
  <c r="M361" i="1"/>
  <c r="N361" i="1" s="1"/>
  <c r="M363" i="1"/>
  <c r="N363" i="1" s="1"/>
  <c r="M365" i="1"/>
  <c r="N365" i="1" s="1"/>
  <c r="M367" i="1"/>
  <c r="N367" i="1" s="1"/>
  <c r="M369" i="1"/>
  <c r="N369" i="1" s="1"/>
  <c r="M371" i="1"/>
  <c r="N371" i="1" s="1"/>
  <c r="M373" i="1"/>
  <c r="N373" i="1" s="1"/>
  <c r="M375" i="1"/>
  <c r="N375" i="1" s="1"/>
  <c r="M377" i="1"/>
  <c r="N377" i="1" s="1"/>
  <c r="M379" i="1"/>
  <c r="N379" i="1" s="1"/>
  <c r="M381" i="1"/>
  <c r="N381" i="1" s="1"/>
  <c r="M383" i="1"/>
  <c r="N383" i="1" s="1"/>
  <c r="M385" i="1"/>
  <c r="N385" i="1" s="1"/>
  <c r="M387" i="1"/>
  <c r="N387" i="1" s="1"/>
  <c r="M389" i="1"/>
  <c r="N389" i="1" s="1"/>
  <c r="M391" i="1"/>
  <c r="N391" i="1" s="1"/>
  <c r="M393" i="1"/>
  <c r="N393" i="1" s="1"/>
  <c r="M395" i="1"/>
  <c r="N395" i="1" s="1"/>
  <c r="M397" i="1"/>
  <c r="N397" i="1" s="1"/>
  <c r="M399" i="1"/>
  <c r="N399" i="1" s="1"/>
  <c r="M401" i="1"/>
  <c r="N401" i="1" s="1"/>
  <c r="M403" i="1"/>
  <c r="N403" i="1" s="1"/>
  <c r="M405" i="1"/>
  <c r="N405" i="1" s="1"/>
  <c r="M407" i="1"/>
  <c r="N407" i="1" s="1"/>
  <c r="M409" i="1"/>
  <c r="N409" i="1" s="1"/>
  <c r="M411" i="1"/>
  <c r="N411" i="1" s="1"/>
  <c r="M413" i="1"/>
  <c r="N413" i="1" s="1"/>
  <c r="M415" i="1"/>
  <c r="N415" i="1" s="1"/>
  <c r="M417" i="1"/>
  <c r="N417" i="1" s="1"/>
  <c r="M419" i="1"/>
  <c r="N419" i="1" s="1"/>
  <c r="M421" i="1"/>
  <c r="N421" i="1" s="1"/>
  <c r="M423" i="1"/>
  <c r="N423" i="1" s="1"/>
  <c r="M425" i="1"/>
  <c r="N425" i="1" s="1"/>
  <c r="M427" i="1"/>
  <c r="N427" i="1" s="1"/>
  <c r="M429" i="1"/>
  <c r="N429" i="1" s="1"/>
  <c r="M431" i="1"/>
  <c r="N431" i="1" s="1"/>
  <c r="M433" i="1"/>
  <c r="N433" i="1" s="1"/>
  <c r="M435" i="1"/>
  <c r="N435" i="1" s="1"/>
  <c r="M437" i="1"/>
  <c r="N437" i="1" s="1"/>
  <c r="M439" i="1"/>
  <c r="N439" i="1" s="1"/>
  <c r="M441" i="1"/>
  <c r="N441" i="1" s="1"/>
  <c r="M443" i="1"/>
  <c r="N443" i="1" s="1"/>
  <c r="M445" i="1"/>
  <c r="N445" i="1" s="1"/>
  <c r="M447" i="1"/>
  <c r="N447" i="1" s="1"/>
  <c r="M449" i="1"/>
  <c r="N449" i="1" s="1"/>
  <c r="M451" i="1"/>
  <c r="N451" i="1" s="1"/>
  <c r="M453" i="1"/>
  <c r="N453" i="1" s="1"/>
  <c r="M455" i="1"/>
  <c r="N455" i="1" s="1"/>
  <c r="M457" i="1"/>
  <c r="N457" i="1" s="1"/>
  <c r="M459" i="1"/>
  <c r="N459" i="1" s="1"/>
  <c r="M461" i="1"/>
  <c r="N461" i="1" s="1"/>
  <c r="M463" i="1"/>
  <c r="N463" i="1" s="1"/>
  <c r="M465" i="1"/>
  <c r="N465" i="1" s="1"/>
  <c r="M467" i="1"/>
  <c r="N467" i="1" s="1"/>
  <c r="M469" i="1"/>
  <c r="N469" i="1" s="1"/>
  <c r="M471" i="1"/>
  <c r="N471" i="1" s="1"/>
  <c r="M473" i="1"/>
  <c r="N473" i="1" s="1"/>
  <c r="M475" i="1"/>
  <c r="N475" i="1" s="1"/>
  <c r="M477" i="1"/>
  <c r="N477" i="1" s="1"/>
  <c r="M479" i="1"/>
  <c r="N479" i="1" s="1"/>
  <c r="M481" i="1"/>
  <c r="N481" i="1" s="1"/>
  <c r="M483" i="1"/>
  <c r="N483" i="1" s="1"/>
  <c r="M485" i="1"/>
  <c r="N485" i="1" s="1"/>
  <c r="M487" i="1"/>
  <c r="N487" i="1" s="1"/>
  <c r="M489" i="1"/>
  <c r="N489" i="1" s="1"/>
  <c r="M491" i="1"/>
  <c r="N491" i="1" s="1"/>
  <c r="M493" i="1"/>
  <c r="N493" i="1" s="1"/>
  <c r="M495" i="1"/>
  <c r="N495" i="1" s="1"/>
  <c r="M497" i="1"/>
  <c r="N497" i="1" s="1"/>
  <c r="M499" i="1"/>
  <c r="N499" i="1" s="1"/>
  <c r="M501" i="1"/>
  <c r="N501" i="1" s="1"/>
  <c r="M503" i="1"/>
  <c r="N503" i="1" s="1"/>
  <c r="M505" i="1"/>
  <c r="N505" i="1" s="1"/>
  <c r="M507" i="1"/>
  <c r="N507" i="1" s="1"/>
  <c r="M509" i="1"/>
  <c r="N509" i="1" s="1"/>
  <c r="M511" i="1"/>
  <c r="N511" i="1" s="1"/>
  <c r="M513" i="1"/>
  <c r="N513" i="1" s="1"/>
  <c r="M515" i="1"/>
  <c r="N515" i="1" s="1"/>
  <c r="M517" i="1"/>
  <c r="N517" i="1" s="1"/>
  <c r="M519" i="1"/>
  <c r="N519" i="1" s="1"/>
  <c r="M521" i="1"/>
  <c r="N521" i="1" s="1"/>
  <c r="M523" i="1"/>
  <c r="N523" i="1" s="1"/>
  <c r="M525" i="1"/>
  <c r="N525" i="1" s="1"/>
  <c r="M527" i="1"/>
  <c r="N527" i="1" s="1"/>
  <c r="M529" i="1"/>
  <c r="N529" i="1" s="1"/>
  <c r="M531" i="1"/>
  <c r="N531" i="1" s="1"/>
  <c r="M533" i="1"/>
  <c r="N533" i="1" s="1"/>
  <c r="M535" i="1"/>
  <c r="N535" i="1" s="1"/>
  <c r="T6" i="1" l="1" a="1"/>
  <c r="T6" i="1" s="1"/>
  <c r="S28" i="1"/>
  <c r="Q39" i="4"/>
  <c r="R39" i="4" s="1"/>
  <c r="T38" i="4"/>
  <c r="S38" i="4" s="1"/>
  <c r="O6" i="4"/>
  <c r="P6" i="4" s="1"/>
  <c r="Q5" i="4"/>
  <c r="N3" i="1"/>
  <c r="T5" i="1" l="1" a="1"/>
  <c r="T5" i="1" s="1"/>
  <c r="T13" i="1" s="1"/>
  <c r="U13" i="1" s="1"/>
  <c r="O7" i="4"/>
  <c r="P7" i="4" s="1"/>
  <c r="Q6" i="4"/>
  <c r="Q40" i="4"/>
  <c r="R40" i="4" s="1"/>
  <c r="T39" i="4"/>
  <c r="S39" i="4" s="1"/>
  <c r="S2" i="1"/>
  <c r="Q41" i="4" l="1"/>
  <c r="R41" i="4" s="1"/>
  <c r="T40" i="4"/>
  <c r="S40" i="4" s="1"/>
  <c r="O8" i="4"/>
  <c r="P8" i="4" s="1"/>
  <c r="Q7" i="4"/>
  <c r="O9" i="4" l="1"/>
  <c r="P9" i="4" s="1"/>
  <c r="Q8" i="4"/>
  <c r="Q42" i="4"/>
  <c r="R42" i="4" s="1"/>
  <c r="T41" i="4"/>
  <c r="S41" i="4" s="1"/>
  <c r="Q43" i="4" l="1"/>
  <c r="R43" i="4" s="1"/>
  <c r="T42" i="4"/>
  <c r="S42" i="4" s="1"/>
  <c r="Q9" i="4"/>
  <c r="O10" i="4"/>
  <c r="P10" i="4" s="1"/>
  <c r="O11" i="4" l="1"/>
  <c r="P11" i="4" s="1"/>
  <c r="Q10" i="4"/>
  <c r="Q44" i="4"/>
  <c r="R44" i="4" s="1"/>
  <c r="T43" i="4"/>
  <c r="S43" i="4" s="1"/>
  <c r="Q45" i="4" l="1"/>
  <c r="R45" i="4" s="1"/>
  <c r="T44" i="4"/>
  <c r="S44" i="4" s="1"/>
  <c r="O12" i="4"/>
  <c r="P12" i="4" s="1"/>
  <c r="Q11" i="4"/>
  <c r="Q12" i="4" l="1"/>
  <c r="Q46" i="4"/>
  <c r="R46" i="4" s="1"/>
  <c r="T45" i="4"/>
  <c r="S45" i="4" s="1"/>
  <c r="Q47" i="4" l="1"/>
  <c r="R47" i="4" s="1"/>
  <c r="T46" i="4"/>
  <c r="S46" i="4" s="1"/>
  <c r="Q48" i="4" l="1"/>
  <c r="R48" i="4" s="1"/>
  <c r="T47" i="4"/>
  <c r="S47" i="4" s="1"/>
  <c r="Q49" i="4" l="1"/>
  <c r="R49" i="4" s="1"/>
  <c r="T48" i="4"/>
  <c r="S48" i="4" s="1"/>
  <c r="Q50" i="4" l="1"/>
  <c r="R50" i="4" s="1"/>
  <c r="T49" i="4"/>
  <c r="S49" i="4" s="1"/>
  <c r="Q51" i="4" l="1"/>
  <c r="R51" i="4" s="1"/>
  <c r="T50" i="4"/>
  <c r="S50" i="4" s="1"/>
  <c r="Q52" i="4" l="1"/>
  <c r="R52" i="4" s="1"/>
  <c r="T51" i="4"/>
  <c r="S51" i="4" s="1"/>
  <c r="Q53" i="4" l="1"/>
  <c r="R53" i="4" s="1"/>
  <c r="T52" i="4"/>
  <c r="S52" i="4" s="1"/>
  <c r="Q54" i="4" l="1"/>
  <c r="R54" i="4" s="1"/>
  <c r="T54" i="4" s="1"/>
  <c r="T53" i="4"/>
  <c r="S53" i="4" s="1"/>
  <c r="S54" i="4" l="1"/>
  <c r="S5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A9D40-F1D2-4566-8CF9-5CA286DE5F6F}" keepAlive="1" name="Zapytanie — insurance (1)" description="Połączenie z zapytaniem „insurance (1)” w skoroszycie." type="5" refreshedVersion="6" background="1" saveData="1">
    <dbPr connection="Provider=Microsoft.Mashup.OleDb.1;Data Source=$Workbook$;Location=insurance (1);Extended Properties=&quot;&quot;" command="SELECT * FROM [insurance (1)]"/>
  </connection>
</connections>
</file>

<file path=xl/sharedStrings.xml><?xml version="1.0" encoding="utf-8"?>
<sst xmlns="http://schemas.openxmlformats.org/spreadsheetml/2006/main" count="7098" uniqueCount="2009">
  <si>
    <t>age</t>
  </si>
  <si>
    <t>sex</t>
  </si>
  <si>
    <t>bmi</t>
  </si>
  <si>
    <t>children</t>
  </si>
  <si>
    <t>smoker</t>
  </si>
  <si>
    <t>region</t>
  </si>
  <si>
    <t>charges</t>
  </si>
  <si>
    <t>female</t>
  </si>
  <si>
    <t>27.9</t>
  </si>
  <si>
    <t>yes</t>
  </si>
  <si>
    <t>southwest</t>
  </si>
  <si>
    <t>16884.924</t>
  </si>
  <si>
    <t>male</t>
  </si>
  <si>
    <t>33.77</t>
  </si>
  <si>
    <t>no</t>
  </si>
  <si>
    <t>southeast</t>
  </si>
  <si>
    <t>1725.5523</t>
  </si>
  <si>
    <t>33</t>
  </si>
  <si>
    <t>4449.462</t>
  </si>
  <si>
    <t>22.705</t>
  </si>
  <si>
    <t>northwest</t>
  </si>
  <si>
    <t>21984.47061</t>
  </si>
  <si>
    <t>28.88</t>
  </si>
  <si>
    <t>3866.8552</t>
  </si>
  <si>
    <t>25.74</t>
  </si>
  <si>
    <t>3756.6216</t>
  </si>
  <si>
    <t>33.44</t>
  </si>
  <si>
    <t>8240.5896</t>
  </si>
  <si>
    <t>27.74</t>
  </si>
  <si>
    <t>7281.5056</t>
  </si>
  <si>
    <t>29.83</t>
  </si>
  <si>
    <t>northeast</t>
  </si>
  <si>
    <t>6406.4107</t>
  </si>
  <si>
    <t>25.84</t>
  </si>
  <si>
    <t>28923.13692</t>
  </si>
  <si>
    <t>26.22</t>
  </si>
  <si>
    <t>2721.3208</t>
  </si>
  <si>
    <t>26.29</t>
  </si>
  <si>
    <t>27808.7251</t>
  </si>
  <si>
    <t>34.4</t>
  </si>
  <si>
    <t>1826.843</t>
  </si>
  <si>
    <t>39.82</t>
  </si>
  <si>
    <t>11090.7178</t>
  </si>
  <si>
    <t>42.13</t>
  </si>
  <si>
    <t>39611.7577</t>
  </si>
  <si>
    <t>24.6</t>
  </si>
  <si>
    <t>1837.237</t>
  </si>
  <si>
    <t>30.78</t>
  </si>
  <si>
    <t>10797.3362</t>
  </si>
  <si>
    <t>23.845</t>
  </si>
  <si>
    <t>2395.17155</t>
  </si>
  <si>
    <t>40.3</t>
  </si>
  <si>
    <t>10602.385</t>
  </si>
  <si>
    <t>35.3</t>
  </si>
  <si>
    <t>36837.467</t>
  </si>
  <si>
    <t>36.005</t>
  </si>
  <si>
    <t>13228.84695</t>
  </si>
  <si>
    <t>32.4</t>
  </si>
  <si>
    <t>4149.736</t>
  </si>
  <si>
    <t>34.1</t>
  </si>
  <si>
    <t>1137.011</t>
  </si>
  <si>
    <t>31.92</t>
  </si>
  <si>
    <t>37701.8768</t>
  </si>
  <si>
    <t>28.025</t>
  </si>
  <si>
    <t>6203.90175</t>
  </si>
  <si>
    <t>27.72</t>
  </si>
  <si>
    <t>14001.1338</t>
  </si>
  <si>
    <t>23.085</t>
  </si>
  <si>
    <t>14451.83515</t>
  </si>
  <si>
    <t>32.775</t>
  </si>
  <si>
    <t>12268.63225</t>
  </si>
  <si>
    <t>17.385</t>
  </si>
  <si>
    <t>2775.19215</t>
  </si>
  <si>
    <t>36.3</t>
  </si>
  <si>
    <t>38711</t>
  </si>
  <si>
    <t>35.6</t>
  </si>
  <si>
    <t>35585.576</t>
  </si>
  <si>
    <t>26.315</t>
  </si>
  <si>
    <t>2198.18985</t>
  </si>
  <si>
    <t>28.6</t>
  </si>
  <si>
    <t>4687.797</t>
  </si>
  <si>
    <t>28.31</t>
  </si>
  <si>
    <t>13770.0979</t>
  </si>
  <si>
    <t>36.4</t>
  </si>
  <si>
    <t>51194.55914</t>
  </si>
  <si>
    <t>20.425</t>
  </si>
  <si>
    <t>1625.43375</t>
  </si>
  <si>
    <t>32.965</t>
  </si>
  <si>
    <t>15612.19335</t>
  </si>
  <si>
    <t>20.8</t>
  </si>
  <si>
    <t>2302.3</t>
  </si>
  <si>
    <t>36.67</t>
  </si>
  <si>
    <t>39774.2763</t>
  </si>
  <si>
    <t>39.9</t>
  </si>
  <si>
    <t>48173.361</t>
  </si>
  <si>
    <t>26.6</t>
  </si>
  <si>
    <t>3046.062</t>
  </si>
  <si>
    <t>36.63</t>
  </si>
  <si>
    <t>4949.7587</t>
  </si>
  <si>
    <t>21.78</t>
  </si>
  <si>
    <t>6272.4772</t>
  </si>
  <si>
    <t>30.8</t>
  </si>
  <si>
    <t>6313.759</t>
  </si>
  <si>
    <t>37.05</t>
  </si>
  <si>
    <t>6079.6715</t>
  </si>
  <si>
    <t>37.3</t>
  </si>
  <si>
    <t>20630.28351</t>
  </si>
  <si>
    <t>38.665</t>
  </si>
  <si>
    <t>3393.35635</t>
  </si>
  <si>
    <t>34.77</t>
  </si>
  <si>
    <t>3556.9223</t>
  </si>
  <si>
    <t>24.53</t>
  </si>
  <si>
    <t>12629.8967</t>
  </si>
  <si>
    <t>35.2</t>
  </si>
  <si>
    <t>38709.176</t>
  </si>
  <si>
    <t>35.625</t>
  </si>
  <si>
    <t>2211.13075</t>
  </si>
  <si>
    <t>33.63</t>
  </si>
  <si>
    <t>3579.8287</t>
  </si>
  <si>
    <t>28</t>
  </si>
  <si>
    <t>23568.272</t>
  </si>
  <si>
    <t>34.43</t>
  </si>
  <si>
    <t>37742.5757</t>
  </si>
  <si>
    <t>28.69</t>
  </si>
  <si>
    <t>8059.6791</t>
  </si>
  <si>
    <t>36.955</t>
  </si>
  <si>
    <t>47496.49445</t>
  </si>
  <si>
    <t>31.825</t>
  </si>
  <si>
    <t>13607.36875</t>
  </si>
  <si>
    <t>31.68</t>
  </si>
  <si>
    <t>34303.1672</t>
  </si>
  <si>
    <t>22.88</t>
  </si>
  <si>
    <t>23244.7902</t>
  </si>
  <si>
    <t>37.335</t>
  </si>
  <si>
    <t>5989.52365</t>
  </si>
  <si>
    <t>27.36</t>
  </si>
  <si>
    <t>8606.2174</t>
  </si>
  <si>
    <t>33.66</t>
  </si>
  <si>
    <t>4504.6624</t>
  </si>
  <si>
    <t>24.7</t>
  </si>
  <si>
    <t>30166.61817</t>
  </si>
  <si>
    <t>25.935</t>
  </si>
  <si>
    <t>4133.64165</t>
  </si>
  <si>
    <t>22.42</t>
  </si>
  <si>
    <t>14711.7438</t>
  </si>
  <si>
    <t>28.9</t>
  </si>
  <si>
    <t>1743.214</t>
  </si>
  <si>
    <t>39.1</t>
  </si>
  <si>
    <t>14235.072</t>
  </si>
  <si>
    <t>6389.37785</t>
  </si>
  <si>
    <t>36.19</t>
  </si>
  <si>
    <t>5920.1041</t>
  </si>
  <si>
    <t>23.98</t>
  </si>
  <si>
    <t>17663.1442</t>
  </si>
  <si>
    <t>24.75</t>
  </si>
  <si>
    <t>16577.7795</t>
  </si>
  <si>
    <t>28.5</t>
  </si>
  <si>
    <t>6799.458</t>
  </si>
  <si>
    <t>28.1</t>
  </si>
  <si>
    <t>11741.726</t>
  </si>
  <si>
    <t>32.01</t>
  </si>
  <si>
    <t>11946.6259</t>
  </si>
  <si>
    <t>27.4</t>
  </si>
  <si>
    <t>7726.854</t>
  </si>
  <si>
    <t>34.01</t>
  </si>
  <si>
    <t>11356.6609</t>
  </si>
  <si>
    <t>29.59</t>
  </si>
  <si>
    <t>3947.4131</t>
  </si>
  <si>
    <t>35.53</t>
  </si>
  <si>
    <t>1532.4697</t>
  </si>
  <si>
    <t>39.805</t>
  </si>
  <si>
    <t>2755.02095</t>
  </si>
  <si>
    <t>6571.02435</t>
  </si>
  <si>
    <t>26.885</t>
  </si>
  <si>
    <t>4441.21315</t>
  </si>
  <si>
    <t>38.285</t>
  </si>
  <si>
    <t>7935.29115</t>
  </si>
  <si>
    <t>37.62</t>
  </si>
  <si>
    <t>37165.1638</t>
  </si>
  <si>
    <t>41.23</t>
  </si>
  <si>
    <t>11033.6617</t>
  </si>
  <si>
    <t>34.8</t>
  </si>
  <si>
    <t>39836.519</t>
  </si>
  <si>
    <t>22.895</t>
  </si>
  <si>
    <t>21098.55405</t>
  </si>
  <si>
    <t>31.16</t>
  </si>
  <si>
    <t>43578.9394</t>
  </si>
  <si>
    <t>27.2</t>
  </si>
  <si>
    <t>11073.176</t>
  </si>
  <si>
    <t>8026.6666</t>
  </si>
  <si>
    <t>26.98</t>
  </si>
  <si>
    <t>11082.5772</t>
  </si>
  <si>
    <t>39.49</t>
  </si>
  <si>
    <t>2026.9741</t>
  </si>
  <si>
    <t>24.795</t>
  </si>
  <si>
    <t>10942.13205</t>
  </si>
  <si>
    <t>30184.9367</t>
  </si>
  <si>
    <t>5729.0053</t>
  </si>
  <si>
    <t>31.3</t>
  </si>
  <si>
    <t>47291.055</t>
  </si>
  <si>
    <t>3766.8838</t>
  </si>
  <si>
    <t>12105.32</t>
  </si>
  <si>
    <t>38.28</t>
  </si>
  <si>
    <t>10226.2842</t>
  </si>
  <si>
    <t>19.95</t>
  </si>
  <si>
    <t>22412.6485</t>
  </si>
  <si>
    <t>19.3</t>
  </si>
  <si>
    <t>15820.699</t>
  </si>
  <si>
    <t>31.6</t>
  </si>
  <si>
    <t>6186.127</t>
  </si>
  <si>
    <t>25.46</t>
  </si>
  <si>
    <t>3645.0894</t>
  </si>
  <si>
    <t>30.115</t>
  </si>
  <si>
    <t>21344.8467</t>
  </si>
  <si>
    <t>29.92</t>
  </si>
  <si>
    <t>30942.1918</t>
  </si>
  <si>
    <t>27.5</t>
  </si>
  <si>
    <t>5003.853</t>
  </si>
  <si>
    <t>17560.37975</t>
  </si>
  <si>
    <t>28.4</t>
  </si>
  <si>
    <t>2331.519</t>
  </si>
  <si>
    <t>30.875</t>
  </si>
  <si>
    <t>3877.30425</t>
  </si>
  <si>
    <t>27.94</t>
  </si>
  <si>
    <t>2867.1196</t>
  </si>
  <si>
    <t>35.09</t>
  </si>
  <si>
    <t>47055.5321</t>
  </si>
  <si>
    <t>10825.2537</t>
  </si>
  <si>
    <t>29.7</t>
  </si>
  <si>
    <t>11881.358</t>
  </si>
  <si>
    <t>4646.759</t>
  </si>
  <si>
    <t>35.72</t>
  </si>
  <si>
    <t>2404.7338</t>
  </si>
  <si>
    <t>32.205</t>
  </si>
  <si>
    <t>11488.31695</t>
  </si>
  <si>
    <t>28.595</t>
  </si>
  <si>
    <t>30259.99556</t>
  </si>
  <si>
    <t>49.06</t>
  </si>
  <si>
    <t>11381.3254</t>
  </si>
  <si>
    <t>19107.7796</t>
  </si>
  <si>
    <t>27.17</t>
  </si>
  <si>
    <t>8601.3293</t>
  </si>
  <si>
    <t>23.37</t>
  </si>
  <si>
    <t>6686.4313</t>
  </si>
  <si>
    <t>37.1</t>
  </si>
  <si>
    <t>7740.337</t>
  </si>
  <si>
    <t>23.75</t>
  </si>
  <si>
    <t>1705.6245</t>
  </si>
  <si>
    <t>28.975</t>
  </si>
  <si>
    <t>2257.47525</t>
  </si>
  <si>
    <t>31.35</t>
  </si>
  <si>
    <t>39556.4945</t>
  </si>
  <si>
    <t>33.915</t>
  </si>
  <si>
    <t>10115.00885</t>
  </si>
  <si>
    <t>28.785</t>
  </si>
  <si>
    <t>3385.39915</t>
  </si>
  <si>
    <t>28.3</t>
  </si>
  <si>
    <t>17081.08</t>
  </si>
  <si>
    <t>37.4</t>
  </si>
  <si>
    <t>9634.538</t>
  </si>
  <si>
    <t>17.765</t>
  </si>
  <si>
    <t>32734.1863</t>
  </si>
  <si>
    <t>34.7</t>
  </si>
  <si>
    <t>6082.405</t>
  </si>
  <si>
    <t>26.505</t>
  </si>
  <si>
    <t>12815.44495</t>
  </si>
  <si>
    <t>22.04</t>
  </si>
  <si>
    <t>13616.3586</t>
  </si>
  <si>
    <t>35.9</t>
  </si>
  <si>
    <t>11163.568</t>
  </si>
  <si>
    <t>25.555</t>
  </si>
  <si>
    <t>1632.56445</t>
  </si>
  <si>
    <t>2457.21115</t>
  </si>
  <si>
    <t>28.05</t>
  </si>
  <si>
    <t>2155.6815</t>
  </si>
  <si>
    <t>1261.442</t>
  </si>
  <si>
    <t>25.175</t>
  </si>
  <si>
    <t>2045.68525</t>
  </si>
  <si>
    <t>31.9</t>
  </si>
  <si>
    <t>27322.73386</t>
  </si>
  <si>
    <t>36</t>
  </si>
  <si>
    <t>2166.732</t>
  </si>
  <si>
    <t>27375.90478</t>
  </si>
  <si>
    <t>32.49</t>
  </si>
  <si>
    <t>3490.5491</t>
  </si>
  <si>
    <t>25.3</t>
  </si>
  <si>
    <t>18972.495</t>
  </si>
  <si>
    <t>29.735</t>
  </si>
  <si>
    <t>18157.876</t>
  </si>
  <si>
    <t>20745.9891</t>
  </si>
  <si>
    <t>38.83</t>
  </si>
  <si>
    <t>5138.2567</t>
  </si>
  <si>
    <t>30.495</t>
  </si>
  <si>
    <t>40720.55105</t>
  </si>
  <si>
    <t>37.73</t>
  </si>
  <si>
    <t>9877.6077</t>
  </si>
  <si>
    <t>37.43</t>
  </si>
  <si>
    <t>10959.6947</t>
  </si>
  <si>
    <t>1842.519</t>
  </si>
  <si>
    <t>24.13</t>
  </si>
  <si>
    <t>5125.2157</t>
  </si>
  <si>
    <t>7789.635</t>
  </si>
  <si>
    <t>37.145</t>
  </si>
  <si>
    <t>6334.34355</t>
  </si>
  <si>
    <t>19964.7463</t>
  </si>
  <si>
    <t>7077.1894</t>
  </si>
  <si>
    <t>39.52</t>
  </si>
  <si>
    <t>6948.7008</t>
  </si>
  <si>
    <t>24.42</t>
  </si>
  <si>
    <t>21223.6758</t>
  </si>
  <si>
    <t>15518.18025</t>
  </si>
  <si>
    <t>36950.2567</t>
  </si>
  <si>
    <t>27.83</t>
  </si>
  <si>
    <t>19749.38338</t>
  </si>
  <si>
    <t>21348.706</t>
  </si>
  <si>
    <t>36.85</t>
  </si>
  <si>
    <t>36149.4835</t>
  </si>
  <si>
    <t>39.6</t>
  </si>
  <si>
    <t>10450.552</t>
  </si>
  <si>
    <t>29.8</t>
  </si>
  <si>
    <t>5152.134</t>
  </si>
  <si>
    <t>29.64</t>
  </si>
  <si>
    <t>5028.1466</t>
  </si>
  <si>
    <t>28.215</t>
  </si>
  <si>
    <t>10407.08585</t>
  </si>
  <si>
    <t>37</t>
  </si>
  <si>
    <t>4830.63</t>
  </si>
  <si>
    <t>33.155</t>
  </si>
  <si>
    <t>6128.79745</t>
  </si>
  <si>
    <t>2719.27975</t>
  </si>
  <si>
    <t>18.905</t>
  </si>
  <si>
    <t>4827.90495</t>
  </si>
  <si>
    <t>41.47</t>
  </si>
  <si>
    <t>13405.3903</t>
  </si>
  <si>
    <t>30.3</t>
  </si>
  <si>
    <t>8116.68</t>
  </si>
  <si>
    <t>15.96</t>
  </si>
  <si>
    <t>1694.7964</t>
  </si>
  <si>
    <t>5246.047</t>
  </si>
  <si>
    <t>33.345</t>
  </si>
  <si>
    <t>2855.43755</t>
  </si>
  <si>
    <t>37.7</t>
  </si>
  <si>
    <t>48824.45</t>
  </si>
  <si>
    <t>27.835</t>
  </si>
  <si>
    <t>6455.86265</t>
  </si>
  <si>
    <t>29.2</t>
  </si>
  <si>
    <t>10436.096</t>
  </si>
  <si>
    <t>8823.279</t>
  </si>
  <si>
    <t>8538.28845</t>
  </si>
  <si>
    <t>11735.87905</t>
  </si>
  <si>
    <t>1631.8212</t>
  </si>
  <si>
    <t>4005.4225</t>
  </si>
  <si>
    <t>26.41</t>
  </si>
  <si>
    <t>7419.4779</t>
  </si>
  <si>
    <t>30.69</t>
  </si>
  <si>
    <t>7731.4271</t>
  </si>
  <si>
    <t>41.895</t>
  </si>
  <si>
    <t>43753.33705</t>
  </si>
  <si>
    <t>3981.9768</t>
  </si>
  <si>
    <t>30.9</t>
  </si>
  <si>
    <t>5325.651</t>
  </si>
  <si>
    <t>32.2</t>
  </si>
  <si>
    <t>6775.961</t>
  </si>
  <si>
    <t>32.11</t>
  </si>
  <si>
    <t>4922.9159</t>
  </si>
  <si>
    <t>31.57</t>
  </si>
  <si>
    <t>12557.6053</t>
  </si>
  <si>
    <t>26.2</t>
  </si>
  <si>
    <t>4883.866</t>
  </si>
  <si>
    <t>2137.6536</t>
  </si>
  <si>
    <t>12044.342</t>
  </si>
  <si>
    <t>1137.4697</t>
  </si>
  <si>
    <t>30.59</t>
  </si>
  <si>
    <t>1639.5631</t>
  </si>
  <si>
    <t>32.8</t>
  </si>
  <si>
    <t>5649.715</t>
  </si>
  <si>
    <t>8516.829</t>
  </si>
  <si>
    <t>18.05</t>
  </si>
  <si>
    <t>9644.2525</t>
  </si>
  <si>
    <t>39.33</t>
  </si>
  <si>
    <t>14901.5167</t>
  </si>
  <si>
    <t>2130.6759</t>
  </si>
  <si>
    <t>32.23</t>
  </si>
  <si>
    <t>8871.1517</t>
  </si>
  <si>
    <t>24.035</t>
  </si>
  <si>
    <t>13012.20865</t>
  </si>
  <si>
    <t>36.08</t>
  </si>
  <si>
    <t>37133.8982</t>
  </si>
  <si>
    <t>22.3</t>
  </si>
  <si>
    <t>7147.105</t>
  </si>
  <si>
    <t>4337.7352</t>
  </si>
  <si>
    <t>26.4</t>
  </si>
  <si>
    <t>11743.299</t>
  </si>
  <si>
    <t>20984.0936</t>
  </si>
  <si>
    <t>31.8</t>
  </si>
  <si>
    <t>13880.949</t>
  </si>
  <si>
    <t>6610.1097</t>
  </si>
  <si>
    <t>1980.07</t>
  </si>
  <si>
    <t>8162.71625</t>
  </si>
  <si>
    <t>3537.703</t>
  </si>
  <si>
    <t>26.73</t>
  </si>
  <si>
    <t>5002.7827</t>
  </si>
  <si>
    <t>8520.026</t>
  </si>
  <si>
    <t>7371.772</t>
  </si>
  <si>
    <t>10355.641</t>
  </si>
  <si>
    <t>23.1</t>
  </si>
  <si>
    <t>2483.736</t>
  </si>
  <si>
    <t>3392.9768</t>
  </si>
  <si>
    <t>23.21</t>
  </si>
  <si>
    <t>25081.76784</t>
  </si>
  <si>
    <t>33.7</t>
  </si>
  <si>
    <t>5012.471</t>
  </si>
  <si>
    <t>33.25</t>
  </si>
  <si>
    <t>10564.8845</t>
  </si>
  <si>
    <t>5253.524</t>
  </si>
  <si>
    <t>34779.615</t>
  </si>
  <si>
    <t>24.64</t>
  </si>
  <si>
    <t>19515.5416</t>
  </si>
  <si>
    <t>33.88</t>
  </si>
  <si>
    <t>11987.1682</t>
  </si>
  <si>
    <t>38.06</t>
  </si>
  <si>
    <t>2689.4954</t>
  </si>
  <si>
    <t>41.91</t>
  </si>
  <si>
    <t>24227.33724</t>
  </si>
  <si>
    <t>31.635</t>
  </si>
  <si>
    <t>7358.17565</t>
  </si>
  <si>
    <t>9225.2564</t>
  </si>
  <si>
    <t>36.195</t>
  </si>
  <si>
    <t>7443.64305</t>
  </si>
  <si>
    <t>14001.2867</t>
  </si>
  <si>
    <t>17.8</t>
  </si>
  <si>
    <t>1727.785</t>
  </si>
  <si>
    <t>12333.828</t>
  </si>
  <si>
    <t>24.51</t>
  </si>
  <si>
    <t>6710.1919</t>
  </si>
  <si>
    <t>22.22</t>
  </si>
  <si>
    <t>19444.2658</t>
  </si>
  <si>
    <t>1615.7667</t>
  </si>
  <si>
    <t>38.39</t>
  </si>
  <si>
    <t>4463.2051</t>
  </si>
  <si>
    <t>29.07</t>
  </si>
  <si>
    <t>17352.6803</t>
  </si>
  <si>
    <t>7152.6714</t>
  </si>
  <si>
    <t>38511.6283</t>
  </si>
  <si>
    <t>22.135</t>
  </si>
  <si>
    <t>5354.07465</t>
  </si>
  <si>
    <t>26.8</t>
  </si>
  <si>
    <t>35160.13457</t>
  </si>
  <si>
    <t>7196.867</t>
  </si>
  <si>
    <t>29523.1656</t>
  </si>
  <si>
    <t>30.02</t>
  </si>
  <si>
    <t>24476.47851</t>
  </si>
  <si>
    <t>12648.7034</t>
  </si>
  <si>
    <t>35.86</t>
  </si>
  <si>
    <t>1986.9334</t>
  </si>
  <si>
    <t>20.9</t>
  </si>
  <si>
    <t>1832.094</t>
  </si>
  <si>
    <t>4040.55825</t>
  </si>
  <si>
    <t>17.29</t>
  </si>
  <si>
    <t>12829.4551</t>
  </si>
  <si>
    <t>47305.305</t>
  </si>
  <si>
    <t>34.21</t>
  </si>
  <si>
    <t>44260.7499</t>
  </si>
  <si>
    <t>4260.744</t>
  </si>
  <si>
    <t>41097.16175</t>
  </si>
  <si>
    <t>25.365</t>
  </si>
  <si>
    <t>13047.33235</t>
  </si>
  <si>
    <t>43921.1837</t>
  </si>
  <si>
    <t>40.15</t>
  </si>
  <si>
    <t>5400.9805</t>
  </si>
  <si>
    <t>24.415</t>
  </si>
  <si>
    <t>11520.09985</t>
  </si>
  <si>
    <t>33750.2918</t>
  </si>
  <si>
    <t>25.2</t>
  </si>
  <si>
    <t>11837.16</t>
  </si>
  <si>
    <t>26.84</t>
  </si>
  <si>
    <t>17085.2676</t>
  </si>
  <si>
    <t>24.32</t>
  </si>
  <si>
    <t>24869.8368</t>
  </si>
  <si>
    <t>36219.40545</t>
  </si>
  <si>
    <t>20462.99766</t>
  </si>
  <si>
    <t>42.35</t>
  </si>
  <si>
    <t>46151.1245</t>
  </si>
  <si>
    <t>19.8</t>
  </si>
  <si>
    <t>17179.522</t>
  </si>
  <si>
    <t>32.395</t>
  </si>
  <si>
    <t>14590.63205</t>
  </si>
  <si>
    <t>30.2</t>
  </si>
  <si>
    <t>7441.053</t>
  </si>
  <si>
    <t>9282.4806</t>
  </si>
  <si>
    <t>29.37</t>
  </si>
  <si>
    <t>1719.4363</t>
  </si>
  <si>
    <t>34.2</t>
  </si>
  <si>
    <t>42856.838</t>
  </si>
  <si>
    <t>7265.7025</t>
  </si>
  <si>
    <t>27.455</t>
  </si>
  <si>
    <t>9617.66245</t>
  </si>
  <si>
    <t>27.55</t>
  </si>
  <si>
    <t>2523.1695</t>
  </si>
  <si>
    <t>9715.841</t>
  </si>
  <si>
    <t>20.615</t>
  </si>
  <si>
    <t>2803.69785</t>
  </si>
  <si>
    <t>24.3</t>
  </si>
  <si>
    <t>2150.469</t>
  </si>
  <si>
    <t>31.79</t>
  </si>
  <si>
    <t>12928.7911</t>
  </si>
  <si>
    <t>21.56</t>
  </si>
  <si>
    <t>9855.1314</t>
  </si>
  <si>
    <t>28.12</t>
  </si>
  <si>
    <t>22331.5668</t>
  </si>
  <si>
    <t>40.565</t>
  </si>
  <si>
    <t>48549.17835</t>
  </si>
  <si>
    <t>27.645</t>
  </si>
  <si>
    <t>4237.12655</t>
  </si>
  <si>
    <t>11879.10405</t>
  </si>
  <si>
    <t>31.2</t>
  </si>
  <si>
    <t>9625.92</t>
  </si>
  <si>
    <t>26.62</t>
  </si>
  <si>
    <t>7742.1098</t>
  </si>
  <si>
    <t>48.07</t>
  </si>
  <si>
    <t>9432.9253</t>
  </si>
  <si>
    <t>14256.1928</t>
  </si>
  <si>
    <t>36.765</t>
  </si>
  <si>
    <t>47896.79135</t>
  </si>
  <si>
    <t>25992.82104</t>
  </si>
  <si>
    <t>33.4</t>
  </si>
  <si>
    <t>3172.018</t>
  </si>
  <si>
    <t>20277.80751</t>
  </si>
  <si>
    <t>45.54</t>
  </si>
  <si>
    <t>42112.2356</t>
  </si>
  <si>
    <t>28.82</t>
  </si>
  <si>
    <t>2156.7518</t>
  </si>
  <si>
    <t>3906.127</t>
  </si>
  <si>
    <t>22.99</t>
  </si>
  <si>
    <t>1704.5681</t>
  </si>
  <si>
    <t>27.7</t>
  </si>
  <si>
    <t>16297.846</t>
  </si>
  <si>
    <t>25.41</t>
  </si>
  <si>
    <t>21978.6769</t>
  </si>
  <si>
    <t>34.39</t>
  </si>
  <si>
    <t>38746.3551</t>
  </si>
  <si>
    <t>9249.4952</t>
  </si>
  <si>
    <t>6746.7425</t>
  </si>
  <si>
    <t>22.61</t>
  </si>
  <si>
    <t>24873.3849</t>
  </si>
  <si>
    <t>37.51</t>
  </si>
  <si>
    <t>12265.5069</t>
  </si>
  <si>
    <t>4349.462</t>
  </si>
  <si>
    <t>38</t>
  </si>
  <si>
    <t>12646.207</t>
  </si>
  <si>
    <t>19442.3535</t>
  </si>
  <si>
    <t>20177.67113</t>
  </si>
  <si>
    <t>33.33</t>
  </si>
  <si>
    <t>4151.0287</t>
  </si>
  <si>
    <t>34.865</t>
  </si>
  <si>
    <t>11944.59435</t>
  </si>
  <si>
    <t>33.06</t>
  </si>
  <si>
    <t>7749.1564</t>
  </si>
  <si>
    <t>8444.474</t>
  </si>
  <si>
    <t>1737.376</t>
  </si>
  <si>
    <t>35.97</t>
  </si>
  <si>
    <t>42124.5153</t>
  </si>
  <si>
    <t>8124.4084</t>
  </si>
  <si>
    <t>31.4</t>
  </si>
  <si>
    <t>34838.873</t>
  </si>
  <si>
    <t>9722.7695</t>
  </si>
  <si>
    <t>8835.26495</t>
  </si>
  <si>
    <t>10435.06525</t>
  </si>
  <si>
    <t>7421.19455</t>
  </si>
  <si>
    <t>4667.60765</t>
  </si>
  <si>
    <t>25.27</t>
  </si>
  <si>
    <t>4894.7533</t>
  </si>
  <si>
    <t>24671.66334</t>
  </si>
  <si>
    <t>35491.64</t>
  </si>
  <si>
    <t>40.945</t>
  </si>
  <si>
    <t>11566.30055</t>
  </si>
  <si>
    <t>2866.091</t>
  </si>
  <si>
    <t>34.105</t>
  </si>
  <si>
    <t>6600.20595</t>
  </si>
  <si>
    <t>3561.8889</t>
  </si>
  <si>
    <t>36.48</t>
  </si>
  <si>
    <t>42760.5022</t>
  </si>
  <si>
    <t>33.8</t>
  </si>
  <si>
    <t>47928.03</t>
  </si>
  <si>
    <t>36.7</t>
  </si>
  <si>
    <t>9144.565</t>
  </si>
  <si>
    <t>36.385</t>
  </si>
  <si>
    <t>48517.56315</t>
  </si>
  <si>
    <t>24393.6224</t>
  </si>
  <si>
    <t>13429.0354</t>
  </si>
  <si>
    <t>11658.37915</t>
  </si>
  <si>
    <t>19144.57652</t>
  </si>
  <si>
    <t>34.5</t>
  </si>
  <si>
    <t>13822.803</t>
  </si>
  <si>
    <t>12142.5786</t>
  </si>
  <si>
    <t>13937.6665</t>
  </si>
  <si>
    <t>32.3</t>
  </si>
  <si>
    <t>41919.097</t>
  </si>
  <si>
    <t>8232.6388</t>
  </si>
  <si>
    <t>27.6</t>
  </si>
  <si>
    <t>18955.22017</t>
  </si>
  <si>
    <t>13352.0998</t>
  </si>
  <si>
    <t>13217.0945</t>
  </si>
  <si>
    <t>13981.85035</t>
  </si>
  <si>
    <t>10977.2063</t>
  </si>
  <si>
    <t>29.26</t>
  </si>
  <si>
    <t>6184.2994</t>
  </si>
  <si>
    <t>35.75</t>
  </si>
  <si>
    <t>4889.9995</t>
  </si>
  <si>
    <t>8334.45755</t>
  </si>
  <si>
    <t>5478.0368</t>
  </si>
  <si>
    <t>1635.73365</t>
  </si>
  <si>
    <t>23.18</t>
  </si>
  <si>
    <t>11830.6072</t>
  </si>
  <si>
    <t>25.6</t>
  </si>
  <si>
    <t>8932.084</t>
  </si>
  <si>
    <t>3554.203</t>
  </si>
  <si>
    <t>35.245</t>
  </si>
  <si>
    <t>12404.8791</t>
  </si>
  <si>
    <t>14133.03775</t>
  </si>
  <si>
    <t>24603.04837</t>
  </si>
  <si>
    <t>43.89</t>
  </si>
  <si>
    <t>8944.1151</t>
  </si>
  <si>
    <t>9620.3307</t>
  </si>
  <si>
    <t>1837.2819</t>
  </si>
  <si>
    <t>20.79</t>
  </si>
  <si>
    <t>1607.5101</t>
  </si>
  <si>
    <t>10043.249</t>
  </si>
  <si>
    <t>30.5</t>
  </si>
  <si>
    <t>4751.07</t>
  </si>
  <si>
    <t>21.7</t>
  </si>
  <si>
    <t>13844.506</t>
  </si>
  <si>
    <t>2597.779</t>
  </si>
  <si>
    <t>21.89</t>
  </si>
  <si>
    <t>3180.5101</t>
  </si>
  <si>
    <t>9778.3472</t>
  </si>
  <si>
    <t>13430.265</t>
  </si>
  <si>
    <t>24.985</t>
  </si>
  <si>
    <t>8017.06115</t>
  </si>
  <si>
    <t>32.015</t>
  </si>
  <si>
    <t>8116.26885</t>
  </si>
  <si>
    <t>30.4</t>
  </si>
  <si>
    <t>3481.868</t>
  </si>
  <si>
    <t>21.09</t>
  </si>
  <si>
    <t>13415.0381</t>
  </si>
  <si>
    <t>22.23</t>
  </si>
  <si>
    <t>12029.2867</t>
  </si>
  <si>
    <t>7639.41745</t>
  </si>
  <si>
    <t>32.9</t>
  </si>
  <si>
    <t>36085.219</t>
  </si>
  <si>
    <t>1391.5287</t>
  </si>
  <si>
    <t>18033.9679</t>
  </si>
  <si>
    <t>24.89</t>
  </si>
  <si>
    <t>21659.9301</t>
  </si>
  <si>
    <t>38126.2465</t>
  </si>
  <si>
    <t>16455.70785</t>
  </si>
  <si>
    <t>31.46</t>
  </si>
  <si>
    <t>27000.98473</t>
  </si>
  <si>
    <t>17.955</t>
  </si>
  <si>
    <t>15006.57945</t>
  </si>
  <si>
    <t>30.685</t>
  </si>
  <si>
    <t>42303.69215</t>
  </si>
  <si>
    <t>20781.48892</t>
  </si>
  <si>
    <t>43.34</t>
  </si>
  <si>
    <t>5846.9176</t>
  </si>
  <si>
    <t>8302.53565</t>
  </si>
  <si>
    <t>1261.859</t>
  </si>
  <si>
    <t>39.05</t>
  </si>
  <si>
    <t>11856.4115</t>
  </si>
  <si>
    <t>30284.64294</t>
  </si>
  <si>
    <t>3176.8159</t>
  </si>
  <si>
    <t>30.21</t>
  </si>
  <si>
    <t>4618.0799</t>
  </si>
  <si>
    <t>10736.87075</t>
  </si>
  <si>
    <t>2138.0707</t>
  </si>
  <si>
    <t>31.445</t>
  </si>
  <si>
    <t>8964.06055</t>
  </si>
  <si>
    <t>9290.1395</t>
  </si>
  <si>
    <t>9411.005</t>
  </si>
  <si>
    <t>19.855</t>
  </si>
  <si>
    <t>7526.70645</t>
  </si>
  <si>
    <t>8522.003</t>
  </si>
  <si>
    <t>31.02</t>
  </si>
  <si>
    <t>16586.49771</t>
  </si>
  <si>
    <t>14988.432</t>
  </si>
  <si>
    <t>38.17</t>
  </si>
  <si>
    <t>1631.6683</t>
  </si>
  <si>
    <t>20.6</t>
  </si>
  <si>
    <t>9264.797</t>
  </si>
  <si>
    <t>47.52</t>
  </si>
  <si>
    <t>8083.9198</t>
  </si>
  <si>
    <t>14692.66935</t>
  </si>
  <si>
    <t>10269.46</t>
  </si>
  <si>
    <t>20.4</t>
  </si>
  <si>
    <t>3260.199</t>
  </si>
  <si>
    <t>38.38</t>
  </si>
  <si>
    <t>11396.9002</t>
  </si>
  <si>
    <t>24.31</t>
  </si>
  <si>
    <t>4185.0979</t>
  </si>
  <si>
    <t>23.6</t>
  </si>
  <si>
    <t>8539.671</t>
  </si>
  <si>
    <t>21.12</t>
  </si>
  <si>
    <t>6652.5288</t>
  </si>
  <si>
    <t>30.03</t>
  </si>
  <si>
    <t>4074.4537</t>
  </si>
  <si>
    <t>17.48</t>
  </si>
  <si>
    <t>1621.3402</t>
  </si>
  <si>
    <t>20.235</t>
  </si>
  <si>
    <t>19594.80965</t>
  </si>
  <si>
    <t>17.195</t>
  </si>
  <si>
    <t>14455.64405</t>
  </si>
  <si>
    <t>23.9</t>
  </si>
  <si>
    <t>5080.096</t>
  </si>
  <si>
    <t>35.15</t>
  </si>
  <si>
    <t>2134.9015</t>
  </si>
  <si>
    <t>35.64</t>
  </si>
  <si>
    <t>7345.7266</t>
  </si>
  <si>
    <t>9140.951</t>
  </si>
  <si>
    <t>22.6</t>
  </si>
  <si>
    <t>18608.262</t>
  </si>
  <si>
    <t>39.16</t>
  </si>
  <si>
    <t>14418.2804</t>
  </si>
  <si>
    <t>28950.4692</t>
  </si>
  <si>
    <t>46889.2612</t>
  </si>
  <si>
    <t>46599.1084</t>
  </si>
  <si>
    <t>39125.33225</t>
  </si>
  <si>
    <t>2727.3951</t>
  </si>
  <si>
    <t>8968.33</t>
  </si>
  <si>
    <t>9788.8659</t>
  </si>
  <si>
    <t>27.265</t>
  </si>
  <si>
    <t>6555.07035</t>
  </si>
  <si>
    <t>29.165</t>
  </si>
  <si>
    <t>7323.734819</t>
  </si>
  <si>
    <t>16.815</t>
  </si>
  <si>
    <t>3167.45585</t>
  </si>
  <si>
    <t>18804.7524</t>
  </si>
  <si>
    <t>33.1</t>
  </si>
  <si>
    <t>23082.95533</t>
  </si>
  <si>
    <t>4906.40965</t>
  </si>
  <si>
    <t>26.9</t>
  </si>
  <si>
    <t>5969.723</t>
  </si>
  <si>
    <t>12638.195</t>
  </si>
  <si>
    <t>4243.59005</t>
  </si>
  <si>
    <t>33.11</t>
  </si>
  <si>
    <t>13919.8229</t>
  </si>
  <si>
    <t>31.73</t>
  </si>
  <si>
    <t>2254.7967</t>
  </si>
  <si>
    <t>5926.846</t>
  </si>
  <si>
    <t>46.75</t>
  </si>
  <si>
    <t>12592.5345</t>
  </si>
  <si>
    <t>29.45</t>
  </si>
  <si>
    <t>2897.3235</t>
  </si>
  <si>
    <t>32.68</t>
  </si>
  <si>
    <t>4738.2682</t>
  </si>
  <si>
    <t>33.5</t>
  </si>
  <si>
    <t>37079.372</t>
  </si>
  <si>
    <t>43.01</t>
  </si>
  <si>
    <t>1149.3959</t>
  </si>
  <si>
    <t>36.52</t>
  </si>
  <si>
    <t>28287.89766</t>
  </si>
  <si>
    <t>26.695</t>
  </si>
  <si>
    <t>26109.32905</t>
  </si>
  <si>
    <t>7345.084</t>
  </si>
  <si>
    <t>12730.9996</t>
  </si>
  <si>
    <t>25.65</t>
  </si>
  <si>
    <t>11454.0215</t>
  </si>
  <si>
    <t>29.6</t>
  </si>
  <si>
    <t>5910.944</t>
  </si>
  <si>
    <t>38.6</t>
  </si>
  <si>
    <t>4762.329</t>
  </si>
  <si>
    <t>7512.267</t>
  </si>
  <si>
    <t>4032.2407</t>
  </si>
  <si>
    <t>23.4</t>
  </si>
  <si>
    <t>1969.614</t>
  </si>
  <si>
    <t>1769.53165</t>
  </si>
  <si>
    <t>46.53</t>
  </si>
  <si>
    <t>4686.3887</t>
  </si>
  <si>
    <t>21797.0004</t>
  </si>
  <si>
    <t>30.14</t>
  </si>
  <si>
    <t>11881.9696</t>
  </si>
  <si>
    <t>11840.77505</t>
  </si>
  <si>
    <t>10601.412</t>
  </si>
  <si>
    <t>7682.67</t>
  </si>
  <si>
    <t>10381.4787</t>
  </si>
  <si>
    <t>30</t>
  </si>
  <si>
    <t>22144.032</t>
  </si>
  <si>
    <t>38.095</t>
  </si>
  <si>
    <t>15230.32405</t>
  </si>
  <si>
    <t>11165.41765</t>
  </si>
  <si>
    <t>1632.03625</t>
  </si>
  <si>
    <t>28.38</t>
  </si>
  <si>
    <t>19521.9682</t>
  </si>
  <si>
    <t>28.7</t>
  </si>
  <si>
    <t>13224.693</t>
  </si>
  <si>
    <t>33.82</t>
  </si>
  <si>
    <t>12643.3778</t>
  </si>
  <si>
    <t>23288.9284</t>
  </si>
  <si>
    <t>24.09</t>
  </si>
  <si>
    <t>2201.0971</t>
  </si>
  <si>
    <t>32.67</t>
  </si>
  <si>
    <t>2497.0383</t>
  </si>
  <si>
    <t>2203.47185</t>
  </si>
  <si>
    <t>1744.465</t>
  </si>
  <si>
    <t>20878.78443</t>
  </si>
  <si>
    <t>25.1</t>
  </si>
  <si>
    <t>25382.297</t>
  </si>
  <si>
    <t>28868.6639</t>
  </si>
  <si>
    <t>35147.52848</t>
  </si>
  <si>
    <t>2534.39375</t>
  </si>
  <si>
    <t>1534.3045</t>
  </si>
  <si>
    <t>32.56</t>
  </si>
  <si>
    <t>1824.2854</t>
  </si>
  <si>
    <t>41.325</t>
  </si>
  <si>
    <t>15555.18875</t>
  </si>
  <si>
    <t>9304.7019</t>
  </si>
  <si>
    <t>1622.1885</t>
  </si>
  <si>
    <t>39.5</t>
  </si>
  <si>
    <t>9880.068</t>
  </si>
  <si>
    <t>34.3</t>
  </si>
  <si>
    <t>9563.029</t>
  </si>
  <si>
    <t>31.065</t>
  </si>
  <si>
    <t>4347.02335</t>
  </si>
  <si>
    <t>21.47</t>
  </si>
  <si>
    <t>12475.3513</t>
  </si>
  <si>
    <t>1253.936</t>
  </si>
  <si>
    <t>48885.13561</t>
  </si>
  <si>
    <t>10461.9794</t>
  </si>
  <si>
    <t>1748.774</t>
  </si>
  <si>
    <t>25.08</t>
  </si>
  <si>
    <t>24513.09126</t>
  </si>
  <si>
    <t>2196.4732</t>
  </si>
  <si>
    <t>43.4</t>
  </si>
  <si>
    <t>12574.049</t>
  </si>
  <si>
    <t>25.7</t>
  </si>
  <si>
    <t>17942.106</t>
  </si>
  <si>
    <t>27.93</t>
  </si>
  <si>
    <t>1967.0227</t>
  </si>
  <si>
    <t>4931.647</t>
  </si>
  <si>
    <t>8027.968</t>
  </si>
  <si>
    <t>8211.1002</t>
  </si>
  <si>
    <t>39.2</t>
  </si>
  <si>
    <t>13470.86</t>
  </si>
  <si>
    <t>36197.699</t>
  </si>
  <si>
    <t>26.03</t>
  </si>
  <si>
    <t>6837.3687</t>
  </si>
  <si>
    <t>22218.1149</t>
  </si>
  <si>
    <t>30.25</t>
  </si>
  <si>
    <t>32548.3405</t>
  </si>
  <si>
    <t>28.93</t>
  </si>
  <si>
    <t>5974.3847</t>
  </si>
  <si>
    <t>6796.86325</t>
  </si>
  <si>
    <t>2643.2685</t>
  </si>
  <si>
    <t>3077.0955</t>
  </si>
  <si>
    <t>3044.2133</t>
  </si>
  <si>
    <t>11455.28</t>
  </si>
  <si>
    <t>11763.0009</t>
  </si>
  <si>
    <t>2498.4144</t>
  </si>
  <si>
    <t>9361.3268</t>
  </si>
  <si>
    <t>1256.299</t>
  </si>
  <si>
    <t>21082.16</t>
  </si>
  <si>
    <t>35.7</t>
  </si>
  <si>
    <t>11362.755</t>
  </si>
  <si>
    <t>35.31</t>
  </si>
  <si>
    <t>27724.28875</t>
  </si>
  <si>
    <t>8413.46305</t>
  </si>
  <si>
    <t>31</t>
  </si>
  <si>
    <t>5240.765</t>
  </si>
  <si>
    <t>3857.75925</t>
  </si>
  <si>
    <t>25656.57526</t>
  </si>
  <si>
    <t>44.22</t>
  </si>
  <si>
    <t>3994.1778</t>
  </si>
  <si>
    <t>9866.30485</t>
  </si>
  <si>
    <t>5397.6167</t>
  </si>
  <si>
    <t>26.07</t>
  </si>
  <si>
    <t>38245.59327</t>
  </si>
  <si>
    <t>11482.63485</t>
  </si>
  <si>
    <t>24059.68019</t>
  </si>
  <si>
    <t>25.8</t>
  </si>
  <si>
    <t>9861.025</t>
  </si>
  <si>
    <t>39.425</t>
  </si>
  <si>
    <t>8342.90875</t>
  </si>
  <si>
    <t>1708.0014</t>
  </si>
  <si>
    <t>48675.5177</t>
  </si>
  <si>
    <t>14043.4767</t>
  </si>
  <si>
    <t>12925.886</t>
  </si>
  <si>
    <t>19214.70553</t>
  </si>
  <si>
    <t>40.48</t>
  </si>
  <si>
    <t>13831.1152</t>
  </si>
  <si>
    <t>6067.12675</t>
  </si>
  <si>
    <t>38.9</t>
  </si>
  <si>
    <t>5972.378</t>
  </si>
  <si>
    <t>8825.086</t>
  </si>
  <si>
    <t>8233.0975</t>
  </si>
  <si>
    <t>27346.04207</t>
  </si>
  <si>
    <t>6196.448</t>
  </si>
  <si>
    <t>3056.3881</t>
  </si>
  <si>
    <t>13887.204</t>
  </si>
  <si>
    <t>47.41</t>
  </si>
  <si>
    <t>63770.42801</t>
  </si>
  <si>
    <t>10231.4999</t>
  </si>
  <si>
    <t>23807.2406</t>
  </si>
  <si>
    <t>35.435</t>
  </si>
  <si>
    <t>3268.84665</t>
  </si>
  <si>
    <t>46.7</t>
  </si>
  <si>
    <t>11538.421</t>
  </si>
  <si>
    <t>3213.62205</t>
  </si>
  <si>
    <t>46.2</t>
  </si>
  <si>
    <t>45863.205</t>
  </si>
  <si>
    <t>13390.559</t>
  </si>
  <si>
    <t>3972.9247</t>
  </si>
  <si>
    <t>21.4</t>
  </si>
  <si>
    <t>12957.118</t>
  </si>
  <si>
    <t>11187.6567</t>
  </si>
  <si>
    <t>17878.90068</t>
  </si>
  <si>
    <t>23.8</t>
  </si>
  <si>
    <t>3847.674</t>
  </si>
  <si>
    <t>8334.5896</t>
  </si>
  <si>
    <t>3935.1799</t>
  </si>
  <si>
    <t>39983.42595</t>
  </si>
  <si>
    <t>1646.4297</t>
  </si>
  <si>
    <t>9193.8385</t>
  </si>
  <si>
    <t>10923.9332</t>
  </si>
  <si>
    <t>2494.022</t>
  </si>
  <si>
    <t>44.77</t>
  </si>
  <si>
    <t>9058.7303</t>
  </si>
  <si>
    <t>32.12</t>
  </si>
  <si>
    <t>2801.2588</t>
  </si>
  <si>
    <t>2128.43105</t>
  </si>
  <si>
    <t>6373.55735</t>
  </si>
  <si>
    <t>7256.7231</t>
  </si>
  <si>
    <t>11552.904</t>
  </si>
  <si>
    <t>45702.02235</t>
  </si>
  <si>
    <t>29.1</t>
  </si>
  <si>
    <t>3761.292</t>
  </si>
  <si>
    <t>37.29</t>
  </si>
  <si>
    <t>2219.4451</t>
  </si>
  <si>
    <t>43.12</t>
  </si>
  <si>
    <t>4753.6368</t>
  </si>
  <si>
    <t>36.86</t>
  </si>
  <si>
    <t>31620.00106</t>
  </si>
  <si>
    <t>34.295</t>
  </si>
  <si>
    <t>13224.05705</t>
  </si>
  <si>
    <t>12222.8983</t>
  </si>
  <si>
    <t>1664.9996</t>
  </si>
  <si>
    <t>58571.07448</t>
  </si>
  <si>
    <t>9724.53</t>
  </si>
  <si>
    <t>23.465</t>
  </si>
  <si>
    <t>3206.49135</t>
  </si>
  <si>
    <t>12913.9924</t>
  </si>
  <si>
    <t>45.43</t>
  </si>
  <si>
    <t>6356.2707</t>
  </si>
  <si>
    <t>23.65</t>
  </si>
  <si>
    <t>17626.23951</t>
  </si>
  <si>
    <t>20.7</t>
  </si>
  <si>
    <t>1242.816</t>
  </si>
  <si>
    <t>28.27</t>
  </si>
  <si>
    <t>4779.6023</t>
  </si>
  <si>
    <t>3861.20965</t>
  </si>
  <si>
    <t>43943.8761</t>
  </si>
  <si>
    <t>35.91</t>
  </si>
  <si>
    <t>13635.6379</t>
  </si>
  <si>
    <t>5976.8311</t>
  </si>
  <si>
    <t>29</t>
  </si>
  <si>
    <t>11842.442</t>
  </si>
  <si>
    <t>19.57</t>
  </si>
  <si>
    <t>8428.0693</t>
  </si>
  <si>
    <t>31.13</t>
  </si>
  <si>
    <t>2566.4707</t>
  </si>
  <si>
    <t>21.85</t>
  </si>
  <si>
    <t>15359.1045</t>
  </si>
  <si>
    <t>40.26</t>
  </si>
  <si>
    <t>5709.1644</t>
  </si>
  <si>
    <t>33.725</t>
  </si>
  <si>
    <t>8823.98575</t>
  </si>
  <si>
    <t>29.48</t>
  </si>
  <si>
    <t>7640.3092</t>
  </si>
  <si>
    <t>5594.8455</t>
  </si>
  <si>
    <t>32.6</t>
  </si>
  <si>
    <t>7441.501</t>
  </si>
  <si>
    <t>37.525</t>
  </si>
  <si>
    <t>33471.97189</t>
  </si>
  <si>
    <t>1633.0444</t>
  </si>
  <si>
    <t>9174.13565</t>
  </si>
  <si>
    <t>11070.535</t>
  </si>
  <si>
    <t>16085.1275</t>
  </si>
  <si>
    <t>17468.9839</t>
  </si>
  <si>
    <t>9283.562</t>
  </si>
  <si>
    <t>3558.62025</t>
  </si>
  <si>
    <t>23.655</t>
  </si>
  <si>
    <t>25678.77845</t>
  </si>
  <si>
    <t>4435.0942</t>
  </si>
  <si>
    <t>37.8</t>
  </si>
  <si>
    <t>39241.442</t>
  </si>
  <si>
    <t>8547.6913</t>
  </si>
  <si>
    <t>6571.544</t>
  </si>
  <si>
    <t>2207.69745</t>
  </si>
  <si>
    <t>19</t>
  </si>
  <si>
    <t>6753.038</t>
  </si>
  <si>
    <t>1880.07</t>
  </si>
  <si>
    <t>42969.8527</t>
  </si>
  <si>
    <t>11658.11505</t>
  </si>
  <si>
    <t>23306.547</t>
  </si>
  <si>
    <t>34439.8559</t>
  </si>
  <si>
    <t>10713.644</t>
  </si>
  <si>
    <t>3659.346</t>
  </si>
  <si>
    <t>40182.246</t>
  </si>
  <si>
    <t>21.3</t>
  </si>
  <si>
    <t>9182.17</t>
  </si>
  <si>
    <t>33.535</t>
  </si>
  <si>
    <t>34617.84065</t>
  </si>
  <si>
    <t>12129.61415</t>
  </si>
  <si>
    <t>3736.4647</t>
  </si>
  <si>
    <t>6748.5912</t>
  </si>
  <si>
    <t>42.46</t>
  </si>
  <si>
    <t>11326.71487</t>
  </si>
  <si>
    <t>11365.952</t>
  </si>
  <si>
    <t>38.95</t>
  </si>
  <si>
    <t>42983.4585</t>
  </si>
  <si>
    <t>36.1</t>
  </si>
  <si>
    <t>10085.846</t>
  </si>
  <si>
    <t>29.3</t>
  </si>
  <si>
    <t>1977.815</t>
  </si>
  <si>
    <t>3366.6697</t>
  </si>
  <si>
    <t>7173.35995</t>
  </si>
  <si>
    <t>39.7</t>
  </si>
  <si>
    <t>9391.346</t>
  </si>
  <si>
    <t>38.19</t>
  </si>
  <si>
    <t>14410.9321</t>
  </si>
  <si>
    <t>2709.1119</t>
  </si>
  <si>
    <t>24915.04626</t>
  </si>
  <si>
    <t>20149.3229</t>
  </si>
  <si>
    <t>12949.1554</t>
  </si>
  <si>
    <t>42.4</t>
  </si>
  <si>
    <t>6666.243</t>
  </si>
  <si>
    <t>32787.45859</t>
  </si>
  <si>
    <t>13143.86485</t>
  </si>
  <si>
    <t>34.96</t>
  </si>
  <si>
    <t>4466.6214</t>
  </si>
  <si>
    <t>18806.14547</t>
  </si>
  <si>
    <t>10141.1362</t>
  </si>
  <si>
    <t>6123.5688</t>
  </si>
  <si>
    <t>8252.2843</t>
  </si>
  <si>
    <t>1712.227</t>
  </si>
  <si>
    <t>12430.95335</t>
  </si>
  <si>
    <t>42.68</t>
  </si>
  <si>
    <t>9800.8882</t>
  </si>
  <si>
    <t>10579.711</t>
  </si>
  <si>
    <t>8280.6227</t>
  </si>
  <si>
    <t>8527.532</t>
  </si>
  <si>
    <t>12244.531</t>
  </si>
  <si>
    <t>24667.419</t>
  </si>
  <si>
    <t>3410.324</t>
  </si>
  <si>
    <t>4058.71245</t>
  </si>
  <si>
    <t>26392.26029</t>
  </si>
  <si>
    <t>14394.39815</t>
  </si>
  <si>
    <t>6435.6237</t>
  </si>
  <si>
    <t>22192.43711</t>
  </si>
  <si>
    <t>31.54</t>
  </si>
  <si>
    <t>5148.5526</t>
  </si>
  <si>
    <t>1136.3994</t>
  </si>
  <si>
    <t>27037.9141</t>
  </si>
  <si>
    <t>42560.4304</t>
  </si>
  <si>
    <t>8703.456</t>
  </si>
  <si>
    <t>40003.33225</t>
  </si>
  <si>
    <t>45710.20785</t>
  </si>
  <si>
    <t>29.81</t>
  </si>
  <si>
    <t>6500.2359</t>
  </si>
  <si>
    <t>4837.5823</t>
  </si>
  <si>
    <t>3943.5954</t>
  </si>
  <si>
    <t>4399.731</t>
  </si>
  <si>
    <t>6185.3208</t>
  </si>
  <si>
    <t>46200.9851</t>
  </si>
  <si>
    <t>21.375</t>
  </si>
  <si>
    <t>7222.78625</t>
  </si>
  <si>
    <t>40.81</t>
  </si>
  <si>
    <t>12485.8009</t>
  </si>
  <si>
    <t>46130.5265</t>
  </si>
  <si>
    <t>12363.547</t>
  </si>
  <si>
    <t>10156.7832</t>
  </si>
  <si>
    <t>17.4</t>
  </si>
  <si>
    <t>2585.269</t>
  </si>
  <si>
    <t>20.3</t>
  </si>
  <si>
    <t>1242.26</t>
  </si>
  <si>
    <t>40103.89</t>
  </si>
  <si>
    <t>9863.4718</t>
  </si>
  <si>
    <t>18.5</t>
  </si>
  <si>
    <t>4766.022</t>
  </si>
  <si>
    <t>11244.3769</t>
  </si>
  <si>
    <t>26.125</t>
  </si>
  <si>
    <t>7729.64575</t>
  </si>
  <si>
    <t>41.69</t>
  </si>
  <si>
    <t>5438.7491</t>
  </si>
  <si>
    <t>24.1</t>
  </si>
  <si>
    <t>26236.57997</t>
  </si>
  <si>
    <t>34806.4677</t>
  </si>
  <si>
    <t>2104.1134</t>
  </si>
  <si>
    <t>36.2</t>
  </si>
  <si>
    <t>8068.185</t>
  </si>
  <si>
    <t>2362.22905</t>
  </si>
  <si>
    <t>2352.96845</t>
  </si>
  <si>
    <t>3577.999</t>
  </si>
  <si>
    <t>40.185</t>
  </si>
  <si>
    <t>3201.24515</t>
  </si>
  <si>
    <t>29186.48236</t>
  </si>
  <si>
    <t>40273.6455</t>
  </si>
  <si>
    <t>10976.24575</t>
  </si>
  <si>
    <t>39.27</t>
  </si>
  <si>
    <t>3500.6123</t>
  </si>
  <si>
    <t>34.87</t>
  </si>
  <si>
    <t>2020.5523</t>
  </si>
  <si>
    <t>44.745</t>
  </si>
  <si>
    <t>9541.69555</t>
  </si>
  <si>
    <t>9504.3103</t>
  </si>
  <si>
    <t>5385.3379</t>
  </si>
  <si>
    <t>29.545</t>
  </si>
  <si>
    <t>8930.93455</t>
  </si>
  <si>
    <t>5375.038</t>
  </si>
  <si>
    <t>44400.4064</t>
  </si>
  <si>
    <t>10264.4421</t>
  </si>
  <si>
    <t>6113.23105</t>
  </si>
  <si>
    <t>5469.0066</t>
  </si>
  <si>
    <t>1727.54</t>
  </si>
  <si>
    <t>23.54</t>
  </si>
  <si>
    <t>10107.2206</t>
  </si>
  <si>
    <t>8310.83915</t>
  </si>
  <si>
    <t>40.47</t>
  </si>
  <si>
    <t>1984.4533</t>
  </si>
  <si>
    <t>2457.502</t>
  </si>
  <si>
    <t>12146.971</t>
  </si>
  <si>
    <t>9566.9909</t>
  </si>
  <si>
    <t>13112.6048</t>
  </si>
  <si>
    <t>10848.1343</t>
  </si>
  <si>
    <t>12231.6136</t>
  </si>
  <si>
    <t>40.66</t>
  </si>
  <si>
    <t>9875.6804</t>
  </si>
  <si>
    <t>36.6</t>
  </si>
  <si>
    <t>11264.541</t>
  </si>
  <si>
    <t>12979.358</t>
  </si>
  <si>
    <t>35.4</t>
  </si>
  <si>
    <t>1263.249</t>
  </si>
  <si>
    <t>27.075</t>
  </si>
  <si>
    <t>10106.13425</t>
  </si>
  <si>
    <t>40932.4295</t>
  </si>
  <si>
    <t>28.405</t>
  </si>
  <si>
    <t>6664.68595</t>
  </si>
  <si>
    <t>21.755</t>
  </si>
  <si>
    <t>16657.71745</t>
  </si>
  <si>
    <t>40.28</t>
  </si>
  <si>
    <t>2217.6012</t>
  </si>
  <si>
    <t>6781.3542</t>
  </si>
  <si>
    <t>19361.9988</t>
  </si>
  <si>
    <t>10065.413</t>
  </si>
  <si>
    <t>30.1</t>
  </si>
  <si>
    <t>4234.927</t>
  </si>
  <si>
    <t>9447.25035</t>
  </si>
  <si>
    <t>32.1</t>
  </si>
  <si>
    <t>14007.222</t>
  </si>
  <si>
    <t>9583.8933</t>
  </si>
  <si>
    <t>40419.0191</t>
  </si>
  <si>
    <t>23.7</t>
  </si>
  <si>
    <t>3484.331</t>
  </si>
  <si>
    <t>36189.1017</t>
  </si>
  <si>
    <t>35.5</t>
  </si>
  <si>
    <t>44585.45587</t>
  </si>
  <si>
    <t>8604.48365</t>
  </si>
  <si>
    <t>29.15</t>
  </si>
  <si>
    <t>18246.4955</t>
  </si>
  <si>
    <t>43254.41795</t>
  </si>
  <si>
    <t>3757.8448</t>
  </si>
  <si>
    <t>8827.2099</t>
  </si>
  <si>
    <t>9910.35985</t>
  </si>
  <si>
    <t>27</t>
  </si>
  <si>
    <t>11737.84884</t>
  </si>
  <si>
    <t>1627.28245</t>
  </si>
  <si>
    <t>8556.907</t>
  </si>
  <si>
    <t>3062.50825</t>
  </si>
  <si>
    <t>19539.243</t>
  </si>
  <si>
    <t>1906.35825</t>
  </si>
  <si>
    <t>37.905</t>
  </si>
  <si>
    <t>14210.53595</t>
  </si>
  <si>
    <t>22.77</t>
  </si>
  <si>
    <t>11833.7823</t>
  </si>
  <si>
    <t>17128.42608</t>
  </si>
  <si>
    <t>5031.26955</t>
  </si>
  <si>
    <t>22.8</t>
  </si>
  <si>
    <t>7985.815</t>
  </si>
  <si>
    <t>23065.4207</t>
  </si>
  <si>
    <t>5428.7277</t>
  </si>
  <si>
    <t>36307.7983</t>
  </si>
  <si>
    <t>34.58</t>
  </si>
  <si>
    <t>3925.7582</t>
  </si>
  <si>
    <t>2416.955</t>
  </si>
  <si>
    <t>27.1</t>
  </si>
  <si>
    <t>19040.876</t>
  </si>
  <si>
    <t>3070.8087</t>
  </si>
  <si>
    <t>9095.06825</t>
  </si>
  <si>
    <t>11842.62375</t>
  </si>
  <si>
    <t>8062.764</t>
  </si>
  <si>
    <t>7050.642</t>
  </si>
  <si>
    <t>14319.031</t>
  </si>
  <si>
    <t>19.475</t>
  </si>
  <si>
    <t>6933.24225</t>
  </si>
  <si>
    <t>27941.28758</t>
  </si>
  <si>
    <t>26.7</t>
  </si>
  <si>
    <t>11150.78</t>
  </si>
  <si>
    <t>12797.20962</t>
  </si>
  <si>
    <t>17748.5062</t>
  </si>
  <si>
    <t>7261.741</t>
  </si>
  <si>
    <t>10560.4917</t>
  </si>
  <si>
    <t>6986.697</t>
  </si>
  <si>
    <t>7448.40395</t>
  </si>
  <si>
    <t>34.32</t>
  </si>
  <si>
    <t>5934.3798</t>
  </si>
  <si>
    <t>9869.8102</t>
  </si>
  <si>
    <t>24.4</t>
  </si>
  <si>
    <t>18259.216</t>
  </si>
  <si>
    <t>41.14</t>
  </si>
  <si>
    <t>1146.7966</t>
  </si>
  <si>
    <t>9386.1613</t>
  </si>
  <si>
    <t>24520.264</t>
  </si>
  <si>
    <t>4350.5144</t>
  </si>
  <si>
    <t>6414.178</t>
  </si>
  <si>
    <t>12741.16745</t>
  </si>
  <si>
    <t>1917.3184</t>
  </si>
  <si>
    <t>22.515</t>
  </si>
  <si>
    <t>5209.57885</t>
  </si>
  <si>
    <t>13457.9608</t>
  </si>
  <si>
    <t>41.8</t>
  </si>
  <si>
    <t>5662.225</t>
  </si>
  <si>
    <t>1252.407</t>
  </si>
  <si>
    <t>2731.9122</t>
  </si>
  <si>
    <t>21195.818</t>
  </si>
  <si>
    <t>7209.4918</t>
  </si>
  <si>
    <t>18310.742</t>
  </si>
  <si>
    <t>4266.1658</t>
  </si>
  <si>
    <t>4719.52405</t>
  </si>
  <si>
    <t>11848.141</t>
  </si>
  <si>
    <t>17904.52705</t>
  </si>
  <si>
    <t>26.18</t>
  </si>
  <si>
    <t>7046.7222</t>
  </si>
  <si>
    <t>14313.8463</t>
  </si>
  <si>
    <t>2103.08</t>
  </si>
  <si>
    <t>42.24</t>
  </si>
  <si>
    <t>38792.6856</t>
  </si>
  <si>
    <t>26.51</t>
  </si>
  <si>
    <t>1815.8759</t>
  </si>
  <si>
    <t>35.815</t>
  </si>
  <si>
    <t>7731.85785</t>
  </si>
  <si>
    <t>41.42</t>
  </si>
  <si>
    <t>28476.73499</t>
  </si>
  <si>
    <t>36.575</t>
  </si>
  <si>
    <t>2136.88225</t>
  </si>
  <si>
    <t>1131.5066</t>
  </si>
  <si>
    <t>3309.7926</t>
  </si>
  <si>
    <t>9414.92</t>
  </si>
  <si>
    <t>42.94</t>
  </si>
  <si>
    <t>6360.9936</t>
  </si>
  <si>
    <t>21.01</t>
  </si>
  <si>
    <t>11013.7119</t>
  </si>
  <si>
    <t>4428.88785</t>
  </si>
  <si>
    <t>5584.3057</t>
  </si>
  <si>
    <t>1877.9294</t>
  </si>
  <si>
    <t>24.225</t>
  </si>
  <si>
    <t>2842.76075</t>
  </si>
  <si>
    <t>3597.596</t>
  </si>
  <si>
    <t>23401.30575</t>
  </si>
  <si>
    <t>55135.40209</t>
  </si>
  <si>
    <t>7445.918</t>
  </si>
  <si>
    <t>17.67</t>
  </si>
  <si>
    <t>2680.9493</t>
  </si>
  <si>
    <t>1621.8827</t>
  </si>
  <si>
    <t>8219.2039</t>
  </si>
  <si>
    <t>12523.6048</t>
  </si>
  <si>
    <t>16069.08475</t>
  </si>
  <si>
    <t>43813.8661</t>
  </si>
  <si>
    <t>20773.62775</t>
  </si>
  <si>
    <t>39597.4072</t>
  </si>
  <si>
    <t>6117.4945</t>
  </si>
  <si>
    <t>13393.756</t>
  </si>
  <si>
    <t>5266.3656</t>
  </si>
  <si>
    <t>4719.73655</t>
  </si>
  <si>
    <t>11743.9341</t>
  </si>
  <si>
    <t>5377.4578</t>
  </si>
  <si>
    <t>7160.3303</t>
  </si>
  <si>
    <t>31.5</t>
  </si>
  <si>
    <t>4402.233</t>
  </si>
  <si>
    <t>11657.7189</t>
  </si>
  <si>
    <t>6402.29135</t>
  </si>
  <si>
    <t>12622.1795</t>
  </si>
  <si>
    <t>31.1</t>
  </si>
  <si>
    <t>1526.312</t>
  </si>
  <si>
    <t>12323.936</t>
  </si>
  <si>
    <t>32.78</t>
  </si>
  <si>
    <t>36021.0112</t>
  </si>
  <si>
    <t>27533.9129</t>
  </si>
  <si>
    <t>10072.05505</t>
  </si>
  <si>
    <t>32.45</t>
  </si>
  <si>
    <t>45008.9555</t>
  </si>
  <si>
    <t>9872.701</t>
  </si>
  <si>
    <t>50.38</t>
  </si>
  <si>
    <t>2438.0552</t>
  </si>
  <si>
    <t>2974.126</t>
  </si>
  <si>
    <t>10601.63225</t>
  </si>
  <si>
    <t>37270.1512</t>
  </si>
  <si>
    <t>14119.62</t>
  </si>
  <si>
    <t>42111.6647</t>
  </si>
  <si>
    <t>11729.6795</t>
  </si>
  <si>
    <t>24106.91255</t>
  </si>
  <si>
    <t>1875.344</t>
  </si>
  <si>
    <t>40974.1649</t>
  </si>
  <si>
    <t>15817.9857</t>
  </si>
  <si>
    <t>18218.16139</t>
  </si>
  <si>
    <t>10965.446</t>
  </si>
  <si>
    <t>47.6</t>
  </si>
  <si>
    <t>46113.511</t>
  </si>
  <si>
    <t>7151.092</t>
  </si>
  <si>
    <t>12269.68865</t>
  </si>
  <si>
    <t>5458.04645</t>
  </si>
  <si>
    <t>25.4</t>
  </si>
  <si>
    <t>8782.469</t>
  </si>
  <si>
    <t>29.9</t>
  </si>
  <si>
    <t>6600.361</t>
  </si>
  <si>
    <t>1141.4451</t>
  </si>
  <si>
    <t>43.7</t>
  </si>
  <si>
    <t>11576.13</t>
  </si>
  <si>
    <t>13129.60345</t>
  </si>
  <si>
    <t>4391.652</t>
  </si>
  <si>
    <t>8457.818</t>
  </si>
  <si>
    <t>3392.3652</t>
  </si>
  <si>
    <t>24.86</t>
  </si>
  <si>
    <t>5966.8874</t>
  </si>
  <si>
    <t>6849.026</t>
  </si>
  <si>
    <t>8891.1395</t>
  </si>
  <si>
    <t>2690.1138</t>
  </si>
  <si>
    <t>26140.3603</t>
  </si>
  <si>
    <t>6653.7886</t>
  </si>
  <si>
    <t>28.8</t>
  </si>
  <si>
    <t>6282.235</t>
  </si>
  <si>
    <t>29.5</t>
  </si>
  <si>
    <t>6311.952</t>
  </si>
  <si>
    <t>3443.064</t>
  </si>
  <si>
    <t>2789.0574</t>
  </si>
  <si>
    <t>2585.85065</t>
  </si>
  <si>
    <t>46255.1125</t>
  </si>
  <si>
    <t>4877.98105</t>
  </si>
  <si>
    <t>19719.6947</t>
  </si>
  <si>
    <t>27218.43725</t>
  </si>
  <si>
    <t>5272.1758</t>
  </si>
  <si>
    <t>1682.597</t>
  </si>
  <si>
    <t>11945.1327</t>
  </si>
  <si>
    <t>29330.98315</t>
  </si>
  <si>
    <t>29.04</t>
  </si>
  <si>
    <t>7243.8136</t>
  </si>
  <si>
    <t>10422.91665</t>
  </si>
  <si>
    <t>38.94</t>
  </si>
  <si>
    <t>44202.6536</t>
  </si>
  <si>
    <t>13555.0049</t>
  </si>
  <si>
    <t>44</t>
  </si>
  <si>
    <t>13063.883</t>
  </si>
  <si>
    <t>20.045</t>
  </si>
  <si>
    <t>19798.05455</t>
  </si>
  <si>
    <t>2221.56445</t>
  </si>
  <si>
    <t>1634.5734</t>
  </si>
  <si>
    <t>2117.33885</t>
  </si>
  <si>
    <t>8688.85885</t>
  </si>
  <si>
    <t>40.92</t>
  </si>
  <si>
    <t>48673.5588</t>
  </si>
  <si>
    <t>4661.28635</t>
  </si>
  <si>
    <t>8125.7845</t>
  </si>
  <si>
    <t>35.1</t>
  </si>
  <si>
    <t>12644.589</t>
  </si>
  <si>
    <t>29.355</t>
  </si>
  <si>
    <t>4564.19145</t>
  </si>
  <si>
    <t>32.585</t>
  </si>
  <si>
    <t>4846.92015</t>
  </si>
  <si>
    <t>32.34</t>
  </si>
  <si>
    <t>7633.7206</t>
  </si>
  <si>
    <t>39.8</t>
  </si>
  <si>
    <t>15170.069</t>
  </si>
  <si>
    <t>17496.306</t>
  </si>
  <si>
    <t>2639.0429</t>
  </si>
  <si>
    <t>33732.6867</t>
  </si>
  <si>
    <t>14382.70905</t>
  </si>
  <si>
    <t>7626.993</t>
  </si>
  <si>
    <t>24.605</t>
  </si>
  <si>
    <t>5257.50795</t>
  </si>
  <si>
    <t>33.99</t>
  </si>
  <si>
    <t>2473.3341</t>
  </si>
  <si>
    <t>21774.32215</t>
  </si>
  <si>
    <t>35069.37452</t>
  </si>
  <si>
    <t>28.2</t>
  </si>
  <si>
    <t>13041.921</t>
  </si>
  <si>
    <t>5245.2269</t>
  </si>
  <si>
    <t>25</t>
  </si>
  <si>
    <t>13451.122</t>
  </si>
  <si>
    <t>33.2</t>
  </si>
  <si>
    <t>13462.52</t>
  </si>
  <si>
    <t>5488.262</t>
  </si>
  <si>
    <t>4320.41085</t>
  </si>
  <si>
    <t>23.2</t>
  </si>
  <si>
    <t>6250.435</t>
  </si>
  <si>
    <t>25333.33284</t>
  </si>
  <si>
    <t>2913.569</t>
  </si>
  <si>
    <t>20.1</t>
  </si>
  <si>
    <t>12032.326</t>
  </si>
  <si>
    <t>13470.8044</t>
  </si>
  <si>
    <t>6289.7549</t>
  </si>
  <si>
    <t>2927.0647</t>
  </si>
  <si>
    <t>32.5</t>
  </si>
  <si>
    <t>6238.298</t>
  </si>
  <si>
    <t>10096.97</t>
  </si>
  <si>
    <t>7348.142</t>
  </si>
  <si>
    <t>37.18</t>
  </si>
  <si>
    <t>4673.3922</t>
  </si>
  <si>
    <t>12233.828</t>
  </si>
  <si>
    <t>32108.66282</t>
  </si>
  <si>
    <t>8965.79575</t>
  </si>
  <si>
    <t>2304.0022</t>
  </si>
  <si>
    <t>9487.6442</t>
  </si>
  <si>
    <t>1121.8739</t>
  </si>
  <si>
    <t>46.09</t>
  </si>
  <si>
    <t>9549.5651</t>
  </si>
  <si>
    <t>2217.46915</t>
  </si>
  <si>
    <t>1628.4709</t>
  </si>
  <si>
    <t>39.93</t>
  </si>
  <si>
    <t>12982.8747</t>
  </si>
  <si>
    <t>35.8</t>
  </si>
  <si>
    <t>11674.13</t>
  </si>
  <si>
    <t>7160.094</t>
  </si>
  <si>
    <t>39047.285</t>
  </si>
  <si>
    <t>31.255</t>
  </si>
  <si>
    <t>6358.77645</t>
  </si>
  <si>
    <t>19933.458</t>
  </si>
  <si>
    <t>18.335</t>
  </si>
  <si>
    <t>11534.87265</t>
  </si>
  <si>
    <t>42.9</t>
  </si>
  <si>
    <t>47462.894</t>
  </si>
  <si>
    <t>4527.18295</t>
  </si>
  <si>
    <t>38998.546</t>
  </si>
  <si>
    <t>20009.63365</t>
  </si>
  <si>
    <t>3875.7341</t>
  </si>
  <si>
    <t>41999.52</t>
  </si>
  <si>
    <t>26.79</t>
  </si>
  <si>
    <t>12609.88702</t>
  </si>
  <si>
    <t>41034.2214</t>
  </si>
  <si>
    <t>28468.91901</t>
  </si>
  <si>
    <t>39.615</t>
  </si>
  <si>
    <t>2730.10785</t>
  </si>
  <si>
    <t>25.9</t>
  </si>
  <si>
    <t>3353.284</t>
  </si>
  <si>
    <t>14474.675</t>
  </si>
  <si>
    <t>9500.57305</t>
  </si>
  <si>
    <t>26467.09737</t>
  </si>
  <si>
    <t>4746.344</t>
  </si>
  <si>
    <t>23967.38305</t>
  </si>
  <si>
    <t>7518.02535</t>
  </si>
  <si>
    <t>25.745</t>
  </si>
  <si>
    <t>3279.86855</t>
  </si>
  <si>
    <t>8596.8278</t>
  </si>
  <si>
    <t>28.16</t>
  </si>
  <si>
    <t>10702.6424</t>
  </si>
  <si>
    <t>23.56</t>
  </si>
  <si>
    <t>4992.3764</t>
  </si>
  <si>
    <t>2527.81865</t>
  </si>
  <si>
    <t>40.5</t>
  </si>
  <si>
    <t>1759.338</t>
  </si>
  <si>
    <t>35.42</t>
  </si>
  <si>
    <t>2322.6218</t>
  </si>
  <si>
    <t>16138.76205</t>
  </si>
  <si>
    <t>7804.1605</t>
  </si>
  <si>
    <t>2902.9065</t>
  </si>
  <si>
    <t>39.995</t>
  </si>
  <si>
    <t>9704.66805</t>
  </si>
  <si>
    <t>4889.0368</t>
  </si>
  <si>
    <t>25517.11363</t>
  </si>
  <si>
    <t>4500.33925</t>
  </si>
  <si>
    <t>19199.944</t>
  </si>
  <si>
    <t>16796.41194</t>
  </si>
  <si>
    <t>4915.05985</t>
  </si>
  <si>
    <t>7624.63</t>
  </si>
  <si>
    <t>8410.04685</t>
  </si>
  <si>
    <t>28340.18885</t>
  </si>
  <si>
    <t>34.675</t>
  </si>
  <si>
    <t>4518.82625</t>
  </si>
  <si>
    <t>20.52</t>
  </si>
  <si>
    <t>14571.8908</t>
  </si>
  <si>
    <t>3378.91</t>
  </si>
  <si>
    <t>7144.86265</t>
  </si>
  <si>
    <t>10118.424</t>
  </si>
  <si>
    <t>5484.4673</t>
  </si>
  <si>
    <t>16420.49455</t>
  </si>
  <si>
    <t>23.275</t>
  </si>
  <si>
    <t>7986.47525</t>
  </si>
  <si>
    <t>7418.522</t>
  </si>
  <si>
    <t>13887.9685</t>
  </si>
  <si>
    <t>36.29</t>
  </si>
  <si>
    <t>6551.7501</t>
  </si>
  <si>
    <t>5267.81815</t>
  </si>
  <si>
    <t>17361.7661</t>
  </si>
  <si>
    <t>32.7</t>
  </si>
  <si>
    <t>34472.841</t>
  </si>
  <si>
    <t>1972.95</t>
  </si>
  <si>
    <t>21232.18226</t>
  </si>
  <si>
    <t>19.19</t>
  </si>
  <si>
    <t>8627.5411</t>
  </si>
  <si>
    <t>4433.3877</t>
  </si>
  <si>
    <t>4438.2634</t>
  </si>
  <si>
    <t>24915.22085</t>
  </si>
  <si>
    <t>23241.47453</t>
  </si>
  <si>
    <t>9957.7216</t>
  </si>
  <si>
    <t>8269.044</t>
  </si>
  <si>
    <t>20.13</t>
  </si>
  <si>
    <t>18767.7377</t>
  </si>
  <si>
    <t>36580.28216</t>
  </si>
  <si>
    <t>8765.249</t>
  </si>
  <si>
    <t>5383.536</t>
  </si>
  <si>
    <t>12124.9924</t>
  </si>
  <si>
    <t>2709.24395</t>
  </si>
  <si>
    <t>3987.926</t>
  </si>
  <si>
    <t>12495.29085</t>
  </si>
  <si>
    <t>26018.95052</t>
  </si>
  <si>
    <t>8798.593</t>
  </si>
  <si>
    <t>35595.5898</t>
  </si>
  <si>
    <t>42211.1382</t>
  </si>
  <si>
    <t>23.32</t>
  </si>
  <si>
    <t>1711.0268</t>
  </si>
  <si>
    <t>45.32</t>
  </si>
  <si>
    <t>8569.8618</t>
  </si>
  <si>
    <t>34.6</t>
  </si>
  <si>
    <t>2020.177</t>
  </si>
  <si>
    <t>16450.8947</t>
  </si>
  <si>
    <t>18.715</t>
  </si>
  <si>
    <t>21595.38229</t>
  </si>
  <si>
    <t>9850.432</t>
  </si>
  <si>
    <t>6877.9801</t>
  </si>
  <si>
    <t>21677.28345</t>
  </si>
  <si>
    <t>44423.803</t>
  </si>
  <si>
    <t>4137.5227</t>
  </si>
  <si>
    <t>21.565</t>
  </si>
  <si>
    <t>13747.87235</t>
  </si>
  <si>
    <t>12950.0712</t>
  </si>
  <si>
    <t>23</t>
  </si>
  <si>
    <t>12094.478</t>
  </si>
  <si>
    <t>37.07</t>
  </si>
  <si>
    <t>37484.4493</t>
  </si>
  <si>
    <t>39725.51805</t>
  </si>
  <si>
    <t>2250.8352</t>
  </si>
  <si>
    <t>22493.65964</t>
  </si>
  <si>
    <t>20234.85475</t>
  </si>
  <si>
    <t>1704.70015</t>
  </si>
  <si>
    <t>33475.81715</t>
  </si>
  <si>
    <t>3161.454</t>
  </si>
  <si>
    <t>11394.06555</t>
  </si>
  <si>
    <t>21880.82</t>
  </si>
  <si>
    <t>7325.0482</t>
  </si>
  <si>
    <t>52.58</t>
  </si>
  <si>
    <t>44501.3982</t>
  </si>
  <si>
    <t>3594.17085</t>
  </si>
  <si>
    <t>39727.614</t>
  </si>
  <si>
    <t>8023.13545</t>
  </si>
  <si>
    <t>14394.5579</t>
  </si>
  <si>
    <t>9288.0267</t>
  </si>
  <si>
    <t>25309.489</t>
  </si>
  <si>
    <t>3353.4703</t>
  </si>
  <si>
    <t>10594.50155</t>
  </si>
  <si>
    <t>8277.523</t>
  </si>
  <si>
    <t>17929.30337</t>
  </si>
  <si>
    <t>2480.9791</t>
  </si>
  <si>
    <t>4462.7218</t>
  </si>
  <si>
    <t>1981.5819</t>
  </si>
  <si>
    <t>11554.2236</t>
  </si>
  <si>
    <t>48970.2476</t>
  </si>
  <si>
    <t>6548.19505</t>
  </si>
  <si>
    <t>5708.867</t>
  </si>
  <si>
    <t>7045.499</t>
  </si>
  <si>
    <t>8978.1851</t>
  </si>
  <si>
    <t>42.655</t>
  </si>
  <si>
    <t>5757.41345</t>
  </si>
  <si>
    <t>21.66</t>
  </si>
  <si>
    <t>14349.8544</t>
  </si>
  <si>
    <t>10928.849</t>
  </si>
  <si>
    <t>39871.7043</t>
  </si>
  <si>
    <t>13974.45555</t>
  </si>
  <si>
    <t>1909.52745</t>
  </si>
  <si>
    <t>12096.6512</t>
  </si>
  <si>
    <t>13204.28565</t>
  </si>
  <si>
    <t>4562.8421</t>
  </si>
  <si>
    <t>32</t>
  </si>
  <si>
    <t>8551.347</t>
  </si>
  <si>
    <t>2102.2647</t>
  </si>
  <si>
    <t>34672.1472</t>
  </si>
  <si>
    <t>15161.5344</t>
  </si>
  <si>
    <t>11884.04858</t>
  </si>
  <si>
    <t>4454.40265</t>
  </si>
  <si>
    <t>5855.9025</t>
  </si>
  <si>
    <t>4076.497</t>
  </si>
  <si>
    <t>15019.76005</t>
  </si>
  <si>
    <t>18.3</t>
  </si>
  <si>
    <t>19023.26</t>
  </si>
  <si>
    <t>10796.35025</t>
  </si>
  <si>
    <t>11353.2276</t>
  </si>
  <si>
    <t>47.74</t>
  </si>
  <si>
    <t>9748.9106</t>
  </si>
  <si>
    <t>22.1</t>
  </si>
  <si>
    <t>10577.087</t>
  </si>
  <si>
    <t>41676.0811</t>
  </si>
  <si>
    <t>11286.5387</t>
  </si>
  <si>
    <t>3591.48</t>
  </si>
  <si>
    <t>33907.548</t>
  </si>
  <si>
    <t>11299.343</t>
  </si>
  <si>
    <t>4561.1885</t>
  </si>
  <si>
    <t>44641.1974</t>
  </si>
  <si>
    <t>1674.6323</t>
  </si>
  <si>
    <t>23045.56616</t>
  </si>
  <si>
    <t>3227.1211</t>
  </si>
  <si>
    <t>19.095</t>
  </si>
  <si>
    <t>16776.30405</t>
  </si>
  <si>
    <t>11253.421</t>
  </si>
  <si>
    <t>3471.4096</t>
  </si>
  <si>
    <t>11363.2832</t>
  </si>
  <si>
    <t>20420.60465</t>
  </si>
  <si>
    <t>31.24</t>
  </si>
  <si>
    <t>10338.9316</t>
  </si>
  <si>
    <t>29.925</t>
  </si>
  <si>
    <t>8988.15875</t>
  </si>
  <si>
    <t>10493.9458</t>
  </si>
  <si>
    <t>2904.088</t>
  </si>
  <si>
    <t>20.35</t>
  </si>
  <si>
    <t>8605.3615</t>
  </si>
  <si>
    <t>11512.405</t>
  </si>
  <si>
    <t>41949.2441</t>
  </si>
  <si>
    <t>25.85</t>
  </si>
  <si>
    <t>24180.9335</t>
  </si>
  <si>
    <t>5312.16985</t>
  </si>
  <si>
    <t>2396.0959</t>
  </si>
  <si>
    <t>10807.4863</t>
  </si>
  <si>
    <t>9222.4026</t>
  </si>
  <si>
    <t>36124.5737</t>
  </si>
  <si>
    <t>38282.7495</t>
  </si>
  <si>
    <t>5693.4305</t>
  </si>
  <si>
    <t>34166.273</t>
  </si>
  <si>
    <t>8347.1643</t>
  </si>
  <si>
    <t>46661.4424</t>
  </si>
  <si>
    <t>18903.49141</t>
  </si>
  <si>
    <t>42.75</t>
  </si>
  <si>
    <t>40904.1995</t>
  </si>
  <si>
    <t>14254.6082</t>
  </si>
  <si>
    <t>10214.636</t>
  </si>
  <si>
    <t>5836.5204</t>
  </si>
  <si>
    <t>14358.36437</t>
  </si>
  <si>
    <t>18.6</t>
  </si>
  <si>
    <t>1728.897</t>
  </si>
  <si>
    <t>23.87</t>
  </si>
  <si>
    <t>8582.3023</t>
  </si>
  <si>
    <t>45.9</t>
  </si>
  <si>
    <t>3693.428</t>
  </si>
  <si>
    <t>20709.02034</t>
  </si>
  <si>
    <t>9991.03765</t>
  </si>
  <si>
    <t>19673.33573</t>
  </si>
  <si>
    <t>11085.5868</t>
  </si>
  <si>
    <t>7623.518</t>
  </si>
  <si>
    <t>3176.2877</t>
  </si>
  <si>
    <t>3704.3545</t>
  </si>
  <si>
    <t>36898.73308</t>
  </si>
  <si>
    <t>9048.0273</t>
  </si>
  <si>
    <t>7954.517</t>
  </si>
  <si>
    <t>27117.99378</t>
  </si>
  <si>
    <t>6338.0756</t>
  </si>
  <si>
    <t>9630.397</t>
  </si>
  <si>
    <t>11289.10925</t>
  </si>
  <si>
    <t>52590.82939</t>
  </si>
  <si>
    <t>2261.5688</t>
  </si>
  <si>
    <t>21.5</t>
  </si>
  <si>
    <t>10791.96</t>
  </si>
  <si>
    <t>5979.731</t>
  </si>
  <si>
    <t>30.305</t>
  </si>
  <si>
    <t>2203.73595</t>
  </si>
  <si>
    <t>12235.8392</t>
  </si>
  <si>
    <t>40941.2854</t>
  </si>
  <si>
    <t>5630.45785</t>
  </si>
  <si>
    <t>11015.1747</t>
  </si>
  <si>
    <t>7228.21565</t>
  </si>
  <si>
    <t>44.88</t>
  </si>
  <si>
    <t>39722.7462</t>
  </si>
  <si>
    <t>14426.07385</t>
  </si>
  <si>
    <t>2459.7201</t>
  </si>
  <si>
    <t>41.1</t>
  </si>
  <si>
    <t>3989.841</t>
  </si>
  <si>
    <t>7727.2532</t>
  </si>
  <si>
    <t>5124.1887</t>
  </si>
  <si>
    <t>18963.17192</t>
  </si>
  <si>
    <t>2200.83085</t>
  </si>
  <si>
    <t>7153.5539</t>
  </si>
  <si>
    <t>5227.98875</t>
  </si>
  <si>
    <t>40.37</t>
  </si>
  <si>
    <t>10982.5013</t>
  </si>
  <si>
    <t>4529.477</t>
  </si>
  <si>
    <t>4670.64</t>
  </si>
  <si>
    <t>6112.35295</t>
  </si>
  <si>
    <t>17178.6824</t>
  </si>
  <si>
    <t>22478.6</t>
  </si>
  <si>
    <t>11093.6229</t>
  </si>
  <si>
    <t>6457.8434</t>
  </si>
  <si>
    <t>4433.9159</t>
  </si>
  <si>
    <t>2154.361</t>
  </si>
  <si>
    <t>23887.6627</t>
  </si>
  <si>
    <t>6496.886</t>
  </si>
  <si>
    <t>2899.48935</t>
  </si>
  <si>
    <t>19350.3689</t>
  </si>
  <si>
    <t>7650.77375</t>
  </si>
  <si>
    <t>2850.68375</t>
  </si>
  <si>
    <t>2632.992</t>
  </si>
  <si>
    <t>9447.3824</t>
  </si>
  <si>
    <t>28.49</t>
  </si>
  <si>
    <t>18328.2381</t>
  </si>
  <si>
    <t>8603.8234</t>
  </si>
  <si>
    <t>37465.34375</t>
  </si>
  <si>
    <t>13844.7972</t>
  </si>
  <si>
    <t>21771.3423</t>
  </si>
  <si>
    <t>13126.67745</t>
  </si>
  <si>
    <t>5327.40025</t>
  </si>
  <si>
    <t>13725.47184</t>
  </si>
  <si>
    <t>13019.16105</t>
  </si>
  <si>
    <t>8671.19125</t>
  </si>
  <si>
    <t>4134.08245</t>
  </si>
  <si>
    <t>18838.70366</t>
  </si>
  <si>
    <t>33307.5508</t>
  </si>
  <si>
    <t>33.55</t>
  </si>
  <si>
    <t>5699.8375</t>
  </si>
  <si>
    <t>6393.60345</t>
  </si>
  <si>
    <t>4934.705</t>
  </si>
  <si>
    <t>6198.7518</t>
  </si>
  <si>
    <t>40.375</t>
  </si>
  <si>
    <t>8733.22925</t>
  </si>
  <si>
    <t>2055.3249</t>
  </si>
  <si>
    <t>9964.06</t>
  </si>
  <si>
    <t>27.28</t>
  </si>
  <si>
    <t>18223.4512</t>
  </si>
  <si>
    <t>17.86</t>
  </si>
  <si>
    <t>5116.5004</t>
  </si>
  <si>
    <t>36910.60803</t>
  </si>
  <si>
    <t>38415.474</t>
  </si>
  <si>
    <t>20296.86345</t>
  </si>
  <si>
    <t>12347.172</t>
  </si>
  <si>
    <t>5373.36425</t>
  </si>
  <si>
    <t>23563.01618</t>
  </si>
  <si>
    <t>1702.4553</t>
  </si>
  <si>
    <t>33.3</t>
  </si>
  <si>
    <t>10806.839</t>
  </si>
  <si>
    <t>3956.07145</t>
  </si>
  <si>
    <t>39.14</t>
  </si>
  <si>
    <t>12890.05765</t>
  </si>
  <si>
    <t>5415.6612</t>
  </si>
  <si>
    <t>4058.1161</t>
  </si>
  <si>
    <t>41661.602</t>
  </si>
  <si>
    <t>7537.1639</t>
  </si>
  <si>
    <t>21.945</t>
  </si>
  <si>
    <t>4718.20355</t>
  </si>
  <si>
    <t>24.97</t>
  </si>
  <si>
    <t>6593.5083</t>
  </si>
  <si>
    <t>8442.667</t>
  </si>
  <si>
    <t>26125.67477</t>
  </si>
  <si>
    <t>23.94</t>
  </si>
  <si>
    <t>6858.4796</t>
  </si>
  <si>
    <t>4795.6568</t>
  </si>
  <si>
    <t>6640.54485</t>
  </si>
  <si>
    <t>7162.0122</t>
  </si>
  <si>
    <t>10594.2257</t>
  </si>
  <si>
    <t>11938.25595</t>
  </si>
  <si>
    <t>34.485</t>
  </si>
  <si>
    <t>60021.39897</t>
  </si>
  <si>
    <t>21.8</t>
  </si>
  <si>
    <t>20167.33603</t>
  </si>
  <si>
    <t>12479.70895</t>
  </si>
  <si>
    <t>23.3</t>
  </si>
  <si>
    <t>11345.519</t>
  </si>
  <si>
    <t>8515.7587</t>
  </si>
  <si>
    <t>2699.56835</t>
  </si>
  <si>
    <t>14449.8544</t>
  </si>
  <si>
    <t>12224.35085</t>
  </si>
  <si>
    <t>6985.50695</t>
  </si>
  <si>
    <t>3238.4357</t>
  </si>
  <si>
    <t>47269.854</t>
  </si>
  <si>
    <t>36.96</t>
  </si>
  <si>
    <t>49577.6624</t>
  </si>
  <si>
    <t>21.28</t>
  </si>
  <si>
    <t>4296.2712</t>
  </si>
  <si>
    <t>3171.6149</t>
  </si>
  <si>
    <t>1135.9407</t>
  </si>
  <si>
    <t>5615.369</t>
  </si>
  <si>
    <t>9101.798</t>
  </si>
  <si>
    <t>29.4</t>
  </si>
  <si>
    <t>6059.173</t>
  </si>
  <si>
    <t>1633.9618</t>
  </si>
  <si>
    <t>37607.5277</t>
  </si>
  <si>
    <t>18648.4217</t>
  </si>
  <si>
    <t>1241.565</t>
  </si>
  <si>
    <t>27.3</t>
  </si>
  <si>
    <t>16232.847</t>
  </si>
  <si>
    <t>15828.82173</t>
  </si>
  <si>
    <t>4415.1588</t>
  </si>
  <si>
    <t>37.9</t>
  </si>
  <si>
    <t>6474.013</t>
  </si>
  <si>
    <t>11436.73815</t>
  </si>
  <si>
    <t>11305.93455</t>
  </si>
  <si>
    <t>37.715</t>
  </si>
  <si>
    <t>30063.58055</t>
  </si>
  <si>
    <t>10197.7722</t>
  </si>
  <si>
    <t>4544.2348</t>
  </si>
  <si>
    <t>3277.161</t>
  </si>
  <si>
    <t>6770.1925</t>
  </si>
  <si>
    <t>7337.748</t>
  </si>
  <si>
    <t>10370.91255</t>
  </si>
  <si>
    <t>23.76</t>
  </si>
  <si>
    <t>26926.5144</t>
  </si>
  <si>
    <t>10704.47</t>
  </si>
  <si>
    <t>34254.05335</t>
  </si>
  <si>
    <t>1880.487</t>
  </si>
  <si>
    <t>8615.3</t>
  </si>
  <si>
    <t>3292.52985</t>
  </si>
  <si>
    <t>3021.80915</t>
  </si>
  <si>
    <t>25.52</t>
  </si>
  <si>
    <t>14478.33015</t>
  </si>
  <si>
    <t>27.61</t>
  </si>
  <si>
    <t>4747.0529</t>
  </si>
  <si>
    <t>27.06</t>
  </si>
  <si>
    <t>17043.3414</t>
  </si>
  <si>
    <t>10959.33</t>
  </si>
  <si>
    <t>2741.948</t>
  </si>
  <si>
    <t>4357.04365</t>
  </si>
  <si>
    <t>22462.04375</t>
  </si>
  <si>
    <t>4189.1131</t>
  </si>
  <si>
    <t>8283.6807</t>
  </si>
  <si>
    <t>24535.69855</t>
  </si>
  <si>
    <t>14283.4594</t>
  </si>
  <si>
    <t>1720.3537</t>
  </si>
  <si>
    <t>47403.88</t>
  </si>
  <si>
    <t>8534.6718</t>
  </si>
  <si>
    <t>3732.6251</t>
  </si>
  <si>
    <t>5472.449</t>
  </si>
  <si>
    <t>39.4</t>
  </si>
  <si>
    <t>38344.566</t>
  </si>
  <si>
    <t>7147.4728</t>
  </si>
  <si>
    <t>7133.9025</t>
  </si>
  <si>
    <t>34.9</t>
  </si>
  <si>
    <t>34828.654</t>
  </si>
  <si>
    <t>1515.3449</t>
  </si>
  <si>
    <t>9301.89355</t>
  </si>
  <si>
    <t>11931.12525</t>
  </si>
  <si>
    <t>22</t>
  </si>
  <si>
    <t>1964.78</t>
  </si>
  <si>
    <t>1708.92575</t>
  </si>
  <si>
    <t>4340.4409</t>
  </si>
  <si>
    <t>5261.46945</t>
  </si>
  <si>
    <t>2710.82855</t>
  </si>
  <si>
    <t>30.36</t>
  </si>
  <si>
    <t>62592.87309</t>
  </si>
  <si>
    <t>46718.16325</t>
  </si>
  <si>
    <t>3208.787</t>
  </si>
  <si>
    <t>27.8</t>
  </si>
  <si>
    <t>37829.7242</t>
  </si>
  <si>
    <t>21259.37795</t>
  </si>
  <si>
    <t>2464.6188</t>
  </si>
  <si>
    <t>16115.3045</t>
  </si>
  <si>
    <t>21472.4788</t>
  </si>
  <si>
    <t>33900.653</t>
  </si>
  <si>
    <t>6875.961</t>
  </si>
  <si>
    <t>6940.90985</t>
  </si>
  <si>
    <t>4571.41305</t>
  </si>
  <si>
    <t>4536.259</t>
  </si>
  <si>
    <t>36397.576</t>
  </si>
  <si>
    <t>18765.87545</t>
  </si>
  <si>
    <t>11272.33139</t>
  </si>
  <si>
    <t>1731.677</t>
  </si>
  <si>
    <t>53.13</t>
  </si>
  <si>
    <t>1163.4627</t>
  </si>
  <si>
    <t>39.71</t>
  </si>
  <si>
    <t>19496.71917</t>
  </si>
  <si>
    <t>7201.70085</t>
  </si>
  <si>
    <t>5425.02335</t>
  </si>
  <si>
    <t>28101.33305</t>
  </si>
  <si>
    <t>12981.3457</t>
  </si>
  <si>
    <t>43896.3763</t>
  </si>
  <si>
    <t>4239.89265</t>
  </si>
  <si>
    <t>13143.33665</t>
  </si>
  <si>
    <t>32.87</t>
  </si>
  <si>
    <t>7050.0213</t>
  </si>
  <si>
    <t>9377.9047</t>
  </si>
  <si>
    <t>22395.74424</t>
  </si>
  <si>
    <t>10325.206</t>
  </si>
  <si>
    <t>12629.1656</t>
  </si>
  <si>
    <t>10795.93733</t>
  </si>
  <si>
    <t>44.7</t>
  </si>
  <si>
    <t>11411.685</t>
  </si>
  <si>
    <t>30.97</t>
  </si>
  <si>
    <t>10600.5483</t>
  </si>
  <si>
    <t>2205.9808</t>
  </si>
  <si>
    <t>1629.8335</t>
  </si>
  <si>
    <t>2007.945</t>
  </si>
  <si>
    <t>29141.3603</t>
  </si>
  <si>
    <t>region SW</t>
  </si>
  <si>
    <t>region SE</t>
  </si>
  <si>
    <t>region NW</t>
  </si>
  <si>
    <t>region NE</t>
  </si>
  <si>
    <t>Zbiór uczący</t>
  </si>
  <si>
    <t>Zbiór testowy</t>
  </si>
  <si>
    <t>Metoda 1</t>
  </si>
  <si>
    <t>Metd 1</t>
  </si>
  <si>
    <t>Metd 2</t>
  </si>
  <si>
    <t>l,p,</t>
  </si>
  <si>
    <t>ANALIZA WARIANCJI</t>
  </si>
  <si>
    <t>SS</t>
  </si>
  <si>
    <t>df</t>
  </si>
  <si>
    <t>MS</t>
  </si>
  <si>
    <t>F</t>
  </si>
  <si>
    <t>Wartość-p</t>
  </si>
  <si>
    <t>Test F</t>
  </si>
  <si>
    <t>Razem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</si>
  <si>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</si>
  <si>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</si>
  <si>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</si>
  <si>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</si>
  <si>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</si>
  <si>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</si>
  <si>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Regresja</t>
  </si>
  <si>
    <t>Resztkowy</t>
  </si>
  <si>
    <t>Przecięcie</t>
  </si>
  <si>
    <t>Istotność F</t>
  </si>
  <si>
    <t>Współczynniki</t>
  </si>
  <si>
    <t>t Stat</t>
  </si>
  <si>
    <t>Dolne 95%</t>
  </si>
  <si>
    <t>Górne 95%</t>
  </si>
  <si>
    <t>Dolne 95,0%</t>
  </si>
  <si>
    <t>Górne 95,0%</t>
  </si>
  <si>
    <t>Zbiór uczący 2</t>
  </si>
  <si>
    <t>l.p</t>
  </si>
  <si>
    <t>Metoda 2</t>
  </si>
  <si>
    <t>Średni błąd Metoda 1</t>
  </si>
  <si>
    <t>Średni błąd Metoda 2</t>
  </si>
  <si>
    <t>SSE</t>
  </si>
  <si>
    <t>SSR</t>
  </si>
  <si>
    <t>Średnia ch</t>
  </si>
  <si>
    <t>alfa</t>
  </si>
  <si>
    <t>stat</t>
  </si>
  <si>
    <t>p-wartość</t>
  </si>
  <si>
    <t>Zbiór U</t>
  </si>
  <si>
    <t>Zbiór T</t>
  </si>
  <si>
    <t>Wniosek</t>
  </si>
  <si>
    <t>Odrzucamy hipotezę o braku</t>
  </si>
  <si>
    <t>liniwej niezależności</t>
  </si>
  <si>
    <t>17-21</t>
  </si>
  <si>
    <t>21-25</t>
  </si>
  <si>
    <t>25-29</t>
  </si>
  <si>
    <t>29-33</t>
  </si>
  <si>
    <t>33-37</t>
  </si>
  <si>
    <t>37-41</t>
  </si>
  <si>
    <t>41-45</t>
  </si>
  <si>
    <t>45-49</t>
  </si>
  <si>
    <t>49-53</t>
  </si>
  <si>
    <t>53-57</t>
  </si>
  <si>
    <t>57-61</t>
  </si>
  <si>
    <t>61-65</t>
  </si>
  <si>
    <t>1000-4000</t>
  </si>
  <si>
    <t>4000-7000</t>
  </si>
  <si>
    <t>7000-10000</t>
  </si>
  <si>
    <t>10000-13000</t>
  </si>
  <si>
    <t>13000-16000</t>
  </si>
  <si>
    <t>16000-19000</t>
  </si>
  <si>
    <t>19000-22000</t>
  </si>
  <si>
    <t>22000-25000</t>
  </si>
  <si>
    <t>25000-28000</t>
  </si>
  <si>
    <t>28000-31000</t>
  </si>
  <si>
    <t>31000-34000</t>
  </si>
  <si>
    <t>34000-37000</t>
  </si>
  <si>
    <t>37000-40000</t>
  </si>
  <si>
    <t>40000-43000</t>
  </si>
  <si>
    <t>43000-46000</t>
  </si>
  <si>
    <t>46000-49000</t>
  </si>
  <si>
    <t>49000-52000</t>
  </si>
  <si>
    <t>52000-55000</t>
  </si>
  <si>
    <t>55000-58000</t>
  </si>
  <si>
    <t>58000-61000</t>
  </si>
  <si>
    <t>61000-64000</t>
  </si>
  <si>
    <t>PODSUMOWANIE - WYJŚCIE</t>
  </si>
  <si>
    <t>Średni błąd</t>
  </si>
  <si>
    <t>Metoda</t>
  </si>
  <si>
    <t>Liczność T</t>
  </si>
  <si>
    <t>Liczność U</t>
  </si>
  <si>
    <t>Zależność</t>
  </si>
  <si>
    <t>Zależności</t>
  </si>
  <si>
    <t>Zbiór Testowy</t>
  </si>
  <si>
    <t>PredykcjaALL</t>
  </si>
  <si>
    <t>EpsilonALL</t>
  </si>
  <si>
    <t>PredykcjaCORR</t>
  </si>
  <si>
    <t>EpsilonCORR</t>
  </si>
  <si>
    <t>Predykcja(smoker)</t>
  </si>
  <si>
    <t>Epsilon(smoker)</t>
  </si>
  <si>
    <t>Epsilon(not smoker)</t>
  </si>
  <si>
    <t>Predykcja(not smoker)</t>
  </si>
  <si>
    <t>age(clean)</t>
  </si>
  <si>
    <t>sex(clean)</t>
  </si>
  <si>
    <t>bmi(clean)</t>
  </si>
  <si>
    <t>children(clean)</t>
  </si>
  <si>
    <t>smoker(clean)</t>
  </si>
  <si>
    <t>region SW(clean)</t>
  </si>
  <si>
    <t>region SE(clean)</t>
  </si>
  <si>
    <t>region NW(clean)</t>
  </si>
  <si>
    <t>region NE(clean)</t>
  </si>
  <si>
    <t>charges(clean)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</si>
</sst>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10" borderId="19" applyNumberFormat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7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6" xfId="0" applyBorder="1"/>
    <xf numFmtId="0" fontId="0" fillId="0" borderId="9" xfId="0" applyBorder="1"/>
    <xf numFmtId="0" fontId="0" fillId="4" borderId="4" xfId="0" applyFill="1" applyBorder="1"/>
    <xf numFmtId="0" fontId="0" fillId="0" borderId="10" xfId="0" applyBorder="1"/>
    <xf numFmtId="0" fontId="0" fillId="0" borderId="11" xfId="0" applyBorder="1"/>
    <xf numFmtId="0" fontId="0" fillId="5" borderId="1" xfId="0" applyFill="1" applyBorder="1"/>
    <xf numFmtId="164" fontId="0" fillId="0" borderId="6" xfId="0" applyNumberFormat="1" applyBorder="1"/>
    <xf numFmtId="164" fontId="0" fillId="0" borderId="9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3" fillId="0" borderId="14" xfId="0" applyFont="1" applyFill="1" applyBorder="1" applyAlignment="1">
      <alignment horizontal="centerContinuous"/>
    </xf>
    <xf numFmtId="0" fontId="3" fillId="0" borderId="15" xfId="0" applyFont="1" applyFill="1" applyBorder="1" applyAlignment="1">
      <alignment horizontal="centerContinuous"/>
    </xf>
    <xf numFmtId="0" fontId="0" fillId="0" borderId="12" xfId="0" applyBorder="1"/>
    <xf numFmtId="0" fontId="0" fillId="7" borderId="2" xfId="0" applyFill="1" applyBorder="1"/>
    <xf numFmtId="0" fontId="0" fillId="7" borderId="5" xfId="0" applyFill="1" applyBorder="1"/>
    <xf numFmtId="0" fontId="0" fillId="7" borderId="7" xfId="0" applyFill="1" applyBorder="1"/>
    <xf numFmtId="0" fontId="0" fillId="4" borderId="4" xfId="0" applyFill="1" applyBorder="1" applyAlignment="1"/>
    <xf numFmtId="0" fontId="0" fillId="0" borderId="1" xfId="0" applyFill="1" applyBorder="1" applyAlignment="1"/>
    <xf numFmtId="164" fontId="0" fillId="0" borderId="0" xfId="0" applyNumberFormat="1" applyFill="1" applyBorder="1" applyAlignment="1">
      <alignment horizontal="center"/>
    </xf>
    <xf numFmtId="0" fontId="0" fillId="0" borderId="2" xfId="0" applyBorder="1"/>
    <xf numFmtId="164" fontId="0" fillId="0" borderId="4" xfId="0" applyNumberFormat="1" applyBorder="1"/>
    <xf numFmtId="0" fontId="0" fillId="0" borderId="2" xfId="0" applyFill="1" applyBorder="1" applyAlignment="1"/>
    <xf numFmtId="0" fontId="0" fillId="0" borderId="4" xfId="0" applyBorder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164" fontId="0" fillId="0" borderId="0" xfId="0" applyNumberFormat="1" applyBorder="1"/>
    <xf numFmtId="0" fontId="0" fillId="0" borderId="16" xfId="0" applyBorder="1"/>
    <xf numFmtId="0" fontId="0" fillId="0" borderId="17" xfId="0" applyBorder="1"/>
    <xf numFmtId="0" fontId="0" fillId="7" borderId="1" xfId="0" applyFill="1" applyBorder="1"/>
    <xf numFmtId="0" fontId="0" fillId="7" borderId="16" xfId="0" applyFill="1" applyBorder="1"/>
    <xf numFmtId="0" fontId="0" fillId="7" borderId="17" xfId="0" applyFill="1" applyBorder="1"/>
    <xf numFmtId="0" fontId="0" fillId="4" borderId="1" xfId="0" applyFill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8" borderId="1" xfId="0" applyFill="1" applyBorder="1"/>
    <xf numFmtId="0" fontId="0" fillId="8" borderId="16" xfId="0" applyFill="1" applyBorder="1"/>
    <xf numFmtId="0" fontId="0" fillId="8" borderId="17" xfId="0" applyFill="1" applyBorder="1"/>
    <xf numFmtId="0" fontId="0" fillId="9" borderId="3" xfId="0" applyFill="1" applyBorder="1"/>
    <xf numFmtId="0" fontId="0" fillId="6" borderId="1" xfId="0" applyFill="1" applyBorder="1"/>
    <xf numFmtId="0" fontId="0" fillId="0" borderId="18" xfId="0" applyBorder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1" xfId="0" applyFont="1" applyFill="1" applyBorder="1" applyAlignment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0" xfId="0" applyNumberFormat="1" applyBorder="1"/>
    <xf numFmtId="0" fontId="4" fillId="10" borderId="23" xfId="1" applyBorder="1"/>
    <xf numFmtId="0" fontId="4" fillId="10" borderId="24" xfId="1" applyBorder="1"/>
    <xf numFmtId="0" fontId="4" fillId="10" borderId="25" xfId="1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2">
    <cellStyle name="Dane wejściowe" xfId="1" builtinId="20"/>
    <cellStyle name="Normalny" xfId="0" builtinId="0"/>
  </cellStyles>
  <dxfs count="8"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osób</a:t>
            </a:r>
            <a:r>
              <a:rPr lang="pl-PL" baseline="0"/>
              <a:t> - wiek </a:t>
            </a:r>
            <a:endParaRPr lang="en-GB"/>
          </a:p>
        </c:rich>
      </c:tx>
      <c:layout>
        <c:manualLayout>
          <c:xMode val="edge"/>
          <c:yMode val="edge"/>
          <c:x val="0.41893245265829376"/>
          <c:y val="1.2861736334405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 w="19050"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'Wykresy Wstępne'!$N$1:$N$12</c:f>
              <c:strCache>
                <c:ptCount val="12"/>
                <c:pt idx="0">
                  <c:v>17-21</c:v>
                </c:pt>
                <c:pt idx="1">
                  <c:v>21-25</c:v>
                </c:pt>
                <c:pt idx="2">
                  <c:v>25-29</c:v>
                </c:pt>
                <c:pt idx="3">
                  <c:v>29-33</c:v>
                </c:pt>
                <c:pt idx="4">
                  <c:v>33-37</c:v>
                </c:pt>
                <c:pt idx="5">
                  <c:v>37-41</c:v>
                </c:pt>
                <c:pt idx="6">
                  <c:v>41-45</c:v>
                </c:pt>
                <c:pt idx="7">
                  <c:v>45-49</c:v>
                </c:pt>
                <c:pt idx="8">
                  <c:v>49-53</c:v>
                </c:pt>
                <c:pt idx="9">
                  <c:v>53-57</c:v>
                </c:pt>
                <c:pt idx="10">
                  <c:v>57-61</c:v>
                </c:pt>
                <c:pt idx="11">
                  <c:v>61-65</c:v>
                </c:pt>
              </c:strCache>
            </c:strRef>
          </c:cat>
          <c:val>
            <c:numRef>
              <c:f>'Wykresy Wstępne'!$Q$1:$Q$12</c:f>
              <c:numCache>
                <c:formatCode>General</c:formatCode>
                <c:ptCount val="12"/>
                <c:pt idx="0">
                  <c:v>194</c:v>
                </c:pt>
                <c:pt idx="1">
                  <c:v>112</c:v>
                </c:pt>
                <c:pt idx="2">
                  <c:v>110</c:v>
                </c:pt>
                <c:pt idx="3">
                  <c:v>105</c:v>
                </c:pt>
                <c:pt idx="4">
                  <c:v>100</c:v>
                </c:pt>
                <c:pt idx="5">
                  <c:v>103</c:v>
                </c:pt>
                <c:pt idx="6">
                  <c:v>109</c:v>
                </c:pt>
                <c:pt idx="7">
                  <c:v>114</c:v>
                </c:pt>
                <c:pt idx="8">
                  <c:v>114</c:v>
                </c:pt>
                <c:pt idx="9">
                  <c:v>105</c:v>
                </c:pt>
                <c:pt idx="10">
                  <c:v>95</c:v>
                </c:pt>
                <c:pt idx="1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1-4D49-BF70-0F1874093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1"/>
        <c:axId val="121835679"/>
        <c:axId val="132202223"/>
      </c:barChart>
      <c:catAx>
        <c:axId val="12183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2202223"/>
        <c:crosses val="autoZero"/>
        <c:auto val="0"/>
        <c:lblAlgn val="ctr"/>
        <c:lblOffset val="100"/>
        <c:noMultiLvlLbl val="0"/>
      </c:catAx>
      <c:valAx>
        <c:axId val="1322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83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osób </a:t>
            </a:r>
            <a:r>
              <a:rPr lang="pl-PL" baseline="0"/>
              <a:t>- ceny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5875"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cat>
            <c:strRef>
              <c:f>'Wykresy Wstępne'!$P$34:$P$54</c:f>
              <c:strCache>
                <c:ptCount val="21"/>
                <c:pt idx="0">
                  <c:v>1000-4000</c:v>
                </c:pt>
                <c:pt idx="1">
                  <c:v>4000-7000</c:v>
                </c:pt>
                <c:pt idx="2">
                  <c:v>7000-10000</c:v>
                </c:pt>
                <c:pt idx="3">
                  <c:v>10000-13000</c:v>
                </c:pt>
                <c:pt idx="4">
                  <c:v>13000-16000</c:v>
                </c:pt>
                <c:pt idx="5">
                  <c:v>16000-19000</c:v>
                </c:pt>
                <c:pt idx="6">
                  <c:v>19000-22000</c:v>
                </c:pt>
                <c:pt idx="7">
                  <c:v>22000-25000</c:v>
                </c:pt>
                <c:pt idx="8">
                  <c:v>25000-28000</c:v>
                </c:pt>
                <c:pt idx="9">
                  <c:v>28000-31000</c:v>
                </c:pt>
                <c:pt idx="10">
                  <c:v>31000-34000</c:v>
                </c:pt>
                <c:pt idx="11">
                  <c:v>34000-37000</c:v>
                </c:pt>
                <c:pt idx="12">
                  <c:v>37000-40000</c:v>
                </c:pt>
                <c:pt idx="13">
                  <c:v>40000-43000</c:v>
                </c:pt>
                <c:pt idx="14">
                  <c:v>43000-46000</c:v>
                </c:pt>
                <c:pt idx="15">
                  <c:v>46000-49000</c:v>
                </c:pt>
                <c:pt idx="16">
                  <c:v>49000-52000</c:v>
                </c:pt>
                <c:pt idx="17">
                  <c:v>52000-55000</c:v>
                </c:pt>
                <c:pt idx="18">
                  <c:v>55000-58000</c:v>
                </c:pt>
                <c:pt idx="19">
                  <c:v>58000-61000</c:v>
                </c:pt>
                <c:pt idx="20">
                  <c:v>61000-64000</c:v>
                </c:pt>
              </c:strCache>
            </c:strRef>
          </c:cat>
          <c:val>
            <c:numRef>
              <c:f>'Wykresy Wstępne'!$S$34:$S$54</c:f>
              <c:numCache>
                <c:formatCode>General</c:formatCode>
                <c:ptCount val="21"/>
                <c:pt idx="0">
                  <c:v>269</c:v>
                </c:pt>
                <c:pt idx="1">
                  <c:v>233</c:v>
                </c:pt>
                <c:pt idx="2">
                  <c:v>209</c:v>
                </c:pt>
                <c:pt idx="3">
                  <c:v>190</c:v>
                </c:pt>
                <c:pt idx="4">
                  <c:v>89</c:v>
                </c:pt>
                <c:pt idx="5">
                  <c:v>50</c:v>
                </c:pt>
                <c:pt idx="6">
                  <c:v>53</c:v>
                </c:pt>
                <c:pt idx="7">
                  <c:v>37</c:v>
                </c:pt>
                <c:pt idx="8">
                  <c:v>26</c:v>
                </c:pt>
                <c:pt idx="9">
                  <c:v>17</c:v>
                </c:pt>
                <c:pt idx="10">
                  <c:v>11</c:v>
                </c:pt>
                <c:pt idx="11">
                  <c:v>30</c:v>
                </c:pt>
                <c:pt idx="12">
                  <c:v>33</c:v>
                </c:pt>
                <c:pt idx="13">
                  <c:v>26</c:v>
                </c:pt>
                <c:pt idx="14">
                  <c:v>17</c:v>
                </c:pt>
                <c:pt idx="15">
                  <c:v>25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8-44A7-8C88-BCA3D785F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1"/>
        <c:axId val="121835679"/>
        <c:axId val="132202223"/>
      </c:barChart>
      <c:catAx>
        <c:axId val="12183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2202223"/>
        <c:crosses val="autoZero"/>
        <c:auto val="0"/>
        <c:lblAlgn val="ctr"/>
        <c:lblOffset val="100"/>
        <c:noMultiLvlLbl val="0"/>
      </c:catAx>
      <c:valAx>
        <c:axId val="1322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83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Predykcje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73349693917508E-2"/>
          <c:y val="5.6063150000986717E-2"/>
          <c:w val="0.9337590033388351"/>
          <c:h val="0.9316782213738255"/>
        </c:manualLayout>
      </c:layout>
      <c:scatterChart>
        <c:scatterStyle val="lineMarker"/>
        <c:varyColors val="0"/>
        <c:ser>
          <c:idx val="1"/>
          <c:order val="1"/>
          <c:tx>
            <c:v>Prognoza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'Arkusz ogólny'!$B$3:$B$535</c:f>
              <c:numCache>
                <c:formatCode>General</c:formatCode>
                <c:ptCount val="533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42</c:v>
                </c:pt>
                <c:pt idx="500">
                  <c:v>24</c:v>
                </c:pt>
                <c:pt idx="501">
                  <c:v>29</c:v>
                </c:pt>
                <c:pt idx="502">
                  <c:v>32</c:v>
                </c:pt>
                <c:pt idx="503">
                  <c:v>25</c:v>
                </c:pt>
                <c:pt idx="504">
                  <c:v>41</c:v>
                </c:pt>
                <c:pt idx="505">
                  <c:v>42</c:v>
                </c:pt>
                <c:pt idx="506">
                  <c:v>33</c:v>
                </c:pt>
                <c:pt idx="507">
                  <c:v>34</c:v>
                </c:pt>
                <c:pt idx="508">
                  <c:v>19</c:v>
                </c:pt>
                <c:pt idx="509">
                  <c:v>30</c:v>
                </c:pt>
                <c:pt idx="510">
                  <c:v>18</c:v>
                </c:pt>
                <c:pt idx="511">
                  <c:v>19</c:v>
                </c:pt>
                <c:pt idx="512">
                  <c:v>18</c:v>
                </c:pt>
                <c:pt idx="513">
                  <c:v>35</c:v>
                </c:pt>
                <c:pt idx="514">
                  <c:v>39</c:v>
                </c:pt>
                <c:pt idx="515">
                  <c:v>31</c:v>
                </c:pt>
                <c:pt idx="516">
                  <c:v>62</c:v>
                </c:pt>
                <c:pt idx="517">
                  <c:v>62</c:v>
                </c:pt>
                <c:pt idx="518">
                  <c:v>42</c:v>
                </c:pt>
                <c:pt idx="519">
                  <c:v>31</c:v>
                </c:pt>
                <c:pt idx="520">
                  <c:v>61</c:v>
                </c:pt>
                <c:pt idx="521">
                  <c:v>42</c:v>
                </c:pt>
                <c:pt idx="522">
                  <c:v>51</c:v>
                </c:pt>
                <c:pt idx="523">
                  <c:v>23</c:v>
                </c:pt>
                <c:pt idx="524">
                  <c:v>52</c:v>
                </c:pt>
                <c:pt idx="525">
                  <c:v>57</c:v>
                </c:pt>
                <c:pt idx="526">
                  <c:v>23</c:v>
                </c:pt>
                <c:pt idx="527">
                  <c:v>52</c:v>
                </c:pt>
                <c:pt idx="528">
                  <c:v>50</c:v>
                </c:pt>
                <c:pt idx="529">
                  <c:v>18</c:v>
                </c:pt>
                <c:pt idx="530">
                  <c:v>18</c:v>
                </c:pt>
                <c:pt idx="531">
                  <c:v>21</c:v>
                </c:pt>
                <c:pt idx="532">
                  <c:v>61</c:v>
                </c:pt>
              </c:numCache>
            </c:numRef>
          </c:xVal>
          <c:yVal>
            <c:numRef>
              <c:f>'Arkusz ogólny'!$M$3:$M$535</c:f>
              <c:numCache>
                <c:formatCode>General</c:formatCode>
                <c:ptCount val="533"/>
                <c:pt idx="0">
                  <c:v>25384.520068342445</c:v>
                </c:pt>
                <c:pt idx="1">
                  <c:v>3354.9198406007636</c:v>
                </c:pt>
                <c:pt idx="2">
                  <c:v>6967.2823840161336</c:v>
                </c:pt>
                <c:pt idx="3">
                  <c:v>3451.5932730726945</c:v>
                </c:pt>
                <c:pt idx="4">
                  <c:v>5379.997504335327</c:v>
                </c:pt>
                <c:pt idx="5">
                  <c:v>3477.7417932950048</c:v>
                </c:pt>
                <c:pt idx="6">
                  <c:v>10735.674503693388</c:v>
                </c:pt>
                <c:pt idx="7">
                  <c:v>8467.0314407918613</c:v>
                </c:pt>
                <c:pt idx="8">
                  <c:v>8699.3298561655411</c:v>
                </c:pt>
                <c:pt idx="9">
                  <c:v>11800.86098011401</c:v>
                </c:pt>
                <c:pt idx="10">
                  <c:v>3017.9530580199962</c:v>
                </c:pt>
                <c:pt idx="11">
                  <c:v>36175.328391276948</c:v>
                </c:pt>
                <c:pt idx="12">
                  <c:v>3990.9328737205378</c:v>
                </c:pt>
                <c:pt idx="13">
                  <c:v>14934.968099910035</c:v>
                </c:pt>
                <c:pt idx="14">
                  <c:v>32476.656388939384</c:v>
                </c:pt>
                <c:pt idx="15">
                  <c:v>133.07390076495062</c:v>
                </c:pt>
                <c:pt idx="16">
                  <c:v>12520.501658292593</c:v>
                </c:pt>
                <c:pt idx="17">
                  <c:v>1659.1166005460755</c:v>
                </c:pt>
                <c:pt idx="18">
                  <c:v>14621.189072330702</c:v>
                </c:pt>
                <c:pt idx="19">
                  <c:v>30601.249787922148</c:v>
                </c:pt>
                <c:pt idx="20">
                  <c:v>15793.086933021668</c:v>
                </c:pt>
                <c:pt idx="21">
                  <c:v>5993.8731759796265</c:v>
                </c:pt>
                <c:pt idx="22">
                  <c:v>2823.2658970875518</c:v>
                </c:pt>
                <c:pt idx="23">
                  <c:v>32745.784812866492</c:v>
                </c:pt>
                <c:pt idx="24">
                  <c:v>7668.2442449348373</c:v>
                </c:pt>
                <c:pt idx="25">
                  <c:v>13371.135374644391</c:v>
                </c:pt>
                <c:pt idx="26">
                  <c:v>11993.184241039919</c:v>
                </c:pt>
                <c:pt idx="27">
                  <c:v>14260.335100697665</c:v>
                </c:pt>
                <c:pt idx="28">
                  <c:v>-372.24472958203944</c:v>
                </c:pt>
                <c:pt idx="29">
                  <c:v>32511.337005532703</c:v>
                </c:pt>
                <c:pt idx="30">
                  <c:v>28637.097181523372</c:v>
                </c:pt>
                <c:pt idx="31">
                  <c:v>1491.1845593574235</c:v>
                </c:pt>
                <c:pt idx="32">
                  <c:v>4395.245810217345</c:v>
                </c:pt>
                <c:pt idx="33">
                  <c:v>13200.954362796077</c:v>
                </c:pt>
                <c:pt idx="34">
                  <c:v>31121.811173492635</c:v>
                </c:pt>
                <c:pt idx="35">
                  <c:v>-979.21429750360971</c:v>
                </c:pt>
                <c:pt idx="36">
                  <c:v>16787.786727604329</c:v>
                </c:pt>
                <c:pt idx="37">
                  <c:v>-49.828123565079522</c:v>
                </c:pt>
                <c:pt idx="38">
                  <c:v>34435.85851923567</c:v>
                </c:pt>
                <c:pt idx="39">
                  <c:v>39994.63647054202</c:v>
                </c:pt>
                <c:pt idx="40">
                  <c:v>3144.9427431344047</c:v>
                </c:pt>
                <c:pt idx="41">
                  <c:v>8632.0988365856447</c:v>
                </c:pt>
                <c:pt idx="42">
                  <c:v>5060.4603600725586</c:v>
                </c:pt>
                <c:pt idx="43">
                  <c:v>8119.9032895785831</c:v>
                </c:pt>
                <c:pt idx="44">
                  <c:v>10866.938973735323</c:v>
                </c:pt>
                <c:pt idx="45">
                  <c:v>13299.777198941892</c:v>
                </c:pt>
                <c:pt idx="46">
                  <c:v>7162.6785522710688</c:v>
                </c:pt>
                <c:pt idx="47">
                  <c:v>6682.2427603996412</c:v>
                </c:pt>
                <c:pt idx="48">
                  <c:v>10554.405076196852</c:v>
                </c:pt>
                <c:pt idx="49">
                  <c:v>32999.783283819648</c:v>
                </c:pt>
                <c:pt idx="50">
                  <c:v>4788.8181216794856</c:v>
                </c:pt>
                <c:pt idx="51">
                  <c:v>5763.9210996387228</c:v>
                </c:pt>
                <c:pt idx="52">
                  <c:v>33322.536754821071</c:v>
                </c:pt>
                <c:pt idx="53">
                  <c:v>32078.505611138415</c:v>
                </c:pt>
                <c:pt idx="54">
                  <c:v>9579.9297702286967</c:v>
                </c:pt>
                <c:pt idx="55">
                  <c:v>40746.03822309104</c:v>
                </c:pt>
                <c:pt idx="56">
                  <c:v>15091.995480849277</c:v>
                </c:pt>
                <c:pt idx="57">
                  <c:v>27743.097759995257</c:v>
                </c:pt>
                <c:pt idx="58">
                  <c:v>33286.820566744522</c:v>
                </c:pt>
                <c:pt idx="59">
                  <c:v>10440.666798252116</c:v>
                </c:pt>
                <c:pt idx="60">
                  <c:v>10025.798762335327</c:v>
                </c:pt>
                <c:pt idx="61">
                  <c:v>7073.1925749888387</c:v>
                </c:pt>
                <c:pt idx="62">
                  <c:v>12829.622889538858</c:v>
                </c:pt>
                <c:pt idx="63">
                  <c:v>4201.3968706637479</c:v>
                </c:pt>
                <c:pt idx="64">
                  <c:v>24717.339211118746</c:v>
                </c:pt>
                <c:pt idx="65">
                  <c:v>1258.8015159450767</c:v>
                </c:pt>
                <c:pt idx="66">
                  <c:v>17038.429743114459</c:v>
                </c:pt>
                <c:pt idx="67">
                  <c:v>7190.4204943017503</c:v>
                </c:pt>
                <c:pt idx="68">
                  <c:v>9508.3825467663719</c:v>
                </c:pt>
                <c:pt idx="69">
                  <c:v>28252.28974738848</c:v>
                </c:pt>
                <c:pt idx="70">
                  <c:v>26571.795567871603</c:v>
                </c:pt>
                <c:pt idx="71">
                  <c:v>8621.052316469797</c:v>
                </c:pt>
                <c:pt idx="72">
                  <c:v>11720.319890253275</c:v>
                </c:pt>
                <c:pt idx="73">
                  <c:v>13083.58999115492</c:v>
                </c:pt>
                <c:pt idx="74">
                  <c:v>8243.4270287206236</c:v>
                </c:pt>
                <c:pt idx="75">
                  <c:v>13667.103469083278</c:v>
                </c:pt>
                <c:pt idx="76">
                  <c:v>4972.3625017855456</c:v>
                </c:pt>
                <c:pt idx="77">
                  <c:v>4106.1818537977015</c:v>
                </c:pt>
                <c:pt idx="78">
                  <c:v>7304.595104240263</c:v>
                </c:pt>
                <c:pt idx="79">
                  <c:v>9407.3277792714034</c:v>
                </c:pt>
                <c:pt idx="80">
                  <c:v>5454.8495923186401</c:v>
                </c:pt>
                <c:pt idx="81">
                  <c:v>12718.645118611306</c:v>
                </c:pt>
                <c:pt idx="82">
                  <c:v>30233.731646961245</c:v>
                </c:pt>
                <c:pt idx="83">
                  <c:v>16740.594968452344</c:v>
                </c:pt>
                <c:pt idx="84">
                  <c:v>33784.036237673972</c:v>
                </c:pt>
                <c:pt idx="85">
                  <c:v>32401.516419445965</c:v>
                </c:pt>
                <c:pt idx="86">
                  <c:v>37388.739849485006</c:v>
                </c:pt>
                <c:pt idx="87">
                  <c:v>10232.318761116672</c:v>
                </c:pt>
                <c:pt idx="88">
                  <c:v>8850.6235803761792</c:v>
                </c:pt>
                <c:pt idx="89">
                  <c:v>10910.644330235267</c:v>
                </c:pt>
                <c:pt idx="90">
                  <c:v>5760.0213785895139</c:v>
                </c:pt>
                <c:pt idx="91">
                  <c:v>10267.647579153987</c:v>
                </c:pt>
                <c:pt idx="92">
                  <c:v>39521.430325451918</c:v>
                </c:pt>
                <c:pt idx="93">
                  <c:v>9539.7427056539618</c:v>
                </c:pt>
                <c:pt idx="94">
                  <c:v>39531.970351264878</c:v>
                </c:pt>
                <c:pt idx="95">
                  <c:v>7557.8140217815189</c:v>
                </c:pt>
                <c:pt idx="96">
                  <c:v>12935.470746596264</c:v>
                </c:pt>
                <c:pt idx="97">
                  <c:v>13879.499076357295</c:v>
                </c:pt>
                <c:pt idx="98">
                  <c:v>33299.872535160212</c:v>
                </c:pt>
                <c:pt idx="99">
                  <c:v>27004.409168922812</c:v>
                </c:pt>
                <c:pt idx="100">
                  <c:v>7908.7881338301349</c:v>
                </c:pt>
                <c:pt idx="101">
                  <c:v>4042.7669961567844</c:v>
                </c:pt>
                <c:pt idx="102">
                  <c:v>2837.1574419378558</c:v>
                </c:pt>
                <c:pt idx="103">
                  <c:v>39147.908181391693</c:v>
                </c:pt>
                <c:pt idx="104">
                  <c:v>5293.4833759534722</c:v>
                </c:pt>
                <c:pt idx="105">
                  <c:v>27099.996175401564</c:v>
                </c:pt>
                <c:pt idx="106">
                  <c:v>1730.2408831323216</c:v>
                </c:pt>
                <c:pt idx="107">
                  <c:v>5830.9051746338419</c:v>
                </c:pt>
                <c:pt idx="108">
                  <c:v>3488.1917459829583</c:v>
                </c:pt>
                <c:pt idx="109">
                  <c:v>39299.925827764746</c:v>
                </c:pt>
                <c:pt idx="110">
                  <c:v>13404.642134297132</c:v>
                </c:pt>
                <c:pt idx="111">
                  <c:v>12156.107658095199</c:v>
                </c:pt>
                <c:pt idx="112">
                  <c:v>6339.0245101986993</c:v>
                </c:pt>
                <c:pt idx="113">
                  <c:v>5207.1240605307248</c:v>
                </c:pt>
                <c:pt idx="114">
                  <c:v>14071.129514000553</c:v>
                </c:pt>
                <c:pt idx="115">
                  <c:v>12917.245712202883</c:v>
                </c:pt>
                <c:pt idx="116">
                  <c:v>18474.216730995617</c:v>
                </c:pt>
                <c:pt idx="117">
                  <c:v>28867.848850583632</c:v>
                </c:pt>
                <c:pt idx="118">
                  <c:v>8642.683293963777</c:v>
                </c:pt>
                <c:pt idx="119">
                  <c:v>6270.621563560745</c:v>
                </c:pt>
                <c:pt idx="120">
                  <c:v>11679.199913202257</c:v>
                </c:pt>
                <c:pt idx="121">
                  <c:v>331.4587638286921</c:v>
                </c:pt>
                <c:pt idx="122">
                  <c:v>2559.2204910198807</c:v>
                </c:pt>
                <c:pt idx="123">
                  <c:v>34880.711809998233</c:v>
                </c:pt>
                <c:pt idx="124">
                  <c:v>13242.254404290816</c:v>
                </c:pt>
                <c:pt idx="125">
                  <c:v>4436.4805564793023</c:v>
                </c:pt>
                <c:pt idx="126">
                  <c:v>25526.201424403542</c:v>
                </c:pt>
                <c:pt idx="127">
                  <c:v>12809.98652895238</c:v>
                </c:pt>
                <c:pt idx="128">
                  <c:v>27471.224989651848</c:v>
                </c:pt>
                <c:pt idx="129">
                  <c:v>9276.3015592522206</c:v>
                </c:pt>
                <c:pt idx="130">
                  <c:v>12169.353023640009</c:v>
                </c:pt>
                <c:pt idx="131">
                  <c:v>11105.438292469145</c:v>
                </c:pt>
                <c:pt idx="132">
                  <c:v>13834.565271181073</c:v>
                </c:pt>
                <c:pt idx="133">
                  <c:v>837.84909397997558</c:v>
                </c:pt>
                <c:pt idx="134">
                  <c:v>2883.670338895854</c:v>
                </c:pt>
                <c:pt idx="135">
                  <c:v>1966.7362981726758</c:v>
                </c:pt>
                <c:pt idx="136">
                  <c:v>2849.4650449524179</c:v>
                </c:pt>
                <c:pt idx="137">
                  <c:v>1479.6569145136571</c:v>
                </c:pt>
                <c:pt idx="138">
                  <c:v>13557.697030829995</c:v>
                </c:pt>
                <c:pt idx="139">
                  <c:v>4550.050694821296</c:v>
                </c:pt>
                <c:pt idx="140">
                  <c:v>5298.2776263419719</c:v>
                </c:pt>
                <c:pt idx="141">
                  <c:v>6146.1510794719061</c:v>
                </c:pt>
                <c:pt idx="142">
                  <c:v>29624.107377709934</c:v>
                </c:pt>
                <c:pt idx="143">
                  <c:v>6203.5184186514361</c:v>
                </c:pt>
                <c:pt idx="144">
                  <c:v>31220.640583686123</c:v>
                </c:pt>
                <c:pt idx="145">
                  <c:v>9542.2839513241543</c:v>
                </c:pt>
                <c:pt idx="146">
                  <c:v>36000.80494980103</c:v>
                </c:pt>
                <c:pt idx="147">
                  <c:v>13549.215562101543</c:v>
                </c:pt>
                <c:pt idx="148">
                  <c:v>14743.007413733929</c:v>
                </c:pt>
                <c:pt idx="149">
                  <c:v>1479.0467833453829</c:v>
                </c:pt>
                <c:pt idx="150">
                  <c:v>5122.4775721651276</c:v>
                </c:pt>
                <c:pt idx="151">
                  <c:v>9028.8220683327108</c:v>
                </c:pt>
                <c:pt idx="152">
                  <c:v>10896.054302530563</c:v>
                </c:pt>
                <c:pt idx="153">
                  <c:v>31139.218388241494</c:v>
                </c:pt>
                <c:pt idx="154">
                  <c:v>7530.5191875130886</c:v>
                </c:pt>
                <c:pt idx="155">
                  <c:v>12254.34201072744</c:v>
                </c:pt>
                <c:pt idx="156">
                  <c:v>31638.550110876331</c:v>
                </c:pt>
                <c:pt idx="157">
                  <c:v>25316.120537346469</c:v>
                </c:pt>
                <c:pt idx="158">
                  <c:v>30915.319122722987</c:v>
                </c:pt>
                <c:pt idx="159">
                  <c:v>11080.882421186019</c:v>
                </c:pt>
                <c:pt idx="160">
                  <c:v>31891.546846429868</c:v>
                </c:pt>
                <c:pt idx="161">
                  <c:v>28528.441262344655</c:v>
                </c:pt>
                <c:pt idx="162">
                  <c:v>14504.184355626252</c:v>
                </c:pt>
                <c:pt idx="163">
                  <c:v>6239.088829707257</c:v>
                </c:pt>
                <c:pt idx="164">
                  <c:v>6943.2005955042869</c:v>
                </c:pt>
                <c:pt idx="165">
                  <c:v>12012.390534901842</c:v>
                </c:pt>
                <c:pt idx="166">
                  <c:v>7629.355990430985</c:v>
                </c:pt>
                <c:pt idx="167">
                  <c:v>9091.0342838161087</c:v>
                </c:pt>
                <c:pt idx="168">
                  <c:v>3958.4395122882479</c:v>
                </c:pt>
                <c:pt idx="169">
                  <c:v>2890.1818517046663</c:v>
                </c:pt>
                <c:pt idx="170">
                  <c:v>17079.82151438915</c:v>
                </c:pt>
                <c:pt idx="171">
                  <c:v>9267.5432502892218</c:v>
                </c:pt>
                <c:pt idx="172">
                  <c:v>-2427.7856454611983</c:v>
                </c:pt>
                <c:pt idx="173">
                  <c:v>8137.9698269990922</c:v>
                </c:pt>
                <c:pt idx="174">
                  <c:v>5142.2961177096777</c:v>
                </c:pt>
                <c:pt idx="175">
                  <c:v>40242.988220784646</c:v>
                </c:pt>
                <c:pt idx="176">
                  <c:v>7859.7473037363934</c:v>
                </c:pt>
                <c:pt idx="177">
                  <c:v>10820.469098037694</c:v>
                </c:pt>
                <c:pt idx="178">
                  <c:v>9543.5296195978299</c:v>
                </c:pt>
                <c:pt idx="179">
                  <c:v>11811.998102196278</c:v>
                </c:pt>
                <c:pt idx="180">
                  <c:v>12007.893814336736</c:v>
                </c:pt>
                <c:pt idx="181">
                  <c:v>4555.0301677129673</c:v>
                </c:pt>
                <c:pt idx="182">
                  <c:v>1966.315879761411</c:v>
                </c:pt>
                <c:pt idx="183">
                  <c:v>7861.9296656118795</c:v>
                </c:pt>
                <c:pt idx="184">
                  <c:v>9641.3587373888677</c:v>
                </c:pt>
                <c:pt idx="185">
                  <c:v>37842.455060241584</c:v>
                </c:pt>
                <c:pt idx="186">
                  <c:v>4961.3855740078461</c:v>
                </c:pt>
                <c:pt idx="187">
                  <c:v>6759.6502152777457</c:v>
                </c:pt>
                <c:pt idx="188">
                  <c:v>8769.8512301854007</c:v>
                </c:pt>
                <c:pt idx="189">
                  <c:v>7295.9455700511462</c:v>
                </c:pt>
                <c:pt idx="190">
                  <c:v>13055.604546015817</c:v>
                </c:pt>
                <c:pt idx="191">
                  <c:v>4702.081312352434</c:v>
                </c:pt>
                <c:pt idx="192">
                  <c:v>1673.7374759246179</c:v>
                </c:pt>
                <c:pt idx="193">
                  <c:v>11683.389807171417</c:v>
                </c:pt>
                <c:pt idx="194">
                  <c:v>2940.1530158379564</c:v>
                </c:pt>
                <c:pt idx="195">
                  <c:v>2621.2631633990513</c:v>
                </c:pt>
                <c:pt idx="196">
                  <c:v>7816.2287961522807</c:v>
                </c:pt>
                <c:pt idx="197">
                  <c:v>9411.0694546871418</c:v>
                </c:pt>
                <c:pt idx="198">
                  <c:v>6712.4012444489499</c:v>
                </c:pt>
                <c:pt idx="199">
                  <c:v>18006.020017001843</c:v>
                </c:pt>
                <c:pt idx="200">
                  <c:v>3410.8464162181626</c:v>
                </c:pt>
                <c:pt idx="201">
                  <c:v>10824.691807469715</c:v>
                </c:pt>
                <c:pt idx="202">
                  <c:v>11161.523860888303</c:v>
                </c:pt>
                <c:pt idx="203">
                  <c:v>30584.919978302212</c:v>
                </c:pt>
                <c:pt idx="204">
                  <c:v>5657.5110202755341</c:v>
                </c:pt>
                <c:pt idx="205">
                  <c:v>5636.2743466685815</c:v>
                </c:pt>
                <c:pt idx="206">
                  <c:v>10706.769613064973</c:v>
                </c:pt>
                <c:pt idx="207">
                  <c:v>31921.363307435269</c:v>
                </c:pt>
                <c:pt idx="208">
                  <c:v>13673.266276333328</c:v>
                </c:pt>
                <c:pt idx="209">
                  <c:v>12865.112550434949</c:v>
                </c:pt>
                <c:pt idx="210">
                  <c:v>3367.1840809785899</c:v>
                </c:pt>
                <c:pt idx="211">
                  <c:v>10751.211140189123</c:v>
                </c:pt>
                <c:pt idx="212">
                  <c:v>4472.0687171599229</c:v>
                </c:pt>
                <c:pt idx="213">
                  <c:v>5253.3493206015664</c:v>
                </c:pt>
                <c:pt idx="214">
                  <c:v>9993.1346969727456</c:v>
                </c:pt>
                <c:pt idx="215">
                  <c:v>11153.988904197471</c:v>
                </c:pt>
                <c:pt idx="216">
                  <c:v>10258.443636116073</c:v>
                </c:pt>
                <c:pt idx="217">
                  <c:v>1256.2439317825203</c:v>
                </c:pt>
                <c:pt idx="218">
                  <c:v>4312.8445117442279</c:v>
                </c:pt>
                <c:pt idx="219">
                  <c:v>769.99529569453739</c:v>
                </c:pt>
                <c:pt idx="220">
                  <c:v>7489.5443949004975</c:v>
                </c:pt>
                <c:pt idx="221">
                  <c:v>13005.644672636829</c:v>
                </c:pt>
                <c:pt idx="222">
                  <c:v>6990.6391823366821</c:v>
                </c:pt>
                <c:pt idx="223">
                  <c:v>27577.329360609452</c:v>
                </c:pt>
                <c:pt idx="224">
                  <c:v>30163.664639126484</c:v>
                </c:pt>
                <c:pt idx="225">
                  <c:v>14266.627346476069</c:v>
                </c:pt>
                <c:pt idx="226">
                  <c:v>6813.9283513981727</c:v>
                </c:pt>
                <c:pt idx="227">
                  <c:v>16192.856591190422</c:v>
                </c:pt>
                <c:pt idx="228">
                  <c:v>9976.5268246368687</c:v>
                </c:pt>
                <c:pt idx="229">
                  <c:v>9739.478070503792</c:v>
                </c:pt>
                <c:pt idx="230">
                  <c:v>11458.747494658966</c:v>
                </c:pt>
                <c:pt idx="231">
                  <c:v>13410.097747561193</c:v>
                </c:pt>
                <c:pt idx="232">
                  <c:v>-2672.8561147504006</c:v>
                </c:pt>
                <c:pt idx="233">
                  <c:v>11512.331849430902</c:v>
                </c:pt>
                <c:pt idx="234">
                  <c:v>6940.8227344090892</c:v>
                </c:pt>
                <c:pt idx="235">
                  <c:v>30337.165253409865</c:v>
                </c:pt>
                <c:pt idx="236">
                  <c:v>463.98101144875295</c:v>
                </c:pt>
                <c:pt idx="237">
                  <c:v>9004.3027034675379</c:v>
                </c:pt>
                <c:pt idx="238">
                  <c:v>26562.795952916989</c:v>
                </c:pt>
                <c:pt idx="239">
                  <c:v>11603.296660550988</c:v>
                </c:pt>
                <c:pt idx="240">
                  <c:v>32229.973246119331</c:v>
                </c:pt>
                <c:pt idx="241">
                  <c:v>4541.1809947411839</c:v>
                </c:pt>
                <c:pt idx="242">
                  <c:v>10480.37676438862</c:v>
                </c:pt>
                <c:pt idx="243">
                  <c:v>10654.968061468635</c:v>
                </c:pt>
                <c:pt idx="244">
                  <c:v>38121.922964751066</c:v>
                </c:pt>
                <c:pt idx="245">
                  <c:v>11477.4268335821</c:v>
                </c:pt>
                <c:pt idx="246">
                  <c:v>15346.776944963505</c:v>
                </c:pt>
                <c:pt idx="247">
                  <c:v>4999.4740813398321</c:v>
                </c:pt>
                <c:pt idx="248">
                  <c:v>-1177.4786428002099</c:v>
                </c:pt>
                <c:pt idx="249">
                  <c:v>5677.5312718767291</c:v>
                </c:pt>
                <c:pt idx="250">
                  <c:v>23820.308930519303</c:v>
                </c:pt>
                <c:pt idx="251">
                  <c:v>39591.951699471778</c:v>
                </c:pt>
                <c:pt idx="252">
                  <c:v>37956.093642582389</c:v>
                </c:pt>
                <c:pt idx="253">
                  <c:v>5519.5289726074343</c:v>
                </c:pt>
                <c:pt idx="254">
                  <c:v>35953.227575640616</c:v>
                </c:pt>
                <c:pt idx="255">
                  <c:v>12675.977533934434</c:v>
                </c:pt>
                <c:pt idx="256">
                  <c:v>37753.626420444773</c:v>
                </c:pt>
                <c:pt idx="257">
                  <c:v>10393.424565910096</c:v>
                </c:pt>
                <c:pt idx="258">
                  <c:v>11309.87597203871</c:v>
                </c:pt>
                <c:pt idx="259">
                  <c:v>27572.275614852315</c:v>
                </c:pt>
                <c:pt idx="260">
                  <c:v>10041.51538667233</c:v>
                </c:pt>
                <c:pt idx="261">
                  <c:v>26149.009795040438</c:v>
                </c:pt>
                <c:pt idx="262">
                  <c:v>35758.157725196266</c:v>
                </c:pt>
                <c:pt idx="263">
                  <c:v>29355.68968427139</c:v>
                </c:pt>
                <c:pt idx="264">
                  <c:v>15480.788211240335</c:v>
                </c:pt>
                <c:pt idx="265">
                  <c:v>39417.436677244761</c:v>
                </c:pt>
                <c:pt idx="266">
                  <c:v>28580.257887189662</c:v>
                </c:pt>
                <c:pt idx="267">
                  <c:v>16201.234178430539</c:v>
                </c:pt>
                <c:pt idx="268">
                  <c:v>8845.4571618152677</c:v>
                </c:pt>
                <c:pt idx="269">
                  <c:v>9743.137702359365</c:v>
                </c:pt>
                <c:pt idx="270">
                  <c:v>1796.4249239286821</c:v>
                </c:pt>
                <c:pt idx="271">
                  <c:v>36684.742241892855</c:v>
                </c:pt>
                <c:pt idx="272">
                  <c:v>11900.136652785666</c:v>
                </c:pt>
                <c:pt idx="273">
                  <c:v>10573.977880386625</c:v>
                </c:pt>
                <c:pt idx="274">
                  <c:v>3097.2950749181527</c:v>
                </c:pt>
                <c:pt idx="275">
                  <c:v>10394.464035064861</c:v>
                </c:pt>
                <c:pt idx="276">
                  <c:v>385.16647115264732</c:v>
                </c:pt>
                <c:pt idx="277">
                  <c:v>405.87103003417064</c:v>
                </c:pt>
                <c:pt idx="278">
                  <c:v>13913.008010515508</c:v>
                </c:pt>
                <c:pt idx="279">
                  <c:v>7821.7467433316424</c:v>
                </c:pt>
                <c:pt idx="280">
                  <c:v>32952.622147869508</c:v>
                </c:pt>
                <c:pt idx="281">
                  <c:v>42029.795204088769</c:v>
                </c:pt>
                <c:pt idx="282">
                  <c:v>5465.2424659041508</c:v>
                </c:pt>
                <c:pt idx="283">
                  <c:v>13868.945242181004</c:v>
                </c:pt>
                <c:pt idx="284">
                  <c:v>10613.925510005358</c:v>
                </c:pt>
                <c:pt idx="285">
                  <c:v>8068.8132830647237</c:v>
                </c:pt>
                <c:pt idx="286">
                  <c:v>17740.409118713738</c:v>
                </c:pt>
                <c:pt idx="287">
                  <c:v>12711.863377163778</c:v>
                </c:pt>
                <c:pt idx="288">
                  <c:v>40931.942811420915</c:v>
                </c:pt>
                <c:pt idx="289">
                  <c:v>10840.780879341804</c:v>
                </c:pt>
                <c:pt idx="290">
                  <c:v>5181.9320980076054</c:v>
                </c:pt>
                <c:pt idx="291">
                  <c:v>5913.0765263283047</c:v>
                </c:pt>
                <c:pt idx="292">
                  <c:v>34463.968668026333</c:v>
                </c:pt>
                <c:pt idx="293">
                  <c:v>2239.47290859029</c:v>
                </c:pt>
                <c:pt idx="294">
                  <c:v>3762.2137012116755</c:v>
                </c:pt>
                <c:pt idx="295">
                  <c:v>62.264187312604008</c:v>
                </c:pt>
                <c:pt idx="296">
                  <c:v>25062.485290524957</c:v>
                </c:pt>
                <c:pt idx="297">
                  <c:v>32378.950826460594</c:v>
                </c:pt>
                <c:pt idx="298">
                  <c:v>33498.401610487352</c:v>
                </c:pt>
                <c:pt idx="299">
                  <c:v>10420.559913275079</c:v>
                </c:pt>
                <c:pt idx="300">
                  <c:v>8281.4854859503266</c:v>
                </c:pt>
                <c:pt idx="301">
                  <c:v>35662.465730752585</c:v>
                </c:pt>
                <c:pt idx="302">
                  <c:v>15413.84039318443</c:v>
                </c:pt>
                <c:pt idx="303">
                  <c:v>6569.9354215394533</c:v>
                </c:pt>
                <c:pt idx="304">
                  <c:v>15613.599202224137</c:v>
                </c:pt>
                <c:pt idx="305">
                  <c:v>7482.1926571028489</c:v>
                </c:pt>
                <c:pt idx="306">
                  <c:v>4389.2142206336421</c:v>
                </c:pt>
                <c:pt idx="307">
                  <c:v>6555.8848838873892</c:v>
                </c:pt>
                <c:pt idx="308">
                  <c:v>14620.49756259945</c:v>
                </c:pt>
                <c:pt idx="309">
                  <c:v>10738.059225863151</c:v>
                </c:pt>
                <c:pt idx="310">
                  <c:v>8215.7924096546394</c:v>
                </c:pt>
                <c:pt idx="311">
                  <c:v>-228.85272269645634</c:v>
                </c:pt>
                <c:pt idx="312">
                  <c:v>36381.213939278525</c:v>
                </c:pt>
                <c:pt idx="313">
                  <c:v>11469.5166546042</c:v>
                </c:pt>
                <c:pt idx="314">
                  <c:v>28694.645557321652</c:v>
                </c:pt>
                <c:pt idx="315">
                  <c:v>12495.648869919316</c:v>
                </c:pt>
                <c:pt idx="316">
                  <c:v>11216.154429343551</c:v>
                </c:pt>
                <c:pt idx="317">
                  <c:v>12845.005665457911</c:v>
                </c:pt>
                <c:pt idx="318">
                  <c:v>8299.37085245052</c:v>
                </c:pt>
                <c:pt idx="319">
                  <c:v>9415.0767223454077</c:v>
                </c:pt>
                <c:pt idx="320">
                  <c:v>5267.4677340086819</c:v>
                </c:pt>
                <c:pt idx="321">
                  <c:v>7333.4887041143738</c:v>
                </c:pt>
                <c:pt idx="322">
                  <c:v>30042.541343957091</c:v>
                </c:pt>
                <c:pt idx="323">
                  <c:v>16515.252471797568</c:v>
                </c:pt>
                <c:pt idx="324">
                  <c:v>2993.478682204217</c:v>
                </c:pt>
                <c:pt idx="325">
                  <c:v>10341.413395596635</c:v>
                </c:pt>
                <c:pt idx="326">
                  <c:v>2194.9414667498795</c:v>
                </c:pt>
                <c:pt idx="327">
                  <c:v>37213.369474671017</c:v>
                </c:pt>
                <c:pt idx="328">
                  <c:v>39768.937764383125</c:v>
                </c:pt>
                <c:pt idx="329">
                  <c:v>12310.850056058522</c:v>
                </c:pt>
                <c:pt idx="330">
                  <c:v>41314.948929024016</c:v>
                </c:pt>
                <c:pt idx="331">
                  <c:v>34497.56435246476</c:v>
                </c:pt>
                <c:pt idx="332">
                  <c:v>13944.024718657191</c:v>
                </c:pt>
                <c:pt idx="333">
                  <c:v>12200.531644396544</c:v>
                </c:pt>
                <c:pt idx="334">
                  <c:v>12589.592141535602</c:v>
                </c:pt>
                <c:pt idx="335">
                  <c:v>14637.223032889377</c:v>
                </c:pt>
                <c:pt idx="336">
                  <c:v>10731.797078494734</c:v>
                </c:pt>
                <c:pt idx="337">
                  <c:v>13321.499145613036</c:v>
                </c:pt>
                <c:pt idx="338">
                  <c:v>36770.015248226788</c:v>
                </c:pt>
                <c:pt idx="339">
                  <c:v>8709.6311120196824</c:v>
                </c:pt>
                <c:pt idx="340">
                  <c:v>2092.3456233993811</c:v>
                </c:pt>
                <c:pt idx="341">
                  <c:v>13547.840457026698</c:v>
                </c:pt>
                <c:pt idx="342">
                  <c:v>12798.297269280203</c:v>
                </c:pt>
                <c:pt idx="343">
                  <c:v>16587.492518542542</c:v>
                </c:pt>
                <c:pt idx="344">
                  <c:v>16301.956022202514</c:v>
                </c:pt>
                <c:pt idx="345">
                  <c:v>7446.5660222152519</c:v>
                </c:pt>
                <c:pt idx="346">
                  <c:v>8586.8091593254376</c:v>
                </c:pt>
                <c:pt idx="347">
                  <c:v>11625.029036663998</c:v>
                </c:pt>
                <c:pt idx="348">
                  <c:v>6900.8615410499751</c:v>
                </c:pt>
                <c:pt idx="349">
                  <c:v>1645.4328235282371</c:v>
                </c:pt>
                <c:pt idx="350">
                  <c:v>10082.274853515981</c:v>
                </c:pt>
                <c:pt idx="351">
                  <c:v>8112.7831192888325</c:v>
                </c:pt>
                <c:pt idx="352">
                  <c:v>3680.5761799981037</c:v>
                </c:pt>
                <c:pt idx="353">
                  <c:v>8285.052277593124</c:v>
                </c:pt>
                <c:pt idx="354">
                  <c:v>4555.0301677129673</c:v>
                </c:pt>
                <c:pt idx="355">
                  <c:v>7534.7889880850862</c:v>
                </c:pt>
                <c:pt idx="356">
                  <c:v>15482.987955529879</c:v>
                </c:pt>
                <c:pt idx="357">
                  <c:v>11544.139455729912</c:v>
                </c:pt>
                <c:pt idx="358">
                  <c:v>6883.6028888333676</c:v>
                </c:pt>
                <c:pt idx="359">
                  <c:v>-1639.9871260585576</c:v>
                </c:pt>
                <c:pt idx="360">
                  <c:v>12672.225061866084</c:v>
                </c:pt>
                <c:pt idx="361">
                  <c:v>6363.701149555347</c:v>
                </c:pt>
                <c:pt idx="362">
                  <c:v>23188.45904939542</c:v>
                </c:pt>
                <c:pt idx="363">
                  <c:v>1539.4375086879797</c:v>
                </c:pt>
                <c:pt idx="364">
                  <c:v>823.12383642842406</c:v>
                </c:pt>
                <c:pt idx="365">
                  <c:v>11744.096549500868</c:v>
                </c:pt>
                <c:pt idx="366">
                  <c:v>15391.179747574301</c:v>
                </c:pt>
                <c:pt idx="367">
                  <c:v>8136.6685533103037</c:v>
                </c:pt>
                <c:pt idx="368">
                  <c:v>10893.127692158318</c:v>
                </c:pt>
                <c:pt idx="369">
                  <c:v>4632.5344951353054</c:v>
                </c:pt>
                <c:pt idx="370">
                  <c:v>10377.196579819041</c:v>
                </c:pt>
                <c:pt idx="371">
                  <c:v>10137.53012487587</c:v>
                </c:pt>
                <c:pt idx="372">
                  <c:v>10773.717680599617</c:v>
                </c:pt>
                <c:pt idx="373">
                  <c:v>30013.036964360494</c:v>
                </c:pt>
                <c:pt idx="374">
                  <c:v>3068.132692531085</c:v>
                </c:pt>
                <c:pt idx="375">
                  <c:v>27580.002287910142</c:v>
                </c:pt>
                <c:pt idx="376">
                  <c:v>32846.8256192728</c:v>
                </c:pt>
                <c:pt idx="377">
                  <c:v>30998.928567645224</c:v>
                </c:pt>
                <c:pt idx="378">
                  <c:v>16295.910471530151</c:v>
                </c:pt>
                <c:pt idx="379">
                  <c:v>13923.98493829321</c:v>
                </c:pt>
                <c:pt idx="380">
                  <c:v>26636.263611132992</c:v>
                </c:pt>
                <c:pt idx="381">
                  <c:v>36843.444225519364</c:v>
                </c:pt>
                <c:pt idx="382">
                  <c:v>12009.305176350797</c:v>
                </c:pt>
                <c:pt idx="383">
                  <c:v>12044.01039623287</c:v>
                </c:pt>
                <c:pt idx="384">
                  <c:v>7785.3466894541862</c:v>
                </c:pt>
                <c:pt idx="385">
                  <c:v>2955.7260619982389</c:v>
                </c:pt>
                <c:pt idx="386">
                  <c:v>15179.83489535357</c:v>
                </c:pt>
                <c:pt idx="387">
                  <c:v>10090.485365226004</c:v>
                </c:pt>
                <c:pt idx="388">
                  <c:v>1857.5261302811011</c:v>
                </c:pt>
                <c:pt idx="389">
                  <c:v>5977.4916763716747</c:v>
                </c:pt>
                <c:pt idx="390">
                  <c:v>14895.839358864261</c:v>
                </c:pt>
                <c:pt idx="391">
                  <c:v>5295.2084518307711</c:v>
                </c:pt>
                <c:pt idx="392">
                  <c:v>11469.646001234931</c:v>
                </c:pt>
                <c:pt idx="393">
                  <c:v>11694.798382100995</c:v>
                </c:pt>
                <c:pt idx="394">
                  <c:v>12154.621656004934</c:v>
                </c:pt>
                <c:pt idx="395">
                  <c:v>5806.5357492348421</c:v>
                </c:pt>
                <c:pt idx="396">
                  <c:v>11363.784218909826</c:v>
                </c:pt>
                <c:pt idx="397">
                  <c:v>2508.7245642088183</c:v>
                </c:pt>
                <c:pt idx="398">
                  <c:v>12781.894985057175</c:v>
                </c:pt>
                <c:pt idx="399">
                  <c:v>4516.0677947961658</c:v>
                </c:pt>
                <c:pt idx="400">
                  <c:v>6600.5678714556798</c:v>
                </c:pt>
                <c:pt idx="401">
                  <c:v>15730.465840187688</c:v>
                </c:pt>
                <c:pt idx="402">
                  <c:v>15359.766946674623</c:v>
                </c:pt>
                <c:pt idx="403">
                  <c:v>12936.62523526834</c:v>
                </c:pt>
                <c:pt idx="404">
                  <c:v>1102.4990350266951</c:v>
                </c:pt>
                <c:pt idx="405">
                  <c:v>15860.988485717078</c:v>
                </c:pt>
                <c:pt idx="406">
                  <c:v>3488.8343512377278</c:v>
                </c:pt>
                <c:pt idx="407">
                  <c:v>7276.512292455237</c:v>
                </c:pt>
                <c:pt idx="408">
                  <c:v>5347.3631383072598</c:v>
                </c:pt>
                <c:pt idx="409">
                  <c:v>5653.423002457539</c:v>
                </c:pt>
                <c:pt idx="410">
                  <c:v>-2022.3432815034469</c:v>
                </c:pt>
                <c:pt idx="411">
                  <c:v>31194.935228237402</c:v>
                </c:pt>
                <c:pt idx="412">
                  <c:v>26108.267331686329</c:v>
                </c:pt>
                <c:pt idx="413">
                  <c:v>4032.1059942959482</c:v>
                </c:pt>
                <c:pt idx="414">
                  <c:v>4487.6247222825095</c:v>
                </c:pt>
                <c:pt idx="415">
                  <c:v>10738.516853237707</c:v>
                </c:pt>
                <c:pt idx="416">
                  <c:v>11622.523796727093</c:v>
                </c:pt>
                <c:pt idx="417">
                  <c:v>29203.953174879898</c:v>
                </c:pt>
                <c:pt idx="418">
                  <c:v>17168.9544483305</c:v>
                </c:pt>
                <c:pt idx="419">
                  <c:v>37460.979896229976</c:v>
                </c:pt>
                <c:pt idx="420">
                  <c:v>39130.141428610492</c:v>
                </c:pt>
                <c:pt idx="421">
                  <c:v>39055.059032321209</c:v>
                </c:pt>
                <c:pt idx="422">
                  <c:v>34350.244829243602</c:v>
                </c:pt>
                <c:pt idx="423">
                  <c:v>4565.8218729874961</c:v>
                </c:pt>
                <c:pt idx="424">
                  <c:v>10270.40333287061</c:v>
                </c:pt>
                <c:pt idx="425">
                  <c:v>9585.9659979357784</c:v>
                </c:pt>
                <c:pt idx="426">
                  <c:v>7652.2529008776446</c:v>
                </c:pt>
                <c:pt idx="427">
                  <c:v>2500.6642212927491</c:v>
                </c:pt>
                <c:pt idx="428">
                  <c:v>-448.80147603831927</c:v>
                </c:pt>
                <c:pt idx="429">
                  <c:v>6821.1954292924192</c:v>
                </c:pt>
                <c:pt idx="430">
                  <c:v>2495.2616547996713</c:v>
                </c:pt>
                <c:pt idx="431">
                  <c:v>3089.7803119872906</c:v>
                </c:pt>
                <c:pt idx="432">
                  <c:v>6251.6398032558654</c:v>
                </c:pt>
                <c:pt idx="433">
                  <c:v>12436.396760343034</c:v>
                </c:pt>
                <c:pt idx="434">
                  <c:v>5668.7888974748375</c:v>
                </c:pt>
                <c:pt idx="435">
                  <c:v>15287.899250711325</c:v>
                </c:pt>
                <c:pt idx="436">
                  <c:v>4193.2086289699018</c:v>
                </c:pt>
                <c:pt idx="437">
                  <c:v>7094.0578498381901</c:v>
                </c:pt>
                <c:pt idx="438">
                  <c:v>19597.096093264357</c:v>
                </c:pt>
                <c:pt idx="439">
                  <c:v>4420.8317111439392</c:v>
                </c:pt>
                <c:pt idx="440">
                  <c:v>7366.9038460357433</c:v>
                </c:pt>
                <c:pt idx="441">
                  <c:v>30991.282894225864</c:v>
                </c:pt>
                <c:pt idx="442">
                  <c:v>5979.2181033485149</c:v>
                </c:pt>
                <c:pt idx="443">
                  <c:v>15191.04308346132</c:v>
                </c:pt>
                <c:pt idx="444">
                  <c:v>35945.766971999103</c:v>
                </c:pt>
                <c:pt idx="445">
                  <c:v>9475.300030781551</c:v>
                </c:pt>
                <c:pt idx="446">
                  <c:v>13287.388254912503</c:v>
                </c:pt>
                <c:pt idx="447">
                  <c:v>10698.355524262688</c:v>
                </c:pt>
                <c:pt idx="448">
                  <c:v>6941.5796505940698</c:v>
                </c:pt>
                <c:pt idx="449">
                  <c:v>9232.7486097925885</c:v>
                </c:pt>
                <c:pt idx="450">
                  <c:v>9025.7480969310291</c:v>
                </c:pt>
                <c:pt idx="451">
                  <c:v>3828.4690575122531</c:v>
                </c:pt>
                <c:pt idx="452">
                  <c:v>353.49728497090905</c:v>
                </c:pt>
                <c:pt idx="453">
                  <c:v>2577.2209677490273</c:v>
                </c:pt>
                <c:pt idx="454">
                  <c:v>12146.320002241466</c:v>
                </c:pt>
                <c:pt idx="455">
                  <c:v>14370.404349679466</c:v>
                </c:pt>
                <c:pt idx="456">
                  <c:v>12544.55970482812</c:v>
                </c:pt>
                <c:pt idx="457">
                  <c:v>12673.272652483316</c:v>
                </c:pt>
                <c:pt idx="458">
                  <c:v>14373.246699223782</c:v>
                </c:pt>
                <c:pt idx="459">
                  <c:v>10324.09691896997</c:v>
                </c:pt>
                <c:pt idx="460">
                  <c:v>13939.070551599609</c:v>
                </c:pt>
                <c:pt idx="461">
                  <c:v>31829.592255279487</c:v>
                </c:pt>
                <c:pt idx="462">
                  <c:v>18348.057548829296</c:v>
                </c:pt>
                <c:pt idx="463">
                  <c:v>10939.85788267428</c:v>
                </c:pt>
                <c:pt idx="464">
                  <c:v>703.2518057219329</c:v>
                </c:pt>
                <c:pt idx="465">
                  <c:v>29282.500045181412</c:v>
                </c:pt>
                <c:pt idx="466">
                  <c:v>12447.37172033171</c:v>
                </c:pt>
                <c:pt idx="467">
                  <c:v>14889.279346337858</c:v>
                </c:pt>
                <c:pt idx="468">
                  <c:v>4021.1068875720603</c:v>
                </c:pt>
                <c:pt idx="469">
                  <c:v>177.42512370912323</c:v>
                </c:pt>
                <c:pt idx="470">
                  <c:v>4645.970375544297</c:v>
                </c:pt>
                <c:pt idx="471">
                  <c:v>2837.1574419378558</c:v>
                </c:pt>
                <c:pt idx="472">
                  <c:v>1577.584567082549</c:v>
                </c:pt>
                <c:pt idx="473">
                  <c:v>11486.483777117894</c:v>
                </c:pt>
                <c:pt idx="474">
                  <c:v>35145.239265488788</c:v>
                </c:pt>
                <c:pt idx="475">
                  <c:v>37811.813961748659</c:v>
                </c:pt>
                <c:pt idx="476">
                  <c:v>28046.657027187797</c:v>
                </c:pt>
                <c:pt idx="477">
                  <c:v>5957.4874504015734</c:v>
                </c:pt>
                <c:pt idx="478">
                  <c:v>4573.7303287993254</c:v>
                </c:pt>
                <c:pt idx="479">
                  <c:v>3571.8011909051966</c:v>
                </c:pt>
                <c:pt idx="480">
                  <c:v>19756.534672424921</c:v>
                </c:pt>
                <c:pt idx="481">
                  <c:v>13351.034372883465</c:v>
                </c:pt>
                <c:pt idx="482">
                  <c:v>2100.4006739544393</c:v>
                </c:pt>
                <c:pt idx="483">
                  <c:v>13943.553007606193</c:v>
                </c:pt>
                <c:pt idx="484">
                  <c:v>12371.178294760486</c:v>
                </c:pt>
                <c:pt idx="485">
                  <c:v>6538.0728006804375</c:v>
                </c:pt>
                <c:pt idx="486">
                  <c:v>10645.805134353917</c:v>
                </c:pt>
                <c:pt idx="487">
                  <c:v>936.76673812758941</c:v>
                </c:pt>
                <c:pt idx="488">
                  <c:v>35685.87164062442</c:v>
                </c:pt>
                <c:pt idx="489">
                  <c:v>12270.958057689273</c:v>
                </c:pt>
                <c:pt idx="490">
                  <c:v>2675.6150765560596</c:v>
                </c:pt>
                <c:pt idx="491">
                  <c:v>11008.018643711435</c:v>
                </c:pt>
                <c:pt idx="492">
                  <c:v>1053.7433725187821</c:v>
                </c:pt>
                <c:pt idx="493">
                  <c:v>17013.228096457089</c:v>
                </c:pt>
                <c:pt idx="494">
                  <c:v>27465.846165135088</c:v>
                </c:pt>
                <c:pt idx="495">
                  <c:v>2329.6323405283183</c:v>
                </c:pt>
                <c:pt idx="496">
                  <c:v>3784.2261078296578</c:v>
                </c:pt>
                <c:pt idx="497">
                  <c:v>8962.6931388497669</c:v>
                </c:pt>
                <c:pt idx="498">
                  <c:v>7515.8480892508805</c:v>
                </c:pt>
                <c:pt idx="499">
                  <c:v>32622.547599820435</c:v>
                </c:pt>
                <c:pt idx="500">
                  <c:v>2367.4525852834186</c:v>
                </c:pt>
                <c:pt idx="501">
                  <c:v>27236.407097111849</c:v>
                </c:pt>
                <c:pt idx="502">
                  <c:v>32184.889119423824</c:v>
                </c:pt>
                <c:pt idx="503">
                  <c:v>27751.998083277209</c:v>
                </c:pt>
                <c:pt idx="504">
                  <c:v>9167.1981926620792</c:v>
                </c:pt>
                <c:pt idx="505">
                  <c:v>7708.0239001628997</c:v>
                </c:pt>
                <c:pt idx="506">
                  <c:v>5116.0588995690896</c:v>
                </c:pt>
                <c:pt idx="507">
                  <c:v>10497.021484518818</c:v>
                </c:pt>
                <c:pt idx="508">
                  <c:v>29090.185245908353</c:v>
                </c:pt>
                <c:pt idx="509">
                  <c:v>29688.42061405399</c:v>
                </c:pt>
                <c:pt idx="510">
                  <c:v>2595.1672851888297</c:v>
                </c:pt>
                <c:pt idx="511">
                  <c:v>-1681.0866223227124</c:v>
                </c:pt>
                <c:pt idx="512">
                  <c:v>9563.7564116943049</c:v>
                </c:pt>
                <c:pt idx="513">
                  <c:v>12978.338069540758</c:v>
                </c:pt>
                <c:pt idx="514">
                  <c:v>7831.3539534217334</c:v>
                </c:pt>
                <c:pt idx="515">
                  <c:v>7840.7533956793568</c:v>
                </c:pt>
                <c:pt idx="516">
                  <c:v>37241.784619323931</c:v>
                </c:pt>
                <c:pt idx="517">
                  <c:v>15885.922861455325</c:v>
                </c:pt>
                <c:pt idx="518">
                  <c:v>37283.560190543343</c:v>
                </c:pt>
                <c:pt idx="519">
                  <c:v>4726.6078796685333</c:v>
                </c:pt>
                <c:pt idx="520">
                  <c:v>14925.81216248802</c:v>
                </c:pt>
                <c:pt idx="521">
                  <c:v>10024.228652142465</c:v>
                </c:pt>
                <c:pt idx="522">
                  <c:v>10570.655358138461</c:v>
                </c:pt>
                <c:pt idx="523">
                  <c:v>3341.9901131182951</c:v>
                </c:pt>
                <c:pt idx="524">
                  <c:v>14280.918621875975</c:v>
                </c:pt>
                <c:pt idx="525">
                  <c:v>11503.668194017184</c:v>
                </c:pt>
                <c:pt idx="526">
                  <c:v>3887.9235833547318</c:v>
                </c:pt>
                <c:pt idx="527">
                  <c:v>17341.294463858281</c:v>
                </c:pt>
                <c:pt idx="528">
                  <c:v>12724.336429295765</c:v>
                </c:pt>
                <c:pt idx="529">
                  <c:v>3476.494561163563</c:v>
                </c:pt>
                <c:pt idx="530">
                  <c:v>4048.51931979454</c:v>
                </c:pt>
                <c:pt idx="531">
                  <c:v>678.37441233271397</c:v>
                </c:pt>
                <c:pt idx="532">
                  <c:v>37683.661575788065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4F-4CDC-B40D-68E1728A3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200640"/>
        <c:axId val="20421362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Dane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'Arkusz ogólny'!$B$3:$B$535</c15:sqref>
                        </c15:formulaRef>
                      </c:ext>
                    </c:extLst>
                    <c:numCache>
                      <c:formatCode>General</c:formatCode>
                      <c:ptCount val="533"/>
                      <c:pt idx="0">
                        <c:v>19</c:v>
                      </c:pt>
                      <c:pt idx="1">
                        <c:v>18</c:v>
                      </c:pt>
                      <c:pt idx="2">
                        <c:v>28</c:v>
                      </c:pt>
                      <c:pt idx="3">
                        <c:v>33</c:v>
                      </c:pt>
                      <c:pt idx="4">
                        <c:v>32</c:v>
                      </c:pt>
                      <c:pt idx="5">
                        <c:v>31</c:v>
                      </c:pt>
                      <c:pt idx="6">
                        <c:v>46</c:v>
                      </c:pt>
                      <c:pt idx="7">
                        <c:v>37</c:v>
                      </c:pt>
                      <c:pt idx="8">
                        <c:v>37</c:v>
                      </c:pt>
                      <c:pt idx="9">
                        <c:v>60</c:v>
                      </c:pt>
                      <c:pt idx="10">
                        <c:v>25</c:v>
                      </c:pt>
                      <c:pt idx="11">
                        <c:v>62</c:v>
                      </c:pt>
                      <c:pt idx="12">
                        <c:v>23</c:v>
                      </c:pt>
                      <c:pt idx="13">
                        <c:v>56</c:v>
                      </c:pt>
                      <c:pt idx="14">
                        <c:v>27</c:v>
                      </c:pt>
                      <c:pt idx="15">
                        <c:v>19</c:v>
                      </c:pt>
                      <c:pt idx="16">
                        <c:v>52</c:v>
                      </c:pt>
                      <c:pt idx="17">
                        <c:v>23</c:v>
                      </c:pt>
                      <c:pt idx="18">
                        <c:v>56</c:v>
                      </c:pt>
                      <c:pt idx="19">
                        <c:v>30</c:v>
                      </c:pt>
                      <c:pt idx="20">
                        <c:v>60</c:v>
                      </c:pt>
                      <c:pt idx="21">
                        <c:v>30</c:v>
                      </c:pt>
                      <c:pt idx="22">
                        <c:v>18</c:v>
                      </c:pt>
                      <c:pt idx="23">
                        <c:v>34</c:v>
                      </c:pt>
                      <c:pt idx="24">
                        <c:v>37</c:v>
                      </c:pt>
                      <c:pt idx="25">
                        <c:v>59</c:v>
                      </c:pt>
                      <c:pt idx="26">
                        <c:v>63</c:v>
                      </c:pt>
                      <c:pt idx="27">
                        <c:v>55</c:v>
                      </c:pt>
                      <c:pt idx="28">
                        <c:v>23</c:v>
                      </c:pt>
                      <c:pt idx="29">
                        <c:v>31</c:v>
                      </c:pt>
                      <c:pt idx="30">
                        <c:v>22</c:v>
                      </c:pt>
                      <c:pt idx="31">
                        <c:v>18</c:v>
                      </c:pt>
                      <c:pt idx="32">
                        <c:v>19</c:v>
                      </c:pt>
                      <c:pt idx="33">
                        <c:v>63</c:v>
                      </c:pt>
                      <c:pt idx="34">
                        <c:v>28</c:v>
                      </c:pt>
                      <c:pt idx="35">
                        <c:v>19</c:v>
                      </c:pt>
                      <c:pt idx="36">
                        <c:v>62</c:v>
                      </c:pt>
                      <c:pt idx="37">
                        <c:v>26</c:v>
                      </c:pt>
                      <c:pt idx="38">
                        <c:v>35</c:v>
                      </c:pt>
                      <c:pt idx="39">
                        <c:v>60</c:v>
                      </c:pt>
                      <c:pt idx="40">
                        <c:v>24</c:v>
                      </c:pt>
                      <c:pt idx="41">
                        <c:v>31</c:v>
                      </c:pt>
                      <c:pt idx="42">
                        <c:v>41</c:v>
                      </c:pt>
                      <c:pt idx="43">
                        <c:v>37</c:v>
                      </c:pt>
                      <c:pt idx="44">
                        <c:v>38</c:v>
                      </c:pt>
                      <c:pt idx="45">
                        <c:v>55</c:v>
                      </c:pt>
                      <c:pt idx="46">
                        <c:v>18</c:v>
                      </c:pt>
                      <c:pt idx="47">
                        <c:v>28</c:v>
                      </c:pt>
                      <c:pt idx="48">
                        <c:v>60</c:v>
                      </c:pt>
                      <c:pt idx="49">
                        <c:v>36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48</c:v>
                      </c:pt>
                      <c:pt idx="53">
                        <c:v>36</c:v>
                      </c:pt>
                      <c:pt idx="54">
                        <c:v>40</c:v>
                      </c:pt>
                      <c:pt idx="55">
                        <c:v>58</c:v>
                      </c:pt>
                      <c:pt idx="56">
                        <c:v>58</c:v>
                      </c:pt>
                      <c:pt idx="57">
                        <c:v>18</c:v>
                      </c:pt>
                      <c:pt idx="58">
                        <c:v>53</c:v>
                      </c:pt>
                      <c:pt idx="59">
                        <c:v>34</c:v>
                      </c:pt>
                      <c:pt idx="60">
                        <c:v>43</c:v>
                      </c:pt>
                      <c:pt idx="61">
                        <c:v>25</c:v>
                      </c:pt>
                      <c:pt idx="62">
                        <c:v>64</c:v>
                      </c:pt>
                      <c:pt idx="63">
                        <c:v>28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61</c:v>
                      </c:pt>
                      <c:pt idx="67">
                        <c:v>40</c:v>
                      </c:pt>
                      <c:pt idx="68">
                        <c:v>40</c:v>
                      </c:pt>
                      <c:pt idx="69">
                        <c:v>28</c:v>
                      </c:pt>
                      <c:pt idx="70">
                        <c:v>27</c:v>
                      </c:pt>
                      <c:pt idx="71">
                        <c:v>31</c:v>
                      </c:pt>
                      <c:pt idx="72">
                        <c:v>53</c:v>
                      </c:pt>
                      <c:pt idx="73">
                        <c:v>58</c:v>
                      </c:pt>
                      <c:pt idx="74">
                        <c:v>44</c:v>
                      </c:pt>
                      <c:pt idx="75">
                        <c:v>57</c:v>
                      </c:pt>
                      <c:pt idx="76">
                        <c:v>29</c:v>
                      </c:pt>
                      <c:pt idx="77">
                        <c:v>21</c:v>
                      </c:pt>
                      <c:pt idx="78">
                        <c:v>22</c:v>
                      </c:pt>
                      <c:pt idx="79">
                        <c:v>41</c:v>
                      </c:pt>
                      <c:pt idx="80">
                        <c:v>31</c:v>
                      </c:pt>
                      <c:pt idx="81">
                        <c:v>45</c:v>
                      </c:pt>
                      <c:pt idx="82">
                        <c:v>22</c:v>
                      </c:pt>
                      <c:pt idx="83">
                        <c:v>48</c:v>
                      </c:pt>
                      <c:pt idx="84">
                        <c:v>37</c:v>
                      </c:pt>
                      <c:pt idx="85">
                        <c:v>45</c:v>
                      </c:pt>
                      <c:pt idx="86">
                        <c:v>57</c:v>
                      </c:pt>
                      <c:pt idx="87">
                        <c:v>56</c:v>
                      </c:pt>
                      <c:pt idx="88">
                        <c:v>46</c:v>
                      </c:pt>
                      <c:pt idx="89">
                        <c:v>55</c:v>
                      </c:pt>
                      <c:pt idx="90">
                        <c:v>21</c:v>
                      </c:pt>
                      <c:pt idx="91">
                        <c:v>53</c:v>
                      </c:pt>
                      <c:pt idx="92">
                        <c:v>59</c:v>
                      </c:pt>
                      <c:pt idx="93">
                        <c:v>35</c:v>
                      </c:pt>
                      <c:pt idx="94">
                        <c:v>64</c:v>
                      </c:pt>
                      <c:pt idx="95">
                        <c:v>28</c:v>
                      </c:pt>
                      <c:pt idx="96">
                        <c:v>54</c:v>
                      </c:pt>
                      <c:pt idx="97">
                        <c:v>55</c:v>
                      </c:pt>
                      <c:pt idx="98">
                        <c:v>56</c:v>
                      </c:pt>
                      <c:pt idx="99">
                        <c:v>38</c:v>
                      </c:pt>
                      <c:pt idx="100">
                        <c:v>41</c:v>
                      </c:pt>
                      <c:pt idx="101">
                        <c:v>30</c:v>
                      </c:pt>
                      <c:pt idx="102">
                        <c:v>18</c:v>
                      </c:pt>
                      <c:pt idx="103">
                        <c:v>61</c:v>
                      </c:pt>
                      <c:pt idx="104">
                        <c:v>34</c:v>
                      </c:pt>
                      <c:pt idx="105">
                        <c:v>20</c:v>
                      </c:pt>
                      <c:pt idx="106">
                        <c:v>19</c:v>
                      </c:pt>
                      <c:pt idx="107">
                        <c:v>26</c:v>
                      </c:pt>
                      <c:pt idx="108">
                        <c:v>29</c:v>
                      </c:pt>
                      <c:pt idx="109">
                        <c:v>63</c:v>
                      </c:pt>
                      <c:pt idx="110">
                        <c:v>54</c:v>
                      </c:pt>
                      <c:pt idx="111">
                        <c:v>55</c:v>
                      </c:pt>
                      <c:pt idx="112">
                        <c:v>37</c:v>
                      </c:pt>
                      <c:pt idx="113">
                        <c:v>21</c:v>
                      </c:pt>
                      <c:pt idx="114">
                        <c:v>52</c:v>
                      </c:pt>
                      <c:pt idx="115">
                        <c:v>60</c:v>
                      </c:pt>
                      <c:pt idx="116">
                        <c:v>58</c:v>
                      </c:pt>
                      <c:pt idx="117">
                        <c:v>29</c:v>
                      </c:pt>
                      <c:pt idx="118">
                        <c:v>49</c:v>
                      </c:pt>
                      <c:pt idx="119">
                        <c:v>37</c:v>
                      </c:pt>
                      <c:pt idx="120">
                        <c:v>44</c:v>
                      </c:pt>
                      <c:pt idx="121">
                        <c:v>18</c:v>
                      </c:pt>
                      <c:pt idx="122">
                        <c:v>20</c:v>
                      </c:pt>
                      <c:pt idx="123">
                        <c:v>44</c:v>
                      </c:pt>
                      <c:pt idx="124">
                        <c:v>47</c:v>
                      </c:pt>
                      <c:pt idx="125">
                        <c:v>26</c:v>
                      </c:pt>
                      <c:pt idx="126">
                        <c:v>19</c:v>
                      </c:pt>
                      <c:pt idx="127">
                        <c:v>52</c:v>
                      </c:pt>
                      <c:pt idx="128">
                        <c:v>32</c:v>
                      </c:pt>
                      <c:pt idx="129">
                        <c:v>38</c:v>
                      </c:pt>
                      <c:pt idx="130">
                        <c:v>59</c:v>
                      </c:pt>
                      <c:pt idx="131">
                        <c:v>61</c:v>
                      </c:pt>
                      <c:pt idx="132">
                        <c:v>53</c:v>
                      </c:pt>
                      <c:pt idx="133">
                        <c:v>19</c:v>
                      </c:pt>
                      <c:pt idx="134">
                        <c:v>20</c:v>
                      </c:pt>
                      <c:pt idx="135">
                        <c:v>22</c:v>
                      </c:pt>
                      <c:pt idx="136">
                        <c:v>19</c:v>
                      </c:pt>
                      <c:pt idx="137">
                        <c:v>22</c:v>
                      </c:pt>
                      <c:pt idx="138">
                        <c:v>54</c:v>
                      </c:pt>
                      <c:pt idx="139">
                        <c:v>22</c:v>
                      </c:pt>
                      <c:pt idx="140">
                        <c:v>34</c:v>
                      </c:pt>
                      <c:pt idx="141">
                        <c:v>26</c:v>
                      </c:pt>
                      <c:pt idx="142">
                        <c:v>34</c:v>
                      </c:pt>
                      <c:pt idx="143">
                        <c:v>29</c:v>
                      </c:pt>
                      <c:pt idx="144">
                        <c:v>30</c:v>
                      </c:pt>
                      <c:pt idx="145">
                        <c:v>29</c:v>
                      </c:pt>
                      <c:pt idx="146">
                        <c:v>46</c:v>
                      </c:pt>
                      <c:pt idx="147">
                        <c:v>51</c:v>
                      </c:pt>
                      <c:pt idx="148">
                        <c:v>53</c:v>
                      </c:pt>
                      <c:pt idx="149">
                        <c:v>19</c:v>
                      </c:pt>
                      <c:pt idx="150">
                        <c:v>35</c:v>
                      </c:pt>
                      <c:pt idx="151">
                        <c:v>48</c:v>
                      </c:pt>
                      <c:pt idx="152">
                        <c:v>32</c:v>
                      </c:pt>
                      <c:pt idx="153">
                        <c:v>42</c:v>
                      </c:pt>
                      <c:pt idx="154">
                        <c:v>40</c:v>
                      </c:pt>
                      <c:pt idx="155">
                        <c:v>44</c:v>
                      </c:pt>
                      <c:pt idx="156">
                        <c:v>48</c:v>
                      </c:pt>
                      <c:pt idx="157">
                        <c:v>18</c:v>
                      </c:pt>
                      <c:pt idx="158">
                        <c:v>30</c:v>
                      </c:pt>
                      <c:pt idx="159">
                        <c:v>50</c:v>
                      </c:pt>
                      <c:pt idx="160">
                        <c:v>42</c:v>
                      </c:pt>
                      <c:pt idx="161">
                        <c:v>18</c:v>
                      </c:pt>
                      <c:pt idx="162">
                        <c:v>54</c:v>
                      </c:pt>
                      <c:pt idx="163">
                        <c:v>32</c:v>
                      </c:pt>
                      <c:pt idx="164">
                        <c:v>37</c:v>
                      </c:pt>
                      <c:pt idx="165">
                        <c:v>47</c:v>
                      </c:pt>
                      <c:pt idx="166">
                        <c:v>20</c:v>
                      </c:pt>
                      <c:pt idx="167">
                        <c:v>32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63</c:v>
                      </c:pt>
                      <c:pt idx="171">
                        <c:v>49</c:v>
                      </c:pt>
                      <c:pt idx="172">
                        <c:v>18</c:v>
                      </c:pt>
                      <c:pt idx="173">
                        <c:v>35</c:v>
                      </c:pt>
                      <c:pt idx="174">
                        <c:v>24</c:v>
                      </c:pt>
                      <c:pt idx="175">
                        <c:v>63</c:v>
                      </c:pt>
                      <c:pt idx="176">
                        <c:v>38</c:v>
                      </c:pt>
                      <c:pt idx="177">
                        <c:v>54</c:v>
                      </c:pt>
                      <c:pt idx="178">
                        <c:v>46</c:v>
                      </c:pt>
                      <c:pt idx="179">
                        <c:v>41</c:v>
                      </c:pt>
                      <c:pt idx="180">
                        <c:v>58</c:v>
                      </c:pt>
                      <c:pt idx="181">
                        <c:v>18</c:v>
                      </c:pt>
                      <c:pt idx="182">
                        <c:v>22</c:v>
                      </c:pt>
                      <c:pt idx="183">
                        <c:v>44</c:v>
                      </c:pt>
                      <c:pt idx="184">
                        <c:v>44</c:v>
                      </c:pt>
                      <c:pt idx="185">
                        <c:v>36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41</c:v>
                      </c:pt>
                      <c:pt idx="189">
                        <c:v>29</c:v>
                      </c:pt>
                      <c:pt idx="190">
                        <c:v>61</c:v>
                      </c:pt>
                      <c:pt idx="191">
                        <c:v>36</c:v>
                      </c:pt>
                      <c:pt idx="192">
                        <c:v>25</c:v>
                      </c:pt>
                      <c:pt idx="193">
                        <c:v>56</c:v>
                      </c:pt>
                      <c:pt idx="194">
                        <c:v>18</c:v>
                      </c:pt>
                      <c:pt idx="195">
                        <c:v>19</c:v>
                      </c:pt>
                      <c:pt idx="196">
                        <c:v>39</c:v>
                      </c:pt>
                      <c:pt idx="197">
                        <c:v>45</c:v>
                      </c:pt>
                      <c:pt idx="198">
                        <c:v>51</c:v>
                      </c:pt>
                      <c:pt idx="199">
                        <c:v>64</c:v>
                      </c:pt>
                      <c:pt idx="200">
                        <c:v>19</c:v>
                      </c:pt>
                      <c:pt idx="201">
                        <c:v>48</c:v>
                      </c:pt>
                      <c:pt idx="202">
                        <c:v>60</c:v>
                      </c:pt>
                      <c:pt idx="203">
                        <c:v>27</c:v>
                      </c:pt>
                      <c:pt idx="204">
                        <c:v>46</c:v>
                      </c:pt>
                      <c:pt idx="205">
                        <c:v>28</c:v>
                      </c:pt>
                      <c:pt idx="206">
                        <c:v>59</c:v>
                      </c:pt>
                      <c:pt idx="207">
                        <c:v>35</c:v>
                      </c:pt>
                      <c:pt idx="208">
                        <c:v>63</c:v>
                      </c:pt>
                      <c:pt idx="209">
                        <c:v>40</c:v>
                      </c:pt>
                      <c:pt idx="210">
                        <c:v>20</c:v>
                      </c:pt>
                      <c:pt idx="211">
                        <c:v>40</c:v>
                      </c:pt>
                      <c:pt idx="212">
                        <c:v>24</c:v>
                      </c:pt>
                      <c:pt idx="213">
                        <c:v>34</c:v>
                      </c:pt>
                      <c:pt idx="214">
                        <c:v>45</c:v>
                      </c:pt>
                      <c:pt idx="215">
                        <c:v>41</c:v>
                      </c:pt>
                      <c:pt idx="216">
                        <c:v>53</c:v>
                      </c:pt>
                      <c:pt idx="217">
                        <c:v>27</c:v>
                      </c:pt>
                      <c:pt idx="218">
                        <c:v>26</c:v>
                      </c:pt>
                      <c:pt idx="219">
                        <c:v>24</c:v>
                      </c:pt>
                      <c:pt idx="220">
                        <c:v>34</c:v>
                      </c:pt>
                      <c:pt idx="221">
                        <c:v>53</c:v>
                      </c:pt>
                      <c:pt idx="222">
                        <c:v>32</c:v>
                      </c:pt>
                      <c:pt idx="223">
                        <c:v>19</c:v>
                      </c:pt>
                      <c:pt idx="224">
                        <c:v>42</c:v>
                      </c:pt>
                      <c:pt idx="225">
                        <c:v>55</c:v>
                      </c:pt>
                      <c:pt idx="226">
                        <c:v>28</c:v>
                      </c:pt>
                      <c:pt idx="227">
                        <c:v>58</c:v>
                      </c:pt>
                      <c:pt idx="228">
                        <c:v>41</c:v>
                      </c:pt>
                      <c:pt idx="229">
                        <c:v>47</c:v>
                      </c:pt>
                      <c:pt idx="230">
                        <c:v>42</c:v>
                      </c:pt>
                      <c:pt idx="231">
                        <c:v>59</c:v>
                      </c:pt>
                      <c:pt idx="232">
                        <c:v>19</c:v>
                      </c:pt>
                      <c:pt idx="233">
                        <c:v>59</c:v>
                      </c:pt>
                      <c:pt idx="234">
                        <c:v>39</c:v>
                      </c:pt>
                      <c:pt idx="235">
                        <c:v>40</c:v>
                      </c:pt>
                      <c:pt idx="236">
                        <c:v>18</c:v>
                      </c:pt>
                      <c:pt idx="237">
                        <c:v>31</c:v>
                      </c:pt>
                      <c:pt idx="238">
                        <c:v>19</c:v>
                      </c:pt>
                      <c:pt idx="239">
                        <c:v>44</c:v>
                      </c:pt>
                      <c:pt idx="240">
                        <c:v>23</c:v>
                      </c:pt>
                      <c:pt idx="241">
                        <c:v>33</c:v>
                      </c:pt>
                      <c:pt idx="242">
                        <c:v>55</c:v>
                      </c:pt>
                      <c:pt idx="243">
                        <c:v>40</c:v>
                      </c:pt>
                      <c:pt idx="244">
                        <c:v>63</c:v>
                      </c:pt>
                      <c:pt idx="245">
                        <c:v>54</c:v>
                      </c:pt>
                      <c:pt idx="246">
                        <c:v>60</c:v>
                      </c:pt>
                      <c:pt idx="247">
                        <c:v>24</c:v>
                      </c:pt>
                      <c:pt idx="248">
                        <c:v>19</c:v>
                      </c:pt>
                      <c:pt idx="249">
                        <c:v>29</c:v>
                      </c:pt>
                      <c:pt idx="250">
                        <c:v>18</c:v>
                      </c:pt>
                      <c:pt idx="251">
                        <c:v>63</c:v>
                      </c:pt>
                      <c:pt idx="252">
                        <c:v>54</c:v>
                      </c:pt>
                      <c:pt idx="253">
                        <c:v>27</c:v>
                      </c:pt>
                      <c:pt idx="254">
                        <c:v>50</c:v>
                      </c:pt>
                      <c:pt idx="255">
                        <c:v>55</c:v>
                      </c:pt>
                      <c:pt idx="256">
                        <c:v>56</c:v>
                      </c:pt>
                      <c:pt idx="257">
                        <c:v>38</c:v>
                      </c:pt>
                      <c:pt idx="258">
                        <c:v>51</c:v>
                      </c:pt>
                      <c:pt idx="259">
                        <c:v>19</c:v>
                      </c:pt>
                      <c:pt idx="260">
                        <c:v>58</c:v>
                      </c:pt>
                      <c:pt idx="261">
                        <c:v>20</c:v>
                      </c:pt>
                      <c:pt idx="262">
                        <c:v>52</c:v>
                      </c:pt>
                      <c:pt idx="263">
                        <c:v>19</c:v>
                      </c:pt>
                      <c:pt idx="264">
                        <c:v>53</c:v>
                      </c:pt>
                      <c:pt idx="265">
                        <c:v>46</c:v>
                      </c:pt>
                      <c:pt idx="266">
                        <c:v>40</c:v>
                      </c:pt>
                      <c:pt idx="267">
                        <c:v>59</c:v>
                      </c:pt>
                      <c:pt idx="268">
                        <c:v>45</c:v>
                      </c:pt>
                      <c:pt idx="269">
                        <c:v>49</c:v>
                      </c:pt>
                      <c:pt idx="270">
                        <c:v>18</c:v>
                      </c:pt>
                      <c:pt idx="271">
                        <c:v>50</c:v>
                      </c:pt>
                      <c:pt idx="272">
                        <c:v>41</c:v>
                      </c:pt>
                      <c:pt idx="273">
                        <c:v>50</c:v>
                      </c:pt>
                      <c:pt idx="274">
                        <c:v>25</c:v>
                      </c:pt>
                      <c:pt idx="275">
                        <c:v>47</c:v>
                      </c:pt>
                      <c:pt idx="276">
                        <c:v>19</c:v>
                      </c:pt>
                      <c:pt idx="277">
                        <c:v>22</c:v>
                      </c:pt>
                      <c:pt idx="278">
                        <c:v>59</c:v>
                      </c:pt>
                      <c:pt idx="279">
                        <c:v>51</c:v>
                      </c:pt>
                      <c:pt idx="280">
                        <c:v>40</c:v>
                      </c:pt>
                      <c:pt idx="281">
                        <c:v>54</c:v>
                      </c:pt>
                      <c:pt idx="282">
                        <c:v>30</c:v>
                      </c:pt>
                      <c:pt idx="283">
                        <c:v>55</c:v>
                      </c:pt>
                      <c:pt idx="284">
                        <c:v>52</c:v>
                      </c:pt>
                      <c:pt idx="285">
                        <c:v>46</c:v>
                      </c:pt>
                      <c:pt idx="286">
                        <c:v>46</c:v>
                      </c:pt>
                      <c:pt idx="287">
                        <c:v>63</c:v>
                      </c:pt>
                      <c:pt idx="288">
                        <c:v>59</c:v>
                      </c:pt>
                      <c:pt idx="289">
                        <c:v>52</c:v>
                      </c:pt>
                      <c:pt idx="290">
                        <c:v>28</c:v>
                      </c:pt>
                      <c:pt idx="291">
                        <c:v>29</c:v>
                      </c:pt>
                      <c:pt idx="292">
                        <c:v>25</c:v>
                      </c:pt>
                      <c:pt idx="293">
                        <c:v>22</c:v>
                      </c:pt>
                      <c:pt idx="294">
                        <c:v>25</c:v>
                      </c:pt>
                      <c:pt idx="295">
                        <c:v>18</c:v>
                      </c:pt>
                      <c:pt idx="296">
                        <c:v>19</c:v>
                      </c:pt>
                      <c:pt idx="297">
                        <c:v>47</c:v>
                      </c:pt>
                      <c:pt idx="298">
                        <c:v>31</c:v>
                      </c:pt>
                      <c:pt idx="299">
                        <c:v>48</c:v>
                      </c:pt>
                      <c:pt idx="300">
                        <c:v>36</c:v>
                      </c:pt>
                      <c:pt idx="301">
                        <c:v>53</c:v>
                      </c:pt>
                      <c:pt idx="302">
                        <c:v>56</c:v>
                      </c:pt>
                      <c:pt idx="303">
                        <c:v>28</c:v>
                      </c:pt>
                      <c:pt idx="304">
                        <c:v>57</c:v>
                      </c:pt>
                      <c:pt idx="305">
                        <c:v>29</c:v>
                      </c:pt>
                      <c:pt idx="306">
                        <c:v>28</c:v>
                      </c:pt>
                      <c:pt idx="307">
                        <c:v>30</c:v>
                      </c:pt>
                      <c:pt idx="308">
                        <c:v>58</c:v>
                      </c:pt>
                      <c:pt idx="309">
                        <c:v>41</c:v>
                      </c:pt>
                      <c:pt idx="310">
                        <c:v>50</c:v>
                      </c:pt>
                      <c:pt idx="311">
                        <c:v>19</c:v>
                      </c:pt>
                      <c:pt idx="312">
                        <c:v>43</c:v>
                      </c:pt>
                      <c:pt idx="313">
                        <c:v>49</c:v>
                      </c:pt>
                      <c:pt idx="314">
                        <c:v>27</c:v>
                      </c:pt>
                      <c:pt idx="315">
                        <c:v>52</c:v>
                      </c:pt>
                      <c:pt idx="316">
                        <c:v>50</c:v>
                      </c:pt>
                      <c:pt idx="317">
                        <c:v>54</c:v>
                      </c:pt>
                      <c:pt idx="318">
                        <c:v>44</c:v>
                      </c:pt>
                      <c:pt idx="319">
                        <c:v>32</c:v>
                      </c:pt>
                      <c:pt idx="320">
                        <c:v>34</c:v>
                      </c:pt>
                      <c:pt idx="321">
                        <c:v>26</c:v>
                      </c:pt>
                      <c:pt idx="322">
                        <c:v>34</c:v>
                      </c:pt>
                      <c:pt idx="323">
                        <c:v>57</c:v>
                      </c:pt>
                      <c:pt idx="324">
                        <c:v>29</c:v>
                      </c:pt>
                      <c:pt idx="325">
                        <c:v>40</c:v>
                      </c:pt>
                      <c:pt idx="326">
                        <c:v>27</c:v>
                      </c:pt>
                      <c:pt idx="327">
                        <c:v>45</c:v>
                      </c:pt>
                      <c:pt idx="328">
                        <c:v>64</c:v>
                      </c:pt>
                      <c:pt idx="329">
                        <c:v>52</c:v>
                      </c:pt>
                      <c:pt idx="330">
                        <c:v>61</c:v>
                      </c:pt>
                      <c:pt idx="331">
                        <c:v>52</c:v>
                      </c:pt>
                      <c:pt idx="332">
                        <c:v>61</c:v>
                      </c:pt>
                      <c:pt idx="333">
                        <c:v>56</c:v>
                      </c:pt>
                      <c:pt idx="334">
                        <c:v>43</c:v>
                      </c:pt>
                      <c:pt idx="335">
                        <c:v>64</c:v>
                      </c:pt>
                      <c:pt idx="336">
                        <c:v>60</c:v>
                      </c:pt>
                      <c:pt idx="337">
                        <c:v>62</c:v>
                      </c:pt>
                      <c:pt idx="338">
                        <c:v>50</c:v>
                      </c:pt>
                      <c:pt idx="339">
                        <c:v>46</c:v>
                      </c:pt>
                      <c:pt idx="340">
                        <c:v>24</c:v>
                      </c:pt>
                      <c:pt idx="341">
                        <c:v>62</c:v>
                      </c:pt>
                      <c:pt idx="342">
                        <c:v>60</c:v>
                      </c:pt>
                      <c:pt idx="343">
                        <c:v>63</c:v>
                      </c:pt>
                      <c:pt idx="344">
                        <c:v>49</c:v>
                      </c:pt>
                      <c:pt idx="345">
                        <c:v>34</c:v>
                      </c:pt>
                      <c:pt idx="346">
                        <c:v>33</c:v>
                      </c:pt>
                      <c:pt idx="347">
                        <c:v>46</c:v>
                      </c:pt>
                      <c:pt idx="348">
                        <c:v>36</c:v>
                      </c:pt>
                      <c:pt idx="349">
                        <c:v>19</c:v>
                      </c:pt>
                      <c:pt idx="350">
                        <c:v>57</c:v>
                      </c:pt>
                      <c:pt idx="351">
                        <c:v>50</c:v>
                      </c:pt>
                      <c:pt idx="352">
                        <c:v>30</c:v>
                      </c:pt>
                      <c:pt idx="353">
                        <c:v>33</c:v>
                      </c:pt>
                      <c:pt idx="354">
                        <c:v>18</c:v>
                      </c:pt>
                      <c:pt idx="355">
                        <c:v>46</c:v>
                      </c:pt>
                      <c:pt idx="356">
                        <c:v>46</c:v>
                      </c:pt>
                      <c:pt idx="357">
                        <c:v>47</c:v>
                      </c:pt>
                      <c:pt idx="358">
                        <c:v>23</c:v>
                      </c:pt>
                      <c:pt idx="359">
                        <c:v>18</c:v>
                      </c:pt>
                      <c:pt idx="360">
                        <c:v>48</c:v>
                      </c:pt>
                      <c:pt idx="361">
                        <c:v>35</c:v>
                      </c:pt>
                      <c:pt idx="362">
                        <c:v>19</c:v>
                      </c:pt>
                      <c:pt idx="363">
                        <c:v>21</c:v>
                      </c:pt>
                      <c:pt idx="364">
                        <c:v>21</c:v>
                      </c:pt>
                      <c:pt idx="365">
                        <c:v>49</c:v>
                      </c:pt>
                      <c:pt idx="366">
                        <c:v>56</c:v>
                      </c:pt>
                      <c:pt idx="367">
                        <c:v>42</c:v>
                      </c:pt>
                      <c:pt idx="368">
                        <c:v>44</c:v>
                      </c:pt>
                      <c:pt idx="369">
                        <c:v>18</c:v>
                      </c:pt>
                      <c:pt idx="370">
                        <c:v>61</c:v>
                      </c:pt>
                      <c:pt idx="371">
                        <c:v>57</c:v>
                      </c:pt>
                      <c:pt idx="372">
                        <c:v>42</c:v>
                      </c:pt>
                      <c:pt idx="373">
                        <c:v>26</c:v>
                      </c:pt>
                      <c:pt idx="374">
                        <c:v>20</c:v>
                      </c:pt>
                      <c:pt idx="375">
                        <c:v>23</c:v>
                      </c:pt>
                      <c:pt idx="376">
                        <c:v>39</c:v>
                      </c:pt>
                      <c:pt idx="377">
                        <c:v>24</c:v>
                      </c:pt>
                      <c:pt idx="378">
                        <c:v>64</c:v>
                      </c:pt>
                      <c:pt idx="379">
                        <c:v>62</c:v>
                      </c:pt>
                      <c:pt idx="380">
                        <c:v>27</c:v>
                      </c:pt>
                      <c:pt idx="381">
                        <c:v>55</c:v>
                      </c:pt>
                      <c:pt idx="382">
                        <c:v>55</c:v>
                      </c:pt>
                      <c:pt idx="383">
                        <c:v>35</c:v>
                      </c:pt>
                      <c:pt idx="384">
                        <c:v>44</c:v>
                      </c:pt>
                      <c:pt idx="385">
                        <c:v>19</c:v>
                      </c:pt>
                      <c:pt idx="386">
                        <c:v>58</c:v>
                      </c:pt>
                      <c:pt idx="387">
                        <c:v>50</c:v>
                      </c:pt>
                      <c:pt idx="388">
                        <c:v>26</c:v>
                      </c:pt>
                      <c:pt idx="389">
                        <c:v>24</c:v>
                      </c:pt>
                      <c:pt idx="390">
                        <c:v>48</c:v>
                      </c:pt>
                      <c:pt idx="391">
                        <c:v>19</c:v>
                      </c:pt>
                      <c:pt idx="392">
                        <c:v>48</c:v>
                      </c:pt>
                      <c:pt idx="393">
                        <c:v>49</c:v>
                      </c:pt>
                      <c:pt idx="394">
                        <c:v>46</c:v>
                      </c:pt>
                      <c:pt idx="395">
                        <c:v>46</c:v>
                      </c:pt>
                      <c:pt idx="396">
                        <c:v>43</c:v>
                      </c:pt>
                      <c:pt idx="397">
                        <c:v>21</c:v>
                      </c:pt>
                      <c:pt idx="398">
                        <c:v>64</c:v>
                      </c:pt>
                      <c:pt idx="399">
                        <c:v>18</c:v>
                      </c:pt>
                      <c:pt idx="400">
                        <c:v>51</c:v>
                      </c:pt>
                      <c:pt idx="401">
                        <c:v>47</c:v>
                      </c:pt>
                      <c:pt idx="402">
                        <c:v>64</c:v>
                      </c:pt>
                      <c:pt idx="403">
                        <c:v>49</c:v>
                      </c:pt>
                      <c:pt idx="404">
                        <c:v>31</c:v>
                      </c:pt>
                      <c:pt idx="405">
                        <c:v>52</c:v>
                      </c:pt>
                      <c:pt idx="406">
                        <c:v>33</c:v>
                      </c:pt>
                      <c:pt idx="407">
                        <c:v>47</c:v>
                      </c:pt>
                      <c:pt idx="408">
                        <c:v>38</c:v>
                      </c:pt>
                      <c:pt idx="409">
                        <c:v>32</c:v>
                      </c:pt>
                      <c:pt idx="410">
                        <c:v>19</c:v>
                      </c:pt>
                      <c:pt idx="411">
                        <c:v>44</c:v>
                      </c:pt>
                      <c:pt idx="412">
                        <c:v>26</c:v>
                      </c:pt>
                      <c:pt idx="413">
                        <c:v>25</c:v>
                      </c:pt>
                      <c:pt idx="414">
                        <c:v>19</c:v>
                      </c:pt>
                      <c:pt idx="415">
                        <c:v>43</c:v>
                      </c:pt>
                      <c:pt idx="416">
                        <c:v>52</c:v>
                      </c:pt>
                      <c:pt idx="417">
                        <c:v>36</c:v>
                      </c:pt>
                      <c:pt idx="418">
                        <c:v>64</c:v>
                      </c:pt>
                      <c:pt idx="419">
                        <c:v>63</c:v>
                      </c:pt>
                      <c:pt idx="420">
                        <c:v>64</c:v>
                      </c:pt>
                      <c:pt idx="421">
                        <c:v>61</c:v>
                      </c:pt>
                      <c:pt idx="422">
                        <c:v>40</c:v>
                      </c:pt>
                      <c:pt idx="423">
                        <c:v>25</c:v>
                      </c:pt>
                      <c:pt idx="424">
                        <c:v>48</c:v>
                      </c:pt>
                      <c:pt idx="425">
                        <c:v>45</c:v>
                      </c:pt>
                      <c:pt idx="426">
                        <c:v>38</c:v>
                      </c:pt>
                      <c:pt idx="427">
                        <c:v>18</c:v>
                      </c:pt>
                      <c:pt idx="428">
                        <c:v>21</c:v>
                      </c:pt>
                      <c:pt idx="429">
                        <c:v>27</c:v>
                      </c:pt>
                      <c:pt idx="430">
                        <c:v>19</c:v>
                      </c:pt>
                      <c:pt idx="431">
                        <c:v>29</c:v>
                      </c:pt>
                      <c:pt idx="432">
                        <c:v>42</c:v>
                      </c:pt>
                      <c:pt idx="433">
                        <c:v>60</c:v>
                      </c:pt>
                      <c:pt idx="434">
                        <c:v>31</c:v>
                      </c:pt>
                      <c:pt idx="435">
                        <c:v>60</c:v>
                      </c:pt>
                      <c:pt idx="436">
                        <c:v>22</c:v>
                      </c:pt>
                      <c:pt idx="437">
                        <c:v>35</c:v>
                      </c:pt>
                      <c:pt idx="438">
                        <c:v>52</c:v>
                      </c:pt>
                      <c:pt idx="439">
                        <c:v>26</c:v>
                      </c:pt>
                      <c:pt idx="440">
                        <c:v>31</c:v>
                      </c:pt>
                      <c:pt idx="441">
                        <c:v>33</c:v>
                      </c:pt>
                      <c:pt idx="442">
                        <c:v>18</c:v>
                      </c:pt>
                      <c:pt idx="443">
                        <c:v>59</c:v>
                      </c:pt>
                      <c:pt idx="444">
                        <c:v>56</c:v>
                      </c:pt>
                      <c:pt idx="445">
                        <c:v>45</c:v>
                      </c:pt>
                      <c:pt idx="446">
                        <c:v>60</c:v>
                      </c:pt>
                      <c:pt idx="447">
                        <c:v>56</c:v>
                      </c:pt>
                      <c:pt idx="448">
                        <c:v>40</c:v>
                      </c:pt>
                      <c:pt idx="449">
                        <c:v>35</c:v>
                      </c:pt>
                      <c:pt idx="450">
                        <c:v>39</c:v>
                      </c:pt>
                      <c:pt idx="451">
                        <c:v>30</c:v>
                      </c:pt>
                      <c:pt idx="452">
                        <c:v>24</c:v>
                      </c:pt>
                      <c:pt idx="453">
                        <c:v>20</c:v>
                      </c:pt>
                      <c:pt idx="454">
                        <c:v>32</c:v>
                      </c:pt>
                      <c:pt idx="455">
                        <c:v>59</c:v>
                      </c:pt>
                      <c:pt idx="456">
                        <c:v>55</c:v>
                      </c:pt>
                      <c:pt idx="457">
                        <c:v>57</c:v>
                      </c:pt>
                      <c:pt idx="458">
                        <c:v>56</c:v>
                      </c:pt>
                      <c:pt idx="459">
                        <c:v>40</c:v>
                      </c:pt>
                      <c:pt idx="460">
                        <c:v>49</c:v>
                      </c:pt>
                      <c:pt idx="461">
                        <c:v>42</c:v>
                      </c:pt>
                      <c:pt idx="462">
                        <c:v>62</c:v>
                      </c:pt>
                      <c:pt idx="463">
                        <c:v>56</c:v>
                      </c:pt>
                      <c:pt idx="464">
                        <c:v>19</c:v>
                      </c:pt>
                      <c:pt idx="465">
                        <c:v>30</c:v>
                      </c:pt>
                      <c:pt idx="466">
                        <c:v>60</c:v>
                      </c:pt>
                      <c:pt idx="467">
                        <c:v>56</c:v>
                      </c:pt>
                      <c:pt idx="468">
                        <c:v>28</c:v>
                      </c:pt>
                      <c:pt idx="469">
                        <c:v>18</c:v>
                      </c:pt>
                      <c:pt idx="470">
                        <c:v>27</c:v>
                      </c:pt>
                      <c:pt idx="471">
                        <c:v>18</c:v>
                      </c:pt>
                      <c:pt idx="472">
                        <c:v>19</c:v>
                      </c:pt>
                      <c:pt idx="473">
                        <c:v>47</c:v>
                      </c:pt>
                      <c:pt idx="474">
                        <c:v>54</c:v>
                      </c:pt>
                      <c:pt idx="475">
                        <c:v>61</c:v>
                      </c:pt>
                      <c:pt idx="476">
                        <c:v>24</c:v>
                      </c:pt>
                      <c:pt idx="477">
                        <c:v>25</c:v>
                      </c:pt>
                      <c:pt idx="478">
                        <c:v>21</c:v>
                      </c:pt>
                      <c:pt idx="479">
                        <c:v>23</c:v>
                      </c:pt>
                      <c:pt idx="480">
                        <c:v>63</c:v>
                      </c:pt>
                      <c:pt idx="481">
                        <c:v>49</c:v>
                      </c:pt>
                      <c:pt idx="482">
                        <c:v>18</c:v>
                      </c:pt>
                      <c:pt idx="483">
                        <c:v>51</c:v>
                      </c:pt>
                      <c:pt idx="484">
                        <c:v>48</c:v>
                      </c:pt>
                      <c:pt idx="485">
                        <c:v>31</c:v>
                      </c:pt>
                      <c:pt idx="486">
                        <c:v>54</c:v>
                      </c:pt>
                      <c:pt idx="487">
                        <c:v>19</c:v>
                      </c:pt>
                      <c:pt idx="488">
                        <c:v>44</c:v>
                      </c:pt>
                      <c:pt idx="489">
                        <c:v>53</c:v>
                      </c:pt>
                      <c:pt idx="490">
                        <c:v>19</c:v>
                      </c:pt>
                      <c:pt idx="491">
                        <c:v>61</c:v>
                      </c:pt>
                      <c:pt idx="492">
                        <c:v>18</c:v>
                      </c:pt>
                      <c:pt idx="493">
                        <c:v>61</c:v>
                      </c:pt>
                      <c:pt idx="494">
                        <c:v>21</c:v>
                      </c:pt>
                      <c:pt idx="495">
                        <c:v>20</c:v>
                      </c:pt>
                      <c:pt idx="496">
                        <c:v>31</c:v>
                      </c:pt>
                      <c:pt idx="497">
                        <c:v>45</c:v>
                      </c:pt>
                      <c:pt idx="498">
                        <c:v>44</c:v>
                      </c:pt>
                      <c:pt idx="499">
                        <c:v>42</c:v>
                      </c:pt>
                      <c:pt idx="500">
                        <c:v>24</c:v>
                      </c:pt>
                      <c:pt idx="501">
                        <c:v>29</c:v>
                      </c:pt>
                      <c:pt idx="502">
                        <c:v>32</c:v>
                      </c:pt>
                      <c:pt idx="503">
                        <c:v>25</c:v>
                      </c:pt>
                      <c:pt idx="504">
                        <c:v>41</c:v>
                      </c:pt>
                      <c:pt idx="505">
                        <c:v>42</c:v>
                      </c:pt>
                      <c:pt idx="506">
                        <c:v>33</c:v>
                      </c:pt>
                      <c:pt idx="507">
                        <c:v>34</c:v>
                      </c:pt>
                      <c:pt idx="508">
                        <c:v>19</c:v>
                      </c:pt>
                      <c:pt idx="509">
                        <c:v>30</c:v>
                      </c:pt>
                      <c:pt idx="510">
                        <c:v>18</c:v>
                      </c:pt>
                      <c:pt idx="511">
                        <c:v>19</c:v>
                      </c:pt>
                      <c:pt idx="512">
                        <c:v>18</c:v>
                      </c:pt>
                      <c:pt idx="513">
                        <c:v>35</c:v>
                      </c:pt>
                      <c:pt idx="514">
                        <c:v>39</c:v>
                      </c:pt>
                      <c:pt idx="515">
                        <c:v>31</c:v>
                      </c:pt>
                      <c:pt idx="516">
                        <c:v>62</c:v>
                      </c:pt>
                      <c:pt idx="517">
                        <c:v>62</c:v>
                      </c:pt>
                      <c:pt idx="518">
                        <c:v>42</c:v>
                      </c:pt>
                      <c:pt idx="519">
                        <c:v>31</c:v>
                      </c:pt>
                      <c:pt idx="520">
                        <c:v>61</c:v>
                      </c:pt>
                      <c:pt idx="521">
                        <c:v>42</c:v>
                      </c:pt>
                      <c:pt idx="522">
                        <c:v>51</c:v>
                      </c:pt>
                      <c:pt idx="523">
                        <c:v>23</c:v>
                      </c:pt>
                      <c:pt idx="524">
                        <c:v>52</c:v>
                      </c:pt>
                      <c:pt idx="525">
                        <c:v>57</c:v>
                      </c:pt>
                      <c:pt idx="526">
                        <c:v>23</c:v>
                      </c:pt>
                      <c:pt idx="527">
                        <c:v>52</c:v>
                      </c:pt>
                      <c:pt idx="528">
                        <c:v>50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21</c:v>
                      </c:pt>
                      <c:pt idx="532">
                        <c:v>61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'Arkusz ogólny'!$K$3:$K$535</c15:sqref>
                        </c15:formulaRef>
                      </c:ext>
                    </c:extLst>
                    <c:numCache>
                      <c:formatCode>0.0000</c:formatCode>
                      <c:ptCount val="533"/>
                      <c:pt idx="0">
                        <c:v>16884.923999999999</c:v>
                      </c:pt>
                      <c:pt idx="1">
                        <c:v>1725.5523000000001</c:v>
                      </c:pt>
                      <c:pt idx="2">
                        <c:v>4449.4620000000004</c:v>
                      </c:pt>
                      <c:pt idx="3">
                        <c:v>21984.47061</c:v>
                      </c:pt>
                      <c:pt idx="4">
                        <c:v>3866.8552</c:v>
                      </c:pt>
                      <c:pt idx="5">
                        <c:v>3756.6215999999999</c:v>
                      </c:pt>
                      <c:pt idx="6">
                        <c:v>8240.5895999999993</c:v>
                      </c:pt>
                      <c:pt idx="7">
                        <c:v>7281.5056000000004</c:v>
                      </c:pt>
                      <c:pt idx="8">
                        <c:v>6406.4107000000004</c:v>
                      </c:pt>
                      <c:pt idx="9">
                        <c:v>28923.136920000001</c:v>
                      </c:pt>
                      <c:pt idx="10">
                        <c:v>2721.3208</c:v>
                      </c:pt>
                      <c:pt idx="11">
                        <c:v>27808.7251</c:v>
                      </c:pt>
                      <c:pt idx="12">
                        <c:v>1826.8430000000001</c:v>
                      </c:pt>
                      <c:pt idx="13">
                        <c:v>11090.7178</c:v>
                      </c:pt>
                      <c:pt idx="14">
                        <c:v>39611.757700000002</c:v>
                      </c:pt>
                      <c:pt idx="15">
                        <c:v>1837.2370000000001</c:v>
                      </c:pt>
                      <c:pt idx="16">
                        <c:v>10797.3362</c:v>
                      </c:pt>
                      <c:pt idx="17">
                        <c:v>2395.17155</c:v>
                      </c:pt>
                      <c:pt idx="18">
                        <c:v>10602.385</c:v>
                      </c:pt>
                      <c:pt idx="19">
                        <c:v>36837.466999999997</c:v>
                      </c:pt>
                      <c:pt idx="20">
                        <c:v>13228.846949999999</c:v>
                      </c:pt>
                      <c:pt idx="21">
                        <c:v>4149.7359999999999</c:v>
                      </c:pt>
                      <c:pt idx="22">
                        <c:v>1137.011</c:v>
                      </c:pt>
                      <c:pt idx="23">
                        <c:v>37701.876799999998</c:v>
                      </c:pt>
                      <c:pt idx="24">
                        <c:v>6203.90175</c:v>
                      </c:pt>
                      <c:pt idx="25">
                        <c:v>14001.1338</c:v>
                      </c:pt>
                      <c:pt idx="26">
                        <c:v>14451.835150000001</c:v>
                      </c:pt>
                      <c:pt idx="27">
                        <c:v>12268.632250000001</c:v>
                      </c:pt>
                      <c:pt idx="28">
                        <c:v>2775.1921499999999</c:v>
                      </c:pt>
                      <c:pt idx="29">
                        <c:v>38711</c:v>
                      </c:pt>
                      <c:pt idx="30">
                        <c:v>35585.576000000001</c:v>
                      </c:pt>
                      <c:pt idx="31">
                        <c:v>2198.1898500000002</c:v>
                      </c:pt>
                      <c:pt idx="32">
                        <c:v>4687.7969999999996</c:v>
                      </c:pt>
                      <c:pt idx="33">
                        <c:v>13770.097900000001</c:v>
                      </c:pt>
                      <c:pt idx="34">
                        <c:v>51194.559139999998</c:v>
                      </c:pt>
                      <c:pt idx="35">
                        <c:v>1625.4337499999999</c:v>
                      </c:pt>
                      <c:pt idx="36">
                        <c:v>15612.19335</c:v>
                      </c:pt>
                      <c:pt idx="37">
                        <c:v>2302.3000000000002</c:v>
                      </c:pt>
                      <c:pt idx="38">
                        <c:v>39774.276299999998</c:v>
                      </c:pt>
                      <c:pt idx="39">
                        <c:v>48173.360999999997</c:v>
                      </c:pt>
                      <c:pt idx="40">
                        <c:v>3046.0619999999999</c:v>
                      </c:pt>
                      <c:pt idx="41">
                        <c:v>4949.7587000000003</c:v>
                      </c:pt>
                      <c:pt idx="42">
                        <c:v>6272.4772000000003</c:v>
                      </c:pt>
                      <c:pt idx="43">
                        <c:v>6313.759</c:v>
                      </c:pt>
                      <c:pt idx="44">
                        <c:v>6079.6715000000004</c:v>
                      </c:pt>
                      <c:pt idx="45">
                        <c:v>20630.283510000001</c:v>
                      </c:pt>
                      <c:pt idx="46">
                        <c:v>3393.35635</c:v>
                      </c:pt>
                      <c:pt idx="47">
                        <c:v>3556.9223000000002</c:v>
                      </c:pt>
                      <c:pt idx="48">
                        <c:v>12629.896699999999</c:v>
                      </c:pt>
                      <c:pt idx="49">
                        <c:v>38709.175999999999</c:v>
                      </c:pt>
                      <c:pt idx="50">
                        <c:v>2211.1307499999998</c:v>
                      </c:pt>
                      <c:pt idx="51">
                        <c:v>3579.8287</c:v>
                      </c:pt>
                      <c:pt idx="52">
                        <c:v>23568.272000000001</c:v>
                      </c:pt>
                      <c:pt idx="53">
                        <c:v>37742.575700000001</c:v>
                      </c:pt>
                      <c:pt idx="54">
                        <c:v>8059.6791000000003</c:v>
                      </c:pt>
                      <c:pt idx="55">
                        <c:v>47496.494449999998</c:v>
                      </c:pt>
                      <c:pt idx="56">
                        <c:v>13607.36875</c:v>
                      </c:pt>
                      <c:pt idx="57">
                        <c:v>34303.167200000004</c:v>
                      </c:pt>
                      <c:pt idx="58">
                        <c:v>23244.790199999999</c:v>
                      </c:pt>
                      <c:pt idx="59">
                        <c:v>5989.5236500000001</c:v>
                      </c:pt>
                      <c:pt idx="60">
                        <c:v>8606.2173999999995</c:v>
                      </c:pt>
                      <c:pt idx="61">
                        <c:v>4504.6624000000002</c:v>
                      </c:pt>
                      <c:pt idx="62">
                        <c:v>30166.618170000002</c:v>
                      </c:pt>
                      <c:pt idx="63">
                        <c:v>4133.6416499999996</c:v>
                      </c:pt>
                      <c:pt idx="64">
                        <c:v>14711.7438</c:v>
                      </c:pt>
                      <c:pt idx="65">
                        <c:v>1743.2139999999999</c:v>
                      </c:pt>
                      <c:pt idx="66">
                        <c:v>14235.072</c:v>
                      </c:pt>
                      <c:pt idx="67">
                        <c:v>6389.3778499999999</c:v>
                      </c:pt>
                      <c:pt idx="68">
                        <c:v>5920.1040999999996</c:v>
                      </c:pt>
                      <c:pt idx="69">
                        <c:v>17663.144199999999</c:v>
                      </c:pt>
                      <c:pt idx="70">
                        <c:v>16577.779500000001</c:v>
                      </c:pt>
                      <c:pt idx="71">
                        <c:v>6799.4579999999996</c:v>
                      </c:pt>
                      <c:pt idx="72">
                        <c:v>11741.726000000001</c:v>
                      </c:pt>
                      <c:pt idx="73">
                        <c:v>11946.625899999999</c:v>
                      </c:pt>
                      <c:pt idx="74">
                        <c:v>7726.8540000000003</c:v>
                      </c:pt>
                      <c:pt idx="75">
                        <c:v>11356.660900000001</c:v>
                      </c:pt>
                      <c:pt idx="76">
                        <c:v>3947.4131000000002</c:v>
                      </c:pt>
                      <c:pt idx="77">
                        <c:v>1532.4697000000001</c:v>
                      </c:pt>
                      <c:pt idx="78">
                        <c:v>2755.0209500000001</c:v>
                      </c:pt>
                      <c:pt idx="79">
                        <c:v>6571.0243499999997</c:v>
                      </c:pt>
                      <c:pt idx="80">
                        <c:v>4441.2131499999996</c:v>
                      </c:pt>
                      <c:pt idx="81">
                        <c:v>7935.29115</c:v>
                      </c:pt>
                      <c:pt idx="82">
                        <c:v>37165.163800000002</c:v>
                      </c:pt>
                      <c:pt idx="83">
                        <c:v>11033.661700000001</c:v>
                      </c:pt>
                      <c:pt idx="84">
                        <c:v>39836.519</c:v>
                      </c:pt>
                      <c:pt idx="85">
                        <c:v>21098.554049999999</c:v>
                      </c:pt>
                      <c:pt idx="86">
                        <c:v>43578.939400000003</c:v>
                      </c:pt>
                      <c:pt idx="87">
                        <c:v>11073.175999999999</c:v>
                      </c:pt>
                      <c:pt idx="88">
                        <c:v>8026.6665999999996</c:v>
                      </c:pt>
                      <c:pt idx="89">
                        <c:v>11082.5772</c:v>
                      </c:pt>
                      <c:pt idx="90">
                        <c:v>2026.9740999999999</c:v>
                      </c:pt>
                      <c:pt idx="91">
                        <c:v>10942.13205</c:v>
                      </c:pt>
                      <c:pt idx="92">
                        <c:v>30184.936699999998</c:v>
                      </c:pt>
                      <c:pt idx="93">
                        <c:v>5729.0052999999998</c:v>
                      </c:pt>
                      <c:pt idx="94">
                        <c:v>47291.055</c:v>
                      </c:pt>
                      <c:pt idx="95">
                        <c:v>3766.8838000000001</c:v>
                      </c:pt>
                      <c:pt idx="96">
                        <c:v>12105.32</c:v>
                      </c:pt>
                      <c:pt idx="97">
                        <c:v>10226.2842</c:v>
                      </c:pt>
                      <c:pt idx="98">
                        <c:v>22412.648499999999</c:v>
                      </c:pt>
                      <c:pt idx="99">
                        <c:v>15820.699000000001</c:v>
                      </c:pt>
                      <c:pt idx="100">
                        <c:v>6186.1270000000004</c:v>
                      </c:pt>
                      <c:pt idx="101">
                        <c:v>3645.0893999999998</c:v>
                      </c:pt>
                      <c:pt idx="102">
                        <c:v>21344.846699999998</c:v>
                      </c:pt>
                      <c:pt idx="103">
                        <c:v>30942.191800000001</c:v>
                      </c:pt>
                      <c:pt idx="104">
                        <c:v>5003.8530000000001</c:v>
                      </c:pt>
                      <c:pt idx="105">
                        <c:v>17560.37975</c:v>
                      </c:pt>
                      <c:pt idx="106">
                        <c:v>2331.5189999999998</c:v>
                      </c:pt>
                      <c:pt idx="107">
                        <c:v>3877.3042500000001</c:v>
                      </c:pt>
                      <c:pt idx="108">
                        <c:v>2867.1196</c:v>
                      </c:pt>
                      <c:pt idx="109">
                        <c:v>47055.532099999997</c:v>
                      </c:pt>
                      <c:pt idx="110">
                        <c:v>10825.253699999999</c:v>
                      </c:pt>
                      <c:pt idx="111">
                        <c:v>11881.358</c:v>
                      </c:pt>
                      <c:pt idx="112">
                        <c:v>4646.759</c:v>
                      </c:pt>
                      <c:pt idx="113">
                        <c:v>2404.7338</c:v>
                      </c:pt>
                      <c:pt idx="114">
                        <c:v>11488.31695</c:v>
                      </c:pt>
                      <c:pt idx="115">
                        <c:v>30259.995559999999</c:v>
                      </c:pt>
                      <c:pt idx="116">
                        <c:v>11381.3254</c:v>
                      </c:pt>
                      <c:pt idx="117">
                        <c:v>19107.779600000002</c:v>
                      </c:pt>
                      <c:pt idx="118">
                        <c:v>8601.3292999999994</c:v>
                      </c:pt>
                      <c:pt idx="119">
                        <c:v>6686.4313000000002</c:v>
                      </c:pt>
                      <c:pt idx="120">
                        <c:v>7740.3370000000004</c:v>
                      </c:pt>
                      <c:pt idx="121">
                        <c:v>1705.6244999999999</c:v>
                      </c:pt>
                      <c:pt idx="122">
                        <c:v>2257.47525</c:v>
                      </c:pt>
                      <c:pt idx="123">
                        <c:v>39556.494500000001</c:v>
                      </c:pt>
                      <c:pt idx="124">
                        <c:v>10115.00885</c:v>
                      </c:pt>
                      <c:pt idx="125">
                        <c:v>3385.3991500000002</c:v>
                      </c:pt>
                      <c:pt idx="126">
                        <c:v>17081.080000000002</c:v>
                      </c:pt>
                      <c:pt idx="127">
                        <c:v>9634.5380000000005</c:v>
                      </c:pt>
                      <c:pt idx="128">
                        <c:v>32734.186300000001</c:v>
                      </c:pt>
                      <c:pt idx="129">
                        <c:v>6082.4049999999997</c:v>
                      </c:pt>
                      <c:pt idx="130">
                        <c:v>12815.444949999999</c:v>
                      </c:pt>
                      <c:pt idx="131">
                        <c:v>13616.3586</c:v>
                      </c:pt>
                      <c:pt idx="132">
                        <c:v>11163.567999999999</c:v>
                      </c:pt>
                      <c:pt idx="133">
                        <c:v>1632.5644500000001</c:v>
                      </c:pt>
                      <c:pt idx="134">
                        <c:v>2457.2111500000001</c:v>
                      </c:pt>
                      <c:pt idx="135">
                        <c:v>2155.6815000000001</c:v>
                      </c:pt>
                      <c:pt idx="136">
                        <c:v>1261.442</c:v>
                      </c:pt>
                      <c:pt idx="137">
                        <c:v>2045.68525</c:v>
                      </c:pt>
                      <c:pt idx="138">
                        <c:v>27322.73386</c:v>
                      </c:pt>
                      <c:pt idx="139">
                        <c:v>2166.732</c:v>
                      </c:pt>
                      <c:pt idx="140">
                        <c:v>27375.904780000001</c:v>
                      </c:pt>
                      <c:pt idx="141">
                        <c:v>3490.5491000000002</c:v>
                      </c:pt>
                      <c:pt idx="142">
                        <c:v>18972.494999999999</c:v>
                      </c:pt>
                      <c:pt idx="143">
                        <c:v>18157.876</c:v>
                      </c:pt>
                      <c:pt idx="144">
                        <c:v>20745.989099999999</c:v>
                      </c:pt>
                      <c:pt idx="145">
                        <c:v>5138.2566999999999</c:v>
                      </c:pt>
                      <c:pt idx="146">
                        <c:v>40720.551050000002</c:v>
                      </c:pt>
                      <c:pt idx="147">
                        <c:v>9877.6077000000005</c:v>
                      </c:pt>
                      <c:pt idx="148">
                        <c:v>10959.6947</c:v>
                      </c:pt>
                      <c:pt idx="149">
                        <c:v>1842.519</c:v>
                      </c:pt>
                      <c:pt idx="150">
                        <c:v>5125.2156999999997</c:v>
                      </c:pt>
                      <c:pt idx="151">
                        <c:v>7789.6350000000002</c:v>
                      </c:pt>
                      <c:pt idx="152">
                        <c:v>6334.3435499999996</c:v>
                      </c:pt>
                      <c:pt idx="153">
                        <c:v>19964.746299999999</c:v>
                      </c:pt>
                      <c:pt idx="154">
                        <c:v>7077.1894000000002</c:v>
                      </c:pt>
                      <c:pt idx="155">
                        <c:v>6948.7007999999996</c:v>
                      </c:pt>
                      <c:pt idx="156">
                        <c:v>21223.675800000001</c:v>
                      </c:pt>
                      <c:pt idx="157">
                        <c:v>15518.180249999999</c:v>
                      </c:pt>
                      <c:pt idx="158">
                        <c:v>36950.256699999998</c:v>
                      </c:pt>
                      <c:pt idx="159">
                        <c:v>19749.383379999999</c:v>
                      </c:pt>
                      <c:pt idx="160">
                        <c:v>21348.705999999998</c:v>
                      </c:pt>
                      <c:pt idx="161">
                        <c:v>36149.483500000002</c:v>
                      </c:pt>
                      <c:pt idx="162">
                        <c:v>10450.552</c:v>
                      </c:pt>
                      <c:pt idx="163">
                        <c:v>5152.134</c:v>
                      </c:pt>
                      <c:pt idx="164">
                        <c:v>5028.1466</c:v>
                      </c:pt>
                      <c:pt idx="165">
                        <c:v>10407.085849999999</c:v>
                      </c:pt>
                      <c:pt idx="166">
                        <c:v>4830.63</c:v>
                      </c:pt>
                      <c:pt idx="167">
                        <c:v>6128.79745</c:v>
                      </c:pt>
                      <c:pt idx="168">
                        <c:v>2719.2797500000001</c:v>
                      </c:pt>
                      <c:pt idx="169">
                        <c:v>4827.9049500000001</c:v>
                      </c:pt>
                      <c:pt idx="170">
                        <c:v>13405.390299999999</c:v>
                      </c:pt>
                      <c:pt idx="171">
                        <c:v>8116.68</c:v>
                      </c:pt>
                      <c:pt idx="172">
                        <c:v>1694.7963999999999</c:v>
                      </c:pt>
                      <c:pt idx="173">
                        <c:v>5246.0469999999996</c:v>
                      </c:pt>
                      <c:pt idx="174">
                        <c:v>2855.4375500000001</c:v>
                      </c:pt>
                      <c:pt idx="175">
                        <c:v>48824.45</c:v>
                      </c:pt>
                      <c:pt idx="176">
                        <c:v>6455.86265</c:v>
                      </c:pt>
                      <c:pt idx="177">
                        <c:v>10436.096</c:v>
                      </c:pt>
                      <c:pt idx="178">
                        <c:v>8823.2790000000005</c:v>
                      </c:pt>
                      <c:pt idx="179">
                        <c:v>8538.28845</c:v>
                      </c:pt>
                      <c:pt idx="180">
                        <c:v>11735.87905</c:v>
                      </c:pt>
                      <c:pt idx="181">
                        <c:v>1631.8212000000001</c:v>
                      </c:pt>
                      <c:pt idx="182">
                        <c:v>4005.4225000000001</c:v>
                      </c:pt>
                      <c:pt idx="183">
                        <c:v>7419.4778999999999</c:v>
                      </c:pt>
                      <c:pt idx="184">
                        <c:v>7731.4270999999999</c:v>
                      </c:pt>
                      <c:pt idx="185">
                        <c:v>43753.337050000002</c:v>
                      </c:pt>
                      <c:pt idx="186">
                        <c:v>3981.9767999999999</c:v>
                      </c:pt>
                      <c:pt idx="187">
                        <c:v>5325.6509999999998</c:v>
                      </c:pt>
                      <c:pt idx="188">
                        <c:v>6775.9610000000002</c:v>
                      </c:pt>
                      <c:pt idx="189">
                        <c:v>4922.9159</c:v>
                      </c:pt>
                      <c:pt idx="190">
                        <c:v>12557.605299999999</c:v>
                      </c:pt>
                      <c:pt idx="191">
                        <c:v>4883.866</c:v>
                      </c:pt>
                      <c:pt idx="192">
                        <c:v>2137.6536000000001</c:v>
                      </c:pt>
                      <c:pt idx="193">
                        <c:v>12044.342000000001</c:v>
                      </c:pt>
                      <c:pt idx="194">
                        <c:v>1137.4697000000001</c:v>
                      </c:pt>
                      <c:pt idx="195">
                        <c:v>1639.5631000000001</c:v>
                      </c:pt>
                      <c:pt idx="196">
                        <c:v>5649.7150000000001</c:v>
                      </c:pt>
                      <c:pt idx="197">
                        <c:v>8516.8289999999997</c:v>
                      </c:pt>
                      <c:pt idx="198">
                        <c:v>9644.2525000000005</c:v>
                      </c:pt>
                      <c:pt idx="199">
                        <c:v>14901.5167</c:v>
                      </c:pt>
                      <c:pt idx="200">
                        <c:v>2130.6759000000002</c:v>
                      </c:pt>
                      <c:pt idx="201">
                        <c:v>8871.1517000000003</c:v>
                      </c:pt>
                      <c:pt idx="202">
                        <c:v>13012.20865</c:v>
                      </c:pt>
                      <c:pt idx="203">
                        <c:v>37133.898200000003</c:v>
                      </c:pt>
                      <c:pt idx="204">
                        <c:v>7147.1049999999996</c:v>
                      </c:pt>
                      <c:pt idx="205">
                        <c:v>4337.7352000000001</c:v>
                      </c:pt>
                      <c:pt idx="206">
                        <c:v>11743.299000000001</c:v>
                      </c:pt>
                      <c:pt idx="207">
                        <c:v>20984.0936</c:v>
                      </c:pt>
                      <c:pt idx="208">
                        <c:v>13880.949000000001</c:v>
                      </c:pt>
                      <c:pt idx="209">
                        <c:v>6610.1097</c:v>
                      </c:pt>
                      <c:pt idx="210">
                        <c:v>1980.07</c:v>
                      </c:pt>
                      <c:pt idx="211">
                        <c:v>8162.7162500000004</c:v>
                      </c:pt>
                      <c:pt idx="212">
                        <c:v>3537.703</c:v>
                      </c:pt>
                      <c:pt idx="213">
                        <c:v>5002.7826999999997</c:v>
                      </c:pt>
                      <c:pt idx="214">
                        <c:v>8520.0259999999998</c:v>
                      </c:pt>
                      <c:pt idx="215">
                        <c:v>7371.7719999999999</c:v>
                      </c:pt>
                      <c:pt idx="216">
                        <c:v>10355.641</c:v>
                      </c:pt>
                      <c:pt idx="217">
                        <c:v>2483.7359999999999</c:v>
                      </c:pt>
                      <c:pt idx="218">
                        <c:v>3392.9767999999999</c:v>
                      </c:pt>
                      <c:pt idx="219">
                        <c:v>25081.76784</c:v>
                      </c:pt>
                      <c:pt idx="220">
                        <c:v>5012.4709999999995</c:v>
                      </c:pt>
                      <c:pt idx="221">
                        <c:v>10564.8845</c:v>
                      </c:pt>
                      <c:pt idx="222">
                        <c:v>5253.5240000000003</c:v>
                      </c:pt>
                      <c:pt idx="223">
                        <c:v>34779.614999999998</c:v>
                      </c:pt>
                      <c:pt idx="224">
                        <c:v>19515.5416</c:v>
                      </c:pt>
                      <c:pt idx="225">
                        <c:v>11987.1682</c:v>
                      </c:pt>
                      <c:pt idx="226">
                        <c:v>2689.4953999999998</c:v>
                      </c:pt>
                      <c:pt idx="227">
                        <c:v>24227.337240000001</c:v>
                      </c:pt>
                      <c:pt idx="228">
                        <c:v>7358.1756500000001</c:v>
                      </c:pt>
                      <c:pt idx="229">
                        <c:v>9225.2564000000002</c:v>
                      </c:pt>
                      <c:pt idx="230">
                        <c:v>7443.6430499999997</c:v>
                      </c:pt>
                      <c:pt idx="231">
                        <c:v>14001.286700000001</c:v>
                      </c:pt>
                      <c:pt idx="232">
                        <c:v>1727.7850000000001</c:v>
                      </c:pt>
                      <c:pt idx="233">
                        <c:v>12333.828</c:v>
                      </c:pt>
                      <c:pt idx="234">
                        <c:v>6710.1918999999998</c:v>
                      </c:pt>
                      <c:pt idx="235">
                        <c:v>19444.265800000001</c:v>
                      </c:pt>
                      <c:pt idx="236">
                        <c:v>1615.7666999999999</c:v>
                      </c:pt>
                      <c:pt idx="237">
                        <c:v>4463.2051000000001</c:v>
                      </c:pt>
                      <c:pt idx="238">
                        <c:v>17352.6803</c:v>
                      </c:pt>
                      <c:pt idx="239">
                        <c:v>7152.6714000000002</c:v>
                      </c:pt>
                      <c:pt idx="240">
                        <c:v>38511.628299999997</c:v>
                      </c:pt>
                      <c:pt idx="241">
                        <c:v>5354.0746499999996</c:v>
                      </c:pt>
                      <c:pt idx="242">
                        <c:v>35160.134570000002</c:v>
                      </c:pt>
                      <c:pt idx="243">
                        <c:v>7196.8670000000002</c:v>
                      </c:pt>
                      <c:pt idx="244">
                        <c:v>29523.1656</c:v>
                      </c:pt>
                      <c:pt idx="245">
                        <c:v>24476.478510000001</c:v>
                      </c:pt>
                      <c:pt idx="246">
                        <c:v>12648.7034</c:v>
                      </c:pt>
                      <c:pt idx="247">
                        <c:v>1986.9333999999999</c:v>
                      </c:pt>
                      <c:pt idx="248">
                        <c:v>1832.0940000000001</c:v>
                      </c:pt>
                      <c:pt idx="249">
                        <c:v>4040.55825</c:v>
                      </c:pt>
                      <c:pt idx="250">
                        <c:v>12829.455099999999</c:v>
                      </c:pt>
                      <c:pt idx="251">
                        <c:v>47305.305</c:v>
                      </c:pt>
                      <c:pt idx="252">
                        <c:v>44260.749900000003</c:v>
                      </c:pt>
                      <c:pt idx="253">
                        <c:v>4260.7439999999997</c:v>
                      </c:pt>
                      <c:pt idx="254">
                        <c:v>41097.161749999999</c:v>
                      </c:pt>
                      <c:pt idx="255">
                        <c:v>13047.332350000001</c:v>
                      </c:pt>
                      <c:pt idx="256">
                        <c:v>43921.183700000001</c:v>
                      </c:pt>
                      <c:pt idx="257">
                        <c:v>5400.9804999999997</c:v>
                      </c:pt>
                      <c:pt idx="258">
                        <c:v>11520.099850000001</c:v>
                      </c:pt>
                      <c:pt idx="259">
                        <c:v>33750.291799999999</c:v>
                      </c:pt>
                      <c:pt idx="260">
                        <c:v>11837.16</c:v>
                      </c:pt>
                      <c:pt idx="261">
                        <c:v>17085.267599999999</c:v>
                      </c:pt>
                      <c:pt idx="262">
                        <c:v>24869.836800000001</c:v>
                      </c:pt>
                      <c:pt idx="263">
                        <c:v>36219.405449999998</c:v>
                      </c:pt>
                      <c:pt idx="264">
                        <c:v>20462.997660000001</c:v>
                      </c:pt>
                      <c:pt idx="265">
                        <c:v>46151.124499999998</c:v>
                      </c:pt>
                      <c:pt idx="266">
                        <c:v>17179.522000000001</c:v>
                      </c:pt>
                      <c:pt idx="267">
                        <c:v>14590.63205</c:v>
                      </c:pt>
                      <c:pt idx="268">
                        <c:v>7441.0529999999999</c:v>
                      </c:pt>
                      <c:pt idx="269">
                        <c:v>9282.4806000000008</c:v>
                      </c:pt>
                      <c:pt idx="270">
                        <c:v>1719.4363000000001</c:v>
                      </c:pt>
                      <c:pt idx="271">
                        <c:v>42856.838000000003</c:v>
                      </c:pt>
                      <c:pt idx="272">
                        <c:v>7265.7025000000003</c:v>
                      </c:pt>
                      <c:pt idx="273">
                        <c:v>9617.6624499999998</c:v>
                      </c:pt>
                      <c:pt idx="274">
                        <c:v>2523.1695</c:v>
                      </c:pt>
                      <c:pt idx="275">
                        <c:v>9715.8410000000003</c:v>
                      </c:pt>
                      <c:pt idx="276">
                        <c:v>2803.69785</c:v>
                      </c:pt>
                      <c:pt idx="277">
                        <c:v>2150.4690000000001</c:v>
                      </c:pt>
                      <c:pt idx="278">
                        <c:v>12928.7911</c:v>
                      </c:pt>
                      <c:pt idx="279">
                        <c:v>9855.1314000000002</c:v>
                      </c:pt>
                      <c:pt idx="280">
                        <c:v>22331.566800000001</c:v>
                      </c:pt>
                      <c:pt idx="281">
                        <c:v>48549.178350000002</c:v>
                      </c:pt>
                      <c:pt idx="282">
                        <c:v>4237.12655</c:v>
                      </c:pt>
                      <c:pt idx="283">
                        <c:v>11879.10405</c:v>
                      </c:pt>
                      <c:pt idx="284">
                        <c:v>9625.92</c:v>
                      </c:pt>
                      <c:pt idx="285">
                        <c:v>7742.1098000000002</c:v>
                      </c:pt>
                      <c:pt idx="286">
                        <c:v>9432.9253000000008</c:v>
                      </c:pt>
                      <c:pt idx="287">
                        <c:v>14256.192800000001</c:v>
                      </c:pt>
                      <c:pt idx="288">
                        <c:v>47896.79135</c:v>
                      </c:pt>
                      <c:pt idx="289">
                        <c:v>25992.821039999999</c:v>
                      </c:pt>
                      <c:pt idx="290">
                        <c:v>3172.018</c:v>
                      </c:pt>
                      <c:pt idx="291">
                        <c:v>20277.807509999999</c:v>
                      </c:pt>
                      <c:pt idx="292">
                        <c:v>42112.2356</c:v>
                      </c:pt>
                      <c:pt idx="293">
                        <c:v>2156.7518</c:v>
                      </c:pt>
                      <c:pt idx="294">
                        <c:v>3906.127</c:v>
                      </c:pt>
                      <c:pt idx="295">
                        <c:v>1704.5681</c:v>
                      </c:pt>
                      <c:pt idx="296">
                        <c:v>16297.846</c:v>
                      </c:pt>
                      <c:pt idx="297">
                        <c:v>21978.676899999999</c:v>
                      </c:pt>
                      <c:pt idx="298">
                        <c:v>38746.355100000001</c:v>
                      </c:pt>
                      <c:pt idx="299">
                        <c:v>9249.4951999999994</c:v>
                      </c:pt>
                      <c:pt idx="300">
                        <c:v>6746.7425000000003</c:v>
                      </c:pt>
                      <c:pt idx="301">
                        <c:v>24873.384900000001</c:v>
                      </c:pt>
                      <c:pt idx="302">
                        <c:v>12265.5069</c:v>
                      </c:pt>
                      <c:pt idx="303">
                        <c:v>4349.4620000000004</c:v>
                      </c:pt>
                      <c:pt idx="304">
                        <c:v>12646.207</c:v>
                      </c:pt>
                      <c:pt idx="305">
                        <c:v>19442.353500000001</c:v>
                      </c:pt>
                      <c:pt idx="306">
                        <c:v>20177.671129999999</c:v>
                      </c:pt>
                      <c:pt idx="307">
                        <c:v>4151.0286999999998</c:v>
                      </c:pt>
                      <c:pt idx="308">
                        <c:v>11944.594349999999</c:v>
                      </c:pt>
                      <c:pt idx="309">
                        <c:v>7749.1563999999998</c:v>
                      </c:pt>
                      <c:pt idx="310">
                        <c:v>8444.4740000000002</c:v>
                      </c:pt>
                      <c:pt idx="311">
                        <c:v>1737.376</c:v>
                      </c:pt>
                      <c:pt idx="312">
                        <c:v>42124.515299999999</c:v>
                      </c:pt>
                      <c:pt idx="313">
                        <c:v>8124.4084000000003</c:v>
                      </c:pt>
                      <c:pt idx="314">
                        <c:v>34838.873</c:v>
                      </c:pt>
                      <c:pt idx="315">
                        <c:v>9722.7695000000003</c:v>
                      </c:pt>
                      <c:pt idx="316">
                        <c:v>8835.2649500000007</c:v>
                      </c:pt>
                      <c:pt idx="317">
                        <c:v>10435.06525</c:v>
                      </c:pt>
                      <c:pt idx="318">
                        <c:v>7421.1945500000002</c:v>
                      </c:pt>
                      <c:pt idx="319">
                        <c:v>4667.6076499999999</c:v>
                      </c:pt>
                      <c:pt idx="320">
                        <c:v>4894.7533000000003</c:v>
                      </c:pt>
                      <c:pt idx="321">
                        <c:v>24671.663339999999</c:v>
                      </c:pt>
                      <c:pt idx="322">
                        <c:v>35491.64</c:v>
                      </c:pt>
                      <c:pt idx="323">
                        <c:v>11566.30055</c:v>
                      </c:pt>
                      <c:pt idx="324">
                        <c:v>2866.0909999999999</c:v>
                      </c:pt>
                      <c:pt idx="325">
                        <c:v>6600.2059499999996</c:v>
                      </c:pt>
                      <c:pt idx="326">
                        <c:v>3561.8888999999999</c:v>
                      </c:pt>
                      <c:pt idx="327">
                        <c:v>42760.502200000003</c:v>
                      </c:pt>
                      <c:pt idx="328">
                        <c:v>47928.03</c:v>
                      </c:pt>
                      <c:pt idx="329">
                        <c:v>9144.5650000000005</c:v>
                      </c:pt>
                      <c:pt idx="330">
                        <c:v>48517.563150000002</c:v>
                      </c:pt>
                      <c:pt idx="331">
                        <c:v>24393.6224</c:v>
                      </c:pt>
                      <c:pt idx="332">
                        <c:v>13429.035400000001</c:v>
                      </c:pt>
                      <c:pt idx="333">
                        <c:v>11658.379150000001</c:v>
                      </c:pt>
                      <c:pt idx="334">
                        <c:v>19144.576519999999</c:v>
                      </c:pt>
                      <c:pt idx="335">
                        <c:v>13822.803</c:v>
                      </c:pt>
                      <c:pt idx="336">
                        <c:v>12142.578600000001</c:v>
                      </c:pt>
                      <c:pt idx="337">
                        <c:v>13937.666499999999</c:v>
                      </c:pt>
                      <c:pt idx="338">
                        <c:v>41919.097000000002</c:v>
                      </c:pt>
                      <c:pt idx="339">
                        <c:v>8232.6388000000006</c:v>
                      </c:pt>
                      <c:pt idx="340">
                        <c:v>18955.220170000001</c:v>
                      </c:pt>
                      <c:pt idx="341">
                        <c:v>13352.0998</c:v>
                      </c:pt>
                      <c:pt idx="342">
                        <c:v>13217.094499999999</c:v>
                      </c:pt>
                      <c:pt idx="343">
                        <c:v>13981.850350000001</c:v>
                      </c:pt>
                      <c:pt idx="344">
                        <c:v>10977.2063</c:v>
                      </c:pt>
                      <c:pt idx="345">
                        <c:v>6184.2993999999999</c:v>
                      </c:pt>
                      <c:pt idx="346">
                        <c:v>4889.9994999999999</c:v>
                      </c:pt>
                      <c:pt idx="347">
                        <c:v>8334.4575499999992</c:v>
                      </c:pt>
                      <c:pt idx="348">
                        <c:v>5478.0367999999999</c:v>
                      </c:pt>
                      <c:pt idx="349">
                        <c:v>1635.7336499999999</c:v>
                      </c:pt>
                      <c:pt idx="350">
                        <c:v>11830.6072</c:v>
                      </c:pt>
                      <c:pt idx="351">
                        <c:v>8932.0840000000007</c:v>
                      </c:pt>
                      <c:pt idx="352">
                        <c:v>3554.203</c:v>
                      </c:pt>
                      <c:pt idx="353">
                        <c:v>12404.8791</c:v>
                      </c:pt>
                      <c:pt idx="354">
                        <c:v>14133.03775</c:v>
                      </c:pt>
                      <c:pt idx="355">
                        <c:v>24603.04837</c:v>
                      </c:pt>
                      <c:pt idx="356">
                        <c:v>8944.1151000000009</c:v>
                      </c:pt>
                      <c:pt idx="357">
                        <c:v>9620.3307000000004</c:v>
                      </c:pt>
                      <c:pt idx="358">
                        <c:v>1837.2819</c:v>
                      </c:pt>
                      <c:pt idx="359">
                        <c:v>1607.5101</c:v>
                      </c:pt>
                      <c:pt idx="360">
                        <c:v>10043.249</c:v>
                      </c:pt>
                      <c:pt idx="361">
                        <c:v>4751.07</c:v>
                      </c:pt>
                      <c:pt idx="362">
                        <c:v>13844.505999999999</c:v>
                      </c:pt>
                      <c:pt idx="363">
                        <c:v>2597.779</c:v>
                      </c:pt>
                      <c:pt idx="364">
                        <c:v>3180.5101</c:v>
                      </c:pt>
                      <c:pt idx="365">
                        <c:v>9778.3472000000002</c:v>
                      </c:pt>
                      <c:pt idx="366">
                        <c:v>13430.264999999999</c:v>
                      </c:pt>
                      <c:pt idx="367">
                        <c:v>8017.0611500000005</c:v>
                      </c:pt>
                      <c:pt idx="368">
                        <c:v>8116.2688500000004</c:v>
                      </c:pt>
                      <c:pt idx="369">
                        <c:v>3481.8679999999999</c:v>
                      </c:pt>
                      <c:pt idx="370">
                        <c:v>13415.0381</c:v>
                      </c:pt>
                      <c:pt idx="371">
                        <c:v>12029.286700000001</c:v>
                      </c:pt>
                      <c:pt idx="372">
                        <c:v>7639.4174499999999</c:v>
                      </c:pt>
                      <c:pt idx="373">
                        <c:v>36085.218999999997</c:v>
                      </c:pt>
                      <c:pt idx="374">
                        <c:v>1391.5287000000001</c:v>
                      </c:pt>
                      <c:pt idx="375">
                        <c:v>18033.9679</c:v>
                      </c:pt>
                      <c:pt idx="376">
                        <c:v>21659.930100000001</c:v>
                      </c:pt>
                      <c:pt idx="377">
                        <c:v>38126.246500000001</c:v>
                      </c:pt>
                      <c:pt idx="378">
                        <c:v>16455.707849999999</c:v>
                      </c:pt>
                      <c:pt idx="379">
                        <c:v>27000.98473</c:v>
                      </c:pt>
                      <c:pt idx="380">
                        <c:v>15006.579449999999</c:v>
                      </c:pt>
                      <c:pt idx="381">
                        <c:v>42303.692150000003</c:v>
                      </c:pt>
                      <c:pt idx="382">
                        <c:v>20781.48892</c:v>
                      </c:pt>
                      <c:pt idx="383">
                        <c:v>5846.9175999999998</c:v>
                      </c:pt>
                      <c:pt idx="384">
                        <c:v>8302.5356499999998</c:v>
                      </c:pt>
                      <c:pt idx="385">
                        <c:v>1261.8589999999999</c:v>
                      </c:pt>
                      <c:pt idx="386">
                        <c:v>11856.4115</c:v>
                      </c:pt>
                      <c:pt idx="387">
                        <c:v>30284.642940000002</c:v>
                      </c:pt>
                      <c:pt idx="388">
                        <c:v>3176.8159000000001</c:v>
                      </c:pt>
                      <c:pt idx="389">
                        <c:v>4618.0798999999997</c:v>
                      </c:pt>
                      <c:pt idx="390">
                        <c:v>10736.87075</c:v>
                      </c:pt>
                      <c:pt idx="391">
                        <c:v>2138.0707000000002</c:v>
                      </c:pt>
                      <c:pt idx="392">
                        <c:v>8964.0605500000001</c:v>
                      </c:pt>
                      <c:pt idx="393">
                        <c:v>9290.1394999999993</c:v>
                      </c:pt>
                      <c:pt idx="394">
                        <c:v>9411.0049999999992</c:v>
                      </c:pt>
                      <c:pt idx="395">
                        <c:v>7526.7064499999997</c:v>
                      </c:pt>
                      <c:pt idx="396">
                        <c:v>8522.0030000000006</c:v>
                      </c:pt>
                      <c:pt idx="397">
                        <c:v>16586.49771</c:v>
                      </c:pt>
                      <c:pt idx="398">
                        <c:v>14988.432000000001</c:v>
                      </c:pt>
                      <c:pt idx="399">
                        <c:v>1631.6683</c:v>
                      </c:pt>
                      <c:pt idx="400">
                        <c:v>9264.7970000000005</c:v>
                      </c:pt>
                      <c:pt idx="401">
                        <c:v>8083.9197999999997</c:v>
                      </c:pt>
                      <c:pt idx="402">
                        <c:v>14692.66935</c:v>
                      </c:pt>
                      <c:pt idx="403">
                        <c:v>10269.459999999999</c:v>
                      </c:pt>
                      <c:pt idx="404">
                        <c:v>3260.1990000000001</c:v>
                      </c:pt>
                      <c:pt idx="405">
                        <c:v>11396.9002</c:v>
                      </c:pt>
                      <c:pt idx="406">
                        <c:v>4185.0978999999998</c:v>
                      </c:pt>
                      <c:pt idx="407">
                        <c:v>8539.6710000000003</c:v>
                      </c:pt>
                      <c:pt idx="408">
                        <c:v>6652.5288</c:v>
                      </c:pt>
                      <c:pt idx="409">
                        <c:v>4074.4537</c:v>
                      </c:pt>
                      <c:pt idx="410">
                        <c:v>1621.3402000000001</c:v>
                      </c:pt>
                      <c:pt idx="411">
                        <c:v>19594.809649999999</c:v>
                      </c:pt>
                      <c:pt idx="412">
                        <c:v>14455.644050000001</c:v>
                      </c:pt>
                      <c:pt idx="413">
                        <c:v>5080.0959999999995</c:v>
                      </c:pt>
                      <c:pt idx="414">
                        <c:v>2134.9014999999999</c:v>
                      </c:pt>
                      <c:pt idx="415">
                        <c:v>7345.7266</c:v>
                      </c:pt>
                      <c:pt idx="416">
                        <c:v>9140.9509999999991</c:v>
                      </c:pt>
                      <c:pt idx="417">
                        <c:v>18608.261999999999</c:v>
                      </c:pt>
                      <c:pt idx="418">
                        <c:v>14418.2804</c:v>
                      </c:pt>
                      <c:pt idx="419">
                        <c:v>28950.4692</c:v>
                      </c:pt>
                      <c:pt idx="420">
                        <c:v>46889.261200000001</c:v>
                      </c:pt>
                      <c:pt idx="421">
                        <c:v>46599.108399999997</c:v>
                      </c:pt>
                      <c:pt idx="422">
                        <c:v>39125.332249999999</c:v>
                      </c:pt>
                      <c:pt idx="423">
                        <c:v>2727.3951000000002</c:v>
                      </c:pt>
                      <c:pt idx="424">
                        <c:v>8968.33</c:v>
                      </c:pt>
                      <c:pt idx="425">
                        <c:v>9788.8659000000007</c:v>
                      </c:pt>
                      <c:pt idx="426">
                        <c:v>6555.07035</c:v>
                      </c:pt>
                      <c:pt idx="427">
                        <c:v>7323.7348190000002</c:v>
                      </c:pt>
                      <c:pt idx="428">
                        <c:v>3167.4558499999998</c:v>
                      </c:pt>
                      <c:pt idx="429">
                        <c:v>18804.752400000001</c:v>
                      </c:pt>
                      <c:pt idx="430">
                        <c:v>23082.955330000001</c:v>
                      </c:pt>
                      <c:pt idx="431">
                        <c:v>4906.4096499999996</c:v>
                      </c:pt>
                      <c:pt idx="432">
                        <c:v>5969.723</c:v>
                      </c:pt>
                      <c:pt idx="433">
                        <c:v>12638.195</c:v>
                      </c:pt>
                      <c:pt idx="434">
                        <c:v>4243.5900499999998</c:v>
                      </c:pt>
                      <c:pt idx="435">
                        <c:v>13919.822899999999</c:v>
                      </c:pt>
                      <c:pt idx="436">
                        <c:v>2254.7966999999999</c:v>
                      </c:pt>
                      <c:pt idx="437">
                        <c:v>5926.8459999999995</c:v>
                      </c:pt>
                      <c:pt idx="438">
                        <c:v>12592.5345</c:v>
                      </c:pt>
                      <c:pt idx="439">
                        <c:v>2897.3235</c:v>
                      </c:pt>
                      <c:pt idx="440">
                        <c:v>4738.2682000000004</c:v>
                      </c:pt>
                      <c:pt idx="441">
                        <c:v>37079.372000000003</c:v>
                      </c:pt>
                      <c:pt idx="442">
                        <c:v>1149.3959</c:v>
                      </c:pt>
                      <c:pt idx="443">
                        <c:v>28287.897659999999</c:v>
                      </c:pt>
                      <c:pt idx="444">
                        <c:v>26109.32905</c:v>
                      </c:pt>
                      <c:pt idx="445">
                        <c:v>7345.0839999999998</c:v>
                      </c:pt>
                      <c:pt idx="446">
                        <c:v>12730.999599999999</c:v>
                      </c:pt>
                      <c:pt idx="447">
                        <c:v>11454.021500000001</c:v>
                      </c:pt>
                      <c:pt idx="448">
                        <c:v>5910.9440000000004</c:v>
                      </c:pt>
                      <c:pt idx="449">
                        <c:v>4762.3289999999997</c:v>
                      </c:pt>
                      <c:pt idx="450">
                        <c:v>7512.2669999999998</c:v>
                      </c:pt>
                      <c:pt idx="451">
                        <c:v>4032.2406999999998</c:v>
                      </c:pt>
                      <c:pt idx="452">
                        <c:v>1969.614</c:v>
                      </c:pt>
                      <c:pt idx="453">
                        <c:v>1769.5316499999999</c:v>
                      </c:pt>
                      <c:pt idx="454">
                        <c:v>4686.3887000000004</c:v>
                      </c:pt>
                      <c:pt idx="455">
                        <c:v>21797.000400000001</c:v>
                      </c:pt>
                      <c:pt idx="456">
                        <c:v>11881.9696</c:v>
                      </c:pt>
                      <c:pt idx="457">
                        <c:v>11840.77505</c:v>
                      </c:pt>
                      <c:pt idx="458">
                        <c:v>10601.412</c:v>
                      </c:pt>
                      <c:pt idx="459">
                        <c:v>7682.67</c:v>
                      </c:pt>
                      <c:pt idx="460">
                        <c:v>10381.4787</c:v>
                      </c:pt>
                      <c:pt idx="461">
                        <c:v>22144.031999999999</c:v>
                      </c:pt>
                      <c:pt idx="462">
                        <c:v>15230.324049999999</c:v>
                      </c:pt>
                      <c:pt idx="463">
                        <c:v>11165.417649999999</c:v>
                      </c:pt>
                      <c:pt idx="464">
                        <c:v>1632.0362500000001</c:v>
                      </c:pt>
                      <c:pt idx="465">
                        <c:v>19521.968199999999</c:v>
                      </c:pt>
                      <c:pt idx="466">
                        <c:v>13224.692999999999</c:v>
                      </c:pt>
                      <c:pt idx="467">
                        <c:v>12643.3778</c:v>
                      </c:pt>
                      <c:pt idx="468">
                        <c:v>23288.928400000001</c:v>
                      </c:pt>
                      <c:pt idx="469">
                        <c:v>2201.0971</c:v>
                      </c:pt>
                      <c:pt idx="470">
                        <c:v>2497.0383000000002</c:v>
                      </c:pt>
                      <c:pt idx="471">
                        <c:v>2203.4718499999999</c:v>
                      </c:pt>
                      <c:pt idx="472">
                        <c:v>1744.4649999999999</c:v>
                      </c:pt>
                      <c:pt idx="473">
                        <c:v>20878.78443</c:v>
                      </c:pt>
                      <c:pt idx="474">
                        <c:v>25382.296999999999</c:v>
                      </c:pt>
                      <c:pt idx="475">
                        <c:v>28868.6639</c:v>
                      </c:pt>
                      <c:pt idx="476">
                        <c:v>35147.528480000001</c:v>
                      </c:pt>
                      <c:pt idx="477">
                        <c:v>2534.3937500000002</c:v>
                      </c:pt>
                      <c:pt idx="478">
                        <c:v>1534.3045</c:v>
                      </c:pt>
                      <c:pt idx="479">
                        <c:v>1824.2854</c:v>
                      </c:pt>
                      <c:pt idx="480">
                        <c:v>15555.188749999999</c:v>
                      </c:pt>
                      <c:pt idx="481">
                        <c:v>9304.7019</c:v>
                      </c:pt>
                      <c:pt idx="482">
                        <c:v>1622.1885</c:v>
                      </c:pt>
                      <c:pt idx="483">
                        <c:v>9880.0679999999993</c:v>
                      </c:pt>
                      <c:pt idx="484">
                        <c:v>9563.0290000000005</c:v>
                      </c:pt>
                      <c:pt idx="485">
                        <c:v>4347.0233500000004</c:v>
                      </c:pt>
                      <c:pt idx="486">
                        <c:v>12475.3513</c:v>
                      </c:pt>
                      <c:pt idx="487">
                        <c:v>1253.9359999999999</c:v>
                      </c:pt>
                      <c:pt idx="488">
                        <c:v>48885.135609999998</c:v>
                      </c:pt>
                      <c:pt idx="489">
                        <c:v>10461.9794</c:v>
                      </c:pt>
                      <c:pt idx="490">
                        <c:v>1748.7739999999999</c:v>
                      </c:pt>
                      <c:pt idx="491">
                        <c:v>24513.091260000001</c:v>
                      </c:pt>
                      <c:pt idx="492">
                        <c:v>2196.4731999999999</c:v>
                      </c:pt>
                      <c:pt idx="493">
                        <c:v>12574.049000000001</c:v>
                      </c:pt>
                      <c:pt idx="494">
                        <c:v>17942.106</c:v>
                      </c:pt>
                      <c:pt idx="495">
                        <c:v>1967.0227</c:v>
                      </c:pt>
                      <c:pt idx="496">
                        <c:v>4931.6469999999999</c:v>
                      </c:pt>
                      <c:pt idx="497">
                        <c:v>8027.9679999999998</c:v>
                      </c:pt>
                      <c:pt idx="498">
                        <c:v>8211.1002000000008</c:v>
                      </c:pt>
                      <c:pt idx="499">
                        <c:v>21259.377949999998</c:v>
                      </c:pt>
                      <c:pt idx="500">
                        <c:v>2464.6188000000002</c:v>
                      </c:pt>
                      <c:pt idx="501">
                        <c:v>16115.3045</c:v>
                      </c:pt>
                      <c:pt idx="502">
                        <c:v>21472.478800000001</c:v>
                      </c:pt>
                      <c:pt idx="503">
                        <c:v>33900.652999999998</c:v>
                      </c:pt>
                      <c:pt idx="504">
                        <c:v>6875.9610000000002</c:v>
                      </c:pt>
                      <c:pt idx="505">
                        <c:v>6940.90985</c:v>
                      </c:pt>
                      <c:pt idx="506">
                        <c:v>4571.4130500000001</c:v>
                      </c:pt>
                      <c:pt idx="507">
                        <c:v>4536.259</c:v>
                      </c:pt>
                      <c:pt idx="508">
                        <c:v>36397.576000000001</c:v>
                      </c:pt>
                      <c:pt idx="509">
                        <c:v>18765.87545</c:v>
                      </c:pt>
                      <c:pt idx="510">
                        <c:v>11272.331389999999</c:v>
                      </c:pt>
                      <c:pt idx="511">
                        <c:v>1731.6769999999999</c:v>
                      </c:pt>
                      <c:pt idx="512">
                        <c:v>1163.4627</c:v>
                      </c:pt>
                      <c:pt idx="513">
                        <c:v>19496.71917</c:v>
                      </c:pt>
                      <c:pt idx="514">
                        <c:v>7201.7008500000002</c:v>
                      </c:pt>
                      <c:pt idx="515">
                        <c:v>5425.0233500000004</c:v>
                      </c:pt>
                      <c:pt idx="516">
                        <c:v>28101.333050000001</c:v>
                      </c:pt>
                      <c:pt idx="517">
                        <c:v>12981.3457</c:v>
                      </c:pt>
                      <c:pt idx="518">
                        <c:v>43896.376300000004</c:v>
                      </c:pt>
                      <c:pt idx="519">
                        <c:v>4239.8926499999998</c:v>
                      </c:pt>
                      <c:pt idx="520">
                        <c:v>13143.336649999999</c:v>
                      </c:pt>
                      <c:pt idx="521">
                        <c:v>7050.0213000000003</c:v>
                      </c:pt>
                      <c:pt idx="522">
                        <c:v>9377.9046999999991</c:v>
                      </c:pt>
                      <c:pt idx="523">
                        <c:v>22395.74424</c:v>
                      </c:pt>
                      <c:pt idx="524">
                        <c:v>10325.206</c:v>
                      </c:pt>
                      <c:pt idx="525">
                        <c:v>12629.1656</c:v>
                      </c:pt>
                      <c:pt idx="526">
                        <c:v>10795.937330000001</c:v>
                      </c:pt>
                      <c:pt idx="527">
                        <c:v>11411.684999999999</c:v>
                      </c:pt>
                      <c:pt idx="528">
                        <c:v>10600.5483</c:v>
                      </c:pt>
                      <c:pt idx="529">
                        <c:v>2205.9807999999998</c:v>
                      </c:pt>
                      <c:pt idx="530">
                        <c:v>1629.8335</c:v>
                      </c:pt>
                      <c:pt idx="531">
                        <c:v>2007.9449999999999</c:v>
                      </c:pt>
                      <c:pt idx="532">
                        <c:v>29141.3603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B4F-4CDC-B40D-68E1728A38AD}"/>
                  </c:ext>
                </c:extLst>
              </c15:ser>
            </c15:filteredScatterSeries>
          </c:ext>
        </c:extLst>
      </c:scatterChart>
      <c:valAx>
        <c:axId val="117220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2136256"/>
        <c:crosses val="autoZero"/>
        <c:crossBetween val="midCat"/>
      </c:valAx>
      <c:valAx>
        <c:axId val="20421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220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Dane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'Arkusz ogólny'!$B$3:$B$535</c:f>
              <c:numCache>
                <c:formatCode>General</c:formatCode>
                <c:ptCount val="533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42</c:v>
                </c:pt>
                <c:pt idx="500">
                  <c:v>24</c:v>
                </c:pt>
                <c:pt idx="501">
                  <c:v>29</c:v>
                </c:pt>
                <c:pt idx="502">
                  <c:v>32</c:v>
                </c:pt>
                <c:pt idx="503">
                  <c:v>25</c:v>
                </c:pt>
                <c:pt idx="504">
                  <c:v>41</c:v>
                </c:pt>
                <c:pt idx="505">
                  <c:v>42</c:v>
                </c:pt>
                <c:pt idx="506">
                  <c:v>33</c:v>
                </c:pt>
                <c:pt idx="507">
                  <c:v>34</c:v>
                </c:pt>
                <c:pt idx="508">
                  <c:v>19</c:v>
                </c:pt>
                <c:pt idx="509">
                  <c:v>30</c:v>
                </c:pt>
                <c:pt idx="510">
                  <c:v>18</c:v>
                </c:pt>
                <c:pt idx="511">
                  <c:v>19</c:v>
                </c:pt>
                <c:pt idx="512">
                  <c:v>18</c:v>
                </c:pt>
                <c:pt idx="513">
                  <c:v>35</c:v>
                </c:pt>
                <c:pt idx="514">
                  <c:v>39</c:v>
                </c:pt>
                <c:pt idx="515">
                  <c:v>31</c:v>
                </c:pt>
                <c:pt idx="516">
                  <c:v>62</c:v>
                </c:pt>
                <c:pt idx="517">
                  <c:v>62</c:v>
                </c:pt>
                <c:pt idx="518">
                  <c:v>42</c:v>
                </c:pt>
                <c:pt idx="519">
                  <c:v>31</c:v>
                </c:pt>
                <c:pt idx="520">
                  <c:v>61</c:v>
                </c:pt>
                <c:pt idx="521">
                  <c:v>42</c:v>
                </c:pt>
                <c:pt idx="522">
                  <c:v>51</c:v>
                </c:pt>
                <c:pt idx="523">
                  <c:v>23</c:v>
                </c:pt>
                <c:pt idx="524">
                  <c:v>52</c:v>
                </c:pt>
                <c:pt idx="525">
                  <c:v>57</c:v>
                </c:pt>
                <c:pt idx="526">
                  <c:v>23</c:v>
                </c:pt>
                <c:pt idx="527">
                  <c:v>52</c:v>
                </c:pt>
                <c:pt idx="528">
                  <c:v>50</c:v>
                </c:pt>
                <c:pt idx="529">
                  <c:v>18</c:v>
                </c:pt>
                <c:pt idx="530">
                  <c:v>18</c:v>
                </c:pt>
                <c:pt idx="531">
                  <c:v>21</c:v>
                </c:pt>
                <c:pt idx="532">
                  <c:v>61</c:v>
                </c:pt>
              </c:numCache>
            </c:numRef>
          </c:xVal>
          <c:yVal>
            <c:numRef>
              <c:f>'Arkusz ogólny'!$K$3:$K$535</c:f>
              <c:numCache>
                <c:formatCode>0.0000</c:formatCode>
                <c:ptCount val="533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21259.377949999998</c:v>
                </c:pt>
                <c:pt idx="500">
                  <c:v>2464.6188000000002</c:v>
                </c:pt>
                <c:pt idx="501">
                  <c:v>16115.3045</c:v>
                </c:pt>
                <c:pt idx="502">
                  <c:v>21472.478800000001</c:v>
                </c:pt>
                <c:pt idx="503">
                  <c:v>33900.652999999998</c:v>
                </c:pt>
                <c:pt idx="504">
                  <c:v>6875.9610000000002</c:v>
                </c:pt>
                <c:pt idx="505">
                  <c:v>6940.90985</c:v>
                </c:pt>
                <c:pt idx="506">
                  <c:v>4571.4130500000001</c:v>
                </c:pt>
                <c:pt idx="507">
                  <c:v>4536.259</c:v>
                </c:pt>
                <c:pt idx="508">
                  <c:v>36397.576000000001</c:v>
                </c:pt>
                <c:pt idx="509">
                  <c:v>18765.87545</c:v>
                </c:pt>
                <c:pt idx="510">
                  <c:v>11272.331389999999</c:v>
                </c:pt>
                <c:pt idx="511">
                  <c:v>1731.6769999999999</c:v>
                </c:pt>
                <c:pt idx="512">
                  <c:v>1163.4627</c:v>
                </c:pt>
                <c:pt idx="513">
                  <c:v>19496.71917</c:v>
                </c:pt>
                <c:pt idx="514">
                  <c:v>7201.7008500000002</c:v>
                </c:pt>
                <c:pt idx="515">
                  <c:v>5425.0233500000004</c:v>
                </c:pt>
                <c:pt idx="516">
                  <c:v>28101.333050000001</c:v>
                </c:pt>
                <c:pt idx="517">
                  <c:v>12981.3457</c:v>
                </c:pt>
                <c:pt idx="518">
                  <c:v>43896.376300000004</c:v>
                </c:pt>
                <c:pt idx="519">
                  <c:v>4239.8926499999998</c:v>
                </c:pt>
                <c:pt idx="520">
                  <c:v>13143.336649999999</c:v>
                </c:pt>
                <c:pt idx="521">
                  <c:v>7050.0213000000003</c:v>
                </c:pt>
                <c:pt idx="522">
                  <c:v>9377.9046999999991</c:v>
                </c:pt>
                <c:pt idx="523">
                  <c:v>22395.74424</c:v>
                </c:pt>
                <c:pt idx="524">
                  <c:v>10325.206</c:v>
                </c:pt>
                <c:pt idx="525">
                  <c:v>12629.1656</c:v>
                </c:pt>
                <c:pt idx="526">
                  <c:v>10795.937330000001</c:v>
                </c:pt>
                <c:pt idx="527">
                  <c:v>11411.684999999999</c:v>
                </c:pt>
                <c:pt idx="528">
                  <c:v>10600.5483</c:v>
                </c:pt>
                <c:pt idx="529">
                  <c:v>2205.9807999999998</c:v>
                </c:pt>
                <c:pt idx="530">
                  <c:v>1629.8335</c:v>
                </c:pt>
                <c:pt idx="531">
                  <c:v>2007.9449999999999</c:v>
                </c:pt>
                <c:pt idx="532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A-472F-96FA-F14C1C6B7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64271"/>
        <c:axId val="2104842080"/>
      </c:scatterChart>
      <c:valAx>
        <c:axId val="11906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4842080"/>
        <c:crosses val="autoZero"/>
        <c:crossBetween val="midCat"/>
      </c:valAx>
      <c:valAx>
        <c:axId val="21048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06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Dane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Palacze!$B$3:$B$112</c:f>
              <c:numCache>
                <c:formatCode>General</c:formatCode>
                <c:ptCount val="110"/>
                <c:pt idx="0">
                  <c:v>19</c:v>
                </c:pt>
                <c:pt idx="1">
                  <c:v>62</c:v>
                </c:pt>
                <c:pt idx="2">
                  <c:v>27</c:v>
                </c:pt>
                <c:pt idx="3">
                  <c:v>30</c:v>
                </c:pt>
                <c:pt idx="4">
                  <c:v>34</c:v>
                </c:pt>
                <c:pt idx="5">
                  <c:v>31</c:v>
                </c:pt>
                <c:pt idx="6">
                  <c:v>22</c:v>
                </c:pt>
                <c:pt idx="7">
                  <c:v>28</c:v>
                </c:pt>
                <c:pt idx="8">
                  <c:v>35</c:v>
                </c:pt>
                <c:pt idx="9">
                  <c:v>60</c:v>
                </c:pt>
                <c:pt idx="10">
                  <c:v>36</c:v>
                </c:pt>
                <c:pt idx="11">
                  <c:v>48</c:v>
                </c:pt>
                <c:pt idx="12">
                  <c:v>36</c:v>
                </c:pt>
                <c:pt idx="13">
                  <c:v>58</c:v>
                </c:pt>
                <c:pt idx="14">
                  <c:v>18</c:v>
                </c:pt>
                <c:pt idx="15">
                  <c:v>53</c:v>
                </c:pt>
                <c:pt idx="16">
                  <c:v>20</c:v>
                </c:pt>
                <c:pt idx="17">
                  <c:v>28</c:v>
                </c:pt>
                <c:pt idx="18">
                  <c:v>27</c:v>
                </c:pt>
                <c:pt idx="19">
                  <c:v>22</c:v>
                </c:pt>
                <c:pt idx="20">
                  <c:v>37</c:v>
                </c:pt>
                <c:pt idx="21">
                  <c:v>45</c:v>
                </c:pt>
                <c:pt idx="22">
                  <c:v>57</c:v>
                </c:pt>
                <c:pt idx="23">
                  <c:v>59</c:v>
                </c:pt>
                <c:pt idx="24">
                  <c:v>64</c:v>
                </c:pt>
                <c:pt idx="25">
                  <c:v>56</c:v>
                </c:pt>
                <c:pt idx="26">
                  <c:v>38</c:v>
                </c:pt>
                <c:pt idx="27">
                  <c:v>61</c:v>
                </c:pt>
                <c:pt idx="28">
                  <c:v>20</c:v>
                </c:pt>
                <c:pt idx="29">
                  <c:v>63</c:v>
                </c:pt>
                <c:pt idx="30">
                  <c:v>29</c:v>
                </c:pt>
                <c:pt idx="31">
                  <c:v>44</c:v>
                </c:pt>
                <c:pt idx="32">
                  <c:v>19</c:v>
                </c:pt>
                <c:pt idx="33">
                  <c:v>32</c:v>
                </c:pt>
                <c:pt idx="34">
                  <c:v>34</c:v>
                </c:pt>
                <c:pt idx="35">
                  <c:v>30</c:v>
                </c:pt>
                <c:pt idx="36">
                  <c:v>46</c:v>
                </c:pt>
                <c:pt idx="37">
                  <c:v>42</c:v>
                </c:pt>
                <c:pt idx="38">
                  <c:v>48</c:v>
                </c:pt>
                <c:pt idx="39">
                  <c:v>18</c:v>
                </c:pt>
                <c:pt idx="40">
                  <c:v>30</c:v>
                </c:pt>
                <c:pt idx="41">
                  <c:v>42</c:v>
                </c:pt>
                <c:pt idx="42">
                  <c:v>18</c:v>
                </c:pt>
                <c:pt idx="43">
                  <c:v>63</c:v>
                </c:pt>
                <c:pt idx="44">
                  <c:v>36</c:v>
                </c:pt>
                <c:pt idx="45">
                  <c:v>27</c:v>
                </c:pt>
                <c:pt idx="46">
                  <c:v>35</c:v>
                </c:pt>
                <c:pt idx="47">
                  <c:v>19</c:v>
                </c:pt>
                <c:pt idx="48">
                  <c:v>42</c:v>
                </c:pt>
                <c:pt idx="49">
                  <c:v>40</c:v>
                </c:pt>
                <c:pt idx="50">
                  <c:v>19</c:v>
                </c:pt>
                <c:pt idx="51">
                  <c:v>23</c:v>
                </c:pt>
                <c:pt idx="52">
                  <c:v>63</c:v>
                </c:pt>
                <c:pt idx="53">
                  <c:v>18</c:v>
                </c:pt>
                <c:pt idx="54">
                  <c:v>63</c:v>
                </c:pt>
                <c:pt idx="55">
                  <c:v>54</c:v>
                </c:pt>
                <c:pt idx="56">
                  <c:v>50</c:v>
                </c:pt>
                <c:pt idx="57">
                  <c:v>56</c:v>
                </c:pt>
                <c:pt idx="58">
                  <c:v>19</c:v>
                </c:pt>
                <c:pt idx="59">
                  <c:v>20</c:v>
                </c:pt>
                <c:pt idx="60">
                  <c:v>52</c:v>
                </c:pt>
                <c:pt idx="61">
                  <c:v>19</c:v>
                </c:pt>
                <c:pt idx="62">
                  <c:v>46</c:v>
                </c:pt>
                <c:pt idx="63">
                  <c:v>40</c:v>
                </c:pt>
                <c:pt idx="64">
                  <c:v>50</c:v>
                </c:pt>
                <c:pt idx="65">
                  <c:v>40</c:v>
                </c:pt>
                <c:pt idx="66">
                  <c:v>54</c:v>
                </c:pt>
                <c:pt idx="67">
                  <c:v>59</c:v>
                </c:pt>
                <c:pt idx="68">
                  <c:v>25</c:v>
                </c:pt>
                <c:pt idx="69">
                  <c:v>19</c:v>
                </c:pt>
                <c:pt idx="70">
                  <c:v>47</c:v>
                </c:pt>
                <c:pt idx="71">
                  <c:v>31</c:v>
                </c:pt>
                <c:pt idx="72">
                  <c:v>53</c:v>
                </c:pt>
                <c:pt idx="73">
                  <c:v>43</c:v>
                </c:pt>
                <c:pt idx="74">
                  <c:v>27</c:v>
                </c:pt>
                <c:pt idx="75">
                  <c:v>34</c:v>
                </c:pt>
                <c:pt idx="76">
                  <c:v>45</c:v>
                </c:pt>
                <c:pt idx="77">
                  <c:v>64</c:v>
                </c:pt>
                <c:pt idx="78">
                  <c:v>61</c:v>
                </c:pt>
                <c:pt idx="79">
                  <c:v>52</c:v>
                </c:pt>
                <c:pt idx="80">
                  <c:v>50</c:v>
                </c:pt>
                <c:pt idx="81">
                  <c:v>19</c:v>
                </c:pt>
                <c:pt idx="82">
                  <c:v>26</c:v>
                </c:pt>
                <c:pt idx="83">
                  <c:v>23</c:v>
                </c:pt>
                <c:pt idx="84">
                  <c:v>39</c:v>
                </c:pt>
                <c:pt idx="85">
                  <c:v>24</c:v>
                </c:pt>
                <c:pt idx="86">
                  <c:v>27</c:v>
                </c:pt>
                <c:pt idx="87">
                  <c:v>55</c:v>
                </c:pt>
                <c:pt idx="88">
                  <c:v>44</c:v>
                </c:pt>
                <c:pt idx="89">
                  <c:v>26</c:v>
                </c:pt>
                <c:pt idx="90">
                  <c:v>36</c:v>
                </c:pt>
                <c:pt idx="91">
                  <c:v>63</c:v>
                </c:pt>
                <c:pt idx="92">
                  <c:v>64</c:v>
                </c:pt>
                <c:pt idx="93">
                  <c:v>61</c:v>
                </c:pt>
                <c:pt idx="94">
                  <c:v>40</c:v>
                </c:pt>
                <c:pt idx="95">
                  <c:v>33</c:v>
                </c:pt>
                <c:pt idx="96">
                  <c:v>56</c:v>
                </c:pt>
                <c:pt idx="97">
                  <c:v>42</c:v>
                </c:pt>
                <c:pt idx="98">
                  <c:v>30</c:v>
                </c:pt>
                <c:pt idx="99">
                  <c:v>24</c:v>
                </c:pt>
                <c:pt idx="100">
                  <c:v>26</c:v>
                </c:pt>
                <c:pt idx="101">
                  <c:v>39</c:v>
                </c:pt>
                <c:pt idx="102">
                  <c:v>47</c:v>
                </c:pt>
                <c:pt idx="103">
                  <c:v>18</c:v>
                </c:pt>
                <c:pt idx="104">
                  <c:v>61</c:v>
                </c:pt>
                <c:pt idx="105">
                  <c:v>20</c:v>
                </c:pt>
                <c:pt idx="106">
                  <c:v>19</c:v>
                </c:pt>
                <c:pt idx="107">
                  <c:v>45</c:v>
                </c:pt>
                <c:pt idx="108">
                  <c:v>62</c:v>
                </c:pt>
                <c:pt idx="109">
                  <c:v>43</c:v>
                </c:pt>
              </c:numCache>
            </c:numRef>
          </c:xVal>
          <c:yVal>
            <c:numRef>
              <c:f>Palacze!$J$3:$J$112</c:f>
              <c:numCache>
                <c:formatCode>General</c:formatCode>
                <c:ptCount val="110"/>
                <c:pt idx="0">
                  <c:v>16884.923999999999</c:v>
                </c:pt>
                <c:pt idx="1">
                  <c:v>27808.7251</c:v>
                </c:pt>
                <c:pt idx="2">
                  <c:v>39611.757700000002</c:v>
                </c:pt>
                <c:pt idx="3">
                  <c:v>36837.466999999997</c:v>
                </c:pt>
                <c:pt idx="4">
                  <c:v>37701.876799999998</c:v>
                </c:pt>
                <c:pt idx="5">
                  <c:v>38711</c:v>
                </c:pt>
                <c:pt idx="6">
                  <c:v>35585.576000000001</c:v>
                </c:pt>
                <c:pt idx="7">
                  <c:v>51194.559139999998</c:v>
                </c:pt>
                <c:pt idx="8">
                  <c:v>39774.276299999998</c:v>
                </c:pt>
                <c:pt idx="9">
                  <c:v>48173.360999999997</c:v>
                </c:pt>
                <c:pt idx="10">
                  <c:v>38709.175999999999</c:v>
                </c:pt>
                <c:pt idx="11">
                  <c:v>23568.272000000001</c:v>
                </c:pt>
                <c:pt idx="12">
                  <c:v>37742.575700000001</c:v>
                </c:pt>
                <c:pt idx="13">
                  <c:v>47496.494449999998</c:v>
                </c:pt>
                <c:pt idx="14">
                  <c:v>34303.167200000004</c:v>
                </c:pt>
                <c:pt idx="15">
                  <c:v>23244.790199999999</c:v>
                </c:pt>
                <c:pt idx="16">
                  <c:v>14711.7438</c:v>
                </c:pt>
                <c:pt idx="17">
                  <c:v>17663.144199999999</c:v>
                </c:pt>
                <c:pt idx="18">
                  <c:v>16577.779500000001</c:v>
                </c:pt>
                <c:pt idx="19">
                  <c:v>37165.163800000002</c:v>
                </c:pt>
                <c:pt idx="20">
                  <c:v>39836.519</c:v>
                </c:pt>
                <c:pt idx="21">
                  <c:v>21098.554049999999</c:v>
                </c:pt>
                <c:pt idx="22">
                  <c:v>43578.939400000003</c:v>
                </c:pt>
                <c:pt idx="23">
                  <c:v>30184.936699999998</c:v>
                </c:pt>
                <c:pt idx="24">
                  <c:v>47291.055</c:v>
                </c:pt>
                <c:pt idx="25">
                  <c:v>22412.648499999999</c:v>
                </c:pt>
                <c:pt idx="26">
                  <c:v>15820.699000000001</c:v>
                </c:pt>
                <c:pt idx="27">
                  <c:v>30942.191800000001</c:v>
                </c:pt>
                <c:pt idx="28">
                  <c:v>17560.37975</c:v>
                </c:pt>
                <c:pt idx="29">
                  <c:v>47055.532099999997</c:v>
                </c:pt>
                <c:pt idx="30">
                  <c:v>19107.779600000002</c:v>
                </c:pt>
                <c:pt idx="31">
                  <c:v>39556.494500000001</c:v>
                </c:pt>
                <c:pt idx="32">
                  <c:v>17081.080000000002</c:v>
                </c:pt>
                <c:pt idx="33">
                  <c:v>32734.186300000001</c:v>
                </c:pt>
                <c:pt idx="34">
                  <c:v>18972.494999999999</c:v>
                </c:pt>
                <c:pt idx="35">
                  <c:v>20745.989099999999</c:v>
                </c:pt>
                <c:pt idx="36">
                  <c:v>40720.551050000002</c:v>
                </c:pt>
                <c:pt idx="37">
                  <c:v>19964.746299999999</c:v>
                </c:pt>
                <c:pt idx="38">
                  <c:v>21223.675800000001</c:v>
                </c:pt>
                <c:pt idx="39">
                  <c:v>15518.180249999999</c:v>
                </c:pt>
                <c:pt idx="40">
                  <c:v>36950.256699999998</c:v>
                </c:pt>
                <c:pt idx="41">
                  <c:v>21348.705999999998</c:v>
                </c:pt>
                <c:pt idx="42">
                  <c:v>36149.483500000002</c:v>
                </c:pt>
                <c:pt idx="43">
                  <c:v>48824.45</c:v>
                </c:pt>
                <c:pt idx="44">
                  <c:v>43753.337050000002</c:v>
                </c:pt>
                <c:pt idx="45">
                  <c:v>37133.898200000003</c:v>
                </c:pt>
                <c:pt idx="46">
                  <c:v>20984.0936</c:v>
                </c:pt>
                <c:pt idx="47">
                  <c:v>34779.614999999998</c:v>
                </c:pt>
                <c:pt idx="48">
                  <c:v>19515.5416</c:v>
                </c:pt>
                <c:pt idx="49">
                  <c:v>19444.265800000001</c:v>
                </c:pt>
                <c:pt idx="50">
                  <c:v>17352.6803</c:v>
                </c:pt>
                <c:pt idx="51">
                  <c:v>38511.628299999997</c:v>
                </c:pt>
                <c:pt idx="52">
                  <c:v>29523.1656</c:v>
                </c:pt>
                <c:pt idx="53">
                  <c:v>12829.455099999999</c:v>
                </c:pt>
                <c:pt idx="54">
                  <c:v>47305.305</c:v>
                </c:pt>
                <c:pt idx="55">
                  <c:v>44260.749900000003</c:v>
                </c:pt>
                <c:pt idx="56">
                  <c:v>41097.161749999999</c:v>
                </c:pt>
                <c:pt idx="57">
                  <c:v>43921.183700000001</c:v>
                </c:pt>
                <c:pt idx="58">
                  <c:v>33750.291799999999</c:v>
                </c:pt>
                <c:pt idx="59">
                  <c:v>17085.267599999999</c:v>
                </c:pt>
                <c:pt idx="60">
                  <c:v>24869.836800000001</c:v>
                </c:pt>
                <c:pt idx="61">
                  <c:v>36219.405449999998</c:v>
                </c:pt>
                <c:pt idx="62">
                  <c:v>46151.124499999998</c:v>
                </c:pt>
                <c:pt idx="63">
                  <c:v>17179.522000000001</c:v>
                </c:pt>
                <c:pt idx="64">
                  <c:v>42856.838000000003</c:v>
                </c:pt>
                <c:pt idx="65">
                  <c:v>22331.566800000001</c:v>
                </c:pt>
                <c:pt idx="66">
                  <c:v>48549.178350000002</c:v>
                </c:pt>
                <c:pt idx="67">
                  <c:v>47896.79135</c:v>
                </c:pt>
                <c:pt idx="68">
                  <c:v>42112.2356</c:v>
                </c:pt>
                <c:pt idx="69">
                  <c:v>16297.846</c:v>
                </c:pt>
                <c:pt idx="70">
                  <c:v>21978.676899999999</c:v>
                </c:pt>
                <c:pt idx="71">
                  <c:v>38746.355100000001</c:v>
                </c:pt>
                <c:pt idx="72">
                  <c:v>24873.384900000001</c:v>
                </c:pt>
                <c:pt idx="73">
                  <c:v>42124.515299999999</c:v>
                </c:pt>
                <c:pt idx="74">
                  <c:v>34838.873</c:v>
                </c:pt>
                <c:pt idx="75">
                  <c:v>35491.64</c:v>
                </c:pt>
                <c:pt idx="76">
                  <c:v>42760.502200000003</c:v>
                </c:pt>
                <c:pt idx="77">
                  <c:v>47928.03</c:v>
                </c:pt>
                <c:pt idx="78">
                  <c:v>48517.563150000002</c:v>
                </c:pt>
                <c:pt idx="79">
                  <c:v>24393.6224</c:v>
                </c:pt>
                <c:pt idx="80">
                  <c:v>41919.097000000002</c:v>
                </c:pt>
                <c:pt idx="81">
                  <c:v>13844.505999999999</c:v>
                </c:pt>
                <c:pt idx="82">
                  <c:v>36085.218999999997</c:v>
                </c:pt>
                <c:pt idx="83">
                  <c:v>18033.9679</c:v>
                </c:pt>
                <c:pt idx="84">
                  <c:v>21659.930100000001</c:v>
                </c:pt>
                <c:pt idx="85">
                  <c:v>38126.246500000001</c:v>
                </c:pt>
                <c:pt idx="86">
                  <c:v>15006.579449999999</c:v>
                </c:pt>
                <c:pt idx="87">
                  <c:v>42303.692150000003</c:v>
                </c:pt>
                <c:pt idx="88">
                  <c:v>19594.809649999999</c:v>
                </c:pt>
                <c:pt idx="89">
                  <c:v>14455.644050000001</c:v>
                </c:pt>
                <c:pt idx="90">
                  <c:v>18608.261999999999</c:v>
                </c:pt>
                <c:pt idx="91">
                  <c:v>28950.4692</c:v>
                </c:pt>
                <c:pt idx="92">
                  <c:v>46889.261200000001</c:v>
                </c:pt>
                <c:pt idx="93">
                  <c:v>46599.108399999997</c:v>
                </c:pt>
                <c:pt idx="94">
                  <c:v>39125.332249999999</c:v>
                </c:pt>
                <c:pt idx="95">
                  <c:v>37079.372000000003</c:v>
                </c:pt>
                <c:pt idx="96">
                  <c:v>26109.32905</c:v>
                </c:pt>
                <c:pt idx="97">
                  <c:v>22144.031999999999</c:v>
                </c:pt>
                <c:pt idx="98">
                  <c:v>19521.968199999999</c:v>
                </c:pt>
                <c:pt idx="99">
                  <c:v>34254.053350000002</c:v>
                </c:pt>
                <c:pt idx="100">
                  <c:v>17043.341400000001</c:v>
                </c:pt>
                <c:pt idx="101">
                  <c:v>22462.043750000001</c:v>
                </c:pt>
                <c:pt idx="102">
                  <c:v>24535.698550000001</c:v>
                </c:pt>
                <c:pt idx="103">
                  <c:v>14283.4594</c:v>
                </c:pt>
                <c:pt idx="104">
                  <c:v>47403.88</c:v>
                </c:pt>
                <c:pt idx="105">
                  <c:v>38344.565999999999</c:v>
                </c:pt>
                <c:pt idx="106">
                  <c:v>34828.654000000002</c:v>
                </c:pt>
                <c:pt idx="107">
                  <c:v>62592.873090000001</c:v>
                </c:pt>
                <c:pt idx="108">
                  <c:v>46718.163249999998</c:v>
                </c:pt>
                <c:pt idx="109">
                  <c:v>37829.724199999997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5-4525-9D5F-8D7EE2797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940448"/>
        <c:axId val="2099620304"/>
      </c:scatterChart>
      <c:valAx>
        <c:axId val="21119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9620304"/>
        <c:crosses val="autoZero"/>
        <c:crossBetween val="midCat"/>
      </c:valAx>
      <c:valAx>
        <c:axId val="20996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194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Predykcje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Palacze!$B$3:$B$112</c:f>
              <c:numCache>
                <c:formatCode>General</c:formatCode>
                <c:ptCount val="110"/>
                <c:pt idx="0">
                  <c:v>19</c:v>
                </c:pt>
                <c:pt idx="1">
                  <c:v>62</c:v>
                </c:pt>
                <c:pt idx="2">
                  <c:v>27</c:v>
                </c:pt>
                <c:pt idx="3">
                  <c:v>30</c:v>
                </c:pt>
                <c:pt idx="4">
                  <c:v>34</c:v>
                </c:pt>
                <c:pt idx="5">
                  <c:v>31</c:v>
                </c:pt>
                <c:pt idx="6">
                  <c:v>22</c:v>
                </c:pt>
                <c:pt idx="7">
                  <c:v>28</c:v>
                </c:pt>
                <c:pt idx="8">
                  <c:v>35</c:v>
                </c:pt>
                <c:pt idx="9">
                  <c:v>60</c:v>
                </c:pt>
                <c:pt idx="10">
                  <c:v>36</c:v>
                </c:pt>
                <c:pt idx="11">
                  <c:v>48</c:v>
                </c:pt>
                <c:pt idx="12">
                  <c:v>36</c:v>
                </c:pt>
                <c:pt idx="13">
                  <c:v>58</c:v>
                </c:pt>
                <c:pt idx="14">
                  <c:v>18</c:v>
                </c:pt>
                <c:pt idx="15">
                  <c:v>53</c:v>
                </c:pt>
                <c:pt idx="16">
                  <c:v>20</c:v>
                </c:pt>
                <c:pt idx="17">
                  <c:v>28</c:v>
                </c:pt>
                <c:pt idx="18">
                  <c:v>27</c:v>
                </c:pt>
                <c:pt idx="19">
                  <c:v>22</c:v>
                </c:pt>
                <c:pt idx="20">
                  <c:v>37</c:v>
                </c:pt>
                <c:pt idx="21">
                  <c:v>45</c:v>
                </c:pt>
                <c:pt idx="22">
                  <c:v>57</c:v>
                </c:pt>
                <c:pt idx="23">
                  <c:v>59</c:v>
                </c:pt>
                <c:pt idx="24">
                  <c:v>64</c:v>
                </c:pt>
                <c:pt idx="25">
                  <c:v>56</c:v>
                </c:pt>
                <c:pt idx="26">
                  <c:v>38</c:v>
                </c:pt>
                <c:pt idx="27">
                  <c:v>61</c:v>
                </c:pt>
                <c:pt idx="28">
                  <c:v>20</c:v>
                </c:pt>
                <c:pt idx="29">
                  <c:v>63</c:v>
                </c:pt>
                <c:pt idx="30">
                  <c:v>29</c:v>
                </c:pt>
                <c:pt idx="31">
                  <c:v>44</c:v>
                </c:pt>
                <c:pt idx="32">
                  <c:v>19</c:v>
                </c:pt>
                <c:pt idx="33">
                  <c:v>32</c:v>
                </c:pt>
                <c:pt idx="34">
                  <c:v>34</c:v>
                </c:pt>
                <c:pt idx="35">
                  <c:v>30</c:v>
                </c:pt>
                <c:pt idx="36">
                  <c:v>46</c:v>
                </c:pt>
                <c:pt idx="37">
                  <c:v>42</c:v>
                </c:pt>
                <c:pt idx="38">
                  <c:v>48</c:v>
                </c:pt>
                <c:pt idx="39">
                  <c:v>18</c:v>
                </c:pt>
                <c:pt idx="40">
                  <c:v>30</c:v>
                </c:pt>
                <c:pt idx="41">
                  <c:v>42</c:v>
                </c:pt>
                <c:pt idx="42">
                  <c:v>18</c:v>
                </c:pt>
                <c:pt idx="43">
                  <c:v>63</c:v>
                </c:pt>
                <c:pt idx="44">
                  <c:v>36</c:v>
                </c:pt>
                <c:pt idx="45">
                  <c:v>27</c:v>
                </c:pt>
                <c:pt idx="46">
                  <c:v>35</c:v>
                </c:pt>
                <c:pt idx="47">
                  <c:v>19</c:v>
                </c:pt>
                <c:pt idx="48">
                  <c:v>42</c:v>
                </c:pt>
                <c:pt idx="49">
                  <c:v>40</c:v>
                </c:pt>
                <c:pt idx="50">
                  <c:v>19</c:v>
                </c:pt>
                <c:pt idx="51">
                  <c:v>23</c:v>
                </c:pt>
                <c:pt idx="52">
                  <c:v>63</c:v>
                </c:pt>
                <c:pt idx="53">
                  <c:v>18</c:v>
                </c:pt>
                <c:pt idx="54">
                  <c:v>63</c:v>
                </c:pt>
                <c:pt idx="55">
                  <c:v>54</c:v>
                </c:pt>
                <c:pt idx="56">
                  <c:v>50</c:v>
                </c:pt>
                <c:pt idx="57">
                  <c:v>56</c:v>
                </c:pt>
                <c:pt idx="58">
                  <c:v>19</c:v>
                </c:pt>
                <c:pt idx="59">
                  <c:v>20</c:v>
                </c:pt>
                <c:pt idx="60">
                  <c:v>52</c:v>
                </c:pt>
                <c:pt idx="61">
                  <c:v>19</c:v>
                </c:pt>
                <c:pt idx="62">
                  <c:v>46</c:v>
                </c:pt>
                <c:pt idx="63">
                  <c:v>40</c:v>
                </c:pt>
                <c:pt idx="64">
                  <c:v>50</c:v>
                </c:pt>
                <c:pt idx="65">
                  <c:v>40</c:v>
                </c:pt>
                <c:pt idx="66">
                  <c:v>54</c:v>
                </c:pt>
                <c:pt idx="67">
                  <c:v>59</c:v>
                </c:pt>
                <c:pt idx="68">
                  <c:v>25</c:v>
                </c:pt>
                <c:pt idx="69">
                  <c:v>19</c:v>
                </c:pt>
                <c:pt idx="70">
                  <c:v>47</c:v>
                </c:pt>
                <c:pt idx="71">
                  <c:v>31</c:v>
                </c:pt>
                <c:pt idx="72">
                  <c:v>53</c:v>
                </c:pt>
                <c:pt idx="73">
                  <c:v>43</c:v>
                </c:pt>
                <c:pt idx="74">
                  <c:v>27</c:v>
                </c:pt>
                <c:pt idx="75">
                  <c:v>34</c:v>
                </c:pt>
                <c:pt idx="76">
                  <c:v>45</c:v>
                </c:pt>
                <c:pt idx="77">
                  <c:v>64</c:v>
                </c:pt>
                <c:pt idx="78">
                  <c:v>61</c:v>
                </c:pt>
                <c:pt idx="79">
                  <c:v>52</c:v>
                </c:pt>
                <c:pt idx="80">
                  <c:v>50</c:v>
                </c:pt>
                <c:pt idx="81">
                  <c:v>19</c:v>
                </c:pt>
                <c:pt idx="82">
                  <c:v>26</c:v>
                </c:pt>
                <c:pt idx="83">
                  <c:v>23</c:v>
                </c:pt>
                <c:pt idx="84">
                  <c:v>39</c:v>
                </c:pt>
                <c:pt idx="85">
                  <c:v>24</c:v>
                </c:pt>
                <c:pt idx="86">
                  <c:v>27</c:v>
                </c:pt>
                <c:pt idx="87">
                  <c:v>55</c:v>
                </c:pt>
                <c:pt idx="88">
                  <c:v>44</c:v>
                </c:pt>
                <c:pt idx="89">
                  <c:v>26</c:v>
                </c:pt>
                <c:pt idx="90">
                  <c:v>36</c:v>
                </c:pt>
                <c:pt idx="91">
                  <c:v>63</c:v>
                </c:pt>
                <c:pt idx="92">
                  <c:v>64</c:v>
                </c:pt>
                <c:pt idx="93">
                  <c:v>61</c:v>
                </c:pt>
                <c:pt idx="94">
                  <c:v>40</c:v>
                </c:pt>
                <c:pt idx="95">
                  <c:v>33</c:v>
                </c:pt>
                <c:pt idx="96">
                  <c:v>56</c:v>
                </c:pt>
                <c:pt idx="97">
                  <c:v>42</c:v>
                </c:pt>
                <c:pt idx="98">
                  <c:v>30</c:v>
                </c:pt>
                <c:pt idx="99">
                  <c:v>24</c:v>
                </c:pt>
                <c:pt idx="100">
                  <c:v>26</c:v>
                </c:pt>
                <c:pt idx="101">
                  <c:v>39</c:v>
                </c:pt>
                <c:pt idx="102">
                  <c:v>47</c:v>
                </c:pt>
                <c:pt idx="103">
                  <c:v>18</c:v>
                </c:pt>
                <c:pt idx="104">
                  <c:v>61</c:v>
                </c:pt>
                <c:pt idx="105">
                  <c:v>20</c:v>
                </c:pt>
                <c:pt idx="106">
                  <c:v>19</c:v>
                </c:pt>
                <c:pt idx="107">
                  <c:v>45</c:v>
                </c:pt>
                <c:pt idx="108">
                  <c:v>62</c:v>
                </c:pt>
                <c:pt idx="109">
                  <c:v>43</c:v>
                </c:pt>
              </c:numCache>
            </c:numRef>
          </c:xVal>
          <c:yVal>
            <c:numRef>
              <c:f>Palacze!$L$3:$L$112</c:f>
              <c:numCache>
                <c:formatCode>General</c:formatCode>
                <c:ptCount val="110"/>
                <c:pt idx="0">
                  <c:v>23063.498397127729</c:v>
                </c:pt>
                <c:pt idx="1">
                  <c:v>30318.921245184818</c:v>
                </c:pt>
                <c:pt idx="2">
                  <c:v>44438.495334952982</c:v>
                </c:pt>
                <c:pt idx="3">
                  <c:v>35795.622721116612</c:v>
                </c:pt>
                <c:pt idx="4">
                  <c:v>34380.855890461011</c:v>
                </c:pt>
                <c:pt idx="5">
                  <c:v>38119.38167985234</c:v>
                </c:pt>
                <c:pt idx="6">
                  <c:v>34307.955236626352</c:v>
                </c:pt>
                <c:pt idx="7">
                  <c:v>37242.10775150072</c:v>
                </c:pt>
                <c:pt idx="8">
                  <c:v>40774.892232651662</c:v>
                </c:pt>
                <c:pt idx="9">
                  <c:v>49850.22149371096</c:v>
                </c:pt>
                <c:pt idx="10">
                  <c:v>36652.836752389805</c:v>
                </c:pt>
                <c:pt idx="11">
                  <c:v>29635.473903943497</c:v>
                </c:pt>
                <c:pt idx="12">
                  <c:v>35211.961602842559</c:v>
                </c:pt>
                <c:pt idx="13">
                  <c:v>45980.860455470698</c:v>
                </c:pt>
                <c:pt idx="14">
                  <c:v>27395.792126623866</c:v>
                </c:pt>
                <c:pt idx="15">
                  <c:v>23398.024976732566</c:v>
                </c:pt>
                <c:pt idx="16">
                  <c:v>15563.723705283895</c:v>
                </c:pt>
                <c:pt idx="17">
                  <c:v>18711.627878405176</c:v>
                </c:pt>
                <c:pt idx="18">
                  <c:v>19587.258118327045</c:v>
                </c:pt>
                <c:pt idx="19">
                  <c:v>36854.960595563665</c:v>
                </c:pt>
                <c:pt idx="20">
                  <c:v>38227.300332698505</c:v>
                </c:pt>
                <c:pt idx="21">
                  <c:v>22025.869718155154</c:v>
                </c:pt>
                <c:pt idx="22">
                  <c:v>37437.919862106799</c:v>
                </c:pt>
                <c:pt idx="23">
                  <c:v>37045.526927740342</c:v>
                </c:pt>
                <c:pt idx="24">
                  <c:v>39565.441639915589</c:v>
                </c:pt>
                <c:pt idx="25">
                  <c:v>20791.107458970357</c:v>
                </c:pt>
                <c:pt idx="26">
                  <c:v>14039.486261438049</c:v>
                </c:pt>
                <c:pt idx="27">
                  <c:v>36354.325746061229</c:v>
                </c:pt>
                <c:pt idx="28">
                  <c:v>23283.000372119623</c:v>
                </c:pt>
                <c:pt idx="29">
                  <c:v>42708.970706731132</c:v>
                </c:pt>
                <c:pt idx="30">
                  <c:v>25093.890319933249</c:v>
                </c:pt>
                <c:pt idx="31">
                  <c:v>35071.941518829255</c:v>
                </c:pt>
                <c:pt idx="32">
                  <c:v>23655.69722373076</c:v>
                </c:pt>
                <c:pt idx="33">
                  <c:v>12171.519584027808</c:v>
                </c:pt>
                <c:pt idx="34">
                  <c:v>21813.854051190658</c:v>
                </c:pt>
                <c:pt idx="35">
                  <c:v>27284.086493573177</c:v>
                </c:pt>
                <c:pt idx="36">
                  <c:v>33820.016907504418</c:v>
                </c:pt>
                <c:pt idx="37">
                  <c:v>23353.530167927416</c:v>
                </c:pt>
                <c:pt idx="38">
                  <c:v>23289.910873765606</c:v>
                </c:pt>
                <c:pt idx="39">
                  <c:v>19350.575760370339</c:v>
                </c:pt>
                <c:pt idx="40">
                  <c:v>35391.645922668977</c:v>
                </c:pt>
                <c:pt idx="41">
                  <c:v>27064.697105502524</c:v>
                </c:pt>
                <c:pt idx="42">
                  <c:v>35327.978943070782</c:v>
                </c:pt>
                <c:pt idx="43">
                  <c:v>48197.36097333589</c:v>
                </c:pt>
                <c:pt idx="44">
                  <c:v>49353.751297381867</c:v>
                </c:pt>
                <c:pt idx="45">
                  <c:v>36361.289881857803</c:v>
                </c:pt>
                <c:pt idx="46">
                  <c:v>27854.945837075487</c:v>
                </c:pt>
                <c:pt idx="47">
                  <c:v>32399.126356754336</c:v>
                </c:pt>
                <c:pt idx="48">
                  <c:v>22166.757775065362</c:v>
                </c:pt>
                <c:pt idx="49">
                  <c:v>19582.587338954861</c:v>
                </c:pt>
                <c:pt idx="50">
                  <c:v>24287.750322728301</c:v>
                </c:pt>
                <c:pt idx="51">
                  <c:v>39057.861533599891</c:v>
                </c:pt>
                <c:pt idx="52">
                  <c:v>34894.320935227159</c:v>
                </c:pt>
                <c:pt idx="53">
                  <c:v>8278.6412076309934</c:v>
                </c:pt>
                <c:pt idx="54">
                  <c:v>40656.411924217085</c:v>
                </c:pt>
                <c:pt idx="55">
                  <c:v>39834.624424879446</c:v>
                </c:pt>
                <c:pt idx="56">
                  <c:v>36923.147670415834</c:v>
                </c:pt>
                <c:pt idx="57">
                  <c:v>39973.468741549572</c:v>
                </c:pt>
                <c:pt idx="58">
                  <c:v>28507.166962274874</c:v>
                </c:pt>
                <c:pt idx="59">
                  <c:v>21292.049866777063</c:v>
                </c:pt>
                <c:pt idx="60">
                  <c:v>27197.648562396422</c:v>
                </c:pt>
                <c:pt idx="61">
                  <c:v>35961.469692140483</c:v>
                </c:pt>
                <c:pt idx="62">
                  <c:v>50254.946350144935</c:v>
                </c:pt>
                <c:pt idx="63">
                  <c:v>14819.090230394508</c:v>
                </c:pt>
                <c:pt idx="64">
                  <c:v>39598.402275737477</c:v>
                </c:pt>
                <c:pt idx="65">
                  <c:v>30203.829491064153</c:v>
                </c:pt>
                <c:pt idx="66">
                  <c:v>51731.277558922513</c:v>
                </c:pt>
                <c:pt idx="67">
                  <c:v>47590.791066573125</c:v>
                </c:pt>
                <c:pt idx="68">
                  <c:v>49605.820997305993</c:v>
                </c:pt>
                <c:pt idx="69">
                  <c:v>21887.597184550599</c:v>
                </c:pt>
                <c:pt idx="70">
                  <c:v>24815.018302389195</c:v>
                </c:pt>
                <c:pt idx="71">
                  <c:v>35964.396848221637</c:v>
                </c:pt>
                <c:pt idx="72">
                  <c:v>25787.27745349941</c:v>
                </c:pt>
                <c:pt idx="73">
                  <c:v>40084.943839160689</c:v>
                </c:pt>
                <c:pt idx="74">
                  <c:v>30177.054734346759</c:v>
                </c:pt>
                <c:pt idx="75">
                  <c:v>30099.294224053829</c:v>
                </c:pt>
                <c:pt idx="76">
                  <c:v>42138.422366660474</c:v>
                </c:pt>
                <c:pt idx="77">
                  <c:v>42965.791897848096</c:v>
                </c:pt>
                <c:pt idx="78">
                  <c:v>47511.156332410879</c:v>
                </c:pt>
                <c:pt idx="79">
                  <c:v>29724.843832325831</c:v>
                </c:pt>
                <c:pt idx="80">
                  <c:v>37927.27618534334</c:v>
                </c:pt>
                <c:pt idx="81">
                  <c:v>13884.4165847808</c:v>
                </c:pt>
                <c:pt idx="82">
                  <c:v>31878.306275950017</c:v>
                </c:pt>
                <c:pt idx="83">
                  <c:v>25008.282653679431</c:v>
                </c:pt>
                <c:pt idx="84">
                  <c:v>25782.13170736223</c:v>
                </c:pt>
                <c:pt idx="85">
                  <c:v>40782.679916602043</c:v>
                </c:pt>
                <c:pt idx="86">
                  <c:v>12316.267236132</c:v>
                </c:pt>
                <c:pt idx="87">
                  <c:v>36442.766392373793</c:v>
                </c:pt>
                <c:pt idx="88">
                  <c:v>19496.018423873233</c:v>
                </c:pt>
                <c:pt idx="89">
                  <c:v>10949.612390030936</c:v>
                </c:pt>
                <c:pt idx="90">
                  <c:v>19923.759045750849</c:v>
                </c:pt>
                <c:pt idx="91">
                  <c:v>32698.304577437066</c:v>
                </c:pt>
                <c:pt idx="92">
                  <c:v>41159.046331812286</c:v>
                </c:pt>
                <c:pt idx="93">
                  <c:v>43365.999296831316</c:v>
                </c:pt>
                <c:pt idx="94">
                  <c:v>36215.741536381269</c:v>
                </c:pt>
                <c:pt idx="95">
                  <c:v>34734.961027344558</c:v>
                </c:pt>
                <c:pt idx="96">
                  <c:v>30007.113993655992</c:v>
                </c:pt>
                <c:pt idx="97">
                  <c:v>30846.713175290308</c:v>
                </c:pt>
                <c:pt idx="98">
                  <c:v>25986.786104751896</c:v>
                </c:pt>
                <c:pt idx="99">
                  <c:v>29519.56593543183</c:v>
                </c:pt>
                <c:pt idx="100">
                  <c:v>21885.927467128597</c:v>
                </c:pt>
                <c:pt idx="101">
                  <c:v>31754.847821279378</c:v>
                </c:pt>
                <c:pt idx="102">
                  <c:v>30420.986734452359</c:v>
                </c:pt>
                <c:pt idx="103">
                  <c:v>15026.430370871853</c:v>
                </c:pt>
                <c:pt idx="104">
                  <c:v>45062.801538175445</c:v>
                </c:pt>
                <c:pt idx="105">
                  <c:v>40052.674754917301</c:v>
                </c:pt>
                <c:pt idx="106">
                  <c:v>32547.176063405095</c:v>
                </c:pt>
                <c:pt idx="107">
                  <c:v>31359.632222154611</c:v>
                </c:pt>
                <c:pt idx="108">
                  <c:v>38246.239001662369</c:v>
                </c:pt>
                <c:pt idx="109">
                  <c:v>27831.09670452898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1-47FF-B874-6021F9A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54559"/>
        <c:axId val="2099649008"/>
      </c:scatterChart>
      <c:valAx>
        <c:axId val="21545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9649008"/>
        <c:crosses val="autoZero"/>
        <c:crossBetween val="midCat"/>
      </c:valAx>
      <c:valAx>
        <c:axId val="20996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45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</a:t>
            </a:r>
            <a:r>
              <a:rPr lang="pl-PL" baseline="0"/>
              <a:t> - Dane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Niepalący!$B$3:$B$428</c:f>
              <c:numCache>
                <c:formatCode>General</c:formatCode>
                <c:ptCount val="426"/>
                <c:pt idx="0">
                  <c:v>18</c:v>
                </c:pt>
                <c:pt idx="1">
                  <c:v>28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60</c:v>
                </c:pt>
                <c:pt idx="9">
                  <c:v>25</c:v>
                </c:pt>
                <c:pt idx="10">
                  <c:v>23</c:v>
                </c:pt>
                <c:pt idx="11">
                  <c:v>56</c:v>
                </c:pt>
                <c:pt idx="12">
                  <c:v>19</c:v>
                </c:pt>
                <c:pt idx="13">
                  <c:v>52</c:v>
                </c:pt>
                <c:pt idx="14">
                  <c:v>23</c:v>
                </c:pt>
                <c:pt idx="15">
                  <c:v>56</c:v>
                </c:pt>
                <c:pt idx="16">
                  <c:v>60</c:v>
                </c:pt>
                <c:pt idx="17">
                  <c:v>30</c:v>
                </c:pt>
                <c:pt idx="18">
                  <c:v>18</c:v>
                </c:pt>
                <c:pt idx="19">
                  <c:v>37</c:v>
                </c:pt>
                <c:pt idx="20">
                  <c:v>59</c:v>
                </c:pt>
                <c:pt idx="21">
                  <c:v>63</c:v>
                </c:pt>
                <c:pt idx="22">
                  <c:v>55</c:v>
                </c:pt>
                <c:pt idx="23">
                  <c:v>23</c:v>
                </c:pt>
                <c:pt idx="24">
                  <c:v>18</c:v>
                </c:pt>
                <c:pt idx="25">
                  <c:v>19</c:v>
                </c:pt>
                <c:pt idx="26">
                  <c:v>63</c:v>
                </c:pt>
                <c:pt idx="27">
                  <c:v>19</c:v>
                </c:pt>
                <c:pt idx="28">
                  <c:v>62</c:v>
                </c:pt>
                <c:pt idx="29">
                  <c:v>26</c:v>
                </c:pt>
                <c:pt idx="30">
                  <c:v>24</c:v>
                </c:pt>
                <c:pt idx="31">
                  <c:v>31</c:v>
                </c:pt>
                <c:pt idx="32">
                  <c:v>41</c:v>
                </c:pt>
                <c:pt idx="33">
                  <c:v>37</c:v>
                </c:pt>
                <c:pt idx="34">
                  <c:v>38</c:v>
                </c:pt>
                <c:pt idx="35">
                  <c:v>55</c:v>
                </c:pt>
                <c:pt idx="36">
                  <c:v>18</c:v>
                </c:pt>
                <c:pt idx="37">
                  <c:v>28</c:v>
                </c:pt>
                <c:pt idx="38">
                  <c:v>60</c:v>
                </c:pt>
                <c:pt idx="39">
                  <c:v>18</c:v>
                </c:pt>
                <c:pt idx="40">
                  <c:v>21</c:v>
                </c:pt>
                <c:pt idx="41">
                  <c:v>40</c:v>
                </c:pt>
                <c:pt idx="42">
                  <c:v>58</c:v>
                </c:pt>
                <c:pt idx="43">
                  <c:v>34</c:v>
                </c:pt>
                <c:pt idx="44">
                  <c:v>43</c:v>
                </c:pt>
                <c:pt idx="45">
                  <c:v>25</c:v>
                </c:pt>
                <c:pt idx="46">
                  <c:v>64</c:v>
                </c:pt>
                <c:pt idx="47">
                  <c:v>28</c:v>
                </c:pt>
                <c:pt idx="48">
                  <c:v>19</c:v>
                </c:pt>
                <c:pt idx="49">
                  <c:v>61</c:v>
                </c:pt>
                <c:pt idx="50">
                  <c:v>40</c:v>
                </c:pt>
                <c:pt idx="51">
                  <c:v>40</c:v>
                </c:pt>
                <c:pt idx="52">
                  <c:v>31</c:v>
                </c:pt>
                <c:pt idx="53">
                  <c:v>53</c:v>
                </c:pt>
                <c:pt idx="54">
                  <c:v>58</c:v>
                </c:pt>
                <c:pt idx="55">
                  <c:v>44</c:v>
                </c:pt>
                <c:pt idx="56">
                  <c:v>57</c:v>
                </c:pt>
                <c:pt idx="57">
                  <c:v>29</c:v>
                </c:pt>
                <c:pt idx="58">
                  <c:v>21</c:v>
                </c:pt>
                <c:pt idx="59">
                  <c:v>22</c:v>
                </c:pt>
                <c:pt idx="60">
                  <c:v>41</c:v>
                </c:pt>
                <c:pt idx="61">
                  <c:v>31</c:v>
                </c:pt>
                <c:pt idx="62">
                  <c:v>45</c:v>
                </c:pt>
                <c:pt idx="63">
                  <c:v>48</c:v>
                </c:pt>
                <c:pt idx="64">
                  <c:v>56</c:v>
                </c:pt>
                <c:pt idx="65">
                  <c:v>46</c:v>
                </c:pt>
                <c:pt idx="66">
                  <c:v>55</c:v>
                </c:pt>
                <c:pt idx="67">
                  <c:v>21</c:v>
                </c:pt>
                <c:pt idx="68">
                  <c:v>53</c:v>
                </c:pt>
                <c:pt idx="69">
                  <c:v>35</c:v>
                </c:pt>
                <c:pt idx="70">
                  <c:v>28</c:v>
                </c:pt>
                <c:pt idx="71">
                  <c:v>54</c:v>
                </c:pt>
                <c:pt idx="72">
                  <c:v>55</c:v>
                </c:pt>
                <c:pt idx="73">
                  <c:v>41</c:v>
                </c:pt>
                <c:pt idx="74">
                  <c:v>30</c:v>
                </c:pt>
                <c:pt idx="75">
                  <c:v>18</c:v>
                </c:pt>
                <c:pt idx="76">
                  <c:v>34</c:v>
                </c:pt>
                <c:pt idx="77">
                  <c:v>19</c:v>
                </c:pt>
                <c:pt idx="78">
                  <c:v>26</c:v>
                </c:pt>
                <c:pt idx="79">
                  <c:v>29</c:v>
                </c:pt>
                <c:pt idx="80">
                  <c:v>54</c:v>
                </c:pt>
                <c:pt idx="81">
                  <c:v>55</c:v>
                </c:pt>
                <c:pt idx="82">
                  <c:v>37</c:v>
                </c:pt>
                <c:pt idx="83">
                  <c:v>21</c:v>
                </c:pt>
                <c:pt idx="84">
                  <c:v>52</c:v>
                </c:pt>
                <c:pt idx="85">
                  <c:v>60</c:v>
                </c:pt>
                <c:pt idx="86">
                  <c:v>58</c:v>
                </c:pt>
                <c:pt idx="87">
                  <c:v>49</c:v>
                </c:pt>
                <c:pt idx="88">
                  <c:v>37</c:v>
                </c:pt>
                <c:pt idx="89">
                  <c:v>44</c:v>
                </c:pt>
                <c:pt idx="90">
                  <c:v>18</c:v>
                </c:pt>
                <c:pt idx="91">
                  <c:v>20</c:v>
                </c:pt>
                <c:pt idx="92">
                  <c:v>47</c:v>
                </c:pt>
                <c:pt idx="93">
                  <c:v>26</c:v>
                </c:pt>
                <c:pt idx="94">
                  <c:v>52</c:v>
                </c:pt>
                <c:pt idx="95">
                  <c:v>38</c:v>
                </c:pt>
                <c:pt idx="96">
                  <c:v>59</c:v>
                </c:pt>
                <c:pt idx="97">
                  <c:v>61</c:v>
                </c:pt>
                <c:pt idx="98">
                  <c:v>53</c:v>
                </c:pt>
                <c:pt idx="99">
                  <c:v>19</c:v>
                </c:pt>
                <c:pt idx="100">
                  <c:v>20</c:v>
                </c:pt>
                <c:pt idx="101">
                  <c:v>22</c:v>
                </c:pt>
                <c:pt idx="102">
                  <c:v>19</c:v>
                </c:pt>
                <c:pt idx="103">
                  <c:v>22</c:v>
                </c:pt>
                <c:pt idx="104">
                  <c:v>54</c:v>
                </c:pt>
                <c:pt idx="105">
                  <c:v>22</c:v>
                </c:pt>
                <c:pt idx="106">
                  <c:v>34</c:v>
                </c:pt>
                <c:pt idx="107">
                  <c:v>26</c:v>
                </c:pt>
                <c:pt idx="108">
                  <c:v>29</c:v>
                </c:pt>
                <c:pt idx="109">
                  <c:v>29</c:v>
                </c:pt>
                <c:pt idx="110">
                  <c:v>51</c:v>
                </c:pt>
                <c:pt idx="111">
                  <c:v>53</c:v>
                </c:pt>
                <c:pt idx="112">
                  <c:v>19</c:v>
                </c:pt>
                <c:pt idx="113">
                  <c:v>35</c:v>
                </c:pt>
                <c:pt idx="114">
                  <c:v>48</c:v>
                </c:pt>
                <c:pt idx="115">
                  <c:v>32</c:v>
                </c:pt>
                <c:pt idx="116">
                  <c:v>40</c:v>
                </c:pt>
                <c:pt idx="117">
                  <c:v>44</c:v>
                </c:pt>
                <c:pt idx="118">
                  <c:v>50</c:v>
                </c:pt>
                <c:pt idx="119">
                  <c:v>54</c:v>
                </c:pt>
                <c:pt idx="120">
                  <c:v>32</c:v>
                </c:pt>
                <c:pt idx="121">
                  <c:v>37</c:v>
                </c:pt>
                <c:pt idx="122">
                  <c:v>47</c:v>
                </c:pt>
                <c:pt idx="123">
                  <c:v>20</c:v>
                </c:pt>
                <c:pt idx="124">
                  <c:v>32</c:v>
                </c:pt>
                <c:pt idx="125">
                  <c:v>19</c:v>
                </c:pt>
                <c:pt idx="126">
                  <c:v>27</c:v>
                </c:pt>
                <c:pt idx="127">
                  <c:v>63</c:v>
                </c:pt>
                <c:pt idx="128">
                  <c:v>49</c:v>
                </c:pt>
                <c:pt idx="129">
                  <c:v>18</c:v>
                </c:pt>
                <c:pt idx="130">
                  <c:v>35</c:v>
                </c:pt>
                <c:pt idx="131">
                  <c:v>24</c:v>
                </c:pt>
                <c:pt idx="132">
                  <c:v>38</c:v>
                </c:pt>
                <c:pt idx="133">
                  <c:v>54</c:v>
                </c:pt>
                <c:pt idx="134">
                  <c:v>46</c:v>
                </c:pt>
                <c:pt idx="135">
                  <c:v>41</c:v>
                </c:pt>
                <c:pt idx="136">
                  <c:v>58</c:v>
                </c:pt>
                <c:pt idx="137">
                  <c:v>18</c:v>
                </c:pt>
                <c:pt idx="138">
                  <c:v>22</c:v>
                </c:pt>
                <c:pt idx="139">
                  <c:v>44</c:v>
                </c:pt>
                <c:pt idx="140">
                  <c:v>44</c:v>
                </c:pt>
                <c:pt idx="141">
                  <c:v>26</c:v>
                </c:pt>
                <c:pt idx="142">
                  <c:v>30</c:v>
                </c:pt>
                <c:pt idx="143">
                  <c:v>41</c:v>
                </c:pt>
                <c:pt idx="144">
                  <c:v>29</c:v>
                </c:pt>
                <c:pt idx="145">
                  <c:v>61</c:v>
                </c:pt>
                <c:pt idx="146">
                  <c:v>36</c:v>
                </c:pt>
                <c:pt idx="147">
                  <c:v>25</c:v>
                </c:pt>
                <c:pt idx="148">
                  <c:v>56</c:v>
                </c:pt>
                <c:pt idx="149">
                  <c:v>18</c:v>
                </c:pt>
                <c:pt idx="150">
                  <c:v>19</c:v>
                </c:pt>
                <c:pt idx="151">
                  <c:v>39</c:v>
                </c:pt>
                <c:pt idx="152">
                  <c:v>45</c:v>
                </c:pt>
                <c:pt idx="153">
                  <c:v>51</c:v>
                </c:pt>
                <c:pt idx="154">
                  <c:v>64</c:v>
                </c:pt>
                <c:pt idx="155">
                  <c:v>19</c:v>
                </c:pt>
                <c:pt idx="156">
                  <c:v>48</c:v>
                </c:pt>
                <c:pt idx="157">
                  <c:v>60</c:v>
                </c:pt>
                <c:pt idx="158">
                  <c:v>46</c:v>
                </c:pt>
                <c:pt idx="159">
                  <c:v>28</c:v>
                </c:pt>
                <c:pt idx="160">
                  <c:v>59</c:v>
                </c:pt>
                <c:pt idx="161">
                  <c:v>63</c:v>
                </c:pt>
                <c:pt idx="162">
                  <c:v>40</c:v>
                </c:pt>
                <c:pt idx="163">
                  <c:v>20</c:v>
                </c:pt>
                <c:pt idx="164">
                  <c:v>40</c:v>
                </c:pt>
                <c:pt idx="165">
                  <c:v>24</c:v>
                </c:pt>
                <c:pt idx="166">
                  <c:v>34</c:v>
                </c:pt>
                <c:pt idx="167">
                  <c:v>45</c:v>
                </c:pt>
                <c:pt idx="168">
                  <c:v>41</c:v>
                </c:pt>
                <c:pt idx="169">
                  <c:v>53</c:v>
                </c:pt>
                <c:pt idx="170">
                  <c:v>27</c:v>
                </c:pt>
                <c:pt idx="171">
                  <c:v>26</c:v>
                </c:pt>
                <c:pt idx="172">
                  <c:v>24</c:v>
                </c:pt>
                <c:pt idx="173">
                  <c:v>34</c:v>
                </c:pt>
                <c:pt idx="174">
                  <c:v>53</c:v>
                </c:pt>
                <c:pt idx="175">
                  <c:v>32</c:v>
                </c:pt>
                <c:pt idx="176">
                  <c:v>55</c:v>
                </c:pt>
                <c:pt idx="177">
                  <c:v>28</c:v>
                </c:pt>
                <c:pt idx="178">
                  <c:v>58</c:v>
                </c:pt>
                <c:pt idx="179">
                  <c:v>41</c:v>
                </c:pt>
                <c:pt idx="180">
                  <c:v>47</c:v>
                </c:pt>
                <c:pt idx="181">
                  <c:v>42</c:v>
                </c:pt>
                <c:pt idx="182">
                  <c:v>59</c:v>
                </c:pt>
                <c:pt idx="183">
                  <c:v>19</c:v>
                </c:pt>
                <c:pt idx="184">
                  <c:v>59</c:v>
                </c:pt>
                <c:pt idx="185">
                  <c:v>39</c:v>
                </c:pt>
                <c:pt idx="186">
                  <c:v>18</c:v>
                </c:pt>
                <c:pt idx="187">
                  <c:v>31</c:v>
                </c:pt>
                <c:pt idx="188">
                  <c:v>44</c:v>
                </c:pt>
                <c:pt idx="189">
                  <c:v>33</c:v>
                </c:pt>
                <c:pt idx="190">
                  <c:v>55</c:v>
                </c:pt>
                <c:pt idx="191">
                  <c:v>40</c:v>
                </c:pt>
                <c:pt idx="192">
                  <c:v>54</c:v>
                </c:pt>
                <c:pt idx="193">
                  <c:v>60</c:v>
                </c:pt>
                <c:pt idx="194">
                  <c:v>24</c:v>
                </c:pt>
                <c:pt idx="195">
                  <c:v>19</c:v>
                </c:pt>
                <c:pt idx="196">
                  <c:v>29</c:v>
                </c:pt>
                <c:pt idx="197">
                  <c:v>27</c:v>
                </c:pt>
                <c:pt idx="198">
                  <c:v>55</c:v>
                </c:pt>
                <c:pt idx="199">
                  <c:v>38</c:v>
                </c:pt>
                <c:pt idx="200">
                  <c:v>51</c:v>
                </c:pt>
                <c:pt idx="201">
                  <c:v>58</c:v>
                </c:pt>
                <c:pt idx="202">
                  <c:v>53</c:v>
                </c:pt>
                <c:pt idx="203">
                  <c:v>59</c:v>
                </c:pt>
                <c:pt idx="204">
                  <c:v>45</c:v>
                </c:pt>
                <c:pt idx="205">
                  <c:v>49</c:v>
                </c:pt>
                <c:pt idx="206">
                  <c:v>18</c:v>
                </c:pt>
                <c:pt idx="207">
                  <c:v>41</c:v>
                </c:pt>
                <c:pt idx="208">
                  <c:v>50</c:v>
                </c:pt>
                <c:pt idx="209">
                  <c:v>25</c:v>
                </c:pt>
                <c:pt idx="210">
                  <c:v>47</c:v>
                </c:pt>
                <c:pt idx="211">
                  <c:v>19</c:v>
                </c:pt>
                <c:pt idx="212">
                  <c:v>22</c:v>
                </c:pt>
                <c:pt idx="213">
                  <c:v>59</c:v>
                </c:pt>
                <c:pt idx="214">
                  <c:v>51</c:v>
                </c:pt>
                <c:pt idx="215">
                  <c:v>30</c:v>
                </c:pt>
                <c:pt idx="216">
                  <c:v>55</c:v>
                </c:pt>
                <c:pt idx="217">
                  <c:v>52</c:v>
                </c:pt>
                <c:pt idx="218">
                  <c:v>46</c:v>
                </c:pt>
                <c:pt idx="219">
                  <c:v>46</c:v>
                </c:pt>
                <c:pt idx="220">
                  <c:v>63</c:v>
                </c:pt>
                <c:pt idx="221">
                  <c:v>52</c:v>
                </c:pt>
                <c:pt idx="222">
                  <c:v>28</c:v>
                </c:pt>
                <c:pt idx="223">
                  <c:v>29</c:v>
                </c:pt>
                <c:pt idx="224">
                  <c:v>22</c:v>
                </c:pt>
                <c:pt idx="225">
                  <c:v>25</c:v>
                </c:pt>
                <c:pt idx="226">
                  <c:v>18</c:v>
                </c:pt>
                <c:pt idx="227">
                  <c:v>48</c:v>
                </c:pt>
                <c:pt idx="228">
                  <c:v>36</c:v>
                </c:pt>
                <c:pt idx="229">
                  <c:v>56</c:v>
                </c:pt>
                <c:pt idx="230">
                  <c:v>28</c:v>
                </c:pt>
                <c:pt idx="231">
                  <c:v>57</c:v>
                </c:pt>
                <c:pt idx="232">
                  <c:v>29</c:v>
                </c:pt>
                <c:pt idx="233">
                  <c:v>28</c:v>
                </c:pt>
                <c:pt idx="234">
                  <c:v>30</c:v>
                </c:pt>
                <c:pt idx="235">
                  <c:v>58</c:v>
                </c:pt>
                <c:pt idx="236">
                  <c:v>41</c:v>
                </c:pt>
                <c:pt idx="237">
                  <c:v>50</c:v>
                </c:pt>
                <c:pt idx="238">
                  <c:v>19</c:v>
                </c:pt>
                <c:pt idx="239">
                  <c:v>49</c:v>
                </c:pt>
                <c:pt idx="240">
                  <c:v>52</c:v>
                </c:pt>
                <c:pt idx="241">
                  <c:v>50</c:v>
                </c:pt>
                <c:pt idx="242">
                  <c:v>54</c:v>
                </c:pt>
                <c:pt idx="243">
                  <c:v>44</c:v>
                </c:pt>
                <c:pt idx="244">
                  <c:v>32</c:v>
                </c:pt>
                <c:pt idx="245">
                  <c:v>34</c:v>
                </c:pt>
                <c:pt idx="246">
                  <c:v>26</c:v>
                </c:pt>
                <c:pt idx="247">
                  <c:v>57</c:v>
                </c:pt>
                <c:pt idx="248">
                  <c:v>29</c:v>
                </c:pt>
                <c:pt idx="249">
                  <c:v>40</c:v>
                </c:pt>
                <c:pt idx="250">
                  <c:v>27</c:v>
                </c:pt>
                <c:pt idx="251">
                  <c:v>52</c:v>
                </c:pt>
                <c:pt idx="252">
                  <c:v>61</c:v>
                </c:pt>
                <c:pt idx="253">
                  <c:v>56</c:v>
                </c:pt>
                <c:pt idx="254">
                  <c:v>43</c:v>
                </c:pt>
                <c:pt idx="255">
                  <c:v>64</c:v>
                </c:pt>
                <c:pt idx="256">
                  <c:v>60</c:v>
                </c:pt>
                <c:pt idx="257">
                  <c:v>62</c:v>
                </c:pt>
                <c:pt idx="258">
                  <c:v>46</c:v>
                </c:pt>
                <c:pt idx="259">
                  <c:v>24</c:v>
                </c:pt>
                <c:pt idx="260">
                  <c:v>62</c:v>
                </c:pt>
                <c:pt idx="261">
                  <c:v>60</c:v>
                </c:pt>
                <c:pt idx="262">
                  <c:v>63</c:v>
                </c:pt>
                <c:pt idx="263">
                  <c:v>49</c:v>
                </c:pt>
                <c:pt idx="264">
                  <c:v>34</c:v>
                </c:pt>
                <c:pt idx="265">
                  <c:v>33</c:v>
                </c:pt>
                <c:pt idx="266">
                  <c:v>46</c:v>
                </c:pt>
                <c:pt idx="267">
                  <c:v>36</c:v>
                </c:pt>
                <c:pt idx="268">
                  <c:v>19</c:v>
                </c:pt>
                <c:pt idx="269">
                  <c:v>57</c:v>
                </c:pt>
                <c:pt idx="270">
                  <c:v>50</c:v>
                </c:pt>
                <c:pt idx="271">
                  <c:v>30</c:v>
                </c:pt>
                <c:pt idx="272">
                  <c:v>33</c:v>
                </c:pt>
                <c:pt idx="273">
                  <c:v>18</c:v>
                </c:pt>
                <c:pt idx="274">
                  <c:v>46</c:v>
                </c:pt>
                <c:pt idx="275">
                  <c:v>46</c:v>
                </c:pt>
                <c:pt idx="276">
                  <c:v>47</c:v>
                </c:pt>
                <c:pt idx="277">
                  <c:v>23</c:v>
                </c:pt>
                <c:pt idx="278">
                  <c:v>18</c:v>
                </c:pt>
                <c:pt idx="279">
                  <c:v>48</c:v>
                </c:pt>
                <c:pt idx="280">
                  <c:v>35</c:v>
                </c:pt>
                <c:pt idx="281">
                  <c:v>21</c:v>
                </c:pt>
                <c:pt idx="282">
                  <c:v>21</c:v>
                </c:pt>
                <c:pt idx="283">
                  <c:v>49</c:v>
                </c:pt>
                <c:pt idx="284">
                  <c:v>56</c:v>
                </c:pt>
                <c:pt idx="285">
                  <c:v>42</c:v>
                </c:pt>
                <c:pt idx="286">
                  <c:v>44</c:v>
                </c:pt>
                <c:pt idx="287">
                  <c:v>18</c:v>
                </c:pt>
                <c:pt idx="288">
                  <c:v>61</c:v>
                </c:pt>
                <c:pt idx="289">
                  <c:v>57</c:v>
                </c:pt>
                <c:pt idx="290">
                  <c:v>42</c:v>
                </c:pt>
                <c:pt idx="291">
                  <c:v>20</c:v>
                </c:pt>
                <c:pt idx="292">
                  <c:v>64</c:v>
                </c:pt>
                <c:pt idx="293">
                  <c:v>62</c:v>
                </c:pt>
                <c:pt idx="294">
                  <c:v>55</c:v>
                </c:pt>
                <c:pt idx="295">
                  <c:v>35</c:v>
                </c:pt>
                <c:pt idx="296">
                  <c:v>44</c:v>
                </c:pt>
                <c:pt idx="297">
                  <c:v>19</c:v>
                </c:pt>
                <c:pt idx="298">
                  <c:v>58</c:v>
                </c:pt>
                <c:pt idx="299">
                  <c:v>50</c:v>
                </c:pt>
                <c:pt idx="300">
                  <c:v>26</c:v>
                </c:pt>
                <c:pt idx="301">
                  <c:v>24</c:v>
                </c:pt>
                <c:pt idx="302">
                  <c:v>48</c:v>
                </c:pt>
                <c:pt idx="303">
                  <c:v>19</c:v>
                </c:pt>
                <c:pt idx="304">
                  <c:v>48</c:v>
                </c:pt>
                <c:pt idx="305">
                  <c:v>49</c:v>
                </c:pt>
                <c:pt idx="306">
                  <c:v>46</c:v>
                </c:pt>
                <c:pt idx="307">
                  <c:v>46</c:v>
                </c:pt>
                <c:pt idx="308">
                  <c:v>43</c:v>
                </c:pt>
                <c:pt idx="309">
                  <c:v>21</c:v>
                </c:pt>
                <c:pt idx="310">
                  <c:v>64</c:v>
                </c:pt>
                <c:pt idx="311">
                  <c:v>18</c:v>
                </c:pt>
                <c:pt idx="312">
                  <c:v>51</c:v>
                </c:pt>
                <c:pt idx="313">
                  <c:v>47</c:v>
                </c:pt>
                <c:pt idx="314">
                  <c:v>64</c:v>
                </c:pt>
                <c:pt idx="315">
                  <c:v>49</c:v>
                </c:pt>
                <c:pt idx="316">
                  <c:v>31</c:v>
                </c:pt>
                <c:pt idx="317">
                  <c:v>52</c:v>
                </c:pt>
                <c:pt idx="318">
                  <c:v>33</c:v>
                </c:pt>
                <c:pt idx="319">
                  <c:v>47</c:v>
                </c:pt>
                <c:pt idx="320">
                  <c:v>38</c:v>
                </c:pt>
                <c:pt idx="321">
                  <c:v>32</c:v>
                </c:pt>
                <c:pt idx="322">
                  <c:v>19</c:v>
                </c:pt>
                <c:pt idx="323">
                  <c:v>25</c:v>
                </c:pt>
                <c:pt idx="324">
                  <c:v>19</c:v>
                </c:pt>
                <c:pt idx="325">
                  <c:v>43</c:v>
                </c:pt>
                <c:pt idx="326">
                  <c:v>52</c:v>
                </c:pt>
                <c:pt idx="327">
                  <c:v>64</c:v>
                </c:pt>
                <c:pt idx="328">
                  <c:v>25</c:v>
                </c:pt>
                <c:pt idx="329">
                  <c:v>48</c:v>
                </c:pt>
                <c:pt idx="330">
                  <c:v>45</c:v>
                </c:pt>
                <c:pt idx="331">
                  <c:v>38</c:v>
                </c:pt>
                <c:pt idx="332">
                  <c:v>18</c:v>
                </c:pt>
                <c:pt idx="333">
                  <c:v>21</c:v>
                </c:pt>
                <c:pt idx="334">
                  <c:v>27</c:v>
                </c:pt>
                <c:pt idx="335">
                  <c:v>19</c:v>
                </c:pt>
                <c:pt idx="336">
                  <c:v>29</c:v>
                </c:pt>
                <c:pt idx="337">
                  <c:v>42</c:v>
                </c:pt>
                <c:pt idx="338">
                  <c:v>60</c:v>
                </c:pt>
                <c:pt idx="339">
                  <c:v>31</c:v>
                </c:pt>
                <c:pt idx="340">
                  <c:v>60</c:v>
                </c:pt>
                <c:pt idx="341">
                  <c:v>22</c:v>
                </c:pt>
                <c:pt idx="342">
                  <c:v>35</c:v>
                </c:pt>
                <c:pt idx="343">
                  <c:v>52</c:v>
                </c:pt>
                <c:pt idx="344">
                  <c:v>26</c:v>
                </c:pt>
                <c:pt idx="345">
                  <c:v>31</c:v>
                </c:pt>
                <c:pt idx="346">
                  <c:v>18</c:v>
                </c:pt>
                <c:pt idx="347">
                  <c:v>59</c:v>
                </c:pt>
                <c:pt idx="348">
                  <c:v>45</c:v>
                </c:pt>
                <c:pt idx="349">
                  <c:v>60</c:v>
                </c:pt>
                <c:pt idx="350">
                  <c:v>56</c:v>
                </c:pt>
                <c:pt idx="351">
                  <c:v>40</c:v>
                </c:pt>
                <c:pt idx="352">
                  <c:v>35</c:v>
                </c:pt>
                <c:pt idx="353">
                  <c:v>39</c:v>
                </c:pt>
                <c:pt idx="354">
                  <c:v>30</c:v>
                </c:pt>
                <c:pt idx="355">
                  <c:v>24</c:v>
                </c:pt>
                <c:pt idx="356">
                  <c:v>20</c:v>
                </c:pt>
                <c:pt idx="357">
                  <c:v>32</c:v>
                </c:pt>
                <c:pt idx="358">
                  <c:v>59</c:v>
                </c:pt>
                <c:pt idx="359">
                  <c:v>55</c:v>
                </c:pt>
                <c:pt idx="360">
                  <c:v>57</c:v>
                </c:pt>
                <c:pt idx="361">
                  <c:v>56</c:v>
                </c:pt>
                <c:pt idx="362">
                  <c:v>30</c:v>
                </c:pt>
                <c:pt idx="363">
                  <c:v>40</c:v>
                </c:pt>
                <c:pt idx="364">
                  <c:v>50</c:v>
                </c:pt>
                <c:pt idx="365">
                  <c:v>41</c:v>
                </c:pt>
                <c:pt idx="366">
                  <c:v>33</c:v>
                </c:pt>
                <c:pt idx="367">
                  <c:v>38</c:v>
                </c:pt>
                <c:pt idx="368">
                  <c:v>42</c:v>
                </c:pt>
                <c:pt idx="369">
                  <c:v>56</c:v>
                </c:pt>
                <c:pt idx="370">
                  <c:v>58</c:v>
                </c:pt>
                <c:pt idx="371">
                  <c:v>54</c:v>
                </c:pt>
                <c:pt idx="372">
                  <c:v>58</c:v>
                </c:pt>
                <c:pt idx="373">
                  <c:v>45</c:v>
                </c:pt>
                <c:pt idx="374">
                  <c:v>26</c:v>
                </c:pt>
                <c:pt idx="375">
                  <c:v>63</c:v>
                </c:pt>
                <c:pt idx="376">
                  <c:v>58</c:v>
                </c:pt>
                <c:pt idx="377">
                  <c:v>37</c:v>
                </c:pt>
                <c:pt idx="378">
                  <c:v>25</c:v>
                </c:pt>
                <c:pt idx="379">
                  <c:v>22</c:v>
                </c:pt>
                <c:pt idx="380">
                  <c:v>28</c:v>
                </c:pt>
                <c:pt idx="381">
                  <c:v>18</c:v>
                </c:pt>
                <c:pt idx="382">
                  <c:v>28</c:v>
                </c:pt>
                <c:pt idx="383">
                  <c:v>45</c:v>
                </c:pt>
                <c:pt idx="384">
                  <c:v>33</c:v>
                </c:pt>
                <c:pt idx="385">
                  <c:v>18</c:v>
                </c:pt>
                <c:pt idx="386">
                  <c:v>19</c:v>
                </c:pt>
                <c:pt idx="387">
                  <c:v>40</c:v>
                </c:pt>
                <c:pt idx="388">
                  <c:v>34</c:v>
                </c:pt>
                <c:pt idx="389">
                  <c:v>42</c:v>
                </c:pt>
                <c:pt idx="390">
                  <c:v>51</c:v>
                </c:pt>
                <c:pt idx="391">
                  <c:v>54</c:v>
                </c:pt>
                <c:pt idx="392">
                  <c:v>55</c:v>
                </c:pt>
                <c:pt idx="393">
                  <c:v>52</c:v>
                </c:pt>
                <c:pt idx="394">
                  <c:v>32</c:v>
                </c:pt>
                <c:pt idx="395">
                  <c:v>28</c:v>
                </c:pt>
                <c:pt idx="396">
                  <c:v>41</c:v>
                </c:pt>
                <c:pt idx="397">
                  <c:v>43</c:v>
                </c:pt>
                <c:pt idx="398">
                  <c:v>49</c:v>
                </c:pt>
                <c:pt idx="399">
                  <c:v>55</c:v>
                </c:pt>
                <c:pt idx="400">
                  <c:v>20</c:v>
                </c:pt>
                <c:pt idx="401">
                  <c:v>45</c:v>
                </c:pt>
                <c:pt idx="402">
                  <c:v>26</c:v>
                </c:pt>
                <c:pt idx="403">
                  <c:v>25</c:v>
                </c:pt>
                <c:pt idx="404">
                  <c:v>43</c:v>
                </c:pt>
                <c:pt idx="405">
                  <c:v>35</c:v>
                </c:pt>
                <c:pt idx="406">
                  <c:v>57</c:v>
                </c:pt>
                <c:pt idx="407">
                  <c:v>22</c:v>
                </c:pt>
                <c:pt idx="408">
                  <c:v>32</c:v>
                </c:pt>
                <c:pt idx="409">
                  <c:v>25</c:v>
                </c:pt>
                <c:pt idx="410">
                  <c:v>48</c:v>
                </c:pt>
                <c:pt idx="411">
                  <c:v>18</c:v>
                </c:pt>
                <c:pt idx="412">
                  <c:v>47</c:v>
                </c:pt>
                <c:pt idx="413">
                  <c:v>28</c:v>
                </c:pt>
                <c:pt idx="414">
                  <c:v>36</c:v>
                </c:pt>
                <c:pt idx="415">
                  <c:v>44</c:v>
                </c:pt>
                <c:pt idx="416">
                  <c:v>38</c:v>
                </c:pt>
                <c:pt idx="417">
                  <c:v>21</c:v>
                </c:pt>
                <c:pt idx="418">
                  <c:v>46</c:v>
                </c:pt>
                <c:pt idx="419">
                  <c:v>58</c:v>
                </c:pt>
                <c:pt idx="420">
                  <c:v>20</c:v>
                </c:pt>
                <c:pt idx="421">
                  <c:v>18</c:v>
                </c:pt>
                <c:pt idx="422">
                  <c:v>28</c:v>
                </c:pt>
                <c:pt idx="423">
                  <c:v>33</c:v>
                </c:pt>
                <c:pt idx="424">
                  <c:v>19</c:v>
                </c:pt>
                <c:pt idx="425">
                  <c:v>25</c:v>
                </c:pt>
              </c:numCache>
            </c:numRef>
          </c:xVal>
          <c:yVal>
            <c:numRef>
              <c:f>Niepalący!$J$3:$J$428</c:f>
              <c:numCache>
                <c:formatCode>General</c:formatCode>
                <c:ptCount val="426"/>
                <c:pt idx="0">
                  <c:v>1725.5523000000001</c:v>
                </c:pt>
                <c:pt idx="1">
                  <c:v>4449.4620000000004</c:v>
                </c:pt>
                <c:pt idx="2">
                  <c:v>21984.47061</c:v>
                </c:pt>
                <c:pt idx="3">
                  <c:v>3866.8552</c:v>
                </c:pt>
                <c:pt idx="4">
                  <c:v>3756.6215999999999</c:v>
                </c:pt>
                <c:pt idx="5">
                  <c:v>8240.5895999999993</c:v>
                </c:pt>
                <c:pt idx="6">
                  <c:v>7281.5056000000004</c:v>
                </c:pt>
                <c:pt idx="7">
                  <c:v>6406.4107000000004</c:v>
                </c:pt>
                <c:pt idx="8">
                  <c:v>28923.136920000001</c:v>
                </c:pt>
                <c:pt idx="9">
                  <c:v>2721.3208</c:v>
                </c:pt>
                <c:pt idx="10">
                  <c:v>1826.8430000000001</c:v>
                </c:pt>
                <c:pt idx="11">
                  <c:v>11090.7178</c:v>
                </c:pt>
                <c:pt idx="12">
                  <c:v>1837.2370000000001</c:v>
                </c:pt>
                <c:pt idx="13">
                  <c:v>10797.3362</c:v>
                </c:pt>
                <c:pt idx="14">
                  <c:v>2395.17155</c:v>
                </c:pt>
                <c:pt idx="15">
                  <c:v>10602.385</c:v>
                </c:pt>
                <c:pt idx="16">
                  <c:v>13228.846949999999</c:v>
                </c:pt>
                <c:pt idx="17">
                  <c:v>4149.7359999999999</c:v>
                </c:pt>
                <c:pt idx="18">
                  <c:v>1137.011</c:v>
                </c:pt>
                <c:pt idx="19">
                  <c:v>6203.90175</c:v>
                </c:pt>
                <c:pt idx="20">
                  <c:v>14001.1338</c:v>
                </c:pt>
                <c:pt idx="21">
                  <c:v>14451.835150000001</c:v>
                </c:pt>
                <c:pt idx="22">
                  <c:v>12268.632250000001</c:v>
                </c:pt>
                <c:pt idx="23">
                  <c:v>2775.1921499999999</c:v>
                </c:pt>
                <c:pt idx="24">
                  <c:v>2198.1898500000002</c:v>
                </c:pt>
                <c:pt idx="25">
                  <c:v>4687.7969999999996</c:v>
                </c:pt>
                <c:pt idx="26">
                  <c:v>13770.097900000001</c:v>
                </c:pt>
                <c:pt idx="27">
                  <c:v>1625.4337499999999</c:v>
                </c:pt>
                <c:pt idx="28">
                  <c:v>15612.19335</c:v>
                </c:pt>
                <c:pt idx="29">
                  <c:v>2302.3000000000002</c:v>
                </c:pt>
                <c:pt idx="30">
                  <c:v>3046.0619999999999</c:v>
                </c:pt>
                <c:pt idx="31">
                  <c:v>4949.7587000000003</c:v>
                </c:pt>
                <c:pt idx="32">
                  <c:v>6272.4772000000003</c:v>
                </c:pt>
                <c:pt idx="33">
                  <c:v>6313.759</c:v>
                </c:pt>
                <c:pt idx="34">
                  <c:v>6079.6715000000004</c:v>
                </c:pt>
                <c:pt idx="35">
                  <c:v>20630.283510000001</c:v>
                </c:pt>
                <c:pt idx="36">
                  <c:v>3393.35635</c:v>
                </c:pt>
                <c:pt idx="37">
                  <c:v>3556.9223000000002</c:v>
                </c:pt>
                <c:pt idx="38">
                  <c:v>12629.896699999999</c:v>
                </c:pt>
                <c:pt idx="39">
                  <c:v>2211.1307499999998</c:v>
                </c:pt>
                <c:pt idx="40">
                  <c:v>3579.8287</c:v>
                </c:pt>
                <c:pt idx="41">
                  <c:v>8059.6791000000003</c:v>
                </c:pt>
                <c:pt idx="42">
                  <c:v>13607.36875</c:v>
                </c:pt>
                <c:pt idx="43">
                  <c:v>5989.5236500000001</c:v>
                </c:pt>
                <c:pt idx="44">
                  <c:v>8606.2173999999995</c:v>
                </c:pt>
                <c:pt idx="45">
                  <c:v>4504.6624000000002</c:v>
                </c:pt>
                <c:pt idx="46">
                  <c:v>30166.618170000002</c:v>
                </c:pt>
                <c:pt idx="47">
                  <c:v>4133.6416499999996</c:v>
                </c:pt>
                <c:pt idx="48">
                  <c:v>1743.2139999999999</c:v>
                </c:pt>
                <c:pt idx="49">
                  <c:v>14235.072</c:v>
                </c:pt>
                <c:pt idx="50">
                  <c:v>6389.3778499999999</c:v>
                </c:pt>
                <c:pt idx="51">
                  <c:v>5920.1040999999996</c:v>
                </c:pt>
                <c:pt idx="52">
                  <c:v>6799.4579999999996</c:v>
                </c:pt>
                <c:pt idx="53">
                  <c:v>11741.726000000001</c:v>
                </c:pt>
                <c:pt idx="54">
                  <c:v>11946.625899999999</c:v>
                </c:pt>
                <c:pt idx="55">
                  <c:v>7726.8540000000003</c:v>
                </c:pt>
                <c:pt idx="56">
                  <c:v>11356.660900000001</c:v>
                </c:pt>
                <c:pt idx="57">
                  <c:v>3947.4131000000002</c:v>
                </c:pt>
                <c:pt idx="58">
                  <c:v>1532.4697000000001</c:v>
                </c:pt>
                <c:pt idx="59">
                  <c:v>2755.0209500000001</c:v>
                </c:pt>
                <c:pt idx="60">
                  <c:v>6571.0243499999997</c:v>
                </c:pt>
                <c:pt idx="61">
                  <c:v>4441.2131499999996</c:v>
                </c:pt>
                <c:pt idx="62">
                  <c:v>7935.29115</c:v>
                </c:pt>
                <c:pt idx="63">
                  <c:v>11033.661700000001</c:v>
                </c:pt>
                <c:pt idx="64">
                  <c:v>11073.175999999999</c:v>
                </c:pt>
                <c:pt idx="65">
                  <c:v>8026.6665999999996</c:v>
                </c:pt>
                <c:pt idx="66">
                  <c:v>11082.5772</c:v>
                </c:pt>
                <c:pt idx="67">
                  <c:v>2026.9740999999999</c:v>
                </c:pt>
                <c:pt idx="68">
                  <c:v>10942.13205</c:v>
                </c:pt>
                <c:pt idx="69">
                  <c:v>5729.0052999999998</c:v>
                </c:pt>
                <c:pt idx="70">
                  <c:v>3766.8838000000001</c:v>
                </c:pt>
                <c:pt idx="71">
                  <c:v>12105.32</c:v>
                </c:pt>
                <c:pt idx="72">
                  <c:v>10226.2842</c:v>
                </c:pt>
                <c:pt idx="73">
                  <c:v>6186.1270000000004</c:v>
                </c:pt>
                <c:pt idx="74">
                  <c:v>3645.0893999999998</c:v>
                </c:pt>
                <c:pt idx="75">
                  <c:v>21344.846699999998</c:v>
                </c:pt>
                <c:pt idx="76">
                  <c:v>5003.8530000000001</c:v>
                </c:pt>
                <c:pt idx="77">
                  <c:v>2331.5189999999998</c:v>
                </c:pt>
                <c:pt idx="78">
                  <c:v>3877.3042500000001</c:v>
                </c:pt>
                <c:pt idx="79">
                  <c:v>2867.1196</c:v>
                </c:pt>
                <c:pt idx="80">
                  <c:v>10825.253699999999</c:v>
                </c:pt>
                <c:pt idx="81">
                  <c:v>11881.358</c:v>
                </c:pt>
                <c:pt idx="82">
                  <c:v>4646.759</c:v>
                </c:pt>
                <c:pt idx="83">
                  <c:v>2404.7338</c:v>
                </c:pt>
                <c:pt idx="84">
                  <c:v>11488.31695</c:v>
                </c:pt>
                <c:pt idx="85">
                  <c:v>30259.995559999999</c:v>
                </c:pt>
                <c:pt idx="86">
                  <c:v>11381.3254</c:v>
                </c:pt>
                <c:pt idx="87">
                  <c:v>8601.3292999999994</c:v>
                </c:pt>
                <c:pt idx="88">
                  <c:v>6686.4313000000002</c:v>
                </c:pt>
                <c:pt idx="89">
                  <c:v>7740.3370000000004</c:v>
                </c:pt>
                <c:pt idx="90">
                  <c:v>1705.6244999999999</c:v>
                </c:pt>
                <c:pt idx="91">
                  <c:v>2257.47525</c:v>
                </c:pt>
                <c:pt idx="92">
                  <c:v>10115.00885</c:v>
                </c:pt>
                <c:pt idx="93">
                  <c:v>3385.3991500000002</c:v>
                </c:pt>
                <c:pt idx="94">
                  <c:v>9634.5380000000005</c:v>
                </c:pt>
                <c:pt idx="95">
                  <c:v>6082.4049999999997</c:v>
                </c:pt>
                <c:pt idx="96">
                  <c:v>12815.444949999999</c:v>
                </c:pt>
                <c:pt idx="97">
                  <c:v>13616.3586</c:v>
                </c:pt>
                <c:pt idx="98">
                  <c:v>11163.567999999999</c:v>
                </c:pt>
                <c:pt idx="99">
                  <c:v>1632.5644500000001</c:v>
                </c:pt>
                <c:pt idx="100">
                  <c:v>2457.2111500000001</c:v>
                </c:pt>
                <c:pt idx="101">
                  <c:v>2155.6815000000001</c:v>
                </c:pt>
                <c:pt idx="102">
                  <c:v>1261.442</c:v>
                </c:pt>
                <c:pt idx="103">
                  <c:v>2045.68525</c:v>
                </c:pt>
                <c:pt idx="104">
                  <c:v>27322.73386</c:v>
                </c:pt>
                <c:pt idx="105">
                  <c:v>2166.732</c:v>
                </c:pt>
                <c:pt idx="106">
                  <c:v>27375.904780000001</c:v>
                </c:pt>
                <c:pt idx="107">
                  <c:v>3490.5491000000002</c:v>
                </c:pt>
                <c:pt idx="108">
                  <c:v>18157.876</c:v>
                </c:pt>
                <c:pt idx="109">
                  <c:v>5138.2566999999999</c:v>
                </c:pt>
                <c:pt idx="110">
                  <c:v>9877.6077000000005</c:v>
                </c:pt>
                <c:pt idx="111">
                  <c:v>10959.6947</c:v>
                </c:pt>
                <c:pt idx="112">
                  <c:v>1842.519</c:v>
                </c:pt>
                <c:pt idx="113">
                  <c:v>5125.2156999999997</c:v>
                </c:pt>
                <c:pt idx="114">
                  <c:v>7789.6350000000002</c:v>
                </c:pt>
                <c:pt idx="115">
                  <c:v>6334.3435499999996</c:v>
                </c:pt>
                <c:pt idx="116">
                  <c:v>7077.1894000000002</c:v>
                </c:pt>
                <c:pt idx="117">
                  <c:v>6948.7007999999996</c:v>
                </c:pt>
                <c:pt idx="118">
                  <c:v>19749.383379999999</c:v>
                </c:pt>
                <c:pt idx="119">
                  <c:v>10450.552</c:v>
                </c:pt>
                <c:pt idx="120">
                  <c:v>5152.134</c:v>
                </c:pt>
                <c:pt idx="121">
                  <c:v>5028.1466</c:v>
                </c:pt>
                <c:pt idx="122">
                  <c:v>10407.085849999999</c:v>
                </c:pt>
                <c:pt idx="123">
                  <c:v>4830.63</c:v>
                </c:pt>
                <c:pt idx="124">
                  <c:v>6128.79745</c:v>
                </c:pt>
                <c:pt idx="125">
                  <c:v>2719.2797500000001</c:v>
                </c:pt>
                <c:pt idx="126">
                  <c:v>4827.9049500000001</c:v>
                </c:pt>
                <c:pt idx="127">
                  <c:v>13405.390299999999</c:v>
                </c:pt>
                <c:pt idx="128">
                  <c:v>8116.68</c:v>
                </c:pt>
                <c:pt idx="129">
                  <c:v>1694.7963999999999</c:v>
                </c:pt>
                <c:pt idx="130">
                  <c:v>5246.0469999999996</c:v>
                </c:pt>
                <c:pt idx="131">
                  <c:v>2855.4375500000001</c:v>
                </c:pt>
                <c:pt idx="132">
                  <c:v>6455.86265</c:v>
                </c:pt>
                <c:pt idx="133">
                  <c:v>10436.096</c:v>
                </c:pt>
                <c:pt idx="134">
                  <c:v>8823.2790000000005</c:v>
                </c:pt>
                <c:pt idx="135">
                  <c:v>8538.28845</c:v>
                </c:pt>
                <c:pt idx="136">
                  <c:v>11735.87905</c:v>
                </c:pt>
                <c:pt idx="137">
                  <c:v>1631.8212000000001</c:v>
                </c:pt>
                <c:pt idx="138">
                  <c:v>4005.4225000000001</c:v>
                </c:pt>
                <c:pt idx="139">
                  <c:v>7419.4778999999999</c:v>
                </c:pt>
                <c:pt idx="140">
                  <c:v>7731.4270999999999</c:v>
                </c:pt>
                <c:pt idx="141">
                  <c:v>3981.9767999999999</c:v>
                </c:pt>
                <c:pt idx="142">
                  <c:v>5325.6509999999998</c:v>
                </c:pt>
                <c:pt idx="143">
                  <c:v>6775.9610000000002</c:v>
                </c:pt>
                <c:pt idx="144">
                  <c:v>4922.9159</c:v>
                </c:pt>
                <c:pt idx="145">
                  <c:v>12557.605299999999</c:v>
                </c:pt>
                <c:pt idx="146">
                  <c:v>4883.866</c:v>
                </c:pt>
                <c:pt idx="147">
                  <c:v>2137.6536000000001</c:v>
                </c:pt>
                <c:pt idx="148">
                  <c:v>12044.342000000001</c:v>
                </c:pt>
                <c:pt idx="149">
                  <c:v>1137.4697000000001</c:v>
                </c:pt>
                <c:pt idx="150">
                  <c:v>1639.5631000000001</c:v>
                </c:pt>
                <c:pt idx="151">
                  <c:v>5649.7150000000001</c:v>
                </c:pt>
                <c:pt idx="152">
                  <c:v>8516.8289999999997</c:v>
                </c:pt>
                <c:pt idx="153">
                  <c:v>9644.2525000000005</c:v>
                </c:pt>
                <c:pt idx="154">
                  <c:v>14901.5167</c:v>
                </c:pt>
                <c:pt idx="155">
                  <c:v>2130.6759000000002</c:v>
                </c:pt>
                <c:pt idx="156">
                  <c:v>8871.1517000000003</c:v>
                </c:pt>
                <c:pt idx="157">
                  <c:v>13012.20865</c:v>
                </c:pt>
                <c:pt idx="158">
                  <c:v>7147.1049999999996</c:v>
                </c:pt>
                <c:pt idx="159">
                  <c:v>4337.7352000000001</c:v>
                </c:pt>
                <c:pt idx="160">
                  <c:v>11743.299000000001</c:v>
                </c:pt>
                <c:pt idx="161">
                  <c:v>13880.949000000001</c:v>
                </c:pt>
                <c:pt idx="162">
                  <c:v>6610.1097</c:v>
                </c:pt>
                <c:pt idx="163">
                  <c:v>1980.07</c:v>
                </c:pt>
                <c:pt idx="164">
                  <c:v>8162.7162500000004</c:v>
                </c:pt>
                <c:pt idx="165">
                  <c:v>3537.703</c:v>
                </c:pt>
                <c:pt idx="166">
                  <c:v>5002.7826999999997</c:v>
                </c:pt>
                <c:pt idx="167">
                  <c:v>8520.0259999999998</c:v>
                </c:pt>
                <c:pt idx="168">
                  <c:v>7371.7719999999999</c:v>
                </c:pt>
                <c:pt idx="169">
                  <c:v>10355.641</c:v>
                </c:pt>
                <c:pt idx="170">
                  <c:v>2483.7359999999999</c:v>
                </c:pt>
                <c:pt idx="171">
                  <c:v>3392.9767999999999</c:v>
                </c:pt>
                <c:pt idx="172">
                  <c:v>25081.76784</c:v>
                </c:pt>
                <c:pt idx="173">
                  <c:v>5012.4709999999995</c:v>
                </c:pt>
                <c:pt idx="174">
                  <c:v>10564.8845</c:v>
                </c:pt>
                <c:pt idx="175">
                  <c:v>5253.5240000000003</c:v>
                </c:pt>
                <c:pt idx="176">
                  <c:v>11987.1682</c:v>
                </c:pt>
                <c:pt idx="177">
                  <c:v>2689.4953999999998</c:v>
                </c:pt>
                <c:pt idx="178">
                  <c:v>24227.337240000001</c:v>
                </c:pt>
                <c:pt idx="179">
                  <c:v>7358.1756500000001</c:v>
                </c:pt>
                <c:pt idx="180">
                  <c:v>9225.2564000000002</c:v>
                </c:pt>
                <c:pt idx="181">
                  <c:v>7443.6430499999997</c:v>
                </c:pt>
                <c:pt idx="182">
                  <c:v>14001.286700000001</c:v>
                </c:pt>
                <c:pt idx="183">
                  <c:v>1727.7850000000001</c:v>
                </c:pt>
                <c:pt idx="184">
                  <c:v>12333.828</c:v>
                </c:pt>
                <c:pt idx="185">
                  <c:v>6710.1918999999998</c:v>
                </c:pt>
                <c:pt idx="186">
                  <c:v>1615.7666999999999</c:v>
                </c:pt>
                <c:pt idx="187">
                  <c:v>4463.2051000000001</c:v>
                </c:pt>
                <c:pt idx="188">
                  <c:v>7152.6714000000002</c:v>
                </c:pt>
                <c:pt idx="189">
                  <c:v>5354.0746499999996</c:v>
                </c:pt>
                <c:pt idx="190">
                  <c:v>35160.134570000002</c:v>
                </c:pt>
                <c:pt idx="191">
                  <c:v>7196.8670000000002</c:v>
                </c:pt>
                <c:pt idx="192">
                  <c:v>24476.478510000001</c:v>
                </c:pt>
                <c:pt idx="193">
                  <c:v>12648.7034</c:v>
                </c:pt>
                <c:pt idx="194">
                  <c:v>1986.9333999999999</c:v>
                </c:pt>
                <c:pt idx="195">
                  <c:v>1832.0940000000001</c:v>
                </c:pt>
                <c:pt idx="196">
                  <c:v>4040.55825</c:v>
                </c:pt>
                <c:pt idx="197">
                  <c:v>4260.7439999999997</c:v>
                </c:pt>
                <c:pt idx="198">
                  <c:v>13047.332350000001</c:v>
                </c:pt>
                <c:pt idx="199">
                  <c:v>5400.9804999999997</c:v>
                </c:pt>
                <c:pt idx="200">
                  <c:v>11520.099850000001</c:v>
                </c:pt>
                <c:pt idx="201">
                  <c:v>11837.16</c:v>
                </c:pt>
                <c:pt idx="202">
                  <c:v>20462.997660000001</c:v>
                </c:pt>
                <c:pt idx="203">
                  <c:v>14590.63205</c:v>
                </c:pt>
                <c:pt idx="204">
                  <c:v>7441.0529999999999</c:v>
                </c:pt>
                <c:pt idx="205">
                  <c:v>9282.4806000000008</c:v>
                </c:pt>
                <c:pt idx="206">
                  <c:v>1719.4363000000001</c:v>
                </c:pt>
                <c:pt idx="207">
                  <c:v>7265.7025000000003</c:v>
                </c:pt>
                <c:pt idx="208">
                  <c:v>9617.6624499999998</c:v>
                </c:pt>
                <c:pt idx="209">
                  <c:v>2523.1695</c:v>
                </c:pt>
                <c:pt idx="210">
                  <c:v>9715.8410000000003</c:v>
                </c:pt>
                <c:pt idx="211">
                  <c:v>2803.69785</c:v>
                </c:pt>
                <c:pt idx="212">
                  <c:v>2150.4690000000001</c:v>
                </c:pt>
                <c:pt idx="213">
                  <c:v>12928.7911</c:v>
                </c:pt>
                <c:pt idx="214">
                  <c:v>9855.1314000000002</c:v>
                </c:pt>
                <c:pt idx="215">
                  <c:v>4237.12655</c:v>
                </c:pt>
                <c:pt idx="216">
                  <c:v>11879.10405</c:v>
                </c:pt>
                <c:pt idx="217">
                  <c:v>9625.92</c:v>
                </c:pt>
                <c:pt idx="218">
                  <c:v>7742.1098000000002</c:v>
                </c:pt>
                <c:pt idx="219">
                  <c:v>9432.9253000000008</c:v>
                </c:pt>
                <c:pt idx="220">
                  <c:v>14256.192800000001</c:v>
                </c:pt>
                <c:pt idx="221">
                  <c:v>25992.821039999999</c:v>
                </c:pt>
                <c:pt idx="222">
                  <c:v>3172.018</c:v>
                </c:pt>
                <c:pt idx="223">
                  <c:v>20277.807509999999</c:v>
                </c:pt>
                <c:pt idx="224">
                  <c:v>2156.7518</c:v>
                </c:pt>
                <c:pt idx="225">
                  <c:v>3906.127</c:v>
                </c:pt>
                <c:pt idx="226">
                  <c:v>1704.5681</c:v>
                </c:pt>
                <c:pt idx="227">
                  <c:v>9249.4951999999994</c:v>
                </c:pt>
                <c:pt idx="228">
                  <c:v>6746.7425000000003</c:v>
                </c:pt>
                <c:pt idx="229">
                  <c:v>12265.5069</c:v>
                </c:pt>
                <c:pt idx="230">
                  <c:v>4349.4620000000004</c:v>
                </c:pt>
                <c:pt idx="231">
                  <c:v>12646.207</c:v>
                </c:pt>
                <c:pt idx="232">
                  <c:v>19442.353500000001</c:v>
                </c:pt>
                <c:pt idx="233">
                  <c:v>20177.671129999999</c:v>
                </c:pt>
                <c:pt idx="234">
                  <c:v>4151.0286999999998</c:v>
                </c:pt>
                <c:pt idx="235">
                  <c:v>11944.594349999999</c:v>
                </c:pt>
                <c:pt idx="236">
                  <c:v>7749.1563999999998</c:v>
                </c:pt>
                <c:pt idx="237">
                  <c:v>8444.4740000000002</c:v>
                </c:pt>
                <c:pt idx="238">
                  <c:v>1737.376</c:v>
                </c:pt>
                <c:pt idx="239">
                  <c:v>8124.4084000000003</c:v>
                </c:pt>
                <c:pt idx="240">
                  <c:v>9722.7695000000003</c:v>
                </c:pt>
                <c:pt idx="241">
                  <c:v>8835.2649500000007</c:v>
                </c:pt>
                <c:pt idx="242">
                  <c:v>10435.06525</c:v>
                </c:pt>
                <c:pt idx="243">
                  <c:v>7421.1945500000002</c:v>
                </c:pt>
                <c:pt idx="244">
                  <c:v>4667.6076499999999</c:v>
                </c:pt>
                <c:pt idx="245">
                  <c:v>4894.7533000000003</c:v>
                </c:pt>
                <c:pt idx="246">
                  <c:v>24671.663339999999</c:v>
                </c:pt>
                <c:pt idx="247">
                  <c:v>11566.30055</c:v>
                </c:pt>
                <c:pt idx="248">
                  <c:v>2866.0909999999999</c:v>
                </c:pt>
                <c:pt idx="249">
                  <c:v>6600.2059499999996</c:v>
                </c:pt>
                <c:pt idx="250">
                  <c:v>3561.8888999999999</c:v>
                </c:pt>
                <c:pt idx="251">
                  <c:v>9144.5650000000005</c:v>
                </c:pt>
                <c:pt idx="252">
                  <c:v>13429.035400000001</c:v>
                </c:pt>
                <c:pt idx="253">
                  <c:v>11658.379150000001</c:v>
                </c:pt>
                <c:pt idx="254">
                  <c:v>19144.576519999999</c:v>
                </c:pt>
                <c:pt idx="255">
                  <c:v>13822.803</c:v>
                </c:pt>
                <c:pt idx="256">
                  <c:v>12142.578600000001</c:v>
                </c:pt>
                <c:pt idx="257">
                  <c:v>13937.666499999999</c:v>
                </c:pt>
                <c:pt idx="258">
                  <c:v>8232.6388000000006</c:v>
                </c:pt>
                <c:pt idx="259">
                  <c:v>18955.220170000001</c:v>
                </c:pt>
                <c:pt idx="260">
                  <c:v>13352.0998</c:v>
                </c:pt>
                <c:pt idx="261">
                  <c:v>13217.094499999999</c:v>
                </c:pt>
                <c:pt idx="262">
                  <c:v>13981.850350000001</c:v>
                </c:pt>
                <c:pt idx="263">
                  <c:v>10977.2063</c:v>
                </c:pt>
                <c:pt idx="264">
                  <c:v>6184.2993999999999</c:v>
                </c:pt>
                <c:pt idx="265">
                  <c:v>4889.9994999999999</c:v>
                </c:pt>
                <c:pt idx="266">
                  <c:v>8334.4575499999992</c:v>
                </c:pt>
                <c:pt idx="267">
                  <c:v>5478.0367999999999</c:v>
                </c:pt>
                <c:pt idx="268">
                  <c:v>1635.7336499999999</c:v>
                </c:pt>
                <c:pt idx="269">
                  <c:v>11830.6072</c:v>
                </c:pt>
                <c:pt idx="270">
                  <c:v>8932.0840000000007</c:v>
                </c:pt>
                <c:pt idx="271">
                  <c:v>3554.203</c:v>
                </c:pt>
                <c:pt idx="272">
                  <c:v>12404.8791</c:v>
                </c:pt>
                <c:pt idx="273">
                  <c:v>14133.03775</c:v>
                </c:pt>
                <c:pt idx="274">
                  <c:v>24603.04837</c:v>
                </c:pt>
                <c:pt idx="275">
                  <c:v>8944.1151000000009</c:v>
                </c:pt>
                <c:pt idx="276">
                  <c:v>9620.3307000000004</c:v>
                </c:pt>
                <c:pt idx="277">
                  <c:v>1837.2819</c:v>
                </c:pt>
                <c:pt idx="278">
                  <c:v>1607.5101</c:v>
                </c:pt>
                <c:pt idx="279">
                  <c:v>10043.249</c:v>
                </c:pt>
                <c:pt idx="280">
                  <c:v>4751.07</c:v>
                </c:pt>
                <c:pt idx="281">
                  <c:v>2597.779</c:v>
                </c:pt>
                <c:pt idx="282">
                  <c:v>3180.5101</c:v>
                </c:pt>
                <c:pt idx="283">
                  <c:v>9778.3472000000002</c:v>
                </c:pt>
                <c:pt idx="284">
                  <c:v>13430.264999999999</c:v>
                </c:pt>
                <c:pt idx="285">
                  <c:v>8017.0611500000005</c:v>
                </c:pt>
                <c:pt idx="286">
                  <c:v>8116.2688500000004</c:v>
                </c:pt>
                <c:pt idx="287">
                  <c:v>3481.8679999999999</c:v>
                </c:pt>
                <c:pt idx="288">
                  <c:v>13415.0381</c:v>
                </c:pt>
                <c:pt idx="289">
                  <c:v>12029.286700000001</c:v>
                </c:pt>
                <c:pt idx="290">
                  <c:v>7639.4174499999999</c:v>
                </c:pt>
                <c:pt idx="291">
                  <c:v>1391.5287000000001</c:v>
                </c:pt>
                <c:pt idx="292">
                  <c:v>16455.707849999999</c:v>
                </c:pt>
                <c:pt idx="293">
                  <c:v>27000.98473</c:v>
                </c:pt>
                <c:pt idx="294">
                  <c:v>20781.48892</c:v>
                </c:pt>
                <c:pt idx="295">
                  <c:v>5846.9175999999998</c:v>
                </c:pt>
                <c:pt idx="296">
                  <c:v>8302.5356499999998</c:v>
                </c:pt>
                <c:pt idx="297">
                  <c:v>1261.8589999999999</c:v>
                </c:pt>
                <c:pt idx="298">
                  <c:v>11856.4115</c:v>
                </c:pt>
                <c:pt idx="299">
                  <c:v>30284.642940000002</c:v>
                </c:pt>
                <c:pt idx="300">
                  <c:v>3176.8159000000001</c:v>
                </c:pt>
                <c:pt idx="301">
                  <c:v>4618.0798999999997</c:v>
                </c:pt>
                <c:pt idx="302">
                  <c:v>10736.87075</c:v>
                </c:pt>
                <c:pt idx="303">
                  <c:v>2138.0707000000002</c:v>
                </c:pt>
                <c:pt idx="304">
                  <c:v>8964.0605500000001</c:v>
                </c:pt>
                <c:pt idx="305">
                  <c:v>9290.1394999999993</c:v>
                </c:pt>
                <c:pt idx="306">
                  <c:v>9411.0049999999992</c:v>
                </c:pt>
                <c:pt idx="307">
                  <c:v>7526.7064499999997</c:v>
                </c:pt>
                <c:pt idx="308">
                  <c:v>8522.0030000000006</c:v>
                </c:pt>
                <c:pt idx="309">
                  <c:v>16586.49771</c:v>
                </c:pt>
                <c:pt idx="310">
                  <c:v>14988.432000000001</c:v>
                </c:pt>
                <c:pt idx="311">
                  <c:v>1631.6683</c:v>
                </c:pt>
                <c:pt idx="312">
                  <c:v>9264.7970000000005</c:v>
                </c:pt>
                <c:pt idx="313">
                  <c:v>8083.9197999999997</c:v>
                </c:pt>
                <c:pt idx="314">
                  <c:v>14692.66935</c:v>
                </c:pt>
                <c:pt idx="315">
                  <c:v>10269.459999999999</c:v>
                </c:pt>
                <c:pt idx="316">
                  <c:v>3260.1990000000001</c:v>
                </c:pt>
                <c:pt idx="317">
                  <c:v>11396.9002</c:v>
                </c:pt>
                <c:pt idx="318">
                  <c:v>4185.0978999999998</c:v>
                </c:pt>
                <c:pt idx="319">
                  <c:v>8539.6710000000003</c:v>
                </c:pt>
                <c:pt idx="320">
                  <c:v>6652.5288</c:v>
                </c:pt>
                <c:pt idx="321">
                  <c:v>4074.4537</c:v>
                </c:pt>
                <c:pt idx="322">
                  <c:v>1621.3402000000001</c:v>
                </c:pt>
                <c:pt idx="323">
                  <c:v>5080.0959999999995</c:v>
                </c:pt>
                <c:pt idx="324">
                  <c:v>2134.9014999999999</c:v>
                </c:pt>
                <c:pt idx="325">
                  <c:v>7345.7266</c:v>
                </c:pt>
                <c:pt idx="326">
                  <c:v>9140.9509999999991</c:v>
                </c:pt>
                <c:pt idx="327">
                  <c:v>14418.2804</c:v>
                </c:pt>
                <c:pt idx="328">
                  <c:v>2727.3951000000002</c:v>
                </c:pt>
                <c:pt idx="329">
                  <c:v>8968.33</c:v>
                </c:pt>
                <c:pt idx="330">
                  <c:v>9788.8659000000007</c:v>
                </c:pt>
                <c:pt idx="331">
                  <c:v>6555.07035</c:v>
                </c:pt>
                <c:pt idx="332">
                  <c:v>7323.7348190000002</c:v>
                </c:pt>
                <c:pt idx="333">
                  <c:v>3167.4558499999998</c:v>
                </c:pt>
                <c:pt idx="334">
                  <c:v>18804.752400000001</c:v>
                </c:pt>
                <c:pt idx="335">
                  <c:v>23082.955330000001</c:v>
                </c:pt>
                <c:pt idx="336">
                  <c:v>4906.4096499999996</c:v>
                </c:pt>
                <c:pt idx="337">
                  <c:v>5969.723</c:v>
                </c:pt>
                <c:pt idx="338">
                  <c:v>12638.195</c:v>
                </c:pt>
                <c:pt idx="339">
                  <c:v>4243.5900499999998</c:v>
                </c:pt>
                <c:pt idx="340">
                  <c:v>13919.822899999999</c:v>
                </c:pt>
                <c:pt idx="341">
                  <c:v>2254.7966999999999</c:v>
                </c:pt>
                <c:pt idx="342">
                  <c:v>5926.8459999999995</c:v>
                </c:pt>
                <c:pt idx="343">
                  <c:v>12592.5345</c:v>
                </c:pt>
                <c:pt idx="344">
                  <c:v>2897.3235</c:v>
                </c:pt>
                <c:pt idx="345">
                  <c:v>4738.2682000000004</c:v>
                </c:pt>
                <c:pt idx="346">
                  <c:v>1149.3959</c:v>
                </c:pt>
                <c:pt idx="347">
                  <c:v>28287.897659999999</c:v>
                </c:pt>
                <c:pt idx="348">
                  <c:v>7345.0839999999998</c:v>
                </c:pt>
                <c:pt idx="349">
                  <c:v>12730.999599999999</c:v>
                </c:pt>
                <c:pt idx="350">
                  <c:v>11454.021500000001</c:v>
                </c:pt>
                <c:pt idx="351">
                  <c:v>5910.9440000000004</c:v>
                </c:pt>
                <c:pt idx="352">
                  <c:v>4762.3289999999997</c:v>
                </c:pt>
                <c:pt idx="353">
                  <c:v>7512.2669999999998</c:v>
                </c:pt>
                <c:pt idx="354">
                  <c:v>4032.2406999999998</c:v>
                </c:pt>
                <c:pt idx="355">
                  <c:v>1969.614</c:v>
                </c:pt>
                <c:pt idx="356">
                  <c:v>1769.5316499999999</c:v>
                </c:pt>
                <c:pt idx="357">
                  <c:v>4686.3887000000004</c:v>
                </c:pt>
                <c:pt idx="358">
                  <c:v>21797.000400000001</c:v>
                </c:pt>
                <c:pt idx="359">
                  <c:v>11881.9696</c:v>
                </c:pt>
                <c:pt idx="360">
                  <c:v>11840.77505</c:v>
                </c:pt>
                <c:pt idx="361">
                  <c:v>10601.412</c:v>
                </c:pt>
                <c:pt idx="362">
                  <c:v>4718.2035500000002</c:v>
                </c:pt>
                <c:pt idx="363">
                  <c:v>6593.5083000000004</c:v>
                </c:pt>
                <c:pt idx="364">
                  <c:v>8442.6669999999995</c:v>
                </c:pt>
                <c:pt idx="365">
                  <c:v>6858.4795999999997</c:v>
                </c:pt>
                <c:pt idx="366">
                  <c:v>4795.6567999999997</c:v>
                </c:pt>
                <c:pt idx="367">
                  <c:v>6640.5448500000002</c:v>
                </c:pt>
                <c:pt idx="368">
                  <c:v>7162.0122000000001</c:v>
                </c:pt>
                <c:pt idx="369">
                  <c:v>10594.225700000001</c:v>
                </c:pt>
                <c:pt idx="370">
                  <c:v>11938.255950000001</c:v>
                </c:pt>
                <c:pt idx="371">
                  <c:v>12479.70895</c:v>
                </c:pt>
                <c:pt idx="372">
                  <c:v>11345.519</c:v>
                </c:pt>
                <c:pt idx="373">
                  <c:v>8515.7587000000003</c:v>
                </c:pt>
                <c:pt idx="374">
                  <c:v>2699.56835</c:v>
                </c:pt>
                <c:pt idx="375">
                  <c:v>14449.8544</c:v>
                </c:pt>
                <c:pt idx="376">
                  <c:v>12224.350850000001</c:v>
                </c:pt>
                <c:pt idx="377">
                  <c:v>6985.50695</c:v>
                </c:pt>
                <c:pt idx="378">
                  <c:v>3238.4357</c:v>
                </c:pt>
                <c:pt idx="379">
                  <c:v>4296.2712000000001</c:v>
                </c:pt>
                <c:pt idx="380">
                  <c:v>3171.6149</c:v>
                </c:pt>
                <c:pt idx="381">
                  <c:v>1135.9407000000001</c:v>
                </c:pt>
                <c:pt idx="382">
                  <c:v>5615.3689999999997</c:v>
                </c:pt>
                <c:pt idx="383">
                  <c:v>9101.7980000000007</c:v>
                </c:pt>
                <c:pt idx="384">
                  <c:v>6059.1729999999998</c:v>
                </c:pt>
                <c:pt idx="385">
                  <c:v>1633.9618</c:v>
                </c:pt>
                <c:pt idx="386">
                  <c:v>1241.5650000000001</c:v>
                </c:pt>
                <c:pt idx="387">
                  <c:v>15828.82173</c:v>
                </c:pt>
                <c:pt idx="388">
                  <c:v>4415.1588000000002</c:v>
                </c:pt>
                <c:pt idx="389">
                  <c:v>6474.0129999999999</c:v>
                </c:pt>
                <c:pt idx="390">
                  <c:v>11436.738149999999</c:v>
                </c:pt>
                <c:pt idx="391">
                  <c:v>11305.93455</c:v>
                </c:pt>
                <c:pt idx="392">
                  <c:v>30063.580549999999</c:v>
                </c:pt>
                <c:pt idx="393">
                  <c:v>10197.772199999999</c:v>
                </c:pt>
                <c:pt idx="394">
                  <c:v>4544.2348000000002</c:v>
                </c:pt>
                <c:pt idx="395">
                  <c:v>3277.1610000000001</c:v>
                </c:pt>
                <c:pt idx="396">
                  <c:v>6770.1925000000001</c:v>
                </c:pt>
                <c:pt idx="397">
                  <c:v>7337.7479999999996</c:v>
                </c:pt>
                <c:pt idx="398">
                  <c:v>10370.912549999999</c:v>
                </c:pt>
                <c:pt idx="399">
                  <c:v>10704.47</c:v>
                </c:pt>
                <c:pt idx="400">
                  <c:v>1880.4870000000001</c:v>
                </c:pt>
                <c:pt idx="401">
                  <c:v>8615.2999999999993</c:v>
                </c:pt>
                <c:pt idx="402">
                  <c:v>3292.5298499999999</c:v>
                </c:pt>
                <c:pt idx="403">
                  <c:v>3021.80915</c:v>
                </c:pt>
                <c:pt idx="404">
                  <c:v>14478.33015</c:v>
                </c:pt>
                <c:pt idx="405">
                  <c:v>4747.0528999999997</c:v>
                </c:pt>
                <c:pt idx="406">
                  <c:v>10959.33</c:v>
                </c:pt>
                <c:pt idx="407">
                  <c:v>2741.9479999999999</c:v>
                </c:pt>
                <c:pt idx="408">
                  <c:v>4357.0436499999996</c:v>
                </c:pt>
                <c:pt idx="409">
                  <c:v>4189.1130999999996</c:v>
                </c:pt>
                <c:pt idx="410">
                  <c:v>8283.6807000000008</c:v>
                </c:pt>
                <c:pt idx="411">
                  <c:v>1720.3536999999999</c:v>
                </c:pt>
                <c:pt idx="412">
                  <c:v>8534.6718000000001</c:v>
                </c:pt>
                <c:pt idx="413">
                  <c:v>3732.6251000000002</c:v>
                </c:pt>
                <c:pt idx="414">
                  <c:v>5472.4489999999996</c:v>
                </c:pt>
                <c:pt idx="415">
                  <c:v>7147.4727999999996</c:v>
                </c:pt>
                <c:pt idx="416">
                  <c:v>7133.9025000000001</c:v>
                </c:pt>
                <c:pt idx="417">
                  <c:v>1515.3449000000001</c:v>
                </c:pt>
                <c:pt idx="418">
                  <c:v>9301.8935500000007</c:v>
                </c:pt>
                <c:pt idx="419">
                  <c:v>11931.125249999999</c:v>
                </c:pt>
                <c:pt idx="420">
                  <c:v>1964.78</c:v>
                </c:pt>
                <c:pt idx="421">
                  <c:v>1708.9257500000001</c:v>
                </c:pt>
                <c:pt idx="422">
                  <c:v>4340.4408999999996</c:v>
                </c:pt>
                <c:pt idx="423">
                  <c:v>5261.4694499999996</c:v>
                </c:pt>
                <c:pt idx="424">
                  <c:v>2710.8285500000002</c:v>
                </c:pt>
                <c:pt idx="425">
                  <c:v>3208.7869999999998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E-4744-8DED-78B766A0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205967"/>
        <c:axId val="281558799"/>
      </c:scatterChart>
      <c:valAx>
        <c:axId val="22420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558799"/>
        <c:crosses val="autoZero"/>
        <c:crossBetween val="midCat"/>
      </c:valAx>
      <c:valAx>
        <c:axId val="28155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420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Wiek - Predykcja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Niepalący!$B$3:$B$428</c:f>
              <c:numCache>
                <c:formatCode>General</c:formatCode>
                <c:ptCount val="426"/>
                <c:pt idx="0">
                  <c:v>18</c:v>
                </c:pt>
                <c:pt idx="1">
                  <c:v>28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60</c:v>
                </c:pt>
                <c:pt idx="9">
                  <c:v>25</c:v>
                </c:pt>
                <c:pt idx="10">
                  <c:v>23</c:v>
                </c:pt>
                <c:pt idx="11">
                  <c:v>56</c:v>
                </c:pt>
                <c:pt idx="12">
                  <c:v>19</c:v>
                </c:pt>
                <c:pt idx="13">
                  <c:v>52</c:v>
                </c:pt>
                <c:pt idx="14">
                  <c:v>23</c:v>
                </c:pt>
                <c:pt idx="15">
                  <c:v>56</c:v>
                </c:pt>
                <c:pt idx="16">
                  <c:v>60</c:v>
                </c:pt>
                <c:pt idx="17">
                  <c:v>30</c:v>
                </c:pt>
                <c:pt idx="18">
                  <c:v>18</c:v>
                </c:pt>
                <c:pt idx="19">
                  <c:v>37</c:v>
                </c:pt>
                <c:pt idx="20">
                  <c:v>59</c:v>
                </c:pt>
                <c:pt idx="21">
                  <c:v>63</c:v>
                </c:pt>
                <c:pt idx="22">
                  <c:v>55</c:v>
                </c:pt>
                <c:pt idx="23">
                  <c:v>23</c:v>
                </c:pt>
                <c:pt idx="24">
                  <c:v>18</c:v>
                </c:pt>
                <c:pt idx="25">
                  <c:v>19</c:v>
                </c:pt>
                <c:pt idx="26">
                  <c:v>63</c:v>
                </c:pt>
                <c:pt idx="27">
                  <c:v>19</c:v>
                </c:pt>
                <c:pt idx="28">
                  <c:v>62</c:v>
                </c:pt>
                <c:pt idx="29">
                  <c:v>26</c:v>
                </c:pt>
                <c:pt idx="30">
                  <c:v>24</c:v>
                </c:pt>
                <c:pt idx="31">
                  <c:v>31</c:v>
                </c:pt>
                <c:pt idx="32">
                  <c:v>41</c:v>
                </c:pt>
                <c:pt idx="33">
                  <c:v>37</c:v>
                </c:pt>
                <c:pt idx="34">
                  <c:v>38</c:v>
                </c:pt>
                <c:pt idx="35">
                  <c:v>55</c:v>
                </c:pt>
                <c:pt idx="36">
                  <c:v>18</c:v>
                </c:pt>
                <c:pt idx="37">
                  <c:v>28</c:v>
                </c:pt>
                <c:pt idx="38">
                  <c:v>60</c:v>
                </c:pt>
                <c:pt idx="39">
                  <c:v>18</c:v>
                </c:pt>
                <c:pt idx="40">
                  <c:v>21</c:v>
                </c:pt>
                <c:pt idx="41">
                  <c:v>40</c:v>
                </c:pt>
                <c:pt idx="42">
                  <c:v>58</c:v>
                </c:pt>
                <c:pt idx="43">
                  <c:v>34</c:v>
                </c:pt>
                <c:pt idx="44">
                  <c:v>43</c:v>
                </c:pt>
                <c:pt idx="45">
                  <c:v>25</c:v>
                </c:pt>
                <c:pt idx="46">
                  <c:v>64</c:v>
                </c:pt>
                <c:pt idx="47">
                  <c:v>28</c:v>
                </c:pt>
                <c:pt idx="48">
                  <c:v>19</c:v>
                </c:pt>
                <c:pt idx="49">
                  <c:v>61</c:v>
                </c:pt>
                <c:pt idx="50">
                  <c:v>40</c:v>
                </c:pt>
                <c:pt idx="51">
                  <c:v>40</c:v>
                </c:pt>
                <c:pt idx="52">
                  <c:v>31</c:v>
                </c:pt>
                <c:pt idx="53">
                  <c:v>53</c:v>
                </c:pt>
                <c:pt idx="54">
                  <c:v>58</c:v>
                </c:pt>
                <c:pt idx="55">
                  <c:v>44</c:v>
                </c:pt>
                <c:pt idx="56">
                  <c:v>57</c:v>
                </c:pt>
                <c:pt idx="57">
                  <c:v>29</c:v>
                </c:pt>
                <c:pt idx="58">
                  <c:v>21</c:v>
                </c:pt>
                <c:pt idx="59">
                  <c:v>22</c:v>
                </c:pt>
                <c:pt idx="60">
                  <c:v>41</c:v>
                </c:pt>
                <c:pt idx="61">
                  <c:v>31</c:v>
                </c:pt>
                <c:pt idx="62">
                  <c:v>45</c:v>
                </c:pt>
                <c:pt idx="63">
                  <c:v>48</c:v>
                </c:pt>
                <c:pt idx="64">
                  <c:v>56</c:v>
                </c:pt>
                <c:pt idx="65">
                  <c:v>46</c:v>
                </c:pt>
                <c:pt idx="66">
                  <c:v>55</c:v>
                </c:pt>
                <c:pt idx="67">
                  <c:v>21</c:v>
                </c:pt>
                <c:pt idx="68">
                  <c:v>53</c:v>
                </c:pt>
                <c:pt idx="69">
                  <c:v>35</c:v>
                </c:pt>
                <c:pt idx="70">
                  <c:v>28</c:v>
                </c:pt>
                <c:pt idx="71">
                  <c:v>54</c:v>
                </c:pt>
                <c:pt idx="72">
                  <c:v>55</c:v>
                </c:pt>
                <c:pt idx="73">
                  <c:v>41</c:v>
                </c:pt>
                <c:pt idx="74">
                  <c:v>30</c:v>
                </c:pt>
                <c:pt idx="75">
                  <c:v>18</c:v>
                </c:pt>
                <c:pt idx="76">
                  <c:v>34</c:v>
                </c:pt>
                <c:pt idx="77">
                  <c:v>19</c:v>
                </c:pt>
                <c:pt idx="78">
                  <c:v>26</c:v>
                </c:pt>
                <c:pt idx="79">
                  <c:v>29</c:v>
                </c:pt>
                <c:pt idx="80">
                  <c:v>54</c:v>
                </c:pt>
                <c:pt idx="81">
                  <c:v>55</c:v>
                </c:pt>
                <c:pt idx="82">
                  <c:v>37</c:v>
                </c:pt>
                <c:pt idx="83">
                  <c:v>21</c:v>
                </c:pt>
                <c:pt idx="84">
                  <c:v>52</c:v>
                </c:pt>
                <c:pt idx="85">
                  <c:v>60</c:v>
                </c:pt>
                <c:pt idx="86">
                  <c:v>58</c:v>
                </c:pt>
                <c:pt idx="87">
                  <c:v>49</c:v>
                </c:pt>
                <c:pt idx="88">
                  <c:v>37</c:v>
                </c:pt>
                <c:pt idx="89">
                  <c:v>44</c:v>
                </c:pt>
                <c:pt idx="90">
                  <c:v>18</c:v>
                </c:pt>
                <c:pt idx="91">
                  <c:v>20</c:v>
                </c:pt>
                <c:pt idx="92">
                  <c:v>47</c:v>
                </c:pt>
                <c:pt idx="93">
                  <c:v>26</c:v>
                </c:pt>
                <c:pt idx="94">
                  <c:v>52</c:v>
                </c:pt>
                <c:pt idx="95">
                  <c:v>38</c:v>
                </c:pt>
                <c:pt idx="96">
                  <c:v>59</c:v>
                </c:pt>
                <c:pt idx="97">
                  <c:v>61</c:v>
                </c:pt>
                <c:pt idx="98">
                  <c:v>53</c:v>
                </c:pt>
                <c:pt idx="99">
                  <c:v>19</c:v>
                </c:pt>
                <c:pt idx="100">
                  <c:v>20</c:v>
                </c:pt>
                <c:pt idx="101">
                  <c:v>22</c:v>
                </c:pt>
                <c:pt idx="102">
                  <c:v>19</c:v>
                </c:pt>
                <c:pt idx="103">
                  <c:v>22</c:v>
                </c:pt>
                <c:pt idx="104">
                  <c:v>54</c:v>
                </c:pt>
                <c:pt idx="105">
                  <c:v>22</c:v>
                </c:pt>
                <c:pt idx="106">
                  <c:v>34</c:v>
                </c:pt>
                <c:pt idx="107">
                  <c:v>26</c:v>
                </c:pt>
                <c:pt idx="108">
                  <c:v>29</c:v>
                </c:pt>
                <c:pt idx="109">
                  <c:v>29</c:v>
                </c:pt>
                <c:pt idx="110">
                  <c:v>51</c:v>
                </c:pt>
                <c:pt idx="111">
                  <c:v>53</c:v>
                </c:pt>
                <c:pt idx="112">
                  <c:v>19</c:v>
                </c:pt>
                <c:pt idx="113">
                  <c:v>35</c:v>
                </c:pt>
                <c:pt idx="114">
                  <c:v>48</c:v>
                </c:pt>
                <c:pt idx="115">
                  <c:v>32</c:v>
                </c:pt>
                <c:pt idx="116">
                  <c:v>40</c:v>
                </c:pt>
                <c:pt idx="117">
                  <c:v>44</c:v>
                </c:pt>
                <c:pt idx="118">
                  <c:v>50</c:v>
                </c:pt>
                <c:pt idx="119">
                  <c:v>54</c:v>
                </c:pt>
                <c:pt idx="120">
                  <c:v>32</c:v>
                </c:pt>
                <c:pt idx="121">
                  <c:v>37</c:v>
                </c:pt>
                <c:pt idx="122">
                  <c:v>47</c:v>
                </c:pt>
                <c:pt idx="123">
                  <c:v>20</c:v>
                </c:pt>
                <c:pt idx="124">
                  <c:v>32</c:v>
                </c:pt>
                <c:pt idx="125">
                  <c:v>19</c:v>
                </c:pt>
                <c:pt idx="126">
                  <c:v>27</c:v>
                </c:pt>
                <c:pt idx="127">
                  <c:v>63</c:v>
                </c:pt>
                <c:pt idx="128">
                  <c:v>49</c:v>
                </c:pt>
                <c:pt idx="129">
                  <c:v>18</c:v>
                </c:pt>
                <c:pt idx="130">
                  <c:v>35</c:v>
                </c:pt>
                <c:pt idx="131">
                  <c:v>24</c:v>
                </c:pt>
                <c:pt idx="132">
                  <c:v>38</c:v>
                </c:pt>
                <c:pt idx="133">
                  <c:v>54</c:v>
                </c:pt>
                <c:pt idx="134">
                  <c:v>46</c:v>
                </c:pt>
                <c:pt idx="135">
                  <c:v>41</c:v>
                </c:pt>
                <c:pt idx="136">
                  <c:v>58</c:v>
                </c:pt>
                <c:pt idx="137">
                  <c:v>18</c:v>
                </c:pt>
                <c:pt idx="138">
                  <c:v>22</c:v>
                </c:pt>
                <c:pt idx="139">
                  <c:v>44</c:v>
                </c:pt>
                <c:pt idx="140">
                  <c:v>44</c:v>
                </c:pt>
                <c:pt idx="141">
                  <c:v>26</c:v>
                </c:pt>
                <c:pt idx="142">
                  <c:v>30</c:v>
                </c:pt>
                <c:pt idx="143">
                  <c:v>41</c:v>
                </c:pt>
                <c:pt idx="144">
                  <c:v>29</c:v>
                </c:pt>
                <c:pt idx="145">
                  <c:v>61</c:v>
                </c:pt>
                <c:pt idx="146">
                  <c:v>36</c:v>
                </c:pt>
                <c:pt idx="147">
                  <c:v>25</c:v>
                </c:pt>
                <c:pt idx="148">
                  <c:v>56</c:v>
                </c:pt>
                <c:pt idx="149">
                  <c:v>18</c:v>
                </c:pt>
                <c:pt idx="150">
                  <c:v>19</c:v>
                </c:pt>
                <c:pt idx="151">
                  <c:v>39</c:v>
                </c:pt>
                <c:pt idx="152">
                  <c:v>45</c:v>
                </c:pt>
                <c:pt idx="153">
                  <c:v>51</c:v>
                </c:pt>
                <c:pt idx="154">
                  <c:v>64</c:v>
                </c:pt>
                <c:pt idx="155">
                  <c:v>19</c:v>
                </c:pt>
                <c:pt idx="156">
                  <c:v>48</c:v>
                </c:pt>
                <c:pt idx="157">
                  <c:v>60</c:v>
                </c:pt>
                <c:pt idx="158">
                  <c:v>46</c:v>
                </c:pt>
                <c:pt idx="159">
                  <c:v>28</c:v>
                </c:pt>
                <c:pt idx="160">
                  <c:v>59</c:v>
                </c:pt>
                <c:pt idx="161">
                  <c:v>63</c:v>
                </c:pt>
                <c:pt idx="162">
                  <c:v>40</c:v>
                </c:pt>
                <c:pt idx="163">
                  <c:v>20</c:v>
                </c:pt>
                <c:pt idx="164">
                  <c:v>40</c:v>
                </c:pt>
                <c:pt idx="165">
                  <c:v>24</c:v>
                </c:pt>
                <c:pt idx="166">
                  <c:v>34</c:v>
                </c:pt>
                <c:pt idx="167">
                  <c:v>45</c:v>
                </c:pt>
                <c:pt idx="168">
                  <c:v>41</c:v>
                </c:pt>
                <c:pt idx="169">
                  <c:v>53</c:v>
                </c:pt>
                <c:pt idx="170">
                  <c:v>27</c:v>
                </c:pt>
                <c:pt idx="171">
                  <c:v>26</c:v>
                </c:pt>
                <c:pt idx="172">
                  <c:v>24</c:v>
                </c:pt>
                <c:pt idx="173">
                  <c:v>34</c:v>
                </c:pt>
                <c:pt idx="174">
                  <c:v>53</c:v>
                </c:pt>
                <c:pt idx="175">
                  <c:v>32</c:v>
                </c:pt>
                <c:pt idx="176">
                  <c:v>55</c:v>
                </c:pt>
                <c:pt idx="177">
                  <c:v>28</c:v>
                </c:pt>
                <c:pt idx="178">
                  <c:v>58</c:v>
                </c:pt>
                <c:pt idx="179">
                  <c:v>41</c:v>
                </c:pt>
                <c:pt idx="180">
                  <c:v>47</c:v>
                </c:pt>
                <c:pt idx="181">
                  <c:v>42</c:v>
                </c:pt>
                <c:pt idx="182">
                  <c:v>59</c:v>
                </c:pt>
                <c:pt idx="183">
                  <c:v>19</c:v>
                </c:pt>
                <c:pt idx="184">
                  <c:v>59</c:v>
                </c:pt>
                <c:pt idx="185">
                  <c:v>39</c:v>
                </c:pt>
                <c:pt idx="186">
                  <c:v>18</c:v>
                </c:pt>
                <c:pt idx="187">
                  <c:v>31</c:v>
                </c:pt>
                <c:pt idx="188">
                  <c:v>44</c:v>
                </c:pt>
                <c:pt idx="189">
                  <c:v>33</c:v>
                </c:pt>
                <c:pt idx="190">
                  <c:v>55</c:v>
                </c:pt>
                <c:pt idx="191">
                  <c:v>40</c:v>
                </c:pt>
                <c:pt idx="192">
                  <c:v>54</c:v>
                </c:pt>
                <c:pt idx="193">
                  <c:v>60</c:v>
                </c:pt>
                <c:pt idx="194">
                  <c:v>24</c:v>
                </c:pt>
                <c:pt idx="195">
                  <c:v>19</c:v>
                </c:pt>
                <c:pt idx="196">
                  <c:v>29</c:v>
                </c:pt>
                <c:pt idx="197">
                  <c:v>27</c:v>
                </c:pt>
                <c:pt idx="198">
                  <c:v>55</c:v>
                </c:pt>
                <c:pt idx="199">
                  <c:v>38</c:v>
                </c:pt>
                <c:pt idx="200">
                  <c:v>51</c:v>
                </c:pt>
                <c:pt idx="201">
                  <c:v>58</c:v>
                </c:pt>
                <c:pt idx="202">
                  <c:v>53</c:v>
                </c:pt>
                <c:pt idx="203">
                  <c:v>59</c:v>
                </c:pt>
                <c:pt idx="204">
                  <c:v>45</c:v>
                </c:pt>
                <c:pt idx="205">
                  <c:v>49</c:v>
                </c:pt>
                <c:pt idx="206">
                  <c:v>18</c:v>
                </c:pt>
                <c:pt idx="207">
                  <c:v>41</c:v>
                </c:pt>
                <c:pt idx="208">
                  <c:v>50</c:v>
                </c:pt>
                <c:pt idx="209">
                  <c:v>25</c:v>
                </c:pt>
                <c:pt idx="210">
                  <c:v>47</c:v>
                </c:pt>
                <c:pt idx="211">
                  <c:v>19</c:v>
                </c:pt>
                <c:pt idx="212">
                  <c:v>22</c:v>
                </c:pt>
                <c:pt idx="213">
                  <c:v>59</c:v>
                </c:pt>
                <c:pt idx="214">
                  <c:v>51</c:v>
                </c:pt>
                <c:pt idx="215">
                  <c:v>30</c:v>
                </c:pt>
                <c:pt idx="216">
                  <c:v>55</c:v>
                </c:pt>
                <c:pt idx="217">
                  <c:v>52</c:v>
                </c:pt>
                <c:pt idx="218">
                  <c:v>46</c:v>
                </c:pt>
                <c:pt idx="219">
                  <c:v>46</c:v>
                </c:pt>
                <c:pt idx="220">
                  <c:v>63</c:v>
                </c:pt>
                <c:pt idx="221">
                  <c:v>52</c:v>
                </c:pt>
                <c:pt idx="222">
                  <c:v>28</c:v>
                </c:pt>
                <c:pt idx="223">
                  <c:v>29</c:v>
                </c:pt>
                <c:pt idx="224">
                  <c:v>22</c:v>
                </c:pt>
                <c:pt idx="225">
                  <c:v>25</c:v>
                </c:pt>
                <c:pt idx="226">
                  <c:v>18</c:v>
                </c:pt>
                <c:pt idx="227">
                  <c:v>48</c:v>
                </c:pt>
                <c:pt idx="228">
                  <c:v>36</c:v>
                </c:pt>
                <c:pt idx="229">
                  <c:v>56</c:v>
                </c:pt>
                <c:pt idx="230">
                  <c:v>28</c:v>
                </c:pt>
                <c:pt idx="231">
                  <c:v>57</c:v>
                </c:pt>
                <c:pt idx="232">
                  <c:v>29</c:v>
                </c:pt>
                <c:pt idx="233">
                  <c:v>28</c:v>
                </c:pt>
                <c:pt idx="234">
                  <c:v>30</c:v>
                </c:pt>
                <c:pt idx="235">
                  <c:v>58</c:v>
                </c:pt>
                <c:pt idx="236">
                  <c:v>41</c:v>
                </c:pt>
                <c:pt idx="237">
                  <c:v>50</c:v>
                </c:pt>
                <c:pt idx="238">
                  <c:v>19</c:v>
                </c:pt>
                <c:pt idx="239">
                  <c:v>49</c:v>
                </c:pt>
                <c:pt idx="240">
                  <c:v>52</c:v>
                </c:pt>
                <c:pt idx="241">
                  <c:v>50</c:v>
                </c:pt>
                <c:pt idx="242">
                  <c:v>54</c:v>
                </c:pt>
                <c:pt idx="243">
                  <c:v>44</c:v>
                </c:pt>
                <c:pt idx="244">
                  <c:v>32</c:v>
                </c:pt>
                <c:pt idx="245">
                  <c:v>34</c:v>
                </c:pt>
                <c:pt idx="246">
                  <c:v>26</c:v>
                </c:pt>
                <c:pt idx="247">
                  <c:v>57</c:v>
                </c:pt>
                <c:pt idx="248">
                  <c:v>29</c:v>
                </c:pt>
                <c:pt idx="249">
                  <c:v>40</c:v>
                </c:pt>
                <c:pt idx="250">
                  <c:v>27</c:v>
                </c:pt>
                <c:pt idx="251">
                  <c:v>52</c:v>
                </c:pt>
                <c:pt idx="252">
                  <c:v>61</c:v>
                </c:pt>
                <c:pt idx="253">
                  <c:v>56</c:v>
                </c:pt>
                <c:pt idx="254">
                  <c:v>43</c:v>
                </c:pt>
                <c:pt idx="255">
                  <c:v>64</c:v>
                </c:pt>
                <c:pt idx="256">
                  <c:v>60</c:v>
                </c:pt>
                <c:pt idx="257">
                  <c:v>62</c:v>
                </c:pt>
                <c:pt idx="258">
                  <c:v>46</c:v>
                </c:pt>
                <c:pt idx="259">
                  <c:v>24</c:v>
                </c:pt>
                <c:pt idx="260">
                  <c:v>62</c:v>
                </c:pt>
                <c:pt idx="261">
                  <c:v>60</c:v>
                </c:pt>
                <c:pt idx="262">
                  <c:v>63</c:v>
                </c:pt>
                <c:pt idx="263">
                  <c:v>49</c:v>
                </c:pt>
                <c:pt idx="264">
                  <c:v>34</c:v>
                </c:pt>
                <c:pt idx="265">
                  <c:v>33</c:v>
                </c:pt>
                <c:pt idx="266">
                  <c:v>46</c:v>
                </c:pt>
                <c:pt idx="267">
                  <c:v>36</c:v>
                </c:pt>
                <c:pt idx="268">
                  <c:v>19</c:v>
                </c:pt>
                <c:pt idx="269">
                  <c:v>57</c:v>
                </c:pt>
                <c:pt idx="270">
                  <c:v>50</c:v>
                </c:pt>
                <c:pt idx="271">
                  <c:v>30</c:v>
                </c:pt>
                <c:pt idx="272">
                  <c:v>33</c:v>
                </c:pt>
                <c:pt idx="273">
                  <c:v>18</c:v>
                </c:pt>
                <c:pt idx="274">
                  <c:v>46</c:v>
                </c:pt>
                <c:pt idx="275">
                  <c:v>46</c:v>
                </c:pt>
                <c:pt idx="276">
                  <c:v>47</c:v>
                </c:pt>
                <c:pt idx="277">
                  <c:v>23</c:v>
                </c:pt>
                <c:pt idx="278">
                  <c:v>18</c:v>
                </c:pt>
                <c:pt idx="279">
                  <c:v>48</c:v>
                </c:pt>
                <c:pt idx="280">
                  <c:v>35</c:v>
                </c:pt>
                <c:pt idx="281">
                  <c:v>21</c:v>
                </c:pt>
                <c:pt idx="282">
                  <c:v>21</c:v>
                </c:pt>
                <c:pt idx="283">
                  <c:v>49</c:v>
                </c:pt>
                <c:pt idx="284">
                  <c:v>56</c:v>
                </c:pt>
                <c:pt idx="285">
                  <c:v>42</c:v>
                </c:pt>
                <c:pt idx="286">
                  <c:v>44</c:v>
                </c:pt>
                <c:pt idx="287">
                  <c:v>18</c:v>
                </c:pt>
                <c:pt idx="288">
                  <c:v>61</c:v>
                </c:pt>
                <c:pt idx="289">
                  <c:v>57</c:v>
                </c:pt>
                <c:pt idx="290">
                  <c:v>42</c:v>
                </c:pt>
                <c:pt idx="291">
                  <c:v>20</c:v>
                </c:pt>
                <c:pt idx="292">
                  <c:v>64</c:v>
                </c:pt>
                <c:pt idx="293">
                  <c:v>62</c:v>
                </c:pt>
                <c:pt idx="294">
                  <c:v>55</c:v>
                </c:pt>
                <c:pt idx="295">
                  <c:v>35</c:v>
                </c:pt>
                <c:pt idx="296">
                  <c:v>44</c:v>
                </c:pt>
                <c:pt idx="297">
                  <c:v>19</c:v>
                </c:pt>
                <c:pt idx="298">
                  <c:v>58</c:v>
                </c:pt>
                <c:pt idx="299">
                  <c:v>50</c:v>
                </c:pt>
                <c:pt idx="300">
                  <c:v>26</c:v>
                </c:pt>
                <c:pt idx="301">
                  <c:v>24</c:v>
                </c:pt>
                <c:pt idx="302">
                  <c:v>48</c:v>
                </c:pt>
                <c:pt idx="303">
                  <c:v>19</c:v>
                </c:pt>
                <c:pt idx="304">
                  <c:v>48</c:v>
                </c:pt>
                <c:pt idx="305">
                  <c:v>49</c:v>
                </c:pt>
                <c:pt idx="306">
                  <c:v>46</c:v>
                </c:pt>
                <c:pt idx="307">
                  <c:v>46</c:v>
                </c:pt>
                <c:pt idx="308">
                  <c:v>43</c:v>
                </c:pt>
                <c:pt idx="309">
                  <c:v>21</c:v>
                </c:pt>
                <c:pt idx="310">
                  <c:v>64</c:v>
                </c:pt>
                <c:pt idx="311">
                  <c:v>18</c:v>
                </c:pt>
                <c:pt idx="312">
                  <c:v>51</c:v>
                </c:pt>
                <c:pt idx="313">
                  <c:v>47</c:v>
                </c:pt>
                <c:pt idx="314">
                  <c:v>64</c:v>
                </c:pt>
                <c:pt idx="315">
                  <c:v>49</c:v>
                </c:pt>
                <c:pt idx="316">
                  <c:v>31</c:v>
                </c:pt>
                <c:pt idx="317">
                  <c:v>52</c:v>
                </c:pt>
                <c:pt idx="318">
                  <c:v>33</c:v>
                </c:pt>
                <c:pt idx="319">
                  <c:v>47</c:v>
                </c:pt>
                <c:pt idx="320">
                  <c:v>38</c:v>
                </c:pt>
                <c:pt idx="321">
                  <c:v>32</c:v>
                </c:pt>
                <c:pt idx="322">
                  <c:v>19</c:v>
                </c:pt>
                <c:pt idx="323">
                  <c:v>25</c:v>
                </c:pt>
                <c:pt idx="324">
                  <c:v>19</c:v>
                </c:pt>
                <c:pt idx="325">
                  <c:v>43</c:v>
                </c:pt>
                <c:pt idx="326">
                  <c:v>52</c:v>
                </c:pt>
                <c:pt idx="327">
                  <c:v>64</c:v>
                </c:pt>
                <c:pt idx="328">
                  <c:v>25</c:v>
                </c:pt>
                <c:pt idx="329">
                  <c:v>48</c:v>
                </c:pt>
                <c:pt idx="330">
                  <c:v>45</c:v>
                </c:pt>
                <c:pt idx="331">
                  <c:v>38</c:v>
                </c:pt>
                <c:pt idx="332">
                  <c:v>18</c:v>
                </c:pt>
                <c:pt idx="333">
                  <c:v>21</c:v>
                </c:pt>
                <c:pt idx="334">
                  <c:v>27</c:v>
                </c:pt>
                <c:pt idx="335">
                  <c:v>19</c:v>
                </c:pt>
                <c:pt idx="336">
                  <c:v>29</c:v>
                </c:pt>
                <c:pt idx="337">
                  <c:v>42</c:v>
                </c:pt>
                <c:pt idx="338">
                  <c:v>60</c:v>
                </c:pt>
                <c:pt idx="339">
                  <c:v>31</c:v>
                </c:pt>
                <c:pt idx="340">
                  <c:v>60</c:v>
                </c:pt>
                <c:pt idx="341">
                  <c:v>22</c:v>
                </c:pt>
                <c:pt idx="342">
                  <c:v>35</c:v>
                </c:pt>
                <c:pt idx="343">
                  <c:v>52</c:v>
                </c:pt>
                <c:pt idx="344">
                  <c:v>26</c:v>
                </c:pt>
                <c:pt idx="345">
                  <c:v>31</c:v>
                </c:pt>
                <c:pt idx="346">
                  <c:v>18</c:v>
                </c:pt>
                <c:pt idx="347">
                  <c:v>59</c:v>
                </c:pt>
                <c:pt idx="348">
                  <c:v>45</c:v>
                </c:pt>
                <c:pt idx="349">
                  <c:v>60</c:v>
                </c:pt>
                <c:pt idx="350">
                  <c:v>56</c:v>
                </c:pt>
                <c:pt idx="351">
                  <c:v>40</c:v>
                </c:pt>
                <c:pt idx="352">
                  <c:v>35</c:v>
                </c:pt>
                <c:pt idx="353">
                  <c:v>39</c:v>
                </c:pt>
                <c:pt idx="354">
                  <c:v>30</c:v>
                </c:pt>
                <c:pt idx="355">
                  <c:v>24</c:v>
                </c:pt>
                <c:pt idx="356">
                  <c:v>20</c:v>
                </c:pt>
                <c:pt idx="357">
                  <c:v>32</c:v>
                </c:pt>
                <c:pt idx="358">
                  <c:v>59</c:v>
                </c:pt>
                <c:pt idx="359">
                  <c:v>55</c:v>
                </c:pt>
                <c:pt idx="360">
                  <c:v>57</c:v>
                </c:pt>
                <c:pt idx="361">
                  <c:v>56</c:v>
                </c:pt>
                <c:pt idx="362">
                  <c:v>30</c:v>
                </c:pt>
                <c:pt idx="363">
                  <c:v>40</c:v>
                </c:pt>
                <c:pt idx="364">
                  <c:v>50</c:v>
                </c:pt>
                <c:pt idx="365">
                  <c:v>41</c:v>
                </c:pt>
                <c:pt idx="366">
                  <c:v>33</c:v>
                </c:pt>
                <c:pt idx="367">
                  <c:v>38</c:v>
                </c:pt>
                <c:pt idx="368">
                  <c:v>42</c:v>
                </c:pt>
                <c:pt idx="369">
                  <c:v>56</c:v>
                </c:pt>
                <c:pt idx="370">
                  <c:v>58</c:v>
                </c:pt>
                <c:pt idx="371">
                  <c:v>54</c:v>
                </c:pt>
                <c:pt idx="372">
                  <c:v>58</c:v>
                </c:pt>
                <c:pt idx="373">
                  <c:v>45</c:v>
                </c:pt>
                <c:pt idx="374">
                  <c:v>26</c:v>
                </c:pt>
                <c:pt idx="375">
                  <c:v>63</c:v>
                </c:pt>
                <c:pt idx="376">
                  <c:v>58</c:v>
                </c:pt>
                <c:pt idx="377">
                  <c:v>37</c:v>
                </c:pt>
                <c:pt idx="378">
                  <c:v>25</c:v>
                </c:pt>
                <c:pt idx="379">
                  <c:v>22</c:v>
                </c:pt>
                <c:pt idx="380">
                  <c:v>28</c:v>
                </c:pt>
                <c:pt idx="381">
                  <c:v>18</c:v>
                </c:pt>
                <c:pt idx="382">
                  <c:v>28</c:v>
                </c:pt>
                <c:pt idx="383">
                  <c:v>45</c:v>
                </c:pt>
                <c:pt idx="384">
                  <c:v>33</c:v>
                </c:pt>
                <c:pt idx="385">
                  <c:v>18</c:v>
                </c:pt>
                <c:pt idx="386">
                  <c:v>19</c:v>
                </c:pt>
                <c:pt idx="387">
                  <c:v>40</c:v>
                </c:pt>
                <c:pt idx="388">
                  <c:v>34</c:v>
                </c:pt>
                <c:pt idx="389">
                  <c:v>42</c:v>
                </c:pt>
                <c:pt idx="390">
                  <c:v>51</c:v>
                </c:pt>
                <c:pt idx="391">
                  <c:v>54</c:v>
                </c:pt>
                <c:pt idx="392">
                  <c:v>55</c:v>
                </c:pt>
                <c:pt idx="393">
                  <c:v>52</c:v>
                </c:pt>
                <c:pt idx="394">
                  <c:v>32</c:v>
                </c:pt>
                <c:pt idx="395">
                  <c:v>28</c:v>
                </c:pt>
                <c:pt idx="396">
                  <c:v>41</c:v>
                </c:pt>
                <c:pt idx="397">
                  <c:v>43</c:v>
                </c:pt>
                <c:pt idx="398">
                  <c:v>49</c:v>
                </c:pt>
                <c:pt idx="399">
                  <c:v>55</c:v>
                </c:pt>
                <c:pt idx="400">
                  <c:v>20</c:v>
                </c:pt>
                <c:pt idx="401">
                  <c:v>45</c:v>
                </c:pt>
                <c:pt idx="402">
                  <c:v>26</c:v>
                </c:pt>
                <c:pt idx="403">
                  <c:v>25</c:v>
                </c:pt>
                <c:pt idx="404">
                  <c:v>43</c:v>
                </c:pt>
                <c:pt idx="405">
                  <c:v>35</c:v>
                </c:pt>
                <c:pt idx="406">
                  <c:v>57</c:v>
                </c:pt>
                <c:pt idx="407">
                  <c:v>22</c:v>
                </c:pt>
                <c:pt idx="408">
                  <c:v>32</c:v>
                </c:pt>
                <c:pt idx="409">
                  <c:v>25</c:v>
                </c:pt>
                <c:pt idx="410">
                  <c:v>48</c:v>
                </c:pt>
                <c:pt idx="411">
                  <c:v>18</c:v>
                </c:pt>
                <c:pt idx="412">
                  <c:v>47</c:v>
                </c:pt>
                <c:pt idx="413">
                  <c:v>28</c:v>
                </c:pt>
                <c:pt idx="414">
                  <c:v>36</c:v>
                </c:pt>
                <c:pt idx="415">
                  <c:v>44</c:v>
                </c:pt>
                <c:pt idx="416">
                  <c:v>38</c:v>
                </c:pt>
                <c:pt idx="417">
                  <c:v>21</c:v>
                </c:pt>
                <c:pt idx="418">
                  <c:v>46</c:v>
                </c:pt>
                <c:pt idx="419">
                  <c:v>58</c:v>
                </c:pt>
                <c:pt idx="420">
                  <c:v>20</c:v>
                </c:pt>
                <c:pt idx="421">
                  <c:v>18</c:v>
                </c:pt>
                <c:pt idx="422">
                  <c:v>28</c:v>
                </c:pt>
                <c:pt idx="423">
                  <c:v>33</c:v>
                </c:pt>
                <c:pt idx="424">
                  <c:v>19</c:v>
                </c:pt>
                <c:pt idx="425">
                  <c:v>25</c:v>
                </c:pt>
              </c:numCache>
            </c:numRef>
          </c:xVal>
          <c:yVal>
            <c:numRef>
              <c:f>Niepalący!$L$3:$L$428</c:f>
              <c:numCache>
                <c:formatCode>General</c:formatCode>
                <c:ptCount val="426"/>
                <c:pt idx="0">
                  <c:v>3030.0586559247859</c:v>
                </c:pt>
                <c:pt idx="1">
                  <c:v>6853.404139321734</c:v>
                </c:pt>
                <c:pt idx="2">
                  <c:v>6016.8381266966226</c:v>
                </c:pt>
                <c:pt idx="3">
                  <c:v>5878.4355182105337</c:v>
                </c:pt>
                <c:pt idx="4">
                  <c:v>5562.9273640019765</c:v>
                </c:pt>
                <c:pt idx="5">
                  <c:v>10186.394927601448</c:v>
                </c:pt>
                <c:pt idx="6">
                  <c:v>9055.6637437723257</c:v>
                </c:pt>
                <c:pt idx="7">
                  <c:v>8455.4456633596928</c:v>
                </c:pt>
                <c:pt idx="8">
                  <c:v>12983.246719687744</c:v>
                </c:pt>
                <c:pt idx="9">
                  <c:v>4037.2084595083443</c:v>
                </c:pt>
                <c:pt idx="10">
                  <c:v>3681.1192784285254</c:v>
                </c:pt>
                <c:pt idx="11">
                  <c:v>12225.817557869545</c:v>
                </c:pt>
                <c:pt idx="12">
                  <c:v>3111.517506017015</c:v>
                </c:pt>
                <c:pt idx="13">
                  <c:v>11670.66562064312</c:v>
                </c:pt>
                <c:pt idx="14">
                  <c:v>3480.4376858251258</c:v>
                </c:pt>
                <c:pt idx="15">
                  <c:v>12234.943769565389</c:v>
                </c:pt>
                <c:pt idx="16">
                  <c:v>13176.513265288271</c:v>
                </c:pt>
                <c:pt idx="17">
                  <c:v>6073.7011590885168</c:v>
                </c:pt>
                <c:pt idx="18">
                  <c:v>2396.3777992940595</c:v>
                </c:pt>
                <c:pt idx="19">
                  <c:v>8421.1273047951127</c:v>
                </c:pt>
                <c:pt idx="20">
                  <c:v>14683.048910979744</c:v>
                </c:pt>
                <c:pt idx="21">
                  <c:v>13698.288625236542</c:v>
                </c:pt>
                <c:pt idx="22">
                  <c:v>13115.974123270329</c:v>
                </c:pt>
                <c:pt idx="23">
                  <c:v>3997.569213923513</c:v>
                </c:pt>
                <c:pt idx="24">
                  <c:v>2248.3620533520921</c:v>
                </c:pt>
                <c:pt idx="25">
                  <c:v>5747.3897788355234</c:v>
                </c:pt>
                <c:pt idx="26">
                  <c:v>13797.631242134008</c:v>
                </c:pt>
                <c:pt idx="27">
                  <c:v>2392.1833500325874</c:v>
                </c:pt>
                <c:pt idx="28">
                  <c:v>15550.194344792606</c:v>
                </c:pt>
                <c:pt idx="29">
                  <c:v>4189.9658384743543</c:v>
                </c:pt>
                <c:pt idx="30">
                  <c:v>3788.6258577359749</c:v>
                </c:pt>
                <c:pt idx="31">
                  <c:v>7049.888546194672</c:v>
                </c:pt>
                <c:pt idx="32">
                  <c:v>8685.6664383320094</c:v>
                </c:pt>
                <c:pt idx="33">
                  <c:v>8473.8882161617112</c:v>
                </c:pt>
                <c:pt idx="34">
                  <c:v>8208.5714898113038</c:v>
                </c:pt>
                <c:pt idx="35">
                  <c:v>11922.097427101451</c:v>
                </c:pt>
                <c:pt idx="36">
                  <c:v>3763.0821294529792</c:v>
                </c:pt>
                <c:pt idx="37">
                  <c:v>4967.1916634353011</c:v>
                </c:pt>
                <c:pt idx="38">
                  <c:v>12958.339766934503</c:v>
                </c:pt>
                <c:pt idx="39">
                  <c:v>2425.3725343693968</c:v>
                </c:pt>
                <c:pt idx="40">
                  <c:v>4434.7745294465221</c:v>
                </c:pt>
                <c:pt idx="41">
                  <c:v>9841.1485958484209</c:v>
                </c:pt>
                <c:pt idx="42">
                  <c:v>13865.334387383709</c:v>
                </c:pt>
                <c:pt idx="43">
                  <c:v>7830.715227717681</c:v>
                </c:pt>
                <c:pt idx="44">
                  <c:v>10583.283942369257</c:v>
                </c:pt>
                <c:pt idx="45">
                  <c:v>6738.4852494804009</c:v>
                </c:pt>
                <c:pt idx="46">
                  <c:v>14624.757171541381</c:v>
                </c:pt>
                <c:pt idx="47">
                  <c:v>5439.1674565802941</c:v>
                </c:pt>
                <c:pt idx="48">
                  <c:v>2553.3180252873308</c:v>
                </c:pt>
                <c:pt idx="49">
                  <c:v>14771.076091493578</c:v>
                </c:pt>
                <c:pt idx="50">
                  <c:v>8516.0826065517886</c:v>
                </c:pt>
                <c:pt idx="51">
                  <c:v>8063.8802720811236</c:v>
                </c:pt>
                <c:pt idx="52">
                  <c:v>8815.1787171111737</c:v>
                </c:pt>
                <c:pt idx="53">
                  <c:v>13155.428712382809</c:v>
                </c:pt>
                <c:pt idx="54">
                  <c:v>13228.896654303197</c:v>
                </c:pt>
                <c:pt idx="55">
                  <c:v>10199.896852203872</c:v>
                </c:pt>
                <c:pt idx="56">
                  <c:v>12371.159889832681</c:v>
                </c:pt>
                <c:pt idx="57">
                  <c:v>5764.4672754208514</c:v>
                </c:pt>
                <c:pt idx="58">
                  <c:v>3190.9888630659989</c:v>
                </c:pt>
                <c:pt idx="59">
                  <c:v>3528.0767053470208</c:v>
                </c:pt>
                <c:pt idx="60">
                  <c:v>8258.3710566145855</c:v>
                </c:pt>
                <c:pt idx="61">
                  <c:v>6224.6523086563893</c:v>
                </c:pt>
                <c:pt idx="62">
                  <c:v>9382.7499803698392</c:v>
                </c:pt>
                <c:pt idx="63">
                  <c:v>12765.986158493259</c:v>
                </c:pt>
                <c:pt idx="64">
                  <c:v>11985.874242032984</c:v>
                </c:pt>
                <c:pt idx="65">
                  <c:v>9438.0660365416825</c:v>
                </c:pt>
                <c:pt idx="66">
                  <c:v>11725.883875640809</c:v>
                </c:pt>
                <c:pt idx="67">
                  <c:v>3266.2801095567106</c:v>
                </c:pt>
                <c:pt idx="68">
                  <c:v>11812.68068792548</c:v>
                </c:pt>
                <c:pt idx="69">
                  <c:v>8037.7545533329285</c:v>
                </c:pt>
                <c:pt idx="70">
                  <c:v>5661.3336725509926</c:v>
                </c:pt>
                <c:pt idx="71">
                  <c:v>13462.571172536844</c:v>
                </c:pt>
                <c:pt idx="72">
                  <c:v>11940.730109313799</c:v>
                </c:pt>
                <c:pt idx="73">
                  <c:v>8232.4183921045296</c:v>
                </c:pt>
                <c:pt idx="74">
                  <c:v>5301.7962211478216</c:v>
                </c:pt>
                <c:pt idx="75">
                  <c:v>2320.6112292775224</c:v>
                </c:pt>
                <c:pt idx="76">
                  <c:v>7003.7678254864277</c:v>
                </c:pt>
                <c:pt idx="77">
                  <c:v>3183.7666819424458</c:v>
                </c:pt>
                <c:pt idx="78">
                  <c:v>5661.431473725148</c:v>
                </c:pt>
                <c:pt idx="79">
                  <c:v>5093.1407955447685</c:v>
                </c:pt>
                <c:pt idx="80">
                  <c:v>12236.467541317019</c:v>
                </c:pt>
                <c:pt idx="81">
                  <c:v>13057.50932959383</c:v>
                </c:pt>
                <c:pt idx="82">
                  <c:v>7193.9779618184721</c:v>
                </c:pt>
                <c:pt idx="83">
                  <c:v>3194.6013218622702</c:v>
                </c:pt>
                <c:pt idx="84">
                  <c:v>12977.669315958394</c:v>
                </c:pt>
                <c:pt idx="85">
                  <c:v>13035.627372233681</c:v>
                </c:pt>
                <c:pt idx="86">
                  <c:v>12913.112171744364</c:v>
                </c:pt>
                <c:pt idx="87">
                  <c:v>10194.651218247604</c:v>
                </c:pt>
                <c:pt idx="88">
                  <c:v>8332.622064286461</c:v>
                </c:pt>
                <c:pt idx="89">
                  <c:v>10384.32238022405</c:v>
                </c:pt>
                <c:pt idx="90">
                  <c:v>2199.5938596024262</c:v>
                </c:pt>
                <c:pt idx="91">
                  <c:v>2810.5515152297194</c:v>
                </c:pt>
                <c:pt idx="92">
                  <c:v>11731.143848300277</c:v>
                </c:pt>
                <c:pt idx="93">
                  <c:v>4341.7841726229235</c:v>
                </c:pt>
                <c:pt idx="94">
                  <c:v>11156.576163110014</c:v>
                </c:pt>
                <c:pt idx="95">
                  <c:v>8803.8462055553537</c:v>
                </c:pt>
                <c:pt idx="96">
                  <c:v>12740.082806109782</c:v>
                </c:pt>
                <c:pt idx="97">
                  <c:v>13166.805063127224</c:v>
                </c:pt>
                <c:pt idx="98">
                  <c:v>12663.774525268653</c:v>
                </c:pt>
                <c:pt idx="99">
                  <c:v>2489.7197375319188</c:v>
                </c:pt>
                <c:pt idx="100">
                  <c:v>2806.9390564334476</c:v>
                </c:pt>
                <c:pt idx="101">
                  <c:v>3304.5795835040117</c:v>
                </c:pt>
                <c:pt idx="102">
                  <c:v>2652.1853186589724</c:v>
                </c:pt>
                <c:pt idx="103">
                  <c:v>3249.9173780341134</c:v>
                </c:pt>
                <c:pt idx="104">
                  <c:v>13483.485407673154</c:v>
                </c:pt>
                <c:pt idx="105">
                  <c:v>3455.7324647164251</c:v>
                </c:pt>
                <c:pt idx="106">
                  <c:v>7547.1372122103667</c:v>
                </c:pt>
                <c:pt idx="107">
                  <c:v>5052.1822463218368</c:v>
                </c:pt>
                <c:pt idx="108">
                  <c:v>6407.1792790422569</c:v>
                </c:pt>
                <c:pt idx="109">
                  <c:v>7220.0571049090831</c:v>
                </c:pt>
                <c:pt idx="110">
                  <c:v>11546.998041457613</c:v>
                </c:pt>
                <c:pt idx="111">
                  <c:v>12052.909197877536</c:v>
                </c:pt>
                <c:pt idx="112">
                  <c:v>3183.7666819424458</c:v>
                </c:pt>
                <c:pt idx="113">
                  <c:v>7195.5017335701041</c:v>
                </c:pt>
                <c:pt idx="114">
                  <c:v>9986.9464396962012</c:v>
                </c:pt>
                <c:pt idx="115">
                  <c:v>7955.4428573632031</c:v>
                </c:pt>
                <c:pt idx="116">
                  <c:v>8499.8265419685667</c:v>
                </c:pt>
                <c:pt idx="117">
                  <c:v>9150.4234431806908</c:v>
                </c:pt>
                <c:pt idx="118">
                  <c:v>12382.872660209159</c:v>
                </c:pt>
                <c:pt idx="119">
                  <c:v>12349.974799284077</c:v>
                </c:pt>
                <c:pt idx="120">
                  <c:v>7175.8376783041394</c:v>
                </c:pt>
                <c:pt idx="121">
                  <c:v>7171.9229502201833</c:v>
                </c:pt>
                <c:pt idx="122">
                  <c:v>12262.725211583751</c:v>
                </c:pt>
                <c:pt idx="123">
                  <c:v>6162.9060028777039</c:v>
                </c:pt>
                <c:pt idx="124">
                  <c:v>7879.581222641501</c:v>
                </c:pt>
                <c:pt idx="125">
                  <c:v>3248.886004980498</c:v>
                </c:pt>
                <c:pt idx="126">
                  <c:v>6329.6092160965736</c:v>
                </c:pt>
                <c:pt idx="127">
                  <c:v>14047.841546128395</c:v>
                </c:pt>
                <c:pt idx="128">
                  <c:v>10254.161723680918</c:v>
                </c:pt>
                <c:pt idx="129">
                  <c:v>2051.4830489552937</c:v>
                </c:pt>
                <c:pt idx="130">
                  <c:v>7398.3698143922993</c:v>
                </c:pt>
                <c:pt idx="131">
                  <c:v>3916.8681450036138</c:v>
                </c:pt>
                <c:pt idx="132">
                  <c:v>8673.3223653637542</c:v>
                </c:pt>
                <c:pt idx="133">
                  <c:v>12152.240212540793</c:v>
                </c:pt>
                <c:pt idx="134">
                  <c:v>10740.03130248321</c:v>
                </c:pt>
                <c:pt idx="135">
                  <c:v>10181.848896925714</c:v>
                </c:pt>
                <c:pt idx="136">
                  <c:v>12524.012333503855</c:v>
                </c:pt>
                <c:pt idx="137">
                  <c:v>2475.8518928120329</c:v>
                </c:pt>
                <c:pt idx="138">
                  <c:v>5070.4401426515033</c:v>
                </c:pt>
                <c:pt idx="139">
                  <c:v>8901.1637862379557</c:v>
                </c:pt>
                <c:pt idx="140">
                  <c:v>10262.449428202468</c:v>
                </c:pt>
                <c:pt idx="141">
                  <c:v>5643.2741150386255</c:v>
                </c:pt>
                <c:pt idx="142">
                  <c:v>7325.0920018822426</c:v>
                </c:pt>
                <c:pt idx="143">
                  <c:v>8883.7812838959544</c:v>
                </c:pt>
                <c:pt idx="144">
                  <c:v>6452.335013995651</c:v>
                </c:pt>
                <c:pt idx="145">
                  <c:v>13347.99839117179</c:v>
                </c:pt>
                <c:pt idx="146">
                  <c:v>6850.7109137017223</c:v>
                </c:pt>
                <c:pt idx="147">
                  <c:v>4028.0822478125006</c:v>
                </c:pt>
                <c:pt idx="148">
                  <c:v>12614.421604584797</c:v>
                </c:pt>
                <c:pt idx="149">
                  <c:v>2402.6520698349523</c:v>
                </c:pt>
                <c:pt idx="150">
                  <c:v>2585.449895633114</c:v>
                </c:pt>
                <c:pt idx="151">
                  <c:v>7743.6188826143143</c:v>
                </c:pt>
                <c:pt idx="152">
                  <c:v>10478.519900808395</c:v>
                </c:pt>
                <c:pt idx="153">
                  <c:v>10532.868234756395</c:v>
                </c:pt>
                <c:pt idx="154">
                  <c:v>14262.96137168267</c:v>
                </c:pt>
                <c:pt idx="155">
                  <c:v>2614.3495660032863</c:v>
                </c:pt>
                <c:pt idx="156">
                  <c:v>10675.004307681329</c:v>
                </c:pt>
                <c:pt idx="157">
                  <c:v>12948.928361123164</c:v>
                </c:pt>
                <c:pt idx="158">
                  <c:v>9334.6356373221188</c:v>
                </c:pt>
                <c:pt idx="159">
                  <c:v>5495.1605679225031</c:v>
                </c:pt>
                <c:pt idx="160">
                  <c:v>12738.086447301315</c:v>
                </c:pt>
                <c:pt idx="161">
                  <c:v>13863.986406339207</c:v>
                </c:pt>
                <c:pt idx="162">
                  <c:v>8799.6606220591038</c:v>
                </c:pt>
                <c:pt idx="163">
                  <c:v>3527.0337300591955</c:v>
                </c:pt>
                <c:pt idx="164">
                  <c:v>10522.646999177163</c:v>
                </c:pt>
                <c:pt idx="165">
                  <c:v>5104.6607000419281</c:v>
                </c:pt>
                <c:pt idx="166">
                  <c:v>6989.1278608910116</c:v>
                </c:pt>
                <c:pt idx="167">
                  <c:v>10522.249665184314</c:v>
                </c:pt>
                <c:pt idx="168">
                  <c:v>9616.8998221293132</c:v>
                </c:pt>
                <c:pt idx="169">
                  <c:v>11207.043919318439</c:v>
                </c:pt>
                <c:pt idx="170">
                  <c:v>4489.5031222151856</c:v>
                </c:pt>
                <c:pt idx="171">
                  <c:v>5003.3189878670064</c:v>
                </c:pt>
                <c:pt idx="172">
                  <c:v>3724.1719876340776</c:v>
                </c:pt>
                <c:pt idx="173">
                  <c:v>7121.6480598910775</c:v>
                </c:pt>
                <c:pt idx="174">
                  <c:v>11333.479977187944</c:v>
                </c:pt>
                <c:pt idx="175">
                  <c:v>7834.8057465087668</c:v>
                </c:pt>
                <c:pt idx="176">
                  <c:v>13776.938550283421</c:v>
                </c:pt>
                <c:pt idx="177">
                  <c:v>5029.7442394338977</c:v>
                </c:pt>
                <c:pt idx="178">
                  <c:v>12777.169643358357</c:v>
                </c:pt>
                <c:pt idx="179">
                  <c:v>8873.0389722123036</c:v>
                </c:pt>
                <c:pt idx="180">
                  <c:v>10930.434304694576</c:v>
                </c:pt>
                <c:pt idx="181">
                  <c:v>9215.5455026877316</c:v>
                </c:pt>
                <c:pt idx="182">
                  <c:v>14685.140334493375</c:v>
                </c:pt>
                <c:pt idx="183">
                  <c:v>2342.2743798209417</c:v>
                </c:pt>
                <c:pt idx="184">
                  <c:v>13398.955809609244</c:v>
                </c:pt>
                <c:pt idx="185">
                  <c:v>8865.9118557939146</c:v>
                </c:pt>
                <c:pt idx="186">
                  <c:v>2256.2524238807905</c:v>
                </c:pt>
                <c:pt idx="187">
                  <c:v>7083.3513224127655</c:v>
                </c:pt>
                <c:pt idx="188">
                  <c:v>9762.6196764441192</c:v>
                </c:pt>
                <c:pt idx="189">
                  <c:v>6645.9558774794268</c:v>
                </c:pt>
                <c:pt idx="190">
                  <c:v>12362.416673426487</c:v>
                </c:pt>
                <c:pt idx="191">
                  <c:v>9966.8241360766042</c:v>
                </c:pt>
                <c:pt idx="192">
                  <c:v>11527.875697016239</c:v>
                </c:pt>
                <c:pt idx="193">
                  <c:v>13215.584859111103</c:v>
                </c:pt>
                <c:pt idx="194">
                  <c:v>3964.6856917016289</c:v>
                </c:pt>
                <c:pt idx="195">
                  <c:v>3041.1696241948853</c:v>
                </c:pt>
                <c:pt idx="196">
                  <c:v>5752.7743166855516</c:v>
                </c:pt>
                <c:pt idx="197">
                  <c:v>6546.2616791677001</c:v>
                </c:pt>
                <c:pt idx="198">
                  <c:v>13615.043357387358</c:v>
                </c:pt>
                <c:pt idx="199">
                  <c:v>7627.55647984201</c:v>
                </c:pt>
                <c:pt idx="200">
                  <c:v>13213.706113117969</c:v>
                </c:pt>
                <c:pt idx="201">
                  <c:v>12459.463398696793</c:v>
                </c:pt>
                <c:pt idx="202">
                  <c:v>13344.79760507157</c:v>
                </c:pt>
                <c:pt idx="203">
                  <c:v>14771.934410309055</c:v>
                </c:pt>
                <c:pt idx="204">
                  <c:v>9868.9854792895894</c:v>
                </c:pt>
                <c:pt idx="205">
                  <c:v>10809.319133845322</c:v>
                </c:pt>
                <c:pt idx="206">
                  <c:v>2946.4017153795508</c:v>
                </c:pt>
                <c:pt idx="207">
                  <c:v>9615.9491750776615</c:v>
                </c:pt>
                <c:pt idx="208">
                  <c:v>11095.832552978542</c:v>
                </c:pt>
                <c:pt idx="209">
                  <c:v>4062.4956710822453</c:v>
                </c:pt>
                <c:pt idx="210">
                  <c:v>10952.109057472204</c:v>
                </c:pt>
                <c:pt idx="211">
                  <c:v>3675.7060631720974</c:v>
                </c:pt>
                <c:pt idx="212">
                  <c:v>3233.2810546302317</c:v>
                </c:pt>
                <c:pt idx="213">
                  <c:v>14120.476453812467</c:v>
                </c:pt>
                <c:pt idx="214">
                  <c:v>11239.558784953873</c:v>
                </c:pt>
                <c:pt idx="215">
                  <c:v>5983.2946244765635</c:v>
                </c:pt>
                <c:pt idx="216">
                  <c:v>12468.794078506166</c:v>
                </c:pt>
                <c:pt idx="217">
                  <c:v>11038.695928705363</c:v>
                </c:pt>
                <c:pt idx="218">
                  <c:v>10056.726669756332</c:v>
                </c:pt>
                <c:pt idx="219">
                  <c:v>11104.509382085975</c:v>
                </c:pt>
                <c:pt idx="220">
                  <c:v>13757.894195375022</c:v>
                </c:pt>
                <c:pt idx="221">
                  <c:v>12867.299193261782</c:v>
                </c:pt>
                <c:pt idx="222">
                  <c:v>4941.1439342200802</c:v>
                </c:pt>
                <c:pt idx="223">
                  <c:v>5765.4179224725012</c:v>
                </c:pt>
                <c:pt idx="224">
                  <c:v>3319.2195480994278</c:v>
                </c:pt>
                <c:pt idx="225">
                  <c:v>5968.1013468223464</c:v>
                </c:pt>
                <c:pt idx="226">
                  <c:v>2185.14402441734</c:v>
                </c:pt>
                <c:pt idx="227">
                  <c:v>10611.310955220753</c:v>
                </c:pt>
                <c:pt idx="228">
                  <c:v>8796.2437656111397</c:v>
                </c:pt>
                <c:pt idx="229">
                  <c:v>13461.807918426533</c:v>
                </c:pt>
                <c:pt idx="230">
                  <c:v>6213.4490121501149</c:v>
                </c:pt>
                <c:pt idx="231">
                  <c:v>13726.93177889762</c:v>
                </c:pt>
                <c:pt idx="232">
                  <c:v>6475.8159961714155</c:v>
                </c:pt>
                <c:pt idx="233">
                  <c:v>6108.8778364685704</c:v>
                </c:pt>
                <c:pt idx="234">
                  <c:v>6091.3831942492143</c:v>
                </c:pt>
                <c:pt idx="235">
                  <c:v>12643.223473780816</c:v>
                </c:pt>
                <c:pt idx="236">
                  <c:v>9540.0875403559603</c:v>
                </c:pt>
                <c:pt idx="237">
                  <c:v>10439.621361223701</c:v>
                </c:pt>
                <c:pt idx="238">
                  <c:v>2473.463672948697</c:v>
                </c:pt>
                <c:pt idx="239">
                  <c:v>10359.873675824443</c:v>
                </c:pt>
                <c:pt idx="240">
                  <c:v>11077.672457823031</c:v>
                </c:pt>
                <c:pt idx="241">
                  <c:v>10546.188895713711</c:v>
                </c:pt>
                <c:pt idx="242">
                  <c:v>11580.256349562178</c:v>
                </c:pt>
                <c:pt idx="243">
                  <c:v>8924.6447684137202</c:v>
                </c:pt>
                <c:pt idx="244">
                  <c:v>6679.1450618162362</c:v>
                </c:pt>
                <c:pt idx="245">
                  <c:v>6961.36896698282</c:v>
                </c:pt>
                <c:pt idx="246">
                  <c:v>6917.8607458926217</c:v>
                </c:pt>
                <c:pt idx="247">
                  <c:v>12503.014635896592</c:v>
                </c:pt>
                <c:pt idx="248">
                  <c:v>5079.0712191803432</c:v>
                </c:pt>
                <c:pt idx="249">
                  <c:v>8664.1934171989215</c:v>
                </c:pt>
                <c:pt idx="250">
                  <c:v>5131.5496729004353</c:v>
                </c:pt>
                <c:pt idx="251">
                  <c:v>11143.267104386909</c:v>
                </c:pt>
                <c:pt idx="252">
                  <c:v>13340.203085348256</c:v>
                </c:pt>
                <c:pt idx="253">
                  <c:v>12016.009753570301</c:v>
                </c:pt>
                <c:pt idx="254">
                  <c:v>10102.277002233586</c:v>
                </c:pt>
                <c:pt idx="255">
                  <c:v>14171.128866493242</c:v>
                </c:pt>
                <c:pt idx="256">
                  <c:v>12981.345425584443</c:v>
                </c:pt>
                <c:pt idx="257">
                  <c:v>14167.329014755629</c:v>
                </c:pt>
                <c:pt idx="258">
                  <c:v>10077.640904892642</c:v>
                </c:pt>
                <c:pt idx="259">
                  <c:v>3807.6387987689827</c:v>
                </c:pt>
                <c:pt idx="260">
                  <c:v>13574.335851935539</c:v>
                </c:pt>
                <c:pt idx="261">
                  <c:v>13015.758848854188</c:v>
                </c:pt>
                <c:pt idx="262">
                  <c:v>13958.385658568091</c:v>
                </c:pt>
                <c:pt idx="263">
                  <c:v>13026.356783706095</c:v>
                </c:pt>
                <c:pt idx="264">
                  <c:v>8317.1408560477612</c:v>
                </c:pt>
                <c:pt idx="265">
                  <c:v>7544.7721968154501</c:v>
                </c:pt>
                <c:pt idx="266">
                  <c:v>10184.588698203312</c:v>
                </c:pt>
                <c:pt idx="267">
                  <c:v>7561.3941815161315</c:v>
                </c:pt>
                <c:pt idx="268">
                  <c:v>2533.0692430871768</c:v>
                </c:pt>
                <c:pt idx="269">
                  <c:v>12165.249738445204</c:v>
                </c:pt>
                <c:pt idx="270">
                  <c:v>10420.608420190692</c:v>
                </c:pt>
                <c:pt idx="271">
                  <c:v>5344.3852090617602</c:v>
                </c:pt>
                <c:pt idx="272">
                  <c:v>6255.2604072505428</c:v>
                </c:pt>
                <c:pt idx="273">
                  <c:v>2475.8518928120329</c:v>
                </c:pt>
                <c:pt idx="274">
                  <c:v>9435.404224797061</c:v>
                </c:pt>
                <c:pt idx="275">
                  <c:v>11664.990415739619</c:v>
                </c:pt>
                <c:pt idx="276">
                  <c:v>11653.475984180439</c:v>
                </c:pt>
                <c:pt idx="277">
                  <c:v>3823.9064655864158</c:v>
                </c:pt>
                <c:pt idx="278">
                  <c:v>2143.3155541447227</c:v>
                </c:pt>
                <c:pt idx="279">
                  <c:v>11316.29034072526</c:v>
                </c:pt>
                <c:pt idx="280">
                  <c:v>7316.6141679503653</c:v>
                </c:pt>
                <c:pt idx="281">
                  <c:v>3657.3558386062546</c:v>
                </c:pt>
                <c:pt idx="282">
                  <c:v>4211.5626017190079</c:v>
                </c:pt>
                <c:pt idx="283">
                  <c:v>10903.243062548381</c:v>
                </c:pt>
                <c:pt idx="284">
                  <c:v>14002.705622816182</c:v>
                </c:pt>
                <c:pt idx="285">
                  <c:v>9642.3655608793306</c:v>
                </c:pt>
                <c:pt idx="286">
                  <c:v>10287.641575071204</c:v>
                </c:pt>
                <c:pt idx="287">
                  <c:v>4245.8952989867867</c:v>
                </c:pt>
                <c:pt idx="288">
                  <c:v>13148.742769145865</c:v>
                </c:pt>
                <c:pt idx="289">
                  <c:v>12147.187444463847</c:v>
                </c:pt>
                <c:pt idx="290">
                  <c:v>9157.746161947387</c:v>
                </c:pt>
                <c:pt idx="291">
                  <c:v>2893.3528734284691</c:v>
                </c:pt>
                <c:pt idx="292">
                  <c:v>16007.622501578358</c:v>
                </c:pt>
                <c:pt idx="293">
                  <c:v>14241.66961419469</c:v>
                </c:pt>
                <c:pt idx="294">
                  <c:v>11840.341780659517</c:v>
                </c:pt>
                <c:pt idx="295">
                  <c:v>8200.6954579858066</c:v>
                </c:pt>
                <c:pt idx="296">
                  <c:v>10099.793717665085</c:v>
                </c:pt>
                <c:pt idx="297">
                  <c:v>2657.8892009688748</c:v>
                </c:pt>
                <c:pt idx="298">
                  <c:v>12722.792632003955</c:v>
                </c:pt>
                <c:pt idx="299">
                  <c:v>11696.050633391174</c:v>
                </c:pt>
                <c:pt idx="300">
                  <c:v>4224.3792617440986</c:v>
                </c:pt>
                <c:pt idx="301">
                  <c:v>5777.1279563799908</c:v>
                </c:pt>
                <c:pt idx="302">
                  <c:v>12659.418624003249</c:v>
                </c:pt>
                <c:pt idx="303">
                  <c:v>2715.498412298889</c:v>
                </c:pt>
                <c:pt idx="304">
                  <c:v>10660.079148970419</c:v>
                </c:pt>
                <c:pt idx="305">
                  <c:v>10914.080438937195</c:v>
                </c:pt>
                <c:pt idx="306">
                  <c:v>10804.675301995438</c:v>
                </c:pt>
                <c:pt idx="307">
                  <c:v>9288.1489964964148</c:v>
                </c:pt>
                <c:pt idx="308">
                  <c:v>10717.135047241634</c:v>
                </c:pt>
                <c:pt idx="309">
                  <c:v>3105.2404990071327</c:v>
                </c:pt>
                <c:pt idx="310">
                  <c:v>15281.823945642707</c:v>
                </c:pt>
                <c:pt idx="311">
                  <c:v>2473.7604692984023</c:v>
                </c:pt>
                <c:pt idx="312">
                  <c:v>10581.351234390566</c:v>
                </c:pt>
                <c:pt idx="313">
                  <c:v>10709.904656711113</c:v>
                </c:pt>
                <c:pt idx="314">
                  <c:v>14141.944002007574</c:v>
                </c:pt>
                <c:pt idx="315">
                  <c:v>12212.052987261792</c:v>
                </c:pt>
                <c:pt idx="316">
                  <c:v>5461.3982588857134</c:v>
                </c:pt>
                <c:pt idx="317">
                  <c:v>12455.119099665601</c:v>
                </c:pt>
                <c:pt idx="318">
                  <c:v>6047.3538970546006</c:v>
                </c:pt>
                <c:pt idx="319">
                  <c:v>10255.115107201562</c:v>
                </c:pt>
                <c:pt idx="320">
                  <c:v>9185.6055934987235</c:v>
                </c:pt>
                <c:pt idx="321">
                  <c:v>6540.2555275701125</c:v>
                </c:pt>
                <c:pt idx="322">
                  <c:v>2336.1902386903789</c:v>
                </c:pt>
                <c:pt idx="323">
                  <c:v>7192.8740721698614</c:v>
                </c:pt>
                <c:pt idx="324">
                  <c:v>2672.1489067436305</c:v>
                </c:pt>
                <c:pt idx="325">
                  <c:v>9460.8008397793255</c:v>
                </c:pt>
                <c:pt idx="326">
                  <c:v>11093.833457701086</c:v>
                </c:pt>
                <c:pt idx="327">
                  <c:v>14899.684298878678</c:v>
                </c:pt>
                <c:pt idx="328">
                  <c:v>4120.2950118225899</c:v>
                </c:pt>
                <c:pt idx="329">
                  <c:v>11276.363164555944</c:v>
                </c:pt>
                <c:pt idx="330">
                  <c:v>12316.819765291648</c:v>
                </c:pt>
                <c:pt idx="331">
                  <c:v>8022.5298618033212</c:v>
                </c:pt>
                <c:pt idx="332">
                  <c:v>2302.5489352961649</c:v>
                </c:pt>
                <c:pt idx="333">
                  <c:v>3475.1167988048728</c:v>
                </c:pt>
                <c:pt idx="334">
                  <c:v>6548.1629732710007</c:v>
                </c:pt>
                <c:pt idx="335">
                  <c:v>2633.1723776259641</c:v>
                </c:pt>
                <c:pt idx="336">
                  <c:v>6226.5563392286804</c:v>
                </c:pt>
                <c:pt idx="337">
                  <c:v>8398.8650886143041</c:v>
                </c:pt>
                <c:pt idx="338">
                  <c:v>13071.847024901561</c:v>
                </c:pt>
                <c:pt idx="339">
                  <c:v>6257.164437822833</c:v>
                </c:pt>
                <c:pt idx="340">
                  <c:v>15041.33618251257</c:v>
                </c:pt>
                <c:pt idx="341">
                  <c:v>3374.547206505481</c:v>
                </c:pt>
                <c:pt idx="342">
                  <c:v>8566.1037166407914</c:v>
                </c:pt>
                <c:pt idx="343">
                  <c:v>14534.122797626735</c:v>
                </c:pt>
                <c:pt idx="344">
                  <c:v>4354.4277784098731</c:v>
                </c:pt>
                <c:pt idx="345">
                  <c:v>6334.8323019426707</c:v>
                </c:pt>
                <c:pt idx="346">
                  <c:v>2565.7831038981608</c:v>
                </c:pt>
                <c:pt idx="347">
                  <c:v>13570.452537726977</c:v>
                </c:pt>
                <c:pt idx="348">
                  <c:v>9284.1678811136935</c:v>
                </c:pt>
                <c:pt idx="349">
                  <c:v>13055.495895613174</c:v>
                </c:pt>
                <c:pt idx="350">
                  <c:v>11956.404183431821</c:v>
                </c:pt>
                <c:pt idx="351">
                  <c:v>7938.5849906736012</c:v>
                </c:pt>
                <c:pt idx="352">
                  <c:v>7470.6189903177301</c:v>
                </c:pt>
                <c:pt idx="353">
                  <c:v>10242.597979995164</c:v>
                </c:pt>
                <c:pt idx="354">
                  <c:v>5916.4641367455406</c:v>
                </c:pt>
                <c:pt idx="355">
                  <c:v>3727.7844464303489</c:v>
                </c:pt>
                <c:pt idx="356">
                  <c:v>2825.0013504148051</c:v>
                </c:pt>
                <c:pt idx="357">
                  <c:v>7493.924181786364</c:v>
                </c:pt>
                <c:pt idx="358">
                  <c:v>12947.228798664404</c:v>
                </c:pt>
                <c:pt idx="359">
                  <c:v>13065.875023648352</c:v>
                </c:pt>
                <c:pt idx="360">
                  <c:v>12304.329402101657</c:v>
                </c:pt>
                <c:pt idx="361">
                  <c:v>12221.634710842283</c:v>
                </c:pt>
                <c:pt idx="362">
                  <c:v>5874.9208605884178</c:v>
                </c:pt>
                <c:pt idx="363">
                  <c:v>9130.4653280340135</c:v>
                </c:pt>
                <c:pt idx="364">
                  <c:v>10414.904537880791</c:v>
                </c:pt>
                <c:pt idx="365">
                  <c:v>8726.7343909633073</c:v>
                </c:pt>
                <c:pt idx="366">
                  <c:v>6982.1997396481738</c:v>
                </c:pt>
                <c:pt idx="367">
                  <c:v>8463.7997551800072</c:v>
                </c:pt>
                <c:pt idx="368">
                  <c:v>9874.228376776864</c:v>
                </c:pt>
                <c:pt idx="369">
                  <c:v>12123.337805701631</c:v>
                </c:pt>
                <c:pt idx="370">
                  <c:v>12556.524462670299</c:v>
                </c:pt>
                <c:pt idx="371">
                  <c:v>13344.78600283736</c:v>
                </c:pt>
                <c:pt idx="372">
                  <c:v>12423.338810734078</c:v>
                </c:pt>
                <c:pt idx="373">
                  <c:v>10463.879936212979</c:v>
                </c:pt>
                <c:pt idx="374">
                  <c:v>4385.1336781781811</c:v>
                </c:pt>
                <c:pt idx="375">
                  <c:v>13671.195184264505</c:v>
                </c:pt>
                <c:pt idx="376">
                  <c:v>12516.787415911313</c:v>
                </c:pt>
                <c:pt idx="377">
                  <c:v>8959.9335856711295</c:v>
                </c:pt>
                <c:pt idx="378">
                  <c:v>4979.659478515121</c:v>
                </c:pt>
                <c:pt idx="379">
                  <c:v>5095.7273542254043</c:v>
                </c:pt>
                <c:pt idx="380">
                  <c:v>4935.6301813205073</c:v>
                </c:pt>
                <c:pt idx="381">
                  <c:v>2381.7378346986434</c:v>
                </c:pt>
                <c:pt idx="382">
                  <c:v>7967.9018066778026</c:v>
                </c:pt>
                <c:pt idx="383">
                  <c:v>11063.337498984291</c:v>
                </c:pt>
                <c:pt idx="384">
                  <c:v>8703.950275599087</c:v>
                </c:pt>
                <c:pt idx="385">
                  <c:v>2505.1318220028652</c:v>
                </c:pt>
                <c:pt idx="386">
                  <c:v>2380.3002618869577</c:v>
                </c:pt>
                <c:pt idx="387">
                  <c:v>10492.701617050176</c:v>
                </c:pt>
                <c:pt idx="388">
                  <c:v>6367.9955453420707</c:v>
                </c:pt>
                <c:pt idx="389">
                  <c:v>8608.0074399773912</c:v>
                </c:pt>
                <c:pt idx="390">
                  <c:v>12801.335890111455</c:v>
                </c:pt>
                <c:pt idx="391">
                  <c:v>12122.675089234464</c:v>
                </c:pt>
                <c:pt idx="392">
                  <c:v>13849.853179145008</c:v>
                </c:pt>
                <c:pt idx="393">
                  <c:v>10886.212141620639</c:v>
                </c:pt>
                <c:pt idx="394">
                  <c:v>5719.4873311745869</c:v>
                </c:pt>
                <c:pt idx="395">
                  <c:v>5651.4469432138285</c:v>
                </c:pt>
                <c:pt idx="396">
                  <c:v>8804.8775786089718</c:v>
                </c:pt>
                <c:pt idx="397">
                  <c:v>9351.666558249859</c:v>
                </c:pt>
                <c:pt idx="398">
                  <c:v>11591.966383469666</c:v>
                </c:pt>
                <c:pt idx="399">
                  <c:v>11792.809428076996</c:v>
                </c:pt>
                <c:pt idx="400">
                  <c:v>2892.7824851974788</c:v>
                </c:pt>
                <c:pt idx="401">
                  <c:v>11097.560792843706</c:v>
                </c:pt>
                <c:pt idx="402">
                  <c:v>5079.2756872938735</c:v>
                </c:pt>
                <c:pt idx="403">
                  <c:v>4194.3504171461555</c:v>
                </c:pt>
                <c:pt idx="404">
                  <c:v>11828.210385211762</c:v>
                </c:pt>
                <c:pt idx="405">
                  <c:v>7261.6667683649721</c:v>
                </c:pt>
                <c:pt idx="406">
                  <c:v>12175.136467782368</c:v>
                </c:pt>
                <c:pt idx="407">
                  <c:v>3349.2599949315804</c:v>
                </c:pt>
                <c:pt idx="408">
                  <c:v>5894.6915827937564</c:v>
                </c:pt>
                <c:pt idx="409">
                  <c:v>5327.9560902403973</c:v>
                </c:pt>
                <c:pt idx="410">
                  <c:v>10055.96341564602</c:v>
                </c:pt>
                <c:pt idx="411">
                  <c:v>2958.9502564613358</c:v>
                </c:pt>
                <c:pt idx="412">
                  <c:v>9628.8492975737081</c:v>
                </c:pt>
                <c:pt idx="413">
                  <c:v>4634.8454541783203</c:v>
                </c:pt>
                <c:pt idx="414">
                  <c:v>7484.9621585634395</c:v>
                </c:pt>
                <c:pt idx="415">
                  <c:v>9691.5112769806692</c:v>
                </c:pt>
                <c:pt idx="416">
                  <c:v>8523.4053253184866</c:v>
                </c:pt>
                <c:pt idx="417">
                  <c:v>2956.7494295393399</c:v>
                </c:pt>
                <c:pt idx="418">
                  <c:v>11320.000600695688</c:v>
                </c:pt>
                <c:pt idx="419">
                  <c:v>12458.988075170968</c:v>
                </c:pt>
                <c:pt idx="420">
                  <c:v>3317.891378696107</c:v>
                </c:pt>
                <c:pt idx="421">
                  <c:v>2244.7495945558203</c:v>
                </c:pt>
                <c:pt idx="422">
                  <c:v>6090.0550248458931</c:v>
                </c:pt>
                <c:pt idx="423">
                  <c:v>7387.059850946649</c:v>
                </c:pt>
                <c:pt idx="424">
                  <c:v>3133.2873234998096</c:v>
                </c:pt>
                <c:pt idx="425">
                  <c:v>4574.1134462810605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7-4992-A8E3-2BE65E9B3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253296"/>
        <c:axId val="281550479"/>
      </c:scatterChart>
      <c:valAx>
        <c:axId val="111425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550479"/>
        <c:crosses val="autoZero"/>
        <c:crossBetween val="midCat"/>
      </c:valAx>
      <c:valAx>
        <c:axId val="28155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425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Dane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'Arkusz ogólny'!$B$3:$B$535</c:f>
              <c:numCache>
                <c:formatCode>General</c:formatCode>
                <c:ptCount val="533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42</c:v>
                </c:pt>
                <c:pt idx="500">
                  <c:v>24</c:v>
                </c:pt>
                <c:pt idx="501">
                  <c:v>29</c:v>
                </c:pt>
                <c:pt idx="502">
                  <c:v>32</c:v>
                </c:pt>
                <c:pt idx="503">
                  <c:v>25</c:v>
                </c:pt>
                <c:pt idx="504">
                  <c:v>41</c:v>
                </c:pt>
                <c:pt idx="505">
                  <c:v>42</c:v>
                </c:pt>
                <c:pt idx="506">
                  <c:v>33</c:v>
                </c:pt>
                <c:pt idx="507">
                  <c:v>34</c:v>
                </c:pt>
                <c:pt idx="508">
                  <c:v>19</c:v>
                </c:pt>
                <c:pt idx="509">
                  <c:v>30</c:v>
                </c:pt>
                <c:pt idx="510">
                  <c:v>18</c:v>
                </c:pt>
                <c:pt idx="511">
                  <c:v>19</c:v>
                </c:pt>
                <c:pt idx="512">
                  <c:v>18</c:v>
                </c:pt>
                <c:pt idx="513">
                  <c:v>35</c:v>
                </c:pt>
                <c:pt idx="514">
                  <c:v>39</c:v>
                </c:pt>
                <c:pt idx="515">
                  <c:v>31</c:v>
                </c:pt>
                <c:pt idx="516">
                  <c:v>62</c:v>
                </c:pt>
                <c:pt idx="517">
                  <c:v>62</c:v>
                </c:pt>
                <c:pt idx="518">
                  <c:v>42</c:v>
                </c:pt>
                <c:pt idx="519">
                  <c:v>31</c:v>
                </c:pt>
                <c:pt idx="520">
                  <c:v>61</c:v>
                </c:pt>
                <c:pt idx="521">
                  <c:v>42</c:v>
                </c:pt>
                <c:pt idx="522">
                  <c:v>51</c:v>
                </c:pt>
                <c:pt idx="523">
                  <c:v>23</c:v>
                </c:pt>
                <c:pt idx="524">
                  <c:v>52</c:v>
                </c:pt>
                <c:pt idx="525">
                  <c:v>57</c:v>
                </c:pt>
                <c:pt idx="526">
                  <c:v>23</c:v>
                </c:pt>
                <c:pt idx="527">
                  <c:v>52</c:v>
                </c:pt>
                <c:pt idx="528">
                  <c:v>50</c:v>
                </c:pt>
                <c:pt idx="529">
                  <c:v>18</c:v>
                </c:pt>
                <c:pt idx="530">
                  <c:v>18</c:v>
                </c:pt>
                <c:pt idx="531">
                  <c:v>21</c:v>
                </c:pt>
                <c:pt idx="532">
                  <c:v>61</c:v>
                </c:pt>
              </c:numCache>
            </c:numRef>
          </c:xVal>
          <c:yVal>
            <c:numRef>
              <c:f>'Arkusz ogólny'!$K$3:$K$535</c:f>
              <c:numCache>
                <c:formatCode>0.0000</c:formatCode>
                <c:ptCount val="533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21259.377949999998</c:v>
                </c:pt>
                <c:pt idx="500">
                  <c:v>2464.6188000000002</c:v>
                </c:pt>
                <c:pt idx="501">
                  <c:v>16115.3045</c:v>
                </c:pt>
                <c:pt idx="502">
                  <c:v>21472.478800000001</c:v>
                </c:pt>
                <c:pt idx="503">
                  <c:v>33900.652999999998</c:v>
                </c:pt>
                <c:pt idx="504">
                  <c:v>6875.9610000000002</c:v>
                </c:pt>
                <c:pt idx="505">
                  <c:v>6940.90985</c:v>
                </c:pt>
                <c:pt idx="506">
                  <c:v>4571.4130500000001</c:v>
                </c:pt>
                <c:pt idx="507">
                  <c:v>4536.259</c:v>
                </c:pt>
                <c:pt idx="508">
                  <c:v>36397.576000000001</c:v>
                </c:pt>
                <c:pt idx="509">
                  <c:v>18765.87545</c:v>
                </c:pt>
                <c:pt idx="510">
                  <c:v>11272.331389999999</c:v>
                </c:pt>
                <c:pt idx="511">
                  <c:v>1731.6769999999999</c:v>
                </c:pt>
                <c:pt idx="512">
                  <c:v>1163.4627</c:v>
                </c:pt>
                <c:pt idx="513">
                  <c:v>19496.71917</c:v>
                </c:pt>
                <c:pt idx="514">
                  <c:v>7201.7008500000002</c:v>
                </c:pt>
                <c:pt idx="515">
                  <c:v>5425.0233500000004</c:v>
                </c:pt>
                <c:pt idx="516">
                  <c:v>28101.333050000001</c:v>
                </c:pt>
                <c:pt idx="517">
                  <c:v>12981.3457</c:v>
                </c:pt>
                <c:pt idx="518">
                  <c:v>43896.376300000004</c:v>
                </c:pt>
                <c:pt idx="519">
                  <c:v>4239.8926499999998</c:v>
                </c:pt>
                <c:pt idx="520">
                  <c:v>13143.336649999999</c:v>
                </c:pt>
                <c:pt idx="521">
                  <c:v>7050.0213000000003</c:v>
                </c:pt>
                <c:pt idx="522">
                  <c:v>9377.9046999999991</c:v>
                </c:pt>
                <c:pt idx="523">
                  <c:v>22395.74424</c:v>
                </c:pt>
                <c:pt idx="524">
                  <c:v>10325.206</c:v>
                </c:pt>
                <c:pt idx="525">
                  <c:v>12629.1656</c:v>
                </c:pt>
                <c:pt idx="526">
                  <c:v>10795.937330000001</c:v>
                </c:pt>
                <c:pt idx="527">
                  <c:v>11411.684999999999</c:v>
                </c:pt>
                <c:pt idx="528">
                  <c:v>10600.5483</c:v>
                </c:pt>
                <c:pt idx="529">
                  <c:v>2205.9807999999998</c:v>
                </c:pt>
                <c:pt idx="530">
                  <c:v>1629.8335</c:v>
                </c:pt>
                <c:pt idx="531">
                  <c:v>2007.9449999999999</c:v>
                </c:pt>
                <c:pt idx="532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7-482F-B343-EBD629A00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64271"/>
        <c:axId val="2104842080"/>
      </c:scatterChart>
      <c:valAx>
        <c:axId val="11906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4842080"/>
        <c:crosses val="autoZero"/>
        <c:crossBetween val="midCat"/>
      </c:valAx>
      <c:valAx>
        <c:axId val="21048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06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Dane (Palacze)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Palacze!$B$3:$B$112</c:f>
              <c:numCache>
                <c:formatCode>General</c:formatCode>
                <c:ptCount val="110"/>
                <c:pt idx="0">
                  <c:v>19</c:v>
                </c:pt>
                <c:pt idx="1">
                  <c:v>62</c:v>
                </c:pt>
                <c:pt idx="2">
                  <c:v>27</c:v>
                </c:pt>
                <c:pt idx="3">
                  <c:v>30</c:v>
                </c:pt>
                <c:pt idx="4">
                  <c:v>34</c:v>
                </c:pt>
                <c:pt idx="5">
                  <c:v>31</c:v>
                </c:pt>
                <c:pt idx="6">
                  <c:v>22</c:v>
                </c:pt>
                <c:pt idx="7">
                  <c:v>28</c:v>
                </c:pt>
                <c:pt idx="8">
                  <c:v>35</c:v>
                </c:pt>
                <c:pt idx="9">
                  <c:v>60</c:v>
                </c:pt>
                <c:pt idx="10">
                  <c:v>36</c:v>
                </c:pt>
                <c:pt idx="11">
                  <c:v>48</c:v>
                </c:pt>
                <c:pt idx="12">
                  <c:v>36</c:v>
                </c:pt>
                <c:pt idx="13">
                  <c:v>58</c:v>
                </c:pt>
                <c:pt idx="14">
                  <c:v>18</c:v>
                </c:pt>
                <c:pt idx="15">
                  <c:v>53</c:v>
                </c:pt>
                <c:pt idx="16">
                  <c:v>20</c:v>
                </c:pt>
                <c:pt idx="17">
                  <c:v>28</c:v>
                </c:pt>
                <c:pt idx="18">
                  <c:v>27</c:v>
                </c:pt>
                <c:pt idx="19">
                  <c:v>22</c:v>
                </c:pt>
                <c:pt idx="20">
                  <c:v>37</c:v>
                </c:pt>
                <c:pt idx="21">
                  <c:v>45</c:v>
                </c:pt>
                <c:pt idx="22">
                  <c:v>57</c:v>
                </c:pt>
                <c:pt idx="23">
                  <c:v>59</c:v>
                </c:pt>
                <c:pt idx="24">
                  <c:v>64</c:v>
                </c:pt>
                <c:pt idx="25">
                  <c:v>56</c:v>
                </c:pt>
                <c:pt idx="26">
                  <c:v>38</c:v>
                </c:pt>
                <c:pt idx="27">
                  <c:v>61</c:v>
                </c:pt>
                <c:pt idx="28">
                  <c:v>20</c:v>
                </c:pt>
                <c:pt idx="29">
                  <c:v>63</c:v>
                </c:pt>
                <c:pt idx="30">
                  <c:v>29</c:v>
                </c:pt>
                <c:pt idx="31">
                  <c:v>44</c:v>
                </c:pt>
                <c:pt idx="32">
                  <c:v>19</c:v>
                </c:pt>
                <c:pt idx="33">
                  <c:v>32</c:v>
                </c:pt>
                <c:pt idx="34">
                  <c:v>34</c:v>
                </c:pt>
                <c:pt idx="35">
                  <c:v>30</c:v>
                </c:pt>
                <c:pt idx="36">
                  <c:v>46</c:v>
                </c:pt>
                <c:pt idx="37">
                  <c:v>42</c:v>
                </c:pt>
                <c:pt idx="38">
                  <c:v>48</c:v>
                </c:pt>
                <c:pt idx="39">
                  <c:v>18</c:v>
                </c:pt>
                <c:pt idx="40">
                  <c:v>30</c:v>
                </c:pt>
                <c:pt idx="41">
                  <c:v>42</c:v>
                </c:pt>
                <c:pt idx="42">
                  <c:v>18</c:v>
                </c:pt>
                <c:pt idx="43">
                  <c:v>63</c:v>
                </c:pt>
                <c:pt idx="44">
                  <c:v>36</c:v>
                </c:pt>
                <c:pt idx="45">
                  <c:v>27</c:v>
                </c:pt>
                <c:pt idx="46">
                  <c:v>35</c:v>
                </c:pt>
                <c:pt idx="47">
                  <c:v>19</c:v>
                </c:pt>
                <c:pt idx="48">
                  <c:v>42</c:v>
                </c:pt>
                <c:pt idx="49">
                  <c:v>40</c:v>
                </c:pt>
                <c:pt idx="50">
                  <c:v>19</c:v>
                </c:pt>
                <c:pt idx="51">
                  <c:v>23</c:v>
                </c:pt>
                <c:pt idx="52">
                  <c:v>63</c:v>
                </c:pt>
                <c:pt idx="53">
                  <c:v>18</c:v>
                </c:pt>
                <c:pt idx="54">
                  <c:v>63</c:v>
                </c:pt>
                <c:pt idx="55">
                  <c:v>54</c:v>
                </c:pt>
                <c:pt idx="56">
                  <c:v>50</c:v>
                </c:pt>
                <c:pt idx="57">
                  <c:v>56</c:v>
                </c:pt>
                <c:pt idx="58">
                  <c:v>19</c:v>
                </c:pt>
                <c:pt idx="59">
                  <c:v>20</c:v>
                </c:pt>
                <c:pt idx="60">
                  <c:v>52</c:v>
                </c:pt>
                <c:pt idx="61">
                  <c:v>19</c:v>
                </c:pt>
                <c:pt idx="62">
                  <c:v>46</c:v>
                </c:pt>
                <c:pt idx="63">
                  <c:v>40</c:v>
                </c:pt>
                <c:pt idx="64">
                  <c:v>50</c:v>
                </c:pt>
                <c:pt idx="65">
                  <c:v>40</c:v>
                </c:pt>
                <c:pt idx="66">
                  <c:v>54</c:v>
                </c:pt>
                <c:pt idx="67">
                  <c:v>59</c:v>
                </c:pt>
                <c:pt idx="68">
                  <c:v>25</c:v>
                </c:pt>
                <c:pt idx="69">
                  <c:v>19</c:v>
                </c:pt>
                <c:pt idx="70">
                  <c:v>47</c:v>
                </c:pt>
                <c:pt idx="71">
                  <c:v>31</c:v>
                </c:pt>
                <c:pt idx="72">
                  <c:v>53</c:v>
                </c:pt>
                <c:pt idx="73">
                  <c:v>43</c:v>
                </c:pt>
                <c:pt idx="74">
                  <c:v>27</c:v>
                </c:pt>
                <c:pt idx="75">
                  <c:v>34</c:v>
                </c:pt>
                <c:pt idx="76">
                  <c:v>45</c:v>
                </c:pt>
                <c:pt idx="77">
                  <c:v>64</c:v>
                </c:pt>
                <c:pt idx="78">
                  <c:v>61</c:v>
                </c:pt>
                <c:pt idx="79">
                  <c:v>52</c:v>
                </c:pt>
                <c:pt idx="80">
                  <c:v>50</c:v>
                </c:pt>
                <c:pt idx="81">
                  <c:v>19</c:v>
                </c:pt>
                <c:pt idx="82">
                  <c:v>26</c:v>
                </c:pt>
                <c:pt idx="83">
                  <c:v>23</c:v>
                </c:pt>
                <c:pt idx="84">
                  <c:v>39</c:v>
                </c:pt>
                <c:pt idx="85">
                  <c:v>24</c:v>
                </c:pt>
                <c:pt idx="86">
                  <c:v>27</c:v>
                </c:pt>
                <c:pt idx="87">
                  <c:v>55</c:v>
                </c:pt>
                <c:pt idx="88">
                  <c:v>44</c:v>
                </c:pt>
                <c:pt idx="89">
                  <c:v>26</c:v>
                </c:pt>
                <c:pt idx="90">
                  <c:v>36</c:v>
                </c:pt>
                <c:pt idx="91">
                  <c:v>63</c:v>
                </c:pt>
                <c:pt idx="92">
                  <c:v>64</c:v>
                </c:pt>
                <c:pt idx="93">
                  <c:v>61</c:v>
                </c:pt>
                <c:pt idx="94">
                  <c:v>40</c:v>
                </c:pt>
                <c:pt idx="95">
                  <c:v>33</c:v>
                </c:pt>
                <c:pt idx="96">
                  <c:v>56</c:v>
                </c:pt>
                <c:pt idx="97">
                  <c:v>42</c:v>
                </c:pt>
                <c:pt idx="98">
                  <c:v>30</c:v>
                </c:pt>
                <c:pt idx="99">
                  <c:v>24</c:v>
                </c:pt>
                <c:pt idx="100">
                  <c:v>26</c:v>
                </c:pt>
                <c:pt idx="101">
                  <c:v>39</c:v>
                </c:pt>
                <c:pt idx="102">
                  <c:v>47</c:v>
                </c:pt>
                <c:pt idx="103">
                  <c:v>18</c:v>
                </c:pt>
                <c:pt idx="104">
                  <c:v>61</c:v>
                </c:pt>
                <c:pt idx="105">
                  <c:v>20</c:v>
                </c:pt>
                <c:pt idx="106">
                  <c:v>19</c:v>
                </c:pt>
                <c:pt idx="107">
                  <c:v>45</c:v>
                </c:pt>
                <c:pt idx="108">
                  <c:v>62</c:v>
                </c:pt>
                <c:pt idx="109">
                  <c:v>43</c:v>
                </c:pt>
              </c:numCache>
            </c:numRef>
          </c:xVal>
          <c:yVal>
            <c:numRef>
              <c:f>Palacze!$J$3:$J$112</c:f>
              <c:numCache>
                <c:formatCode>General</c:formatCode>
                <c:ptCount val="110"/>
                <c:pt idx="0">
                  <c:v>16884.923999999999</c:v>
                </c:pt>
                <c:pt idx="1">
                  <c:v>27808.7251</c:v>
                </c:pt>
                <c:pt idx="2">
                  <c:v>39611.757700000002</c:v>
                </c:pt>
                <c:pt idx="3">
                  <c:v>36837.466999999997</c:v>
                </c:pt>
                <c:pt idx="4">
                  <c:v>37701.876799999998</c:v>
                </c:pt>
                <c:pt idx="5">
                  <c:v>38711</c:v>
                </c:pt>
                <c:pt idx="6">
                  <c:v>35585.576000000001</c:v>
                </c:pt>
                <c:pt idx="7">
                  <c:v>51194.559139999998</c:v>
                </c:pt>
                <c:pt idx="8">
                  <c:v>39774.276299999998</c:v>
                </c:pt>
                <c:pt idx="9">
                  <c:v>48173.360999999997</c:v>
                </c:pt>
                <c:pt idx="10">
                  <c:v>38709.175999999999</c:v>
                </c:pt>
                <c:pt idx="11">
                  <c:v>23568.272000000001</c:v>
                </c:pt>
                <c:pt idx="12">
                  <c:v>37742.575700000001</c:v>
                </c:pt>
                <c:pt idx="13">
                  <c:v>47496.494449999998</c:v>
                </c:pt>
                <c:pt idx="14">
                  <c:v>34303.167200000004</c:v>
                </c:pt>
                <c:pt idx="15">
                  <c:v>23244.790199999999</c:v>
                </c:pt>
                <c:pt idx="16">
                  <c:v>14711.7438</c:v>
                </c:pt>
                <c:pt idx="17">
                  <c:v>17663.144199999999</c:v>
                </c:pt>
                <c:pt idx="18">
                  <c:v>16577.779500000001</c:v>
                </c:pt>
                <c:pt idx="19">
                  <c:v>37165.163800000002</c:v>
                </c:pt>
                <c:pt idx="20">
                  <c:v>39836.519</c:v>
                </c:pt>
                <c:pt idx="21">
                  <c:v>21098.554049999999</c:v>
                </c:pt>
                <c:pt idx="22">
                  <c:v>43578.939400000003</c:v>
                </c:pt>
                <c:pt idx="23">
                  <c:v>30184.936699999998</c:v>
                </c:pt>
                <c:pt idx="24">
                  <c:v>47291.055</c:v>
                </c:pt>
                <c:pt idx="25">
                  <c:v>22412.648499999999</c:v>
                </c:pt>
                <c:pt idx="26">
                  <c:v>15820.699000000001</c:v>
                </c:pt>
                <c:pt idx="27">
                  <c:v>30942.191800000001</c:v>
                </c:pt>
                <c:pt idx="28">
                  <c:v>17560.37975</c:v>
                </c:pt>
                <c:pt idx="29">
                  <c:v>47055.532099999997</c:v>
                </c:pt>
                <c:pt idx="30">
                  <c:v>19107.779600000002</c:v>
                </c:pt>
                <c:pt idx="31">
                  <c:v>39556.494500000001</c:v>
                </c:pt>
                <c:pt idx="32">
                  <c:v>17081.080000000002</c:v>
                </c:pt>
                <c:pt idx="33">
                  <c:v>32734.186300000001</c:v>
                </c:pt>
                <c:pt idx="34">
                  <c:v>18972.494999999999</c:v>
                </c:pt>
                <c:pt idx="35">
                  <c:v>20745.989099999999</c:v>
                </c:pt>
                <c:pt idx="36">
                  <c:v>40720.551050000002</c:v>
                </c:pt>
                <c:pt idx="37">
                  <c:v>19964.746299999999</c:v>
                </c:pt>
                <c:pt idx="38">
                  <c:v>21223.675800000001</c:v>
                </c:pt>
                <c:pt idx="39">
                  <c:v>15518.180249999999</c:v>
                </c:pt>
                <c:pt idx="40">
                  <c:v>36950.256699999998</c:v>
                </c:pt>
                <c:pt idx="41">
                  <c:v>21348.705999999998</c:v>
                </c:pt>
                <c:pt idx="42">
                  <c:v>36149.483500000002</c:v>
                </c:pt>
                <c:pt idx="43">
                  <c:v>48824.45</c:v>
                </c:pt>
                <c:pt idx="44">
                  <c:v>43753.337050000002</c:v>
                </c:pt>
                <c:pt idx="45">
                  <c:v>37133.898200000003</c:v>
                </c:pt>
                <c:pt idx="46">
                  <c:v>20984.0936</c:v>
                </c:pt>
                <c:pt idx="47">
                  <c:v>34779.614999999998</c:v>
                </c:pt>
                <c:pt idx="48">
                  <c:v>19515.5416</c:v>
                </c:pt>
                <c:pt idx="49">
                  <c:v>19444.265800000001</c:v>
                </c:pt>
                <c:pt idx="50">
                  <c:v>17352.6803</c:v>
                </c:pt>
                <c:pt idx="51">
                  <c:v>38511.628299999997</c:v>
                </c:pt>
                <c:pt idx="52">
                  <c:v>29523.1656</c:v>
                </c:pt>
                <c:pt idx="53">
                  <c:v>12829.455099999999</c:v>
                </c:pt>
                <c:pt idx="54">
                  <c:v>47305.305</c:v>
                </c:pt>
                <c:pt idx="55">
                  <c:v>44260.749900000003</c:v>
                </c:pt>
                <c:pt idx="56">
                  <c:v>41097.161749999999</c:v>
                </c:pt>
                <c:pt idx="57">
                  <c:v>43921.183700000001</c:v>
                </c:pt>
                <c:pt idx="58">
                  <c:v>33750.291799999999</c:v>
                </c:pt>
                <c:pt idx="59">
                  <c:v>17085.267599999999</c:v>
                </c:pt>
                <c:pt idx="60">
                  <c:v>24869.836800000001</c:v>
                </c:pt>
                <c:pt idx="61">
                  <c:v>36219.405449999998</c:v>
                </c:pt>
                <c:pt idx="62">
                  <c:v>46151.124499999998</c:v>
                </c:pt>
                <c:pt idx="63">
                  <c:v>17179.522000000001</c:v>
                </c:pt>
                <c:pt idx="64">
                  <c:v>42856.838000000003</c:v>
                </c:pt>
                <c:pt idx="65">
                  <c:v>22331.566800000001</c:v>
                </c:pt>
                <c:pt idx="66">
                  <c:v>48549.178350000002</c:v>
                </c:pt>
                <c:pt idx="67">
                  <c:v>47896.79135</c:v>
                </c:pt>
                <c:pt idx="68">
                  <c:v>42112.2356</c:v>
                </c:pt>
                <c:pt idx="69">
                  <c:v>16297.846</c:v>
                </c:pt>
                <c:pt idx="70">
                  <c:v>21978.676899999999</c:v>
                </c:pt>
                <c:pt idx="71">
                  <c:v>38746.355100000001</c:v>
                </c:pt>
                <c:pt idx="72">
                  <c:v>24873.384900000001</c:v>
                </c:pt>
                <c:pt idx="73">
                  <c:v>42124.515299999999</c:v>
                </c:pt>
                <c:pt idx="74">
                  <c:v>34838.873</c:v>
                </c:pt>
                <c:pt idx="75">
                  <c:v>35491.64</c:v>
                </c:pt>
                <c:pt idx="76">
                  <c:v>42760.502200000003</c:v>
                </c:pt>
                <c:pt idx="77">
                  <c:v>47928.03</c:v>
                </c:pt>
                <c:pt idx="78">
                  <c:v>48517.563150000002</c:v>
                </c:pt>
                <c:pt idx="79">
                  <c:v>24393.6224</c:v>
                </c:pt>
                <c:pt idx="80">
                  <c:v>41919.097000000002</c:v>
                </c:pt>
                <c:pt idx="81">
                  <c:v>13844.505999999999</c:v>
                </c:pt>
                <c:pt idx="82">
                  <c:v>36085.218999999997</c:v>
                </c:pt>
                <c:pt idx="83">
                  <c:v>18033.9679</c:v>
                </c:pt>
                <c:pt idx="84">
                  <c:v>21659.930100000001</c:v>
                </c:pt>
                <c:pt idx="85">
                  <c:v>38126.246500000001</c:v>
                </c:pt>
                <c:pt idx="86">
                  <c:v>15006.579449999999</c:v>
                </c:pt>
                <c:pt idx="87">
                  <c:v>42303.692150000003</c:v>
                </c:pt>
                <c:pt idx="88">
                  <c:v>19594.809649999999</c:v>
                </c:pt>
                <c:pt idx="89">
                  <c:v>14455.644050000001</c:v>
                </c:pt>
                <c:pt idx="90">
                  <c:v>18608.261999999999</c:v>
                </c:pt>
                <c:pt idx="91">
                  <c:v>28950.4692</c:v>
                </c:pt>
                <c:pt idx="92">
                  <c:v>46889.261200000001</c:v>
                </c:pt>
                <c:pt idx="93">
                  <c:v>46599.108399999997</c:v>
                </c:pt>
                <c:pt idx="94">
                  <c:v>39125.332249999999</c:v>
                </c:pt>
                <c:pt idx="95">
                  <c:v>37079.372000000003</c:v>
                </c:pt>
                <c:pt idx="96">
                  <c:v>26109.32905</c:v>
                </c:pt>
                <c:pt idx="97">
                  <c:v>22144.031999999999</c:v>
                </c:pt>
                <c:pt idx="98">
                  <c:v>19521.968199999999</c:v>
                </c:pt>
                <c:pt idx="99">
                  <c:v>34254.053350000002</c:v>
                </c:pt>
                <c:pt idx="100">
                  <c:v>17043.341400000001</c:v>
                </c:pt>
                <c:pt idx="101">
                  <c:v>22462.043750000001</c:v>
                </c:pt>
                <c:pt idx="102">
                  <c:v>24535.698550000001</c:v>
                </c:pt>
                <c:pt idx="103">
                  <c:v>14283.4594</c:v>
                </c:pt>
                <c:pt idx="104">
                  <c:v>47403.88</c:v>
                </c:pt>
                <c:pt idx="105">
                  <c:v>38344.565999999999</c:v>
                </c:pt>
                <c:pt idx="106">
                  <c:v>34828.654000000002</c:v>
                </c:pt>
                <c:pt idx="107">
                  <c:v>62592.873090000001</c:v>
                </c:pt>
                <c:pt idx="108">
                  <c:v>46718.163249999998</c:v>
                </c:pt>
                <c:pt idx="109">
                  <c:v>37829.724199999997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0-4EF2-A61B-17DC1CB6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940448"/>
        <c:axId val="2099620304"/>
      </c:scatterChart>
      <c:valAx>
        <c:axId val="21119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9620304"/>
        <c:crosses val="autoZero"/>
        <c:crossBetween val="midCat"/>
      </c:valAx>
      <c:valAx>
        <c:axId val="20996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194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</a:t>
            </a:r>
            <a:r>
              <a:rPr lang="pl-PL" baseline="0"/>
              <a:t> - Dane (Niepalący)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Niepalący!$B$3:$B$428</c:f>
              <c:numCache>
                <c:formatCode>General</c:formatCode>
                <c:ptCount val="426"/>
                <c:pt idx="0">
                  <c:v>18</c:v>
                </c:pt>
                <c:pt idx="1">
                  <c:v>28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60</c:v>
                </c:pt>
                <c:pt idx="9">
                  <c:v>25</c:v>
                </c:pt>
                <c:pt idx="10">
                  <c:v>23</c:v>
                </c:pt>
                <c:pt idx="11">
                  <c:v>56</c:v>
                </c:pt>
                <c:pt idx="12">
                  <c:v>19</c:v>
                </c:pt>
                <c:pt idx="13">
                  <c:v>52</c:v>
                </c:pt>
                <c:pt idx="14">
                  <c:v>23</c:v>
                </c:pt>
                <c:pt idx="15">
                  <c:v>56</c:v>
                </c:pt>
                <c:pt idx="16">
                  <c:v>60</c:v>
                </c:pt>
                <c:pt idx="17">
                  <c:v>30</c:v>
                </c:pt>
                <c:pt idx="18">
                  <c:v>18</c:v>
                </c:pt>
                <c:pt idx="19">
                  <c:v>37</c:v>
                </c:pt>
                <c:pt idx="20">
                  <c:v>59</c:v>
                </c:pt>
                <c:pt idx="21">
                  <c:v>63</c:v>
                </c:pt>
                <c:pt idx="22">
                  <c:v>55</c:v>
                </c:pt>
                <c:pt idx="23">
                  <c:v>23</c:v>
                </c:pt>
                <c:pt idx="24">
                  <c:v>18</c:v>
                </c:pt>
                <c:pt idx="25">
                  <c:v>19</c:v>
                </c:pt>
                <c:pt idx="26">
                  <c:v>63</c:v>
                </c:pt>
                <c:pt idx="27">
                  <c:v>19</c:v>
                </c:pt>
                <c:pt idx="28">
                  <c:v>62</c:v>
                </c:pt>
                <c:pt idx="29">
                  <c:v>26</c:v>
                </c:pt>
                <c:pt idx="30">
                  <c:v>24</c:v>
                </c:pt>
                <c:pt idx="31">
                  <c:v>31</c:v>
                </c:pt>
                <c:pt idx="32">
                  <c:v>41</c:v>
                </c:pt>
                <c:pt idx="33">
                  <c:v>37</c:v>
                </c:pt>
                <c:pt idx="34">
                  <c:v>38</c:v>
                </c:pt>
                <c:pt idx="35">
                  <c:v>55</c:v>
                </c:pt>
                <c:pt idx="36">
                  <c:v>18</c:v>
                </c:pt>
                <c:pt idx="37">
                  <c:v>28</c:v>
                </c:pt>
                <c:pt idx="38">
                  <c:v>60</c:v>
                </c:pt>
                <c:pt idx="39">
                  <c:v>18</c:v>
                </c:pt>
                <c:pt idx="40">
                  <c:v>21</c:v>
                </c:pt>
                <c:pt idx="41">
                  <c:v>40</c:v>
                </c:pt>
                <c:pt idx="42">
                  <c:v>58</c:v>
                </c:pt>
                <c:pt idx="43">
                  <c:v>34</c:v>
                </c:pt>
                <c:pt idx="44">
                  <c:v>43</c:v>
                </c:pt>
                <c:pt idx="45">
                  <c:v>25</c:v>
                </c:pt>
                <c:pt idx="46">
                  <c:v>64</c:v>
                </c:pt>
                <c:pt idx="47">
                  <c:v>28</c:v>
                </c:pt>
                <c:pt idx="48">
                  <c:v>19</c:v>
                </c:pt>
                <c:pt idx="49">
                  <c:v>61</c:v>
                </c:pt>
                <c:pt idx="50">
                  <c:v>40</c:v>
                </c:pt>
                <c:pt idx="51">
                  <c:v>40</c:v>
                </c:pt>
                <c:pt idx="52">
                  <c:v>31</c:v>
                </c:pt>
                <c:pt idx="53">
                  <c:v>53</c:v>
                </c:pt>
                <c:pt idx="54">
                  <c:v>58</c:v>
                </c:pt>
                <c:pt idx="55">
                  <c:v>44</c:v>
                </c:pt>
                <c:pt idx="56">
                  <c:v>57</c:v>
                </c:pt>
                <c:pt idx="57">
                  <c:v>29</c:v>
                </c:pt>
                <c:pt idx="58">
                  <c:v>21</c:v>
                </c:pt>
                <c:pt idx="59">
                  <c:v>22</c:v>
                </c:pt>
                <c:pt idx="60">
                  <c:v>41</c:v>
                </c:pt>
                <c:pt idx="61">
                  <c:v>31</c:v>
                </c:pt>
                <c:pt idx="62">
                  <c:v>45</c:v>
                </c:pt>
                <c:pt idx="63">
                  <c:v>48</c:v>
                </c:pt>
                <c:pt idx="64">
                  <c:v>56</c:v>
                </c:pt>
                <c:pt idx="65">
                  <c:v>46</c:v>
                </c:pt>
                <c:pt idx="66">
                  <c:v>55</c:v>
                </c:pt>
                <c:pt idx="67">
                  <c:v>21</c:v>
                </c:pt>
                <c:pt idx="68">
                  <c:v>53</c:v>
                </c:pt>
                <c:pt idx="69">
                  <c:v>35</c:v>
                </c:pt>
                <c:pt idx="70">
                  <c:v>28</c:v>
                </c:pt>
                <c:pt idx="71">
                  <c:v>54</c:v>
                </c:pt>
                <c:pt idx="72">
                  <c:v>55</c:v>
                </c:pt>
                <c:pt idx="73">
                  <c:v>41</c:v>
                </c:pt>
                <c:pt idx="74">
                  <c:v>30</c:v>
                </c:pt>
                <c:pt idx="75">
                  <c:v>18</c:v>
                </c:pt>
                <c:pt idx="76">
                  <c:v>34</c:v>
                </c:pt>
                <c:pt idx="77">
                  <c:v>19</c:v>
                </c:pt>
                <c:pt idx="78">
                  <c:v>26</c:v>
                </c:pt>
                <c:pt idx="79">
                  <c:v>29</c:v>
                </c:pt>
                <c:pt idx="80">
                  <c:v>54</c:v>
                </c:pt>
                <c:pt idx="81">
                  <c:v>55</c:v>
                </c:pt>
                <c:pt idx="82">
                  <c:v>37</c:v>
                </c:pt>
                <c:pt idx="83">
                  <c:v>21</c:v>
                </c:pt>
                <c:pt idx="84">
                  <c:v>52</c:v>
                </c:pt>
                <c:pt idx="85">
                  <c:v>60</c:v>
                </c:pt>
                <c:pt idx="86">
                  <c:v>58</c:v>
                </c:pt>
                <c:pt idx="87">
                  <c:v>49</c:v>
                </c:pt>
                <c:pt idx="88">
                  <c:v>37</c:v>
                </c:pt>
                <c:pt idx="89">
                  <c:v>44</c:v>
                </c:pt>
                <c:pt idx="90">
                  <c:v>18</c:v>
                </c:pt>
                <c:pt idx="91">
                  <c:v>20</c:v>
                </c:pt>
                <c:pt idx="92">
                  <c:v>47</c:v>
                </c:pt>
                <c:pt idx="93">
                  <c:v>26</c:v>
                </c:pt>
                <c:pt idx="94">
                  <c:v>52</c:v>
                </c:pt>
                <c:pt idx="95">
                  <c:v>38</c:v>
                </c:pt>
                <c:pt idx="96">
                  <c:v>59</c:v>
                </c:pt>
                <c:pt idx="97">
                  <c:v>61</c:v>
                </c:pt>
                <c:pt idx="98">
                  <c:v>53</c:v>
                </c:pt>
                <c:pt idx="99">
                  <c:v>19</c:v>
                </c:pt>
                <c:pt idx="100">
                  <c:v>20</c:v>
                </c:pt>
                <c:pt idx="101">
                  <c:v>22</c:v>
                </c:pt>
                <c:pt idx="102">
                  <c:v>19</c:v>
                </c:pt>
                <c:pt idx="103">
                  <c:v>22</c:v>
                </c:pt>
                <c:pt idx="104">
                  <c:v>54</c:v>
                </c:pt>
                <c:pt idx="105">
                  <c:v>22</c:v>
                </c:pt>
                <c:pt idx="106">
                  <c:v>34</c:v>
                </c:pt>
                <c:pt idx="107">
                  <c:v>26</c:v>
                </c:pt>
                <c:pt idx="108">
                  <c:v>29</c:v>
                </c:pt>
                <c:pt idx="109">
                  <c:v>29</c:v>
                </c:pt>
                <c:pt idx="110">
                  <c:v>51</c:v>
                </c:pt>
                <c:pt idx="111">
                  <c:v>53</c:v>
                </c:pt>
                <c:pt idx="112">
                  <c:v>19</c:v>
                </c:pt>
                <c:pt idx="113">
                  <c:v>35</c:v>
                </c:pt>
                <c:pt idx="114">
                  <c:v>48</c:v>
                </c:pt>
                <c:pt idx="115">
                  <c:v>32</c:v>
                </c:pt>
                <c:pt idx="116">
                  <c:v>40</c:v>
                </c:pt>
                <c:pt idx="117">
                  <c:v>44</c:v>
                </c:pt>
                <c:pt idx="118">
                  <c:v>50</c:v>
                </c:pt>
                <c:pt idx="119">
                  <c:v>54</c:v>
                </c:pt>
                <c:pt idx="120">
                  <c:v>32</c:v>
                </c:pt>
                <c:pt idx="121">
                  <c:v>37</c:v>
                </c:pt>
                <c:pt idx="122">
                  <c:v>47</c:v>
                </c:pt>
                <c:pt idx="123">
                  <c:v>20</c:v>
                </c:pt>
                <c:pt idx="124">
                  <c:v>32</c:v>
                </c:pt>
                <c:pt idx="125">
                  <c:v>19</c:v>
                </c:pt>
                <c:pt idx="126">
                  <c:v>27</c:v>
                </c:pt>
                <c:pt idx="127">
                  <c:v>63</c:v>
                </c:pt>
                <c:pt idx="128">
                  <c:v>49</c:v>
                </c:pt>
                <c:pt idx="129">
                  <c:v>18</c:v>
                </c:pt>
                <c:pt idx="130">
                  <c:v>35</c:v>
                </c:pt>
                <c:pt idx="131">
                  <c:v>24</c:v>
                </c:pt>
                <c:pt idx="132">
                  <c:v>38</c:v>
                </c:pt>
                <c:pt idx="133">
                  <c:v>54</c:v>
                </c:pt>
                <c:pt idx="134">
                  <c:v>46</c:v>
                </c:pt>
                <c:pt idx="135">
                  <c:v>41</c:v>
                </c:pt>
                <c:pt idx="136">
                  <c:v>58</c:v>
                </c:pt>
                <c:pt idx="137">
                  <c:v>18</c:v>
                </c:pt>
                <c:pt idx="138">
                  <c:v>22</c:v>
                </c:pt>
                <c:pt idx="139">
                  <c:v>44</c:v>
                </c:pt>
                <c:pt idx="140">
                  <c:v>44</c:v>
                </c:pt>
                <c:pt idx="141">
                  <c:v>26</c:v>
                </c:pt>
                <c:pt idx="142">
                  <c:v>30</c:v>
                </c:pt>
                <c:pt idx="143">
                  <c:v>41</c:v>
                </c:pt>
                <c:pt idx="144">
                  <c:v>29</c:v>
                </c:pt>
                <c:pt idx="145">
                  <c:v>61</c:v>
                </c:pt>
                <c:pt idx="146">
                  <c:v>36</c:v>
                </c:pt>
                <c:pt idx="147">
                  <c:v>25</c:v>
                </c:pt>
                <c:pt idx="148">
                  <c:v>56</c:v>
                </c:pt>
                <c:pt idx="149">
                  <c:v>18</c:v>
                </c:pt>
                <c:pt idx="150">
                  <c:v>19</c:v>
                </c:pt>
                <c:pt idx="151">
                  <c:v>39</c:v>
                </c:pt>
                <c:pt idx="152">
                  <c:v>45</c:v>
                </c:pt>
                <c:pt idx="153">
                  <c:v>51</c:v>
                </c:pt>
                <c:pt idx="154">
                  <c:v>64</c:v>
                </c:pt>
                <c:pt idx="155">
                  <c:v>19</c:v>
                </c:pt>
                <c:pt idx="156">
                  <c:v>48</c:v>
                </c:pt>
                <c:pt idx="157">
                  <c:v>60</c:v>
                </c:pt>
                <c:pt idx="158">
                  <c:v>46</c:v>
                </c:pt>
                <c:pt idx="159">
                  <c:v>28</c:v>
                </c:pt>
                <c:pt idx="160">
                  <c:v>59</c:v>
                </c:pt>
                <c:pt idx="161">
                  <c:v>63</c:v>
                </c:pt>
                <c:pt idx="162">
                  <c:v>40</c:v>
                </c:pt>
                <c:pt idx="163">
                  <c:v>20</c:v>
                </c:pt>
                <c:pt idx="164">
                  <c:v>40</c:v>
                </c:pt>
                <c:pt idx="165">
                  <c:v>24</c:v>
                </c:pt>
                <c:pt idx="166">
                  <c:v>34</c:v>
                </c:pt>
                <c:pt idx="167">
                  <c:v>45</c:v>
                </c:pt>
                <c:pt idx="168">
                  <c:v>41</c:v>
                </c:pt>
                <c:pt idx="169">
                  <c:v>53</c:v>
                </c:pt>
                <c:pt idx="170">
                  <c:v>27</c:v>
                </c:pt>
                <c:pt idx="171">
                  <c:v>26</c:v>
                </c:pt>
                <c:pt idx="172">
                  <c:v>24</c:v>
                </c:pt>
                <c:pt idx="173">
                  <c:v>34</c:v>
                </c:pt>
                <c:pt idx="174">
                  <c:v>53</c:v>
                </c:pt>
                <c:pt idx="175">
                  <c:v>32</c:v>
                </c:pt>
                <c:pt idx="176">
                  <c:v>55</c:v>
                </c:pt>
                <c:pt idx="177">
                  <c:v>28</c:v>
                </c:pt>
                <c:pt idx="178">
                  <c:v>58</c:v>
                </c:pt>
                <c:pt idx="179">
                  <c:v>41</c:v>
                </c:pt>
                <c:pt idx="180">
                  <c:v>47</c:v>
                </c:pt>
                <c:pt idx="181">
                  <c:v>42</c:v>
                </c:pt>
                <c:pt idx="182">
                  <c:v>59</c:v>
                </c:pt>
                <c:pt idx="183">
                  <c:v>19</c:v>
                </c:pt>
                <c:pt idx="184">
                  <c:v>59</c:v>
                </c:pt>
                <c:pt idx="185">
                  <c:v>39</c:v>
                </c:pt>
                <c:pt idx="186">
                  <c:v>18</c:v>
                </c:pt>
                <c:pt idx="187">
                  <c:v>31</c:v>
                </c:pt>
                <c:pt idx="188">
                  <c:v>44</c:v>
                </c:pt>
                <c:pt idx="189">
                  <c:v>33</c:v>
                </c:pt>
                <c:pt idx="190">
                  <c:v>55</c:v>
                </c:pt>
                <c:pt idx="191">
                  <c:v>40</c:v>
                </c:pt>
                <c:pt idx="192">
                  <c:v>54</c:v>
                </c:pt>
                <c:pt idx="193">
                  <c:v>60</c:v>
                </c:pt>
                <c:pt idx="194">
                  <c:v>24</c:v>
                </c:pt>
                <c:pt idx="195">
                  <c:v>19</c:v>
                </c:pt>
                <c:pt idx="196">
                  <c:v>29</c:v>
                </c:pt>
                <c:pt idx="197">
                  <c:v>27</c:v>
                </c:pt>
                <c:pt idx="198">
                  <c:v>55</c:v>
                </c:pt>
                <c:pt idx="199">
                  <c:v>38</c:v>
                </c:pt>
                <c:pt idx="200">
                  <c:v>51</c:v>
                </c:pt>
                <c:pt idx="201">
                  <c:v>58</c:v>
                </c:pt>
                <c:pt idx="202">
                  <c:v>53</c:v>
                </c:pt>
                <c:pt idx="203">
                  <c:v>59</c:v>
                </c:pt>
                <c:pt idx="204">
                  <c:v>45</c:v>
                </c:pt>
                <c:pt idx="205">
                  <c:v>49</c:v>
                </c:pt>
                <c:pt idx="206">
                  <c:v>18</c:v>
                </c:pt>
                <c:pt idx="207">
                  <c:v>41</c:v>
                </c:pt>
                <c:pt idx="208">
                  <c:v>50</c:v>
                </c:pt>
                <c:pt idx="209">
                  <c:v>25</c:v>
                </c:pt>
                <c:pt idx="210">
                  <c:v>47</c:v>
                </c:pt>
                <c:pt idx="211">
                  <c:v>19</c:v>
                </c:pt>
                <c:pt idx="212">
                  <c:v>22</c:v>
                </c:pt>
                <c:pt idx="213">
                  <c:v>59</c:v>
                </c:pt>
                <c:pt idx="214">
                  <c:v>51</c:v>
                </c:pt>
                <c:pt idx="215">
                  <c:v>30</c:v>
                </c:pt>
                <c:pt idx="216">
                  <c:v>55</c:v>
                </c:pt>
                <c:pt idx="217">
                  <c:v>52</c:v>
                </c:pt>
                <c:pt idx="218">
                  <c:v>46</c:v>
                </c:pt>
                <c:pt idx="219">
                  <c:v>46</c:v>
                </c:pt>
                <c:pt idx="220">
                  <c:v>63</c:v>
                </c:pt>
                <c:pt idx="221">
                  <c:v>52</c:v>
                </c:pt>
                <c:pt idx="222">
                  <c:v>28</c:v>
                </c:pt>
                <c:pt idx="223">
                  <c:v>29</c:v>
                </c:pt>
                <c:pt idx="224">
                  <c:v>22</c:v>
                </c:pt>
                <c:pt idx="225">
                  <c:v>25</c:v>
                </c:pt>
                <c:pt idx="226">
                  <c:v>18</c:v>
                </c:pt>
                <c:pt idx="227">
                  <c:v>48</c:v>
                </c:pt>
                <c:pt idx="228">
                  <c:v>36</c:v>
                </c:pt>
                <c:pt idx="229">
                  <c:v>56</c:v>
                </c:pt>
                <c:pt idx="230">
                  <c:v>28</c:v>
                </c:pt>
                <c:pt idx="231">
                  <c:v>57</c:v>
                </c:pt>
                <c:pt idx="232">
                  <c:v>29</c:v>
                </c:pt>
                <c:pt idx="233">
                  <c:v>28</c:v>
                </c:pt>
                <c:pt idx="234">
                  <c:v>30</c:v>
                </c:pt>
                <c:pt idx="235">
                  <c:v>58</c:v>
                </c:pt>
                <c:pt idx="236">
                  <c:v>41</c:v>
                </c:pt>
                <c:pt idx="237">
                  <c:v>50</c:v>
                </c:pt>
                <c:pt idx="238">
                  <c:v>19</c:v>
                </c:pt>
                <c:pt idx="239">
                  <c:v>49</c:v>
                </c:pt>
                <c:pt idx="240">
                  <c:v>52</c:v>
                </c:pt>
                <c:pt idx="241">
                  <c:v>50</c:v>
                </c:pt>
                <c:pt idx="242">
                  <c:v>54</c:v>
                </c:pt>
                <c:pt idx="243">
                  <c:v>44</c:v>
                </c:pt>
                <c:pt idx="244">
                  <c:v>32</c:v>
                </c:pt>
                <c:pt idx="245">
                  <c:v>34</c:v>
                </c:pt>
                <c:pt idx="246">
                  <c:v>26</c:v>
                </c:pt>
                <c:pt idx="247">
                  <c:v>57</c:v>
                </c:pt>
                <c:pt idx="248">
                  <c:v>29</c:v>
                </c:pt>
                <c:pt idx="249">
                  <c:v>40</c:v>
                </c:pt>
                <c:pt idx="250">
                  <c:v>27</c:v>
                </c:pt>
                <c:pt idx="251">
                  <c:v>52</c:v>
                </c:pt>
                <c:pt idx="252">
                  <c:v>61</c:v>
                </c:pt>
                <c:pt idx="253">
                  <c:v>56</c:v>
                </c:pt>
                <c:pt idx="254">
                  <c:v>43</c:v>
                </c:pt>
                <c:pt idx="255">
                  <c:v>64</c:v>
                </c:pt>
                <c:pt idx="256">
                  <c:v>60</c:v>
                </c:pt>
                <c:pt idx="257">
                  <c:v>62</c:v>
                </c:pt>
                <c:pt idx="258">
                  <c:v>46</c:v>
                </c:pt>
                <c:pt idx="259">
                  <c:v>24</c:v>
                </c:pt>
                <c:pt idx="260">
                  <c:v>62</c:v>
                </c:pt>
                <c:pt idx="261">
                  <c:v>60</c:v>
                </c:pt>
                <c:pt idx="262">
                  <c:v>63</c:v>
                </c:pt>
                <c:pt idx="263">
                  <c:v>49</c:v>
                </c:pt>
                <c:pt idx="264">
                  <c:v>34</c:v>
                </c:pt>
                <c:pt idx="265">
                  <c:v>33</c:v>
                </c:pt>
                <c:pt idx="266">
                  <c:v>46</c:v>
                </c:pt>
                <c:pt idx="267">
                  <c:v>36</c:v>
                </c:pt>
                <c:pt idx="268">
                  <c:v>19</c:v>
                </c:pt>
                <c:pt idx="269">
                  <c:v>57</c:v>
                </c:pt>
                <c:pt idx="270">
                  <c:v>50</c:v>
                </c:pt>
                <c:pt idx="271">
                  <c:v>30</c:v>
                </c:pt>
                <c:pt idx="272">
                  <c:v>33</c:v>
                </c:pt>
                <c:pt idx="273">
                  <c:v>18</c:v>
                </c:pt>
                <c:pt idx="274">
                  <c:v>46</c:v>
                </c:pt>
                <c:pt idx="275">
                  <c:v>46</c:v>
                </c:pt>
                <c:pt idx="276">
                  <c:v>47</c:v>
                </c:pt>
                <c:pt idx="277">
                  <c:v>23</c:v>
                </c:pt>
                <c:pt idx="278">
                  <c:v>18</c:v>
                </c:pt>
                <c:pt idx="279">
                  <c:v>48</c:v>
                </c:pt>
                <c:pt idx="280">
                  <c:v>35</c:v>
                </c:pt>
                <c:pt idx="281">
                  <c:v>21</c:v>
                </c:pt>
                <c:pt idx="282">
                  <c:v>21</c:v>
                </c:pt>
                <c:pt idx="283">
                  <c:v>49</c:v>
                </c:pt>
                <c:pt idx="284">
                  <c:v>56</c:v>
                </c:pt>
                <c:pt idx="285">
                  <c:v>42</c:v>
                </c:pt>
                <c:pt idx="286">
                  <c:v>44</c:v>
                </c:pt>
                <c:pt idx="287">
                  <c:v>18</c:v>
                </c:pt>
                <c:pt idx="288">
                  <c:v>61</c:v>
                </c:pt>
                <c:pt idx="289">
                  <c:v>57</c:v>
                </c:pt>
                <c:pt idx="290">
                  <c:v>42</c:v>
                </c:pt>
                <c:pt idx="291">
                  <c:v>20</c:v>
                </c:pt>
                <c:pt idx="292">
                  <c:v>64</c:v>
                </c:pt>
                <c:pt idx="293">
                  <c:v>62</c:v>
                </c:pt>
                <c:pt idx="294">
                  <c:v>55</c:v>
                </c:pt>
                <c:pt idx="295">
                  <c:v>35</c:v>
                </c:pt>
                <c:pt idx="296">
                  <c:v>44</c:v>
                </c:pt>
                <c:pt idx="297">
                  <c:v>19</c:v>
                </c:pt>
                <c:pt idx="298">
                  <c:v>58</c:v>
                </c:pt>
                <c:pt idx="299">
                  <c:v>50</c:v>
                </c:pt>
                <c:pt idx="300">
                  <c:v>26</c:v>
                </c:pt>
                <c:pt idx="301">
                  <c:v>24</c:v>
                </c:pt>
                <c:pt idx="302">
                  <c:v>48</c:v>
                </c:pt>
                <c:pt idx="303">
                  <c:v>19</c:v>
                </c:pt>
                <c:pt idx="304">
                  <c:v>48</c:v>
                </c:pt>
                <c:pt idx="305">
                  <c:v>49</c:v>
                </c:pt>
                <c:pt idx="306">
                  <c:v>46</c:v>
                </c:pt>
                <c:pt idx="307">
                  <c:v>46</c:v>
                </c:pt>
                <c:pt idx="308">
                  <c:v>43</c:v>
                </c:pt>
                <c:pt idx="309">
                  <c:v>21</c:v>
                </c:pt>
                <c:pt idx="310">
                  <c:v>64</c:v>
                </c:pt>
                <c:pt idx="311">
                  <c:v>18</c:v>
                </c:pt>
                <c:pt idx="312">
                  <c:v>51</c:v>
                </c:pt>
                <c:pt idx="313">
                  <c:v>47</c:v>
                </c:pt>
                <c:pt idx="314">
                  <c:v>64</c:v>
                </c:pt>
                <c:pt idx="315">
                  <c:v>49</c:v>
                </c:pt>
                <c:pt idx="316">
                  <c:v>31</c:v>
                </c:pt>
                <c:pt idx="317">
                  <c:v>52</c:v>
                </c:pt>
                <c:pt idx="318">
                  <c:v>33</c:v>
                </c:pt>
                <c:pt idx="319">
                  <c:v>47</c:v>
                </c:pt>
                <c:pt idx="320">
                  <c:v>38</c:v>
                </c:pt>
                <c:pt idx="321">
                  <c:v>32</c:v>
                </c:pt>
                <c:pt idx="322">
                  <c:v>19</c:v>
                </c:pt>
                <c:pt idx="323">
                  <c:v>25</c:v>
                </c:pt>
                <c:pt idx="324">
                  <c:v>19</c:v>
                </c:pt>
                <c:pt idx="325">
                  <c:v>43</c:v>
                </c:pt>
                <c:pt idx="326">
                  <c:v>52</c:v>
                </c:pt>
                <c:pt idx="327">
                  <c:v>64</c:v>
                </c:pt>
                <c:pt idx="328">
                  <c:v>25</c:v>
                </c:pt>
                <c:pt idx="329">
                  <c:v>48</c:v>
                </c:pt>
                <c:pt idx="330">
                  <c:v>45</c:v>
                </c:pt>
                <c:pt idx="331">
                  <c:v>38</c:v>
                </c:pt>
                <c:pt idx="332">
                  <c:v>18</c:v>
                </c:pt>
                <c:pt idx="333">
                  <c:v>21</c:v>
                </c:pt>
                <c:pt idx="334">
                  <c:v>27</c:v>
                </c:pt>
                <c:pt idx="335">
                  <c:v>19</c:v>
                </c:pt>
                <c:pt idx="336">
                  <c:v>29</c:v>
                </c:pt>
                <c:pt idx="337">
                  <c:v>42</c:v>
                </c:pt>
                <c:pt idx="338">
                  <c:v>60</c:v>
                </c:pt>
                <c:pt idx="339">
                  <c:v>31</c:v>
                </c:pt>
                <c:pt idx="340">
                  <c:v>60</c:v>
                </c:pt>
                <c:pt idx="341">
                  <c:v>22</c:v>
                </c:pt>
                <c:pt idx="342">
                  <c:v>35</c:v>
                </c:pt>
                <c:pt idx="343">
                  <c:v>52</c:v>
                </c:pt>
                <c:pt idx="344">
                  <c:v>26</c:v>
                </c:pt>
                <c:pt idx="345">
                  <c:v>31</c:v>
                </c:pt>
                <c:pt idx="346">
                  <c:v>18</c:v>
                </c:pt>
                <c:pt idx="347">
                  <c:v>59</c:v>
                </c:pt>
                <c:pt idx="348">
                  <c:v>45</c:v>
                </c:pt>
                <c:pt idx="349">
                  <c:v>60</c:v>
                </c:pt>
                <c:pt idx="350">
                  <c:v>56</c:v>
                </c:pt>
                <c:pt idx="351">
                  <c:v>40</c:v>
                </c:pt>
                <c:pt idx="352">
                  <c:v>35</c:v>
                </c:pt>
                <c:pt idx="353">
                  <c:v>39</c:v>
                </c:pt>
                <c:pt idx="354">
                  <c:v>30</c:v>
                </c:pt>
                <c:pt idx="355">
                  <c:v>24</c:v>
                </c:pt>
                <c:pt idx="356">
                  <c:v>20</c:v>
                </c:pt>
                <c:pt idx="357">
                  <c:v>32</c:v>
                </c:pt>
                <c:pt idx="358">
                  <c:v>59</c:v>
                </c:pt>
                <c:pt idx="359">
                  <c:v>55</c:v>
                </c:pt>
                <c:pt idx="360">
                  <c:v>57</c:v>
                </c:pt>
                <c:pt idx="361">
                  <c:v>56</c:v>
                </c:pt>
                <c:pt idx="362">
                  <c:v>30</c:v>
                </c:pt>
                <c:pt idx="363">
                  <c:v>40</c:v>
                </c:pt>
                <c:pt idx="364">
                  <c:v>50</c:v>
                </c:pt>
                <c:pt idx="365">
                  <c:v>41</c:v>
                </c:pt>
                <c:pt idx="366">
                  <c:v>33</c:v>
                </c:pt>
                <c:pt idx="367">
                  <c:v>38</c:v>
                </c:pt>
                <c:pt idx="368">
                  <c:v>42</c:v>
                </c:pt>
                <c:pt idx="369">
                  <c:v>56</c:v>
                </c:pt>
                <c:pt idx="370">
                  <c:v>58</c:v>
                </c:pt>
                <c:pt idx="371">
                  <c:v>54</c:v>
                </c:pt>
                <c:pt idx="372">
                  <c:v>58</c:v>
                </c:pt>
                <c:pt idx="373">
                  <c:v>45</c:v>
                </c:pt>
                <c:pt idx="374">
                  <c:v>26</c:v>
                </c:pt>
                <c:pt idx="375">
                  <c:v>63</c:v>
                </c:pt>
                <c:pt idx="376">
                  <c:v>58</c:v>
                </c:pt>
                <c:pt idx="377">
                  <c:v>37</c:v>
                </c:pt>
                <c:pt idx="378">
                  <c:v>25</c:v>
                </c:pt>
                <c:pt idx="379">
                  <c:v>22</c:v>
                </c:pt>
                <c:pt idx="380">
                  <c:v>28</c:v>
                </c:pt>
                <c:pt idx="381">
                  <c:v>18</c:v>
                </c:pt>
                <c:pt idx="382">
                  <c:v>28</c:v>
                </c:pt>
                <c:pt idx="383">
                  <c:v>45</c:v>
                </c:pt>
                <c:pt idx="384">
                  <c:v>33</c:v>
                </c:pt>
                <c:pt idx="385">
                  <c:v>18</c:v>
                </c:pt>
                <c:pt idx="386">
                  <c:v>19</c:v>
                </c:pt>
                <c:pt idx="387">
                  <c:v>40</c:v>
                </c:pt>
                <c:pt idx="388">
                  <c:v>34</c:v>
                </c:pt>
                <c:pt idx="389">
                  <c:v>42</c:v>
                </c:pt>
                <c:pt idx="390">
                  <c:v>51</c:v>
                </c:pt>
                <c:pt idx="391">
                  <c:v>54</c:v>
                </c:pt>
                <c:pt idx="392">
                  <c:v>55</c:v>
                </c:pt>
                <c:pt idx="393">
                  <c:v>52</c:v>
                </c:pt>
                <c:pt idx="394">
                  <c:v>32</c:v>
                </c:pt>
                <c:pt idx="395">
                  <c:v>28</c:v>
                </c:pt>
                <c:pt idx="396">
                  <c:v>41</c:v>
                </c:pt>
                <c:pt idx="397">
                  <c:v>43</c:v>
                </c:pt>
                <c:pt idx="398">
                  <c:v>49</c:v>
                </c:pt>
                <c:pt idx="399">
                  <c:v>55</c:v>
                </c:pt>
                <c:pt idx="400">
                  <c:v>20</c:v>
                </c:pt>
                <c:pt idx="401">
                  <c:v>45</c:v>
                </c:pt>
                <c:pt idx="402">
                  <c:v>26</c:v>
                </c:pt>
                <c:pt idx="403">
                  <c:v>25</c:v>
                </c:pt>
                <c:pt idx="404">
                  <c:v>43</c:v>
                </c:pt>
                <c:pt idx="405">
                  <c:v>35</c:v>
                </c:pt>
                <c:pt idx="406">
                  <c:v>57</c:v>
                </c:pt>
                <c:pt idx="407">
                  <c:v>22</c:v>
                </c:pt>
                <c:pt idx="408">
                  <c:v>32</c:v>
                </c:pt>
                <c:pt idx="409">
                  <c:v>25</c:v>
                </c:pt>
                <c:pt idx="410">
                  <c:v>48</c:v>
                </c:pt>
                <c:pt idx="411">
                  <c:v>18</c:v>
                </c:pt>
                <c:pt idx="412">
                  <c:v>47</c:v>
                </c:pt>
                <c:pt idx="413">
                  <c:v>28</c:v>
                </c:pt>
                <c:pt idx="414">
                  <c:v>36</c:v>
                </c:pt>
                <c:pt idx="415">
                  <c:v>44</c:v>
                </c:pt>
                <c:pt idx="416">
                  <c:v>38</c:v>
                </c:pt>
                <c:pt idx="417">
                  <c:v>21</c:v>
                </c:pt>
                <c:pt idx="418">
                  <c:v>46</c:v>
                </c:pt>
                <c:pt idx="419">
                  <c:v>58</c:v>
                </c:pt>
                <c:pt idx="420">
                  <c:v>20</c:v>
                </c:pt>
                <c:pt idx="421">
                  <c:v>18</c:v>
                </c:pt>
                <c:pt idx="422">
                  <c:v>28</c:v>
                </c:pt>
                <c:pt idx="423">
                  <c:v>33</c:v>
                </c:pt>
                <c:pt idx="424">
                  <c:v>19</c:v>
                </c:pt>
                <c:pt idx="425">
                  <c:v>25</c:v>
                </c:pt>
              </c:numCache>
            </c:numRef>
          </c:xVal>
          <c:yVal>
            <c:numRef>
              <c:f>Niepalący!$J$3:$J$428</c:f>
              <c:numCache>
                <c:formatCode>General</c:formatCode>
                <c:ptCount val="426"/>
                <c:pt idx="0">
                  <c:v>1725.5523000000001</c:v>
                </c:pt>
                <c:pt idx="1">
                  <c:v>4449.4620000000004</c:v>
                </c:pt>
                <c:pt idx="2">
                  <c:v>21984.47061</c:v>
                </c:pt>
                <c:pt idx="3">
                  <c:v>3866.8552</c:v>
                </c:pt>
                <c:pt idx="4">
                  <c:v>3756.6215999999999</c:v>
                </c:pt>
                <c:pt idx="5">
                  <c:v>8240.5895999999993</c:v>
                </c:pt>
                <c:pt idx="6">
                  <c:v>7281.5056000000004</c:v>
                </c:pt>
                <c:pt idx="7">
                  <c:v>6406.4107000000004</c:v>
                </c:pt>
                <c:pt idx="8">
                  <c:v>28923.136920000001</c:v>
                </c:pt>
                <c:pt idx="9">
                  <c:v>2721.3208</c:v>
                </c:pt>
                <c:pt idx="10">
                  <c:v>1826.8430000000001</c:v>
                </c:pt>
                <c:pt idx="11">
                  <c:v>11090.7178</c:v>
                </c:pt>
                <c:pt idx="12">
                  <c:v>1837.2370000000001</c:v>
                </c:pt>
                <c:pt idx="13">
                  <c:v>10797.3362</c:v>
                </c:pt>
                <c:pt idx="14">
                  <c:v>2395.17155</c:v>
                </c:pt>
                <c:pt idx="15">
                  <c:v>10602.385</c:v>
                </c:pt>
                <c:pt idx="16">
                  <c:v>13228.846949999999</c:v>
                </c:pt>
                <c:pt idx="17">
                  <c:v>4149.7359999999999</c:v>
                </c:pt>
                <c:pt idx="18">
                  <c:v>1137.011</c:v>
                </c:pt>
                <c:pt idx="19">
                  <c:v>6203.90175</c:v>
                </c:pt>
                <c:pt idx="20">
                  <c:v>14001.1338</c:v>
                </c:pt>
                <c:pt idx="21">
                  <c:v>14451.835150000001</c:v>
                </c:pt>
                <c:pt idx="22">
                  <c:v>12268.632250000001</c:v>
                </c:pt>
                <c:pt idx="23">
                  <c:v>2775.1921499999999</c:v>
                </c:pt>
                <c:pt idx="24">
                  <c:v>2198.1898500000002</c:v>
                </c:pt>
                <c:pt idx="25">
                  <c:v>4687.7969999999996</c:v>
                </c:pt>
                <c:pt idx="26">
                  <c:v>13770.097900000001</c:v>
                </c:pt>
                <c:pt idx="27">
                  <c:v>1625.4337499999999</c:v>
                </c:pt>
                <c:pt idx="28">
                  <c:v>15612.19335</c:v>
                </c:pt>
                <c:pt idx="29">
                  <c:v>2302.3000000000002</c:v>
                </c:pt>
                <c:pt idx="30">
                  <c:v>3046.0619999999999</c:v>
                </c:pt>
                <c:pt idx="31">
                  <c:v>4949.7587000000003</c:v>
                </c:pt>
                <c:pt idx="32">
                  <c:v>6272.4772000000003</c:v>
                </c:pt>
                <c:pt idx="33">
                  <c:v>6313.759</c:v>
                </c:pt>
                <c:pt idx="34">
                  <c:v>6079.6715000000004</c:v>
                </c:pt>
                <c:pt idx="35">
                  <c:v>20630.283510000001</c:v>
                </c:pt>
                <c:pt idx="36">
                  <c:v>3393.35635</c:v>
                </c:pt>
                <c:pt idx="37">
                  <c:v>3556.9223000000002</c:v>
                </c:pt>
                <c:pt idx="38">
                  <c:v>12629.896699999999</c:v>
                </c:pt>
                <c:pt idx="39">
                  <c:v>2211.1307499999998</c:v>
                </c:pt>
                <c:pt idx="40">
                  <c:v>3579.8287</c:v>
                </c:pt>
                <c:pt idx="41">
                  <c:v>8059.6791000000003</c:v>
                </c:pt>
                <c:pt idx="42">
                  <c:v>13607.36875</c:v>
                </c:pt>
                <c:pt idx="43">
                  <c:v>5989.5236500000001</c:v>
                </c:pt>
                <c:pt idx="44">
                  <c:v>8606.2173999999995</c:v>
                </c:pt>
                <c:pt idx="45">
                  <c:v>4504.6624000000002</c:v>
                </c:pt>
                <c:pt idx="46">
                  <c:v>30166.618170000002</c:v>
                </c:pt>
                <c:pt idx="47">
                  <c:v>4133.6416499999996</c:v>
                </c:pt>
                <c:pt idx="48">
                  <c:v>1743.2139999999999</c:v>
                </c:pt>
                <c:pt idx="49">
                  <c:v>14235.072</c:v>
                </c:pt>
                <c:pt idx="50">
                  <c:v>6389.3778499999999</c:v>
                </c:pt>
                <c:pt idx="51">
                  <c:v>5920.1040999999996</c:v>
                </c:pt>
                <c:pt idx="52">
                  <c:v>6799.4579999999996</c:v>
                </c:pt>
                <c:pt idx="53">
                  <c:v>11741.726000000001</c:v>
                </c:pt>
                <c:pt idx="54">
                  <c:v>11946.625899999999</c:v>
                </c:pt>
                <c:pt idx="55">
                  <c:v>7726.8540000000003</c:v>
                </c:pt>
                <c:pt idx="56">
                  <c:v>11356.660900000001</c:v>
                </c:pt>
                <c:pt idx="57">
                  <c:v>3947.4131000000002</c:v>
                </c:pt>
                <c:pt idx="58">
                  <c:v>1532.4697000000001</c:v>
                </c:pt>
                <c:pt idx="59">
                  <c:v>2755.0209500000001</c:v>
                </c:pt>
                <c:pt idx="60">
                  <c:v>6571.0243499999997</c:v>
                </c:pt>
                <c:pt idx="61">
                  <c:v>4441.2131499999996</c:v>
                </c:pt>
                <c:pt idx="62">
                  <c:v>7935.29115</c:v>
                </c:pt>
                <c:pt idx="63">
                  <c:v>11033.661700000001</c:v>
                </c:pt>
                <c:pt idx="64">
                  <c:v>11073.175999999999</c:v>
                </c:pt>
                <c:pt idx="65">
                  <c:v>8026.6665999999996</c:v>
                </c:pt>
                <c:pt idx="66">
                  <c:v>11082.5772</c:v>
                </c:pt>
                <c:pt idx="67">
                  <c:v>2026.9740999999999</c:v>
                </c:pt>
                <c:pt idx="68">
                  <c:v>10942.13205</c:v>
                </c:pt>
                <c:pt idx="69">
                  <c:v>5729.0052999999998</c:v>
                </c:pt>
                <c:pt idx="70">
                  <c:v>3766.8838000000001</c:v>
                </c:pt>
                <c:pt idx="71">
                  <c:v>12105.32</c:v>
                </c:pt>
                <c:pt idx="72">
                  <c:v>10226.2842</c:v>
                </c:pt>
                <c:pt idx="73">
                  <c:v>6186.1270000000004</c:v>
                </c:pt>
                <c:pt idx="74">
                  <c:v>3645.0893999999998</c:v>
                </c:pt>
                <c:pt idx="75">
                  <c:v>21344.846699999998</c:v>
                </c:pt>
                <c:pt idx="76">
                  <c:v>5003.8530000000001</c:v>
                </c:pt>
                <c:pt idx="77">
                  <c:v>2331.5189999999998</c:v>
                </c:pt>
                <c:pt idx="78">
                  <c:v>3877.3042500000001</c:v>
                </c:pt>
                <c:pt idx="79">
                  <c:v>2867.1196</c:v>
                </c:pt>
                <c:pt idx="80">
                  <c:v>10825.253699999999</c:v>
                </c:pt>
                <c:pt idx="81">
                  <c:v>11881.358</c:v>
                </c:pt>
                <c:pt idx="82">
                  <c:v>4646.759</c:v>
                </c:pt>
                <c:pt idx="83">
                  <c:v>2404.7338</c:v>
                </c:pt>
                <c:pt idx="84">
                  <c:v>11488.31695</c:v>
                </c:pt>
                <c:pt idx="85">
                  <c:v>30259.995559999999</c:v>
                </c:pt>
                <c:pt idx="86">
                  <c:v>11381.3254</c:v>
                </c:pt>
                <c:pt idx="87">
                  <c:v>8601.3292999999994</c:v>
                </c:pt>
                <c:pt idx="88">
                  <c:v>6686.4313000000002</c:v>
                </c:pt>
                <c:pt idx="89">
                  <c:v>7740.3370000000004</c:v>
                </c:pt>
                <c:pt idx="90">
                  <c:v>1705.6244999999999</c:v>
                </c:pt>
                <c:pt idx="91">
                  <c:v>2257.47525</c:v>
                </c:pt>
                <c:pt idx="92">
                  <c:v>10115.00885</c:v>
                </c:pt>
                <c:pt idx="93">
                  <c:v>3385.3991500000002</c:v>
                </c:pt>
                <c:pt idx="94">
                  <c:v>9634.5380000000005</c:v>
                </c:pt>
                <c:pt idx="95">
                  <c:v>6082.4049999999997</c:v>
                </c:pt>
                <c:pt idx="96">
                  <c:v>12815.444949999999</c:v>
                </c:pt>
                <c:pt idx="97">
                  <c:v>13616.3586</c:v>
                </c:pt>
                <c:pt idx="98">
                  <c:v>11163.567999999999</c:v>
                </c:pt>
                <c:pt idx="99">
                  <c:v>1632.5644500000001</c:v>
                </c:pt>
                <c:pt idx="100">
                  <c:v>2457.2111500000001</c:v>
                </c:pt>
                <c:pt idx="101">
                  <c:v>2155.6815000000001</c:v>
                </c:pt>
                <c:pt idx="102">
                  <c:v>1261.442</c:v>
                </c:pt>
                <c:pt idx="103">
                  <c:v>2045.68525</c:v>
                </c:pt>
                <c:pt idx="104">
                  <c:v>27322.73386</c:v>
                </c:pt>
                <c:pt idx="105">
                  <c:v>2166.732</c:v>
                </c:pt>
                <c:pt idx="106">
                  <c:v>27375.904780000001</c:v>
                </c:pt>
                <c:pt idx="107">
                  <c:v>3490.5491000000002</c:v>
                </c:pt>
                <c:pt idx="108">
                  <c:v>18157.876</c:v>
                </c:pt>
                <c:pt idx="109">
                  <c:v>5138.2566999999999</c:v>
                </c:pt>
                <c:pt idx="110">
                  <c:v>9877.6077000000005</c:v>
                </c:pt>
                <c:pt idx="111">
                  <c:v>10959.6947</c:v>
                </c:pt>
                <c:pt idx="112">
                  <c:v>1842.519</c:v>
                </c:pt>
                <c:pt idx="113">
                  <c:v>5125.2156999999997</c:v>
                </c:pt>
                <c:pt idx="114">
                  <c:v>7789.6350000000002</c:v>
                </c:pt>
                <c:pt idx="115">
                  <c:v>6334.3435499999996</c:v>
                </c:pt>
                <c:pt idx="116">
                  <c:v>7077.1894000000002</c:v>
                </c:pt>
                <c:pt idx="117">
                  <c:v>6948.7007999999996</c:v>
                </c:pt>
                <c:pt idx="118">
                  <c:v>19749.383379999999</c:v>
                </c:pt>
                <c:pt idx="119">
                  <c:v>10450.552</c:v>
                </c:pt>
                <c:pt idx="120">
                  <c:v>5152.134</c:v>
                </c:pt>
                <c:pt idx="121">
                  <c:v>5028.1466</c:v>
                </c:pt>
                <c:pt idx="122">
                  <c:v>10407.085849999999</c:v>
                </c:pt>
                <c:pt idx="123">
                  <c:v>4830.63</c:v>
                </c:pt>
                <c:pt idx="124">
                  <c:v>6128.79745</c:v>
                </c:pt>
                <c:pt idx="125">
                  <c:v>2719.2797500000001</c:v>
                </c:pt>
                <c:pt idx="126">
                  <c:v>4827.9049500000001</c:v>
                </c:pt>
                <c:pt idx="127">
                  <c:v>13405.390299999999</c:v>
                </c:pt>
                <c:pt idx="128">
                  <c:v>8116.68</c:v>
                </c:pt>
                <c:pt idx="129">
                  <c:v>1694.7963999999999</c:v>
                </c:pt>
                <c:pt idx="130">
                  <c:v>5246.0469999999996</c:v>
                </c:pt>
                <c:pt idx="131">
                  <c:v>2855.4375500000001</c:v>
                </c:pt>
                <c:pt idx="132">
                  <c:v>6455.86265</c:v>
                </c:pt>
                <c:pt idx="133">
                  <c:v>10436.096</c:v>
                </c:pt>
                <c:pt idx="134">
                  <c:v>8823.2790000000005</c:v>
                </c:pt>
                <c:pt idx="135">
                  <c:v>8538.28845</c:v>
                </c:pt>
                <c:pt idx="136">
                  <c:v>11735.87905</c:v>
                </c:pt>
                <c:pt idx="137">
                  <c:v>1631.8212000000001</c:v>
                </c:pt>
                <c:pt idx="138">
                  <c:v>4005.4225000000001</c:v>
                </c:pt>
                <c:pt idx="139">
                  <c:v>7419.4778999999999</c:v>
                </c:pt>
                <c:pt idx="140">
                  <c:v>7731.4270999999999</c:v>
                </c:pt>
                <c:pt idx="141">
                  <c:v>3981.9767999999999</c:v>
                </c:pt>
                <c:pt idx="142">
                  <c:v>5325.6509999999998</c:v>
                </c:pt>
                <c:pt idx="143">
                  <c:v>6775.9610000000002</c:v>
                </c:pt>
                <c:pt idx="144">
                  <c:v>4922.9159</c:v>
                </c:pt>
                <c:pt idx="145">
                  <c:v>12557.605299999999</c:v>
                </c:pt>
                <c:pt idx="146">
                  <c:v>4883.866</c:v>
                </c:pt>
                <c:pt idx="147">
                  <c:v>2137.6536000000001</c:v>
                </c:pt>
                <c:pt idx="148">
                  <c:v>12044.342000000001</c:v>
                </c:pt>
                <c:pt idx="149">
                  <c:v>1137.4697000000001</c:v>
                </c:pt>
                <c:pt idx="150">
                  <c:v>1639.5631000000001</c:v>
                </c:pt>
                <c:pt idx="151">
                  <c:v>5649.7150000000001</c:v>
                </c:pt>
                <c:pt idx="152">
                  <c:v>8516.8289999999997</c:v>
                </c:pt>
                <c:pt idx="153">
                  <c:v>9644.2525000000005</c:v>
                </c:pt>
                <c:pt idx="154">
                  <c:v>14901.5167</c:v>
                </c:pt>
                <c:pt idx="155">
                  <c:v>2130.6759000000002</c:v>
                </c:pt>
                <c:pt idx="156">
                  <c:v>8871.1517000000003</c:v>
                </c:pt>
                <c:pt idx="157">
                  <c:v>13012.20865</c:v>
                </c:pt>
                <c:pt idx="158">
                  <c:v>7147.1049999999996</c:v>
                </c:pt>
                <c:pt idx="159">
                  <c:v>4337.7352000000001</c:v>
                </c:pt>
                <c:pt idx="160">
                  <c:v>11743.299000000001</c:v>
                </c:pt>
                <c:pt idx="161">
                  <c:v>13880.949000000001</c:v>
                </c:pt>
                <c:pt idx="162">
                  <c:v>6610.1097</c:v>
                </c:pt>
                <c:pt idx="163">
                  <c:v>1980.07</c:v>
                </c:pt>
                <c:pt idx="164">
                  <c:v>8162.7162500000004</c:v>
                </c:pt>
                <c:pt idx="165">
                  <c:v>3537.703</c:v>
                </c:pt>
                <c:pt idx="166">
                  <c:v>5002.7826999999997</c:v>
                </c:pt>
                <c:pt idx="167">
                  <c:v>8520.0259999999998</c:v>
                </c:pt>
                <c:pt idx="168">
                  <c:v>7371.7719999999999</c:v>
                </c:pt>
                <c:pt idx="169">
                  <c:v>10355.641</c:v>
                </c:pt>
                <c:pt idx="170">
                  <c:v>2483.7359999999999</c:v>
                </c:pt>
                <c:pt idx="171">
                  <c:v>3392.9767999999999</c:v>
                </c:pt>
                <c:pt idx="172">
                  <c:v>25081.76784</c:v>
                </c:pt>
                <c:pt idx="173">
                  <c:v>5012.4709999999995</c:v>
                </c:pt>
                <c:pt idx="174">
                  <c:v>10564.8845</c:v>
                </c:pt>
                <c:pt idx="175">
                  <c:v>5253.5240000000003</c:v>
                </c:pt>
                <c:pt idx="176">
                  <c:v>11987.1682</c:v>
                </c:pt>
                <c:pt idx="177">
                  <c:v>2689.4953999999998</c:v>
                </c:pt>
                <c:pt idx="178">
                  <c:v>24227.337240000001</c:v>
                </c:pt>
                <c:pt idx="179">
                  <c:v>7358.1756500000001</c:v>
                </c:pt>
                <c:pt idx="180">
                  <c:v>9225.2564000000002</c:v>
                </c:pt>
                <c:pt idx="181">
                  <c:v>7443.6430499999997</c:v>
                </c:pt>
                <c:pt idx="182">
                  <c:v>14001.286700000001</c:v>
                </c:pt>
                <c:pt idx="183">
                  <c:v>1727.7850000000001</c:v>
                </c:pt>
                <c:pt idx="184">
                  <c:v>12333.828</c:v>
                </c:pt>
                <c:pt idx="185">
                  <c:v>6710.1918999999998</c:v>
                </c:pt>
                <c:pt idx="186">
                  <c:v>1615.7666999999999</c:v>
                </c:pt>
                <c:pt idx="187">
                  <c:v>4463.2051000000001</c:v>
                </c:pt>
                <c:pt idx="188">
                  <c:v>7152.6714000000002</c:v>
                </c:pt>
                <c:pt idx="189">
                  <c:v>5354.0746499999996</c:v>
                </c:pt>
                <c:pt idx="190">
                  <c:v>35160.134570000002</c:v>
                </c:pt>
                <c:pt idx="191">
                  <c:v>7196.8670000000002</c:v>
                </c:pt>
                <c:pt idx="192">
                  <c:v>24476.478510000001</c:v>
                </c:pt>
                <c:pt idx="193">
                  <c:v>12648.7034</c:v>
                </c:pt>
                <c:pt idx="194">
                  <c:v>1986.9333999999999</c:v>
                </c:pt>
                <c:pt idx="195">
                  <c:v>1832.0940000000001</c:v>
                </c:pt>
                <c:pt idx="196">
                  <c:v>4040.55825</c:v>
                </c:pt>
                <c:pt idx="197">
                  <c:v>4260.7439999999997</c:v>
                </c:pt>
                <c:pt idx="198">
                  <c:v>13047.332350000001</c:v>
                </c:pt>
                <c:pt idx="199">
                  <c:v>5400.9804999999997</c:v>
                </c:pt>
                <c:pt idx="200">
                  <c:v>11520.099850000001</c:v>
                </c:pt>
                <c:pt idx="201">
                  <c:v>11837.16</c:v>
                </c:pt>
                <c:pt idx="202">
                  <c:v>20462.997660000001</c:v>
                </c:pt>
                <c:pt idx="203">
                  <c:v>14590.63205</c:v>
                </c:pt>
                <c:pt idx="204">
                  <c:v>7441.0529999999999</c:v>
                </c:pt>
                <c:pt idx="205">
                  <c:v>9282.4806000000008</c:v>
                </c:pt>
                <c:pt idx="206">
                  <c:v>1719.4363000000001</c:v>
                </c:pt>
                <c:pt idx="207">
                  <c:v>7265.7025000000003</c:v>
                </c:pt>
                <c:pt idx="208">
                  <c:v>9617.6624499999998</c:v>
                </c:pt>
                <c:pt idx="209">
                  <c:v>2523.1695</c:v>
                </c:pt>
                <c:pt idx="210">
                  <c:v>9715.8410000000003</c:v>
                </c:pt>
                <c:pt idx="211">
                  <c:v>2803.69785</c:v>
                </c:pt>
                <c:pt idx="212">
                  <c:v>2150.4690000000001</c:v>
                </c:pt>
                <c:pt idx="213">
                  <c:v>12928.7911</c:v>
                </c:pt>
                <c:pt idx="214">
                  <c:v>9855.1314000000002</c:v>
                </c:pt>
                <c:pt idx="215">
                  <c:v>4237.12655</c:v>
                </c:pt>
                <c:pt idx="216">
                  <c:v>11879.10405</c:v>
                </c:pt>
                <c:pt idx="217">
                  <c:v>9625.92</c:v>
                </c:pt>
                <c:pt idx="218">
                  <c:v>7742.1098000000002</c:v>
                </c:pt>
                <c:pt idx="219">
                  <c:v>9432.9253000000008</c:v>
                </c:pt>
                <c:pt idx="220">
                  <c:v>14256.192800000001</c:v>
                </c:pt>
                <c:pt idx="221">
                  <c:v>25992.821039999999</c:v>
                </c:pt>
                <c:pt idx="222">
                  <c:v>3172.018</c:v>
                </c:pt>
                <c:pt idx="223">
                  <c:v>20277.807509999999</c:v>
                </c:pt>
                <c:pt idx="224">
                  <c:v>2156.7518</c:v>
                </c:pt>
                <c:pt idx="225">
                  <c:v>3906.127</c:v>
                </c:pt>
                <c:pt idx="226">
                  <c:v>1704.5681</c:v>
                </c:pt>
                <c:pt idx="227">
                  <c:v>9249.4951999999994</c:v>
                </c:pt>
                <c:pt idx="228">
                  <c:v>6746.7425000000003</c:v>
                </c:pt>
                <c:pt idx="229">
                  <c:v>12265.5069</c:v>
                </c:pt>
                <c:pt idx="230">
                  <c:v>4349.4620000000004</c:v>
                </c:pt>
                <c:pt idx="231">
                  <c:v>12646.207</c:v>
                </c:pt>
                <c:pt idx="232">
                  <c:v>19442.353500000001</c:v>
                </c:pt>
                <c:pt idx="233">
                  <c:v>20177.671129999999</c:v>
                </c:pt>
                <c:pt idx="234">
                  <c:v>4151.0286999999998</c:v>
                </c:pt>
                <c:pt idx="235">
                  <c:v>11944.594349999999</c:v>
                </c:pt>
                <c:pt idx="236">
                  <c:v>7749.1563999999998</c:v>
                </c:pt>
                <c:pt idx="237">
                  <c:v>8444.4740000000002</c:v>
                </c:pt>
                <c:pt idx="238">
                  <c:v>1737.376</c:v>
                </c:pt>
                <c:pt idx="239">
                  <c:v>8124.4084000000003</c:v>
                </c:pt>
                <c:pt idx="240">
                  <c:v>9722.7695000000003</c:v>
                </c:pt>
                <c:pt idx="241">
                  <c:v>8835.2649500000007</c:v>
                </c:pt>
                <c:pt idx="242">
                  <c:v>10435.06525</c:v>
                </c:pt>
                <c:pt idx="243">
                  <c:v>7421.1945500000002</c:v>
                </c:pt>
                <c:pt idx="244">
                  <c:v>4667.6076499999999</c:v>
                </c:pt>
                <c:pt idx="245">
                  <c:v>4894.7533000000003</c:v>
                </c:pt>
                <c:pt idx="246">
                  <c:v>24671.663339999999</c:v>
                </c:pt>
                <c:pt idx="247">
                  <c:v>11566.30055</c:v>
                </c:pt>
                <c:pt idx="248">
                  <c:v>2866.0909999999999</c:v>
                </c:pt>
                <c:pt idx="249">
                  <c:v>6600.2059499999996</c:v>
                </c:pt>
                <c:pt idx="250">
                  <c:v>3561.8888999999999</c:v>
                </c:pt>
                <c:pt idx="251">
                  <c:v>9144.5650000000005</c:v>
                </c:pt>
                <c:pt idx="252">
                  <c:v>13429.035400000001</c:v>
                </c:pt>
                <c:pt idx="253">
                  <c:v>11658.379150000001</c:v>
                </c:pt>
                <c:pt idx="254">
                  <c:v>19144.576519999999</c:v>
                </c:pt>
                <c:pt idx="255">
                  <c:v>13822.803</c:v>
                </c:pt>
                <c:pt idx="256">
                  <c:v>12142.578600000001</c:v>
                </c:pt>
                <c:pt idx="257">
                  <c:v>13937.666499999999</c:v>
                </c:pt>
                <c:pt idx="258">
                  <c:v>8232.6388000000006</c:v>
                </c:pt>
                <c:pt idx="259">
                  <c:v>18955.220170000001</c:v>
                </c:pt>
                <c:pt idx="260">
                  <c:v>13352.0998</c:v>
                </c:pt>
                <c:pt idx="261">
                  <c:v>13217.094499999999</c:v>
                </c:pt>
                <c:pt idx="262">
                  <c:v>13981.850350000001</c:v>
                </c:pt>
                <c:pt idx="263">
                  <c:v>10977.2063</c:v>
                </c:pt>
                <c:pt idx="264">
                  <c:v>6184.2993999999999</c:v>
                </c:pt>
                <c:pt idx="265">
                  <c:v>4889.9994999999999</c:v>
                </c:pt>
                <c:pt idx="266">
                  <c:v>8334.4575499999992</c:v>
                </c:pt>
                <c:pt idx="267">
                  <c:v>5478.0367999999999</c:v>
                </c:pt>
                <c:pt idx="268">
                  <c:v>1635.7336499999999</c:v>
                </c:pt>
                <c:pt idx="269">
                  <c:v>11830.6072</c:v>
                </c:pt>
                <c:pt idx="270">
                  <c:v>8932.0840000000007</c:v>
                </c:pt>
                <c:pt idx="271">
                  <c:v>3554.203</c:v>
                </c:pt>
                <c:pt idx="272">
                  <c:v>12404.8791</c:v>
                </c:pt>
                <c:pt idx="273">
                  <c:v>14133.03775</c:v>
                </c:pt>
                <c:pt idx="274">
                  <c:v>24603.04837</c:v>
                </c:pt>
                <c:pt idx="275">
                  <c:v>8944.1151000000009</c:v>
                </c:pt>
                <c:pt idx="276">
                  <c:v>9620.3307000000004</c:v>
                </c:pt>
                <c:pt idx="277">
                  <c:v>1837.2819</c:v>
                </c:pt>
                <c:pt idx="278">
                  <c:v>1607.5101</c:v>
                </c:pt>
                <c:pt idx="279">
                  <c:v>10043.249</c:v>
                </c:pt>
                <c:pt idx="280">
                  <c:v>4751.07</c:v>
                </c:pt>
                <c:pt idx="281">
                  <c:v>2597.779</c:v>
                </c:pt>
                <c:pt idx="282">
                  <c:v>3180.5101</c:v>
                </c:pt>
                <c:pt idx="283">
                  <c:v>9778.3472000000002</c:v>
                </c:pt>
                <c:pt idx="284">
                  <c:v>13430.264999999999</c:v>
                </c:pt>
                <c:pt idx="285">
                  <c:v>8017.0611500000005</c:v>
                </c:pt>
                <c:pt idx="286">
                  <c:v>8116.2688500000004</c:v>
                </c:pt>
                <c:pt idx="287">
                  <c:v>3481.8679999999999</c:v>
                </c:pt>
                <c:pt idx="288">
                  <c:v>13415.0381</c:v>
                </c:pt>
                <c:pt idx="289">
                  <c:v>12029.286700000001</c:v>
                </c:pt>
                <c:pt idx="290">
                  <c:v>7639.4174499999999</c:v>
                </c:pt>
                <c:pt idx="291">
                  <c:v>1391.5287000000001</c:v>
                </c:pt>
                <c:pt idx="292">
                  <c:v>16455.707849999999</c:v>
                </c:pt>
                <c:pt idx="293">
                  <c:v>27000.98473</c:v>
                </c:pt>
                <c:pt idx="294">
                  <c:v>20781.48892</c:v>
                </c:pt>
                <c:pt idx="295">
                  <c:v>5846.9175999999998</c:v>
                </c:pt>
                <c:pt idx="296">
                  <c:v>8302.5356499999998</c:v>
                </c:pt>
                <c:pt idx="297">
                  <c:v>1261.8589999999999</c:v>
                </c:pt>
                <c:pt idx="298">
                  <c:v>11856.4115</c:v>
                </c:pt>
                <c:pt idx="299">
                  <c:v>30284.642940000002</c:v>
                </c:pt>
                <c:pt idx="300">
                  <c:v>3176.8159000000001</c:v>
                </c:pt>
                <c:pt idx="301">
                  <c:v>4618.0798999999997</c:v>
                </c:pt>
                <c:pt idx="302">
                  <c:v>10736.87075</c:v>
                </c:pt>
                <c:pt idx="303">
                  <c:v>2138.0707000000002</c:v>
                </c:pt>
                <c:pt idx="304">
                  <c:v>8964.0605500000001</c:v>
                </c:pt>
                <c:pt idx="305">
                  <c:v>9290.1394999999993</c:v>
                </c:pt>
                <c:pt idx="306">
                  <c:v>9411.0049999999992</c:v>
                </c:pt>
                <c:pt idx="307">
                  <c:v>7526.7064499999997</c:v>
                </c:pt>
                <c:pt idx="308">
                  <c:v>8522.0030000000006</c:v>
                </c:pt>
                <c:pt idx="309">
                  <c:v>16586.49771</c:v>
                </c:pt>
                <c:pt idx="310">
                  <c:v>14988.432000000001</c:v>
                </c:pt>
                <c:pt idx="311">
                  <c:v>1631.6683</c:v>
                </c:pt>
                <c:pt idx="312">
                  <c:v>9264.7970000000005</c:v>
                </c:pt>
                <c:pt idx="313">
                  <c:v>8083.9197999999997</c:v>
                </c:pt>
                <c:pt idx="314">
                  <c:v>14692.66935</c:v>
                </c:pt>
                <c:pt idx="315">
                  <c:v>10269.459999999999</c:v>
                </c:pt>
                <c:pt idx="316">
                  <c:v>3260.1990000000001</c:v>
                </c:pt>
                <c:pt idx="317">
                  <c:v>11396.9002</c:v>
                </c:pt>
                <c:pt idx="318">
                  <c:v>4185.0978999999998</c:v>
                </c:pt>
                <c:pt idx="319">
                  <c:v>8539.6710000000003</c:v>
                </c:pt>
                <c:pt idx="320">
                  <c:v>6652.5288</c:v>
                </c:pt>
                <c:pt idx="321">
                  <c:v>4074.4537</c:v>
                </c:pt>
                <c:pt idx="322">
                  <c:v>1621.3402000000001</c:v>
                </c:pt>
                <c:pt idx="323">
                  <c:v>5080.0959999999995</c:v>
                </c:pt>
                <c:pt idx="324">
                  <c:v>2134.9014999999999</c:v>
                </c:pt>
                <c:pt idx="325">
                  <c:v>7345.7266</c:v>
                </c:pt>
                <c:pt idx="326">
                  <c:v>9140.9509999999991</c:v>
                </c:pt>
                <c:pt idx="327">
                  <c:v>14418.2804</c:v>
                </c:pt>
                <c:pt idx="328">
                  <c:v>2727.3951000000002</c:v>
                </c:pt>
                <c:pt idx="329">
                  <c:v>8968.33</c:v>
                </c:pt>
                <c:pt idx="330">
                  <c:v>9788.8659000000007</c:v>
                </c:pt>
                <c:pt idx="331">
                  <c:v>6555.07035</c:v>
                </c:pt>
                <c:pt idx="332">
                  <c:v>7323.7348190000002</c:v>
                </c:pt>
                <c:pt idx="333">
                  <c:v>3167.4558499999998</c:v>
                </c:pt>
                <c:pt idx="334">
                  <c:v>18804.752400000001</c:v>
                </c:pt>
                <c:pt idx="335">
                  <c:v>23082.955330000001</c:v>
                </c:pt>
                <c:pt idx="336">
                  <c:v>4906.4096499999996</c:v>
                </c:pt>
                <c:pt idx="337">
                  <c:v>5969.723</c:v>
                </c:pt>
                <c:pt idx="338">
                  <c:v>12638.195</c:v>
                </c:pt>
                <c:pt idx="339">
                  <c:v>4243.5900499999998</c:v>
                </c:pt>
                <c:pt idx="340">
                  <c:v>13919.822899999999</c:v>
                </c:pt>
                <c:pt idx="341">
                  <c:v>2254.7966999999999</c:v>
                </c:pt>
                <c:pt idx="342">
                  <c:v>5926.8459999999995</c:v>
                </c:pt>
                <c:pt idx="343">
                  <c:v>12592.5345</c:v>
                </c:pt>
                <c:pt idx="344">
                  <c:v>2897.3235</c:v>
                </c:pt>
                <c:pt idx="345">
                  <c:v>4738.2682000000004</c:v>
                </c:pt>
                <c:pt idx="346">
                  <c:v>1149.3959</c:v>
                </c:pt>
                <c:pt idx="347">
                  <c:v>28287.897659999999</c:v>
                </c:pt>
                <c:pt idx="348">
                  <c:v>7345.0839999999998</c:v>
                </c:pt>
                <c:pt idx="349">
                  <c:v>12730.999599999999</c:v>
                </c:pt>
                <c:pt idx="350">
                  <c:v>11454.021500000001</c:v>
                </c:pt>
                <c:pt idx="351">
                  <c:v>5910.9440000000004</c:v>
                </c:pt>
                <c:pt idx="352">
                  <c:v>4762.3289999999997</c:v>
                </c:pt>
                <c:pt idx="353">
                  <c:v>7512.2669999999998</c:v>
                </c:pt>
                <c:pt idx="354">
                  <c:v>4032.2406999999998</c:v>
                </c:pt>
                <c:pt idx="355">
                  <c:v>1969.614</c:v>
                </c:pt>
                <c:pt idx="356">
                  <c:v>1769.5316499999999</c:v>
                </c:pt>
                <c:pt idx="357">
                  <c:v>4686.3887000000004</c:v>
                </c:pt>
                <c:pt idx="358">
                  <c:v>21797.000400000001</c:v>
                </c:pt>
                <c:pt idx="359">
                  <c:v>11881.9696</c:v>
                </c:pt>
                <c:pt idx="360">
                  <c:v>11840.77505</c:v>
                </c:pt>
                <c:pt idx="361">
                  <c:v>10601.412</c:v>
                </c:pt>
                <c:pt idx="362">
                  <c:v>4718.2035500000002</c:v>
                </c:pt>
                <c:pt idx="363">
                  <c:v>6593.5083000000004</c:v>
                </c:pt>
                <c:pt idx="364">
                  <c:v>8442.6669999999995</c:v>
                </c:pt>
                <c:pt idx="365">
                  <c:v>6858.4795999999997</c:v>
                </c:pt>
                <c:pt idx="366">
                  <c:v>4795.6567999999997</c:v>
                </c:pt>
                <c:pt idx="367">
                  <c:v>6640.5448500000002</c:v>
                </c:pt>
                <c:pt idx="368">
                  <c:v>7162.0122000000001</c:v>
                </c:pt>
                <c:pt idx="369">
                  <c:v>10594.225700000001</c:v>
                </c:pt>
                <c:pt idx="370">
                  <c:v>11938.255950000001</c:v>
                </c:pt>
                <c:pt idx="371">
                  <c:v>12479.70895</c:v>
                </c:pt>
                <c:pt idx="372">
                  <c:v>11345.519</c:v>
                </c:pt>
                <c:pt idx="373">
                  <c:v>8515.7587000000003</c:v>
                </c:pt>
                <c:pt idx="374">
                  <c:v>2699.56835</c:v>
                </c:pt>
                <c:pt idx="375">
                  <c:v>14449.8544</c:v>
                </c:pt>
                <c:pt idx="376">
                  <c:v>12224.350850000001</c:v>
                </c:pt>
                <c:pt idx="377">
                  <c:v>6985.50695</c:v>
                </c:pt>
                <c:pt idx="378">
                  <c:v>3238.4357</c:v>
                </c:pt>
                <c:pt idx="379">
                  <c:v>4296.2712000000001</c:v>
                </c:pt>
                <c:pt idx="380">
                  <c:v>3171.6149</c:v>
                </c:pt>
                <c:pt idx="381">
                  <c:v>1135.9407000000001</c:v>
                </c:pt>
                <c:pt idx="382">
                  <c:v>5615.3689999999997</c:v>
                </c:pt>
                <c:pt idx="383">
                  <c:v>9101.7980000000007</c:v>
                </c:pt>
                <c:pt idx="384">
                  <c:v>6059.1729999999998</c:v>
                </c:pt>
                <c:pt idx="385">
                  <c:v>1633.9618</c:v>
                </c:pt>
                <c:pt idx="386">
                  <c:v>1241.5650000000001</c:v>
                </c:pt>
                <c:pt idx="387">
                  <c:v>15828.82173</c:v>
                </c:pt>
                <c:pt idx="388">
                  <c:v>4415.1588000000002</c:v>
                </c:pt>
                <c:pt idx="389">
                  <c:v>6474.0129999999999</c:v>
                </c:pt>
                <c:pt idx="390">
                  <c:v>11436.738149999999</c:v>
                </c:pt>
                <c:pt idx="391">
                  <c:v>11305.93455</c:v>
                </c:pt>
                <c:pt idx="392">
                  <c:v>30063.580549999999</c:v>
                </c:pt>
                <c:pt idx="393">
                  <c:v>10197.772199999999</c:v>
                </c:pt>
                <c:pt idx="394">
                  <c:v>4544.2348000000002</c:v>
                </c:pt>
                <c:pt idx="395">
                  <c:v>3277.1610000000001</c:v>
                </c:pt>
                <c:pt idx="396">
                  <c:v>6770.1925000000001</c:v>
                </c:pt>
                <c:pt idx="397">
                  <c:v>7337.7479999999996</c:v>
                </c:pt>
                <c:pt idx="398">
                  <c:v>10370.912549999999</c:v>
                </c:pt>
                <c:pt idx="399">
                  <c:v>10704.47</c:v>
                </c:pt>
                <c:pt idx="400">
                  <c:v>1880.4870000000001</c:v>
                </c:pt>
                <c:pt idx="401">
                  <c:v>8615.2999999999993</c:v>
                </c:pt>
                <c:pt idx="402">
                  <c:v>3292.5298499999999</c:v>
                </c:pt>
                <c:pt idx="403">
                  <c:v>3021.80915</c:v>
                </c:pt>
                <c:pt idx="404">
                  <c:v>14478.33015</c:v>
                </c:pt>
                <c:pt idx="405">
                  <c:v>4747.0528999999997</c:v>
                </c:pt>
                <c:pt idx="406">
                  <c:v>10959.33</c:v>
                </c:pt>
                <c:pt idx="407">
                  <c:v>2741.9479999999999</c:v>
                </c:pt>
                <c:pt idx="408">
                  <c:v>4357.0436499999996</c:v>
                </c:pt>
                <c:pt idx="409">
                  <c:v>4189.1130999999996</c:v>
                </c:pt>
                <c:pt idx="410">
                  <c:v>8283.6807000000008</c:v>
                </c:pt>
                <c:pt idx="411">
                  <c:v>1720.3536999999999</c:v>
                </c:pt>
                <c:pt idx="412">
                  <c:v>8534.6718000000001</c:v>
                </c:pt>
                <c:pt idx="413">
                  <c:v>3732.6251000000002</c:v>
                </c:pt>
                <c:pt idx="414">
                  <c:v>5472.4489999999996</c:v>
                </c:pt>
                <c:pt idx="415">
                  <c:v>7147.4727999999996</c:v>
                </c:pt>
                <c:pt idx="416">
                  <c:v>7133.9025000000001</c:v>
                </c:pt>
                <c:pt idx="417">
                  <c:v>1515.3449000000001</c:v>
                </c:pt>
                <c:pt idx="418">
                  <c:v>9301.8935500000007</c:v>
                </c:pt>
                <c:pt idx="419">
                  <c:v>11931.125249999999</c:v>
                </c:pt>
                <c:pt idx="420">
                  <c:v>1964.78</c:v>
                </c:pt>
                <c:pt idx="421">
                  <c:v>1708.9257500000001</c:v>
                </c:pt>
                <c:pt idx="422">
                  <c:v>4340.4408999999996</c:v>
                </c:pt>
                <c:pt idx="423">
                  <c:v>5261.4694499999996</c:v>
                </c:pt>
                <c:pt idx="424">
                  <c:v>2710.8285500000002</c:v>
                </c:pt>
                <c:pt idx="425">
                  <c:v>3208.7869999999998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5-4470-B502-05028054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205967"/>
        <c:axId val="281558799"/>
      </c:scatterChart>
      <c:valAx>
        <c:axId val="22420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558799"/>
        <c:crosses val="autoZero"/>
        <c:crossBetween val="midCat"/>
      </c:valAx>
      <c:valAx>
        <c:axId val="28155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420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Predykcje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73349693917508E-2"/>
          <c:y val="5.6063150000986717E-2"/>
          <c:w val="0.9337590033388351"/>
          <c:h val="0.9316782213738255"/>
        </c:manualLayout>
      </c:layout>
      <c:scatterChart>
        <c:scatterStyle val="lineMarker"/>
        <c:varyColors val="0"/>
        <c:ser>
          <c:idx val="1"/>
          <c:order val="1"/>
          <c:tx>
            <c:v>Prognoza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'Arkusz ogólny'!$B$3:$B$535</c:f>
              <c:numCache>
                <c:formatCode>General</c:formatCode>
                <c:ptCount val="533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42</c:v>
                </c:pt>
                <c:pt idx="500">
                  <c:v>24</c:v>
                </c:pt>
                <c:pt idx="501">
                  <c:v>29</c:v>
                </c:pt>
                <c:pt idx="502">
                  <c:v>32</c:v>
                </c:pt>
                <c:pt idx="503">
                  <c:v>25</c:v>
                </c:pt>
                <c:pt idx="504">
                  <c:v>41</c:v>
                </c:pt>
                <c:pt idx="505">
                  <c:v>42</c:v>
                </c:pt>
                <c:pt idx="506">
                  <c:v>33</c:v>
                </c:pt>
                <c:pt idx="507">
                  <c:v>34</c:v>
                </c:pt>
                <c:pt idx="508">
                  <c:v>19</c:v>
                </c:pt>
                <c:pt idx="509">
                  <c:v>30</c:v>
                </c:pt>
                <c:pt idx="510">
                  <c:v>18</c:v>
                </c:pt>
                <c:pt idx="511">
                  <c:v>19</c:v>
                </c:pt>
                <c:pt idx="512">
                  <c:v>18</c:v>
                </c:pt>
                <c:pt idx="513">
                  <c:v>35</c:v>
                </c:pt>
                <c:pt idx="514">
                  <c:v>39</c:v>
                </c:pt>
                <c:pt idx="515">
                  <c:v>31</c:v>
                </c:pt>
                <c:pt idx="516">
                  <c:v>62</c:v>
                </c:pt>
                <c:pt idx="517">
                  <c:v>62</c:v>
                </c:pt>
                <c:pt idx="518">
                  <c:v>42</c:v>
                </c:pt>
                <c:pt idx="519">
                  <c:v>31</c:v>
                </c:pt>
                <c:pt idx="520">
                  <c:v>61</c:v>
                </c:pt>
                <c:pt idx="521">
                  <c:v>42</c:v>
                </c:pt>
                <c:pt idx="522">
                  <c:v>51</c:v>
                </c:pt>
                <c:pt idx="523">
                  <c:v>23</c:v>
                </c:pt>
                <c:pt idx="524">
                  <c:v>52</c:v>
                </c:pt>
                <c:pt idx="525">
                  <c:v>57</c:v>
                </c:pt>
                <c:pt idx="526">
                  <c:v>23</c:v>
                </c:pt>
                <c:pt idx="527">
                  <c:v>52</c:v>
                </c:pt>
                <c:pt idx="528">
                  <c:v>50</c:v>
                </c:pt>
                <c:pt idx="529">
                  <c:v>18</c:v>
                </c:pt>
                <c:pt idx="530">
                  <c:v>18</c:v>
                </c:pt>
                <c:pt idx="531">
                  <c:v>21</c:v>
                </c:pt>
                <c:pt idx="532">
                  <c:v>61</c:v>
                </c:pt>
              </c:numCache>
            </c:numRef>
          </c:xVal>
          <c:yVal>
            <c:numRef>
              <c:f>'Arkusz ogólny'!$M$3:$M$535</c:f>
              <c:numCache>
                <c:formatCode>General</c:formatCode>
                <c:ptCount val="533"/>
                <c:pt idx="0">
                  <c:v>25384.520068342445</c:v>
                </c:pt>
                <c:pt idx="1">
                  <c:v>3354.9198406007636</c:v>
                </c:pt>
                <c:pt idx="2">
                  <c:v>6967.2823840161336</c:v>
                </c:pt>
                <c:pt idx="3">
                  <c:v>3451.5932730726945</c:v>
                </c:pt>
                <c:pt idx="4">
                  <c:v>5379.997504335327</c:v>
                </c:pt>
                <c:pt idx="5">
                  <c:v>3477.7417932950048</c:v>
                </c:pt>
                <c:pt idx="6">
                  <c:v>10735.674503693388</c:v>
                </c:pt>
                <c:pt idx="7">
                  <c:v>8467.0314407918613</c:v>
                </c:pt>
                <c:pt idx="8">
                  <c:v>8699.3298561655411</c:v>
                </c:pt>
                <c:pt idx="9">
                  <c:v>11800.86098011401</c:v>
                </c:pt>
                <c:pt idx="10">
                  <c:v>3017.9530580199962</c:v>
                </c:pt>
                <c:pt idx="11">
                  <c:v>36175.328391276948</c:v>
                </c:pt>
                <c:pt idx="12">
                  <c:v>3990.9328737205378</c:v>
                </c:pt>
                <c:pt idx="13">
                  <c:v>14934.968099910035</c:v>
                </c:pt>
                <c:pt idx="14">
                  <c:v>32476.656388939384</c:v>
                </c:pt>
                <c:pt idx="15">
                  <c:v>133.07390076495062</c:v>
                </c:pt>
                <c:pt idx="16">
                  <c:v>12520.501658292593</c:v>
                </c:pt>
                <c:pt idx="17">
                  <c:v>1659.1166005460755</c:v>
                </c:pt>
                <c:pt idx="18">
                  <c:v>14621.189072330702</c:v>
                </c:pt>
                <c:pt idx="19">
                  <c:v>30601.249787922148</c:v>
                </c:pt>
                <c:pt idx="20">
                  <c:v>15793.086933021668</c:v>
                </c:pt>
                <c:pt idx="21">
                  <c:v>5993.8731759796265</c:v>
                </c:pt>
                <c:pt idx="22">
                  <c:v>2823.2658970875518</c:v>
                </c:pt>
                <c:pt idx="23">
                  <c:v>32745.784812866492</c:v>
                </c:pt>
                <c:pt idx="24">
                  <c:v>7668.2442449348373</c:v>
                </c:pt>
                <c:pt idx="25">
                  <c:v>13371.135374644391</c:v>
                </c:pt>
                <c:pt idx="26">
                  <c:v>11993.184241039919</c:v>
                </c:pt>
                <c:pt idx="27">
                  <c:v>14260.335100697665</c:v>
                </c:pt>
                <c:pt idx="28">
                  <c:v>-372.24472958203944</c:v>
                </c:pt>
                <c:pt idx="29">
                  <c:v>32511.337005532703</c:v>
                </c:pt>
                <c:pt idx="30">
                  <c:v>28637.097181523372</c:v>
                </c:pt>
                <c:pt idx="31">
                  <c:v>1491.1845593574235</c:v>
                </c:pt>
                <c:pt idx="32">
                  <c:v>4395.245810217345</c:v>
                </c:pt>
                <c:pt idx="33">
                  <c:v>13200.954362796077</c:v>
                </c:pt>
                <c:pt idx="34">
                  <c:v>31121.811173492635</c:v>
                </c:pt>
                <c:pt idx="35">
                  <c:v>-979.21429750360971</c:v>
                </c:pt>
                <c:pt idx="36">
                  <c:v>16787.786727604329</c:v>
                </c:pt>
                <c:pt idx="37">
                  <c:v>-49.828123565079522</c:v>
                </c:pt>
                <c:pt idx="38">
                  <c:v>34435.85851923567</c:v>
                </c:pt>
                <c:pt idx="39">
                  <c:v>39994.63647054202</c:v>
                </c:pt>
                <c:pt idx="40">
                  <c:v>3144.9427431344047</c:v>
                </c:pt>
                <c:pt idx="41">
                  <c:v>8632.0988365856447</c:v>
                </c:pt>
                <c:pt idx="42">
                  <c:v>5060.4603600725586</c:v>
                </c:pt>
                <c:pt idx="43">
                  <c:v>8119.9032895785831</c:v>
                </c:pt>
                <c:pt idx="44">
                  <c:v>10866.938973735323</c:v>
                </c:pt>
                <c:pt idx="45">
                  <c:v>13299.777198941892</c:v>
                </c:pt>
                <c:pt idx="46">
                  <c:v>7162.6785522710688</c:v>
                </c:pt>
                <c:pt idx="47">
                  <c:v>6682.2427603996412</c:v>
                </c:pt>
                <c:pt idx="48">
                  <c:v>10554.405076196852</c:v>
                </c:pt>
                <c:pt idx="49">
                  <c:v>32999.783283819648</c:v>
                </c:pt>
                <c:pt idx="50">
                  <c:v>4788.8181216794856</c:v>
                </c:pt>
                <c:pt idx="51">
                  <c:v>5763.9210996387228</c:v>
                </c:pt>
                <c:pt idx="52">
                  <c:v>33322.536754821071</c:v>
                </c:pt>
                <c:pt idx="53">
                  <c:v>32078.505611138415</c:v>
                </c:pt>
                <c:pt idx="54">
                  <c:v>9579.9297702286967</c:v>
                </c:pt>
                <c:pt idx="55">
                  <c:v>40746.03822309104</c:v>
                </c:pt>
                <c:pt idx="56">
                  <c:v>15091.995480849277</c:v>
                </c:pt>
                <c:pt idx="57">
                  <c:v>27743.097759995257</c:v>
                </c:pt>
                <c:pt idx="58">
                  <c:v>33286.820566744522</c:v>
                </c:pt>
                <c:pt idx="59">
                  <c:v>10440.666798252116</c:v>
                </c:pt>
                <c:pt idx="60">
                  <c:v>10025.798762335327</c:v>
                </c:pt>
                <c:pt idx="61">
                  <c:v>7073.1925749888387</c:v>
                </c:pt>
                <c:pt idx="62">
                  <c:v>12829.622889538858</c:v>
                </c:pt>
                <c:pt idx="63">
                  <c:v>4201.3968706637479</c:v>
                </c:pt>
                <c:pt idx="64">
                  <c:v>24717.339211118746</c:v>
                </c:pt>
                <c:pt idx="65">
                  <c:v>1258.8015159450767</c:v>
                </c:pt>
                <c:pt idx="66">
                  <c:v>17038.429743114459</c:v>
                </c:pt>
                <c:pt idx="67">
                  <c:v>7190.4204943017503</c:v>
                </c:pt>
                <c:pt idx="68">
                  <c:v>9508.3825467663719</c:v>
                </c:pt>
                <c:pt idx="69">
                  <c:v>28252.28974738848</c:v>
                </c:pt>
                <c:pt idx="70">
                  <c:v>26571.795567871603</c:v>
                </c:pt>
                <c:pt idx="71">
                  <c:v>8621.052316469797</c:v>
                </c:pt>
                <c:pt idx="72">
                  <c:v>11720.319890253275</c:v>
                </c:pt>
                <c:pt idx="73">
                  <c:v>13083.58999115492</c:v>
                </c:pt>
                <c:pt idx="74">
                  <c:v>8243.4270287206236</c:v>
                </c:pt>
                <c:pt idx="75">
                  <c:v>13667.103469083278</c:v>
                </c:pt>
                <c:pt idx="76">
                  <c:v>4972.3625017855456</c:v>
                </c:pt>
                <c:pt idx="77">
                  <c:v>4106.1818537977015</c:v>
                </c:pt>
                <c:pt idx="78">
                  <c:v>7304.595104240263</c:v>
                </c:pt>
                <c:pt idx="79">
                  <c:v>9407.3277792714034</c:v>
                </c:pt>
                <c:pt idx="80">
                  <c:v>5454.8495923186401</c:v>
                </c:pt>
                <c:pt idx="81">
                  <c:v>12718.645118611306</c:v>
                </c:pt>
                <c:pt idx="82">
                  <c:v>30233.731646961245</c:v>
                </c:pt>
                <c:pt idx="83">
                  <c:v>16740.594968452344</c:v>
                </c:pt>
                <c:pt idx="84">
                  <c:v>33784.036237673972</c:v>
                </c:pt>
                <c:pt idx="85">
                  <c:v>32401.516419445965</c:v>
                </c:pt>
                <c:pt idx="86">
                  <c:v>37388.739849485006</c:v>
                </c:pt>
                <c:pt idx="87">
                  <c:v>10232.318761116672</c:v>
                </c:pt>
                <c:pt idx="88">
                  <c:v>8850.6235803761792</c:v>
                </c:pt>
                <c:pt idx="89">
                  <c:v>10910.644330235267</c:v>
                </c:pt>
                <c:pt idx="90">
                  <c:v>5760.0213785895139</c:v>
                </c:pt>
                <c:pt idx="91">
                  <c:v>10267.647579153987</c:v>
                </c:pt>
                <c:pt idx="92">
                  <c:v>39521.430325451918</c:v>
                </c:pt>
                <c:pt idx="93">
                  <c:v>9539.7427056539618</c:v>
                </c:pt>
                <c:pt idx="94">
                  <c:v>39531.970351264878</c:v>
                </c:pt>
                <c:pt idx="95">
                  <c:v>7557.8140217815189</c:v>
                </c:pt>
                <c:pt idx="96">
                  <c:v>12935.470746596264</c:v>
                </c:pt>
                <c:pt idx="97">
                  <c:v>13879.499076357295</c:v>
                </c:pt>
                <c:pt idx="98">
                  <c:v>33299.872535160212</c:v>
                </c:pt>
                <c:pt idx="99">
                  <c:v>27004.409168922812</c:v>
                </c:pt>
                <c:pt idx="100">
                  <c:v>7908.7881338301349</c:v>
                </c:pt>
                <c:pt idx="101">
                  <c:v>4042.7669961567844</c:v>
                </c:pt>
                <c:pt idx="102">
                  <c:v>2837.1574419378558</c:v>
                </c:pt>
                <c:pt idx="103">
                  <c:v>39147.908181391693</c:v>
                </c:pt>
                <c:pt idx="104">
                  <c:v>5293.4833759534722</c:v>
                </c:pt>
                <c:pt idx="105">
                  <c:v>27099.996175401564</c:v>
                </c:pt>
                <c:pt idx="106">
                  <c:v>1730.2408831323216</c:v>
                </c:pt>
                <c:pt idx="107">
                  <c:v>5830.9051746338419</c:v>
                </c:pt>
                <c:pt idx="108">
                  <c:v>3488.1917459829583</c:v>
                </c:pt>
                <c:pt idx="109">
                  <c:v>39299.925827764746</c:v>
                </c:pt>
                <c:pt idx="110">
                  <c:v>13404.642134297132</c:v>
                </c:pt>
                <c:pt idx="111">
                  <c:v>12156.107658095199</c:v>
                </c:pt>
                <c:pt idx="112">
                  <c:v>6339.0245101986993</c:v>
                </c:pt>
                <c:pt idx="113">
                  <c:v>5207.1240605307248</c:v>
                </c:pt>
                <c:pt idx="114">
                  <c:v>14071.129514000553</c:v>
                </c:pt>
                <c:pt idx="115">
                  <c:v>12917.245712202883</c:v>
                </c:pt>
                <c:pt idx="116">
                  <c:v>18474.216730995617</c:v>
                </c:pt>
                <c:pt idx="117">
                  <c:v>28867.848850583632</c:v>
                </c:pt>
                <c:pt idx="118">
                  <c:v>8642.683293963777</c:v>
                </c:pt>
                <c:pt idx="119">
                  <c:v>6270.621563560745</c:v>
                </c:pt>
                <c:pt idx="120">
                  <c:v>11679.199913202257</c:v>
                </c:pt>
                <c:pt idx="121">
                  <c:v>331.4587638286921</c:v>
                </c:pt>
                <c:pt idx="122">
                  <c:v>2559.2204910198807</c:v>
                </c:pt>
                <c:pt idx="123">
                  <c:v>34880.711809998233</c:v>
                </c:pt>
                <c:pt idx="124">
                  <c:v>13242.254404290816</c:v>
                </c:pt>
                <c:pt idx="125">
                  <c:v>4436.4805564793023</c:v>
                </c:pt>
                <c:pt idx="126">
                  <c:v>25526.201424403542</c:v>
                </c:pt>
                <c:pt idx="127">
                  <c:v>12809.98652895238</c:v>
                </c:pt>
                <c:pt idx="128">
                  <c:v>27471.224989651848</c:v>
                </c:pt>
                <c:pt idx="129">
                  <c:v>9276.3015592522206</c:v>
                </c:pt>
                <c:pt idx="130">
                  <c:v>12169.353023640009</c:v>
                </c:pt>
                <c:pt idx="131">
                  <c:v>11105.438292469145</c:v>
                </c:pt>
                <c:pt idx="132">
                  <c:v>13834.565271181073</c:v>
                </c:pt>
                <c:pt idx="133">
                  <c:v>837.84909397997558</c:v>
                </c:pt>
                <c:pt idx="134">
                  <c:v>2883.670338895854</c:v>
                </c:pt>
                <c:pt idx="135">
                  <c:v>1966.7362981726758</c:v>
                </c:pt>
                <c:pt idx="136">
                  <c:v>2849.4650449524179</c:v>
                </c:pt>
                <c:pt idx="137">
                  <c:v>1479.6569145136571</c:v>
                </c:pt>
                <c:pt idx="138">
                  <c:v>13557.697030829995</c:v>
                </c:pt>
                <c:pt idx="139">
                  <c:v>4550.050694821296</c:v>
                </c:pt>
                <c:pt idx="140">
                  <c:v>5298.2776263419719</c:v>
                </c:pt>
                <c:pt idx="141">
                  <c:v>6146.1510794719061</c:v>
                </c:pt>
                <c:pt idx="142">
                  <c:v>29624.107377709934</c:v>
                </c:pt>
                <c:pt idx="143">
                  <c:v>6203.5184186514361</c:v>
                </c:pt>
                <c:pt idx="144">
                  <c:v>31220.640583686123</c:v>
                </c:pt>
                <c:pt idx="145">
                  <c:v>9542.2839513241543</c:v>
                </c:pt>
                <c:pt idx="146">
                  <c:v>36000.80494980103</c:v>
                </c:pt>
                <c:pt idx="147">
                  <c:v>13549.215562101543</c:v>
                </c:pt>
                <c:pt idx="148">
                  <c:v>14743.007413733929</c:v>
                </c:pt>
                <c:pt idx="149">
                  <c:v>1479.0467833453829</c:v>
                </c:pt>
                <c:pt idx="150">
                  <c:v>5122.4775721651276</c:v>
                </c:pt>
                <c:pt idx="151">
                  <c:v>9028.8220683327108</c:v>
                </c:pt>
                <c:pt idx="152">
                  <c:v>10896.054302530563</c:v>
                </c:pt>
                <c:pt idx="153">
                  <c:v>31139.218388241494</c:v>
                </c:pt>
                <c:pt idx="154">
                  <c:v>7530.5191875130886</c:v>
                </c:pt>
                <c:pt idx="155">
                  <c:v>12254.34201072744</c:v>
                </c:pt>
                <c:pt idx="156">
                  <c:v>31638.550110876331</c:v>
                </c:pt>
                <c:pt idx="157">
                  <c:v>25316.120537346469</c:v>
                </c:pt>
                <c:pt idx="158">
                  <c:v>30915.319122722987</c:v>
                </c:pt>
                <c:pt idx="159">
                  <c:v>11080.882421186019</c:v>
                </c:pt>
                <c:pt idx="160">
                  <c:v>31891.546846429868</c:v>
                </c:pt>
                <c:pt idx="161">
                  <c:v>28528.441262344655</c:v>
                </c:pt>
                <c:pt idx="162">
                  <c:v>14504.184355626252</c:v>
                </c:pt>
                <c:pt idx="163">
                  <c:v>6239.088829707257</c:v>
                </c:pt>
                <c:pt idx="164">
                  <c:v>6943.2005955042869</c:v>
                </c:pt>
                <c:pt idx="165">
                  <c:v>12012.390534901842</c:v>
                </c:pt>
                <c:pt idx="166">
                  <c:v>7629.355990430985</c:v>
                </c:pt>
                <c:pt idx="167">
                  <c:v>9091.0342838161087</c:v>
                </c:pt>
                <c:pt idx="168">
                  <c:v>3958.4395122882479</c:v>
                </c:pt>
                <c:pt idx="169">
                  <c:v>2890.1818517046663</c:v>
                </c:pt>
                <c:pt idx="170">
                  <c:v>17079.82151438915</c:v>
                </c:pt>
                <c:pt idx="171">
                  <c:v>9267.5432502892218</c:v>
                </c:pt>
                <c:pt idx="172">
                  <c:v>-2427.7856454611983</c:v>
                </c:pt>
                <c:pt idx="173">
                  <c:v>8137.9698269990922</c:v>
                </c:pt>
                <c:pt idx="174">
                  <c:v>5142.2961177096777</c:v>
                </c:pt>
                <c:pt idx="175">
                  <c:v>40242.988220784646</c:v>
                </c:pt>
                <c:pt idx="176">
                  <c:v>7859.7473037363934</c:v>
                </c:pt>
                <c:pt idx="177">
                  <c:v>10820.469098037694</c:v>
                </c:pt>
                <c:pt idx="178">
                  <c:v>9543.5296195978299</c:v>
                </c:pt>
                <c:pt idx="179">
                  <c:v>11811.998102196278</c:v>
                </c:pt>
                <c:pt idx="180">
                  <c:v>12007.893814336736</c:v>
                </c:pt>
                <c:pt idx="181">
                  <c:v>4555.0301677129673</c:v>
                </c:pt>
                <c:pt idx="182">
                  <c:v>1966.315879761411</c:v>
                </c:pt>
                <c:pt idx="183">
                  <c:v>7861.9296656118795</c:v>
                </c:pt>
                <c:pt idx="184">
                  <c:v>9641.3587373888677</c:v>
                </c:pt>
                <c:pt idx="185">
                  <c:v>37842.455060241584</c:v>
                </c:pt>
                <c:pt idx="186">
                  <c:v>4961.3855740078461</c:v>
                </c:pt>
                <c:pt idx="187">
                  <c:v>6759.6502152777457</c:v>
                </c:pt>
                <c:pt idx="188">
                  <c:v>8769.8512301854007</c:v>
                </c:pt>
                <c:pt idx="189">
                  <c:v>7295.9455700511462</c:v>
                </c:pt>
                <c:pt idx="190">
                  <c:v>13055.604546015817</c:v>
                </c:pt>
                <c:pt idx="191">
                  <c:v>4702.081312352434</c:v>
                </c:pt>
                <c:pt idx="192">
                  <c:v>1673.7374759246179</c:v>
                </c:pt>
                <c:pt idx="193">
                  <c:v>11683.389807171417</c:v>
                </c:pt>
                <c:pt idx="194">
                  <c:v>2940.1530158379564</c:v>
                </c:pt>
                <c:pt idx="195">
                  <c:v>2621.2631633990513</c:v>
                </c:pt>
                <c:pt idx="196">
                  <c:v>7816.2287961522807</c:v>
                </c:pt>
                <c:pt idx="197">
                  <c:v>9411.0694546871418</c:v>
                </c:pt>
                <c:pt idx="198">
                  <c:v>6712.4012444489499</c:v>
                </c:pt>
                <c:pt idx="199">
                  <c:v>18006.020017001843</c:v>
                </c:pt>
                <c:pt idx="200">
                  <c:v>3410.8464162181626</c:v>
                </c:pt>
                <c:pt idx="201">
                  <c:v>10824.691807469715</c:v>
                </c:pt>
                <c:pt idx="202">
                  <c:v>11161.523860888303</c:v>
                </c:pt>
                <c:pt idx="203">
                  <c:v>30584.919978302212</c:v>
                </c:pt>
                <c:pt idx="204">
                  <c:v>5657.5110202755341</c:v>
                </c:pt>
                <c:pt idx="205">
                  <c:v>5636.2743466685815</c:v>
                </c:pt>
                <c:pt idx="206">
                  <c:v>10706.769613064973</c:v>
                </c:pt>
                <c:pt idx="207">
                  <c:v>31921.363307435269</c:v>
                </c:pt>
                <c:pt idx="208">
                  <c:v>13673.266276333328</c:v>
                </c:pt>
                <c:pt idx="209">
                  <c:v>12865.112550434949</c:v>
                </c:pt>
                <c:pt idx="210">
                  <c:v>3367.1840809785899</c:v>
                </c:pt>
                <c:pt idx="211">
                  <c:v>10751.211140189123</c:v>
                </c:pt>
                <c:pt idx="212">
                  <c:v>4472.0687171599229</c:v>
                </c:pt>
                <c:pt idx="213">
                  <c:v>5253.3493206015664</c:v>
                </c:pt>
                <c:pt idx="214">
                  <c:v>9993.1346969727456</c:v>
                </c:pt>
                <c:pt idx="215">
                  <c:v>11153.988904197471</c:v>
                </c:pt>
                <c:pt idx="216">
                  <c:v>10258.443636116073</c:v>
                </c:pt>
                <c:pt idx="217">
                  <c:v>1256.2439317825203</c:v>
                </c:pt>
                <c:pt idx="218">
                  <c:v>4312.8445117442279</c:v>
                </c:pt>
                <c:pt idx="219">
                  <c:v>769.99529569453739</c:v>
                </c:pt>
                <c:pt idx="220">
                  <c:v>7489.5443949004975</c:v>
                </c:pt>
                <c:pt idx="221">
                  <c:v>13005.644672636829</c:v>
                </c:pt>
                <c:pt idx="222">
                  <c:v>6990.6391823366821</c:v>
                </c:pt>
                <c:pt idx="223">
                  <c:v>27577.329360609452</c:v>
                </c:pt>
                <c:pt idx="224">
                  <c:v>30163.664639126484</c:v>
                </c:pt>
                <c:pt idx="225">
                  <c:v>14266.627346476069</c:v>
                </c:pt>
                <c:pt idx="226">
                  <c:v>6813.9283513981727</c:v>
                </c:pt>
                <c:pt idx="227">
                  <c:v>16192.856591190422</c:v>
                </c:pt>
                <c:pt idx="228">
                  <c:v>9976.5268246368687</c:v>
                </c:pt>
                <c:pt idx="229">
                  <c:v>9739.478070503792</c:v>
                </c:pt>
                <c:pt idx="230">
                  <c:v>11458.747494658966</c:v>
                </c:pt>
                <c:pt idx="231">
                  <c:v>13410.097747561193</c:v>
                </c:pt>
                <c:pt idx="232">
                  <c:v>-2672.8561147504006</c:v>
                </c:pt>
                <c:pt idx="233">
                  <c:v>11512.331849430902</c:v>
                </c:pt>
                <c:pt idx="234">
                  <c:v>6940.8227344090892</c:v>
                </c:pt>
                <c:pt idx="235">
                  <c:v>30337.165253409865</c:v>
                </c:pt>
                <c:pt idx="236">
                  <c:v>463.98101144875295</c:v>
                </c:pt>
                <c:pt idx="237">
                  <c:v>9004.3027034675379</c:v>
                </c:pt>
                <c:pt idx="238">
                  <c:v>26562.795952916989</c:v>
                </c:pt>
                <c:pt idx="239">
                  <c:v>11603.296660550988</c:v>
                </c:pt>
                <c:pt idx="240">
                  <c:v>32229.973246119331</c:v>
                </c:pt>
                <c:pt idx="241">
                  <c:v>4541.1809947411839</c:v>
                </c:pt>
                <c:pt idx="242">
                  <c:v>10480.37676438862</c:v>
                </c:pt>
                <c:pt idx="243">
                  <c:v>10654.968061468635</c:v>
                </c:pt>
                <c:pt idx="244">
                  <c:v>38121.922964751066</c:v>
                </c:pt>
                <c:pt idx="245">
                  <c:v>11477.4268335821</c:v>
                </c:pt>
                <c:pt idx="246">
                  <c:v>15346.776944963505</c:v>
                </c:pt>
                <c:pt idx="247">
                  <c:v>4999.4740813398321</c:v>
                </c:pt>
                <c:pt idx="248">
                  <c:v>-1177.4786428002099</c:v>
                </c:pt>
                <c:pt idx="249">
                  <c:v>5677.5312718767291</c:v>
                </c:pt>
                <c:pt idx="250">
                  <c:v>23820.308930519303</c:v>
                </c:pt>
                <c:pt idx="251">
                  <c:v>39591.951699471778</c:v>
                </c:pt>
                <c:pt idx="252">
                  <c:v>37956.093642582389</c:v>
                </c:pt>
                <c:pt idx="253">
                  <c:v>5519.5289726074343</c:v>
                </c:pt>
                <c:pt idx="254">
                  <c:v>35953.227575640616</c:v>
                </c:pt>
                <c:pt idx="255">
                  <c:v>12675.977533934434</c:v>
                </c:pt>
                <c:pt idx="256">
                  <c:v>37753.626420444773</c:v>
                </c:pt>
                <c:pt idx="257">
                  <c:v>10393.424565910096</c:v>
                </c:pt>
                <c:pt idx="258">
                  <c:v>11309.87597203871</c:v>
                </c:pt>
                <c:pt idx="259">
                  <c:v>27572.275614852315</c:v>
                </c:pt>
                <c:pt idx="260">
                  <c:v>10041.51538667233</c:v>
                </c:pt>
                <c:pt idx="261">
                  <c:v>26149.009795040438</c:v>
                </c:pt>
                <c:pt idx="262">
                  <c:v>35758.157725196266</c:v>
                </c:pt>
                <c:pt idx="263">
                  <c:v>29355.68968427139</c:v>
                </c:pt>
                <c:pt idx="264">
                  <c:v>15480.788211240335</c:v>
                </c:pt>
                <c:pt idx="265">
                  <c:v>39417.436677244761</c:v>
                </c:pt>
                <c:pt idx="266">
                  <c:v>28580.257887189662</c:v>
                </c:pt>
                <c:pt idx="267">
                  <c:v>16201.234178430539</c:v>
                </c:pt>
                <c:pt idx="268">
                  <c:v>8845.4571618152677</c:v>
                </c:pt>
                <c:pt idx="269">
                  <c:v>9743.137702359365</c:v>
                </c:pt>
                <c:pt idx="270">
                  <c:v>1796.4249239286821</c:v>
                </c:pt>
                <c:pt idx="271">
                  <c:v>36684.742241892855</c:v>
                </c:pt>
                <c:pt idx="272">
                  <c:v>11900.136652785666</c:v>
                </c:pt>
                <c:pt idx="273">
                  <c:v>10573.977880386625</c:v>
                </c:pt>
                <c:pt idx="274">
                  <c:v>3097.2950749181527</c:v>
                </c:pt>
                <c:pt idx="275">
                  <c:v>10394.464035064861</c:v>
                </c:pt>
                <c:pt idx="276">
                  <c:v>385.16647115264732</c:v>
                </c:pt>
                <c:pt idx="277">
                  <c:v>405.87103003417064</c:v>
                </c:pt>
                <c:pt idx="278">
                  <c:v>13913.008010515508</c:v>
                </c:pt>
                <c:pt idx="279">
                  <c:v>7821.7467433316424</c:v>
                </c:pt>
                <c:pt idx="280">
                  <c:v>32952.622147869508</c:v>
                </c:pt>
                <c:pt idx="281">
                  <c:v>42029.795204088769</c:v>
                </c:pt>
                <c:pt idx="282">
                  <c:v>5465.2424659041508</c:v>
                </c:pt>
                <c:pt idx="283">
                  <c:v>13868.945242181004</c:v>
                </c:pt>
                <c:pt idx="284">
                  <c:v>10613.925510005358</c:v>
                </c:pt>
                <c:pt idx="285">
                  <c:v>8068.8132830647237</c:v>
                </c:pt>
                <c:pt idx="286">
                  <c:v>17740.409118713738</c:v>
                </c:pt>
                <c:pt idx="287">
                  <c:v>12711.863377163778</c:v>
                </c:pt>
                <c:pt idx="288">
                  <c:v>40931.942811420915</c:v>
                </c:pt>
                <c:pt idx="289">
                  <c:v>10840.780879341804</c:v>
                </c:pt>
                <c:pt idx="290">
                  <c:v>5181.9320980076054</c:v>
                </c:pt>
                <c:pt idx="291">
                  <c:v>5913.0765263283047</c:v>
                </c:pt>
                <c:pt idx="292">
                  <c:v>34463.968668026333</c:v>
                </c:pt>
                <c:pt idx="293">
                  <c:v>2239.47290859029</c:v>
                </c:pt>
                <c:pt idx="294">
                  <c:v>3762.2137012116755</c:v>
                </c:pt>
                <c:pt idx="295">
                  <c:v>62.264187312604008</c:v>
                </c:pt>
                <c:pt idx="296">
                  <c:v>25062.485290524957</c:v>
                </c:pt>
                <c:pt idx="297">
                  <c:v>32378.950826460594</c:v>
                </c:pt>
                <c:pt idx="298">
                  <c:v>33498.401610487352</c:v>
                </c:pt>
                <c:pt idx="299">
                  <c:v>10420.559913275079</c:v>
                </c:pt>
                <c:pt idx="300">
                  <c:v>8281.4854859503266</c:v>
                </c:pt>
                <c:pt idx="301">
                  <c:v>35662.465730752585</c:v>
                </c:pt>
                <c:pt idx="302">
                  <c:v>15413.84039318443</c:v>
                </c:pt>
                <c:pt idx="303">
                  <c:v>6569.9354215394533</c:v>
                </c:pt>
                <c:pt idx="304">
                  <c:v>15613.599202224137</c:v>
                </c:pt>
                <c:pt idx="305">
                  <c:v>7482.1926571028489</c:v>
                </c:pt>
                <c:pt idx="306">
                  <c:v>4389.2142206336421</c:v>
                </c:pt>
                <c:pt idx="307">
                  <c:v>6555.8848838873892</c:v>
                </c:pt>
                <c:pt idx="308">
                  <c:v>14620.49756259945</c:v>
                </c:pt>
                <c:pt idx="309">
                  <c:v>10738.059225863151</c:v>
                </c:pt>
                <c:pt idx="310">
                  <c:v>8215.7924096546394</c:v>
                </c:pt>
                <c:pt idx="311">
                  <c:v>-228.85272269645634</c:v>
                </c:pt>
                <c:pt idx="312">
                  <c:v>36381.213939278525</c:v>
                </c:pt>
                <c:pt idx="313">
                  <c:v>11469.5166546042</c:v>
                </c:pt>
                <c:pt idx="314">
                  <c:v>28694.645557321652</c:v>
                </c:pt>
                <c:pt idx="315">
                  <c:v>12495.648869919316</c:v>
                </c:pt>
                <c:pt idx="316">
                  <c:v>11216.154429343551</c:v>
                </c:pt>
                <c:pt idx="317">
                  <c:v>12845.005665457911</c:v>
                </c:pt>
                <c:pt idx="318">
                  <c:v>8299.37085245052</c:v>
                </c:pt>
                <c:pt idx="319">
                  <c:v>9415.0767223454077</c:v>
                </c:pt>
                <c:pt idx="320">
                  <c:v>5267.4677340086819</c:v>
                </c:pt>
                <c:pt idx="321">
                  <c:v>7333.4887041143738</c:v>
                </c:pt>
                <c:pt idx="322">
                  <c:v>30042.541343957091</c:v>
                </c:pt>
                <c:pt idx="323">
                  <c:v>16515.252471797568</c:v>
                </c:pt>
                <c:pt idx="324">
                  <c:v>2993.478682204217</c:v>
                </c:pt>
                <c:pt idx="325">
                  <c:v>10341.413395596635</c:v>
                </c:pt>
                <c:pt idx="326">
                  <c:v>2194.9414667498795</c:v>
                </c:pt>
                <c:pt idx="327">
                  <c:v>37213.369474671017</c:v>
                </c:pt>
                <c:pt idx="328">
                  <c:v>39768.937764383125</c:v>
                </c:pt>
                <c:pt idx="329">
                  <c:v>12310.850056058522</c:v>
                </c:pt>
                <c:pt idx="330">
                  <c:v>41314.948929024016</c:v>
                </c:pt>
                <c:pt idx="331">
                  <c:v>34497.56435246476</c:v>
                </c:pt>
                <c:pt idx="332">
                  <c:v>13944.024718657191</c:v>
                </c:pt>
                <c:pt idx="333">
                  <c:v>12200.531644396544</c:v>
                </c:pt>
                <c:pt idx="334">
                  <c:v>12589.592141535602</c:v>
                </c:pt>
                <c:pt idx="335">
                  <c:v>14637.223032889377</c:v>
                </c:pt>
                <c:pt idx="336">
                  <c:v>10731.797078494734</c:v>
                </c:pt>
                <c:pt idx="337">
                  <c:v>13321.499145613036</c:v>
                </c:pt>
                <c:pt idx="338">
                  <c:v>36770.015248226788</c:v>
                </c:pt>
                <c:pt idx="339">
                  <c:v>8709.6311120196824</c:v>
                </c:pt>
                <c:pt idx="340">
                  <c:v>2092.3456233993811</c:v>
                </c:pt>
                <c:pt idx="341">
                  <c:v>13547.840457026698</c:v>
                </c:pt>
                <c:pt idx="342">
                  <c:v>12798.297269280203</c:v>
                </c:pt>
                <c:pt idx="343">
                  <c:v>16587.492518542542</c:v>
                </c:pt>
                <c:pt idx="344">
                  <c:v>16301.956022202514</c:v>
                </c:pt>
                <c:pt idx="345">
                  <c:v>7446.5660222152519</c:v>
                </c:pt>
                <c:pt idx="346">
                  <c:v>8586.8091593254376</c:v>
                </c:pt>
                <c:pt idx="347">
                  <c:v>11625.029036663998</c:v>
                </c:pt>
                <c:pt idx="348">
                  <c:v>6900.8615410499751</c:v>
                </c:pt>
                <c:pt idx="349">
                  <c:v>1645.4328235282371</c:v>
                </c:pt>
                <c:pt idx="350">
                  <c:v>10082.274853515981</c:v>
                </c:pt>
                <c:pt idx="351">
                  <c:v>8112.7831192888325</c:v>
                </c:pt>
                <c:pt idx="352">
                  <c:v>3680.5761799981037</c:v>
                </c:pt>
                <c:pt idx="353">
                  <c:v>8285.052277593124</c:v>
                </c:pt>
                <c:pt idx="354">
                  <c:v>4555.0301677129673</c:v>
                </c:pt>
                <c:pt idx="355">
                  <c:v>7534.7889880850862</c:v>
                </c:pt>
                <c:pt idx="356">
                  <c:v>15482.987955529879</c:v>
                </c:pt>
                <c:pt idx="357">
                  <c:v>11544.139455729912</c:v>
                </c:pt>
                <c:pt idx="358">
                  <c:v>6883.6028888333676</c:v>
                </c:pt>
                <c:pt idx="359">
                  <c:v>-1639.9871260585576</c:v>
                </c:pt>
                <c:pt idx="360">
                  <c:v>12672.225061866084</c:v>
                </c:pt>
                <c:pt idx="361">
                  <c:v>6363.701149555347</c:v>
                </c:pt>
                <c:pt idx="362">
                  <c:v>23188.45904939542</c:v>
                </c:pt>
                <c:pt idx="363">
                  <c:v>1539.4375086879797</c:v>
                </c:pt>
                <c:pt idx="364">
                  <c:v>823.12383642842406</c:v>
                </c:pt>
                <c:pt idx="365">
                  <c:v>11744.096549500868</c:v>
                </c:pt>
                <c:pt idx="366">
                  <c:v>15391.179747574301</c:v>
                </c:pt>
                <c:pt idx="367">
                  <c:v>8136.6685533103037</c:v>
                </c:pt>
                <c:pt idx="368">
                  <c:v>10893.127692158318</c:v>
                </c:pt>
                <c:pt idx="369">
                  <c:v>4632.5344951353054</c:v>
                </c:pt>
                <c:pt idx="370">
                  <c:v>10377.196579819041</c:v>
                </c:pt>
                <c:pt idx="371">
                  <c:v>10137.53012487587</c:v>
                </c:pt>
                <c:pt idx="372">
                  <c:v>10773.717680599617</c:v>
                </c:pt>
                <c:pt idx="373">
                  <c:v>30013.036964360494</c:v>
                </c:pt>
                <c:pt idx="374">
                  <c:v>3068.132692531085</c:v>
                </c:pt>
                <c:pt idx="375">
                  <c:v>27580.002287910142</c:v>
                </c:pt>
                <c:pt idx="376">
                  <c:v>32846.8256192728</c:v>
                </c:pt>
                <c:pt idx="377">
                  <c:v>30998.928567645224</c:v>
                </c:pt>
                <c:pt idx="378">
                  <c:v>16295.910471530151</c:v>
                </c:pt>
                <c:pt idx="379">
                  <c:v>13923.98493829321</c:v>
                </c:pt>
                <c:pt idx="380">
                  <c:v>26636.263611132992</c:v>
                </c:pt>
                <c:pt idx="381">
                  <c:v>36843.444225519364</c:v>
                </c:pt>
                <c:pt idx="382">
                  <c:v>12009.305176350797</c:v>
                </c:pt>
                <c:pt idx="383">
                  <c:v>12044.01039623287</c:v>
                </c:pt>
                <c:pt idx="384">
                  <c:v>7785.3466894541862</c:v>
                </c:pt>
                <c:pt idx="385">
                  <c:v>2955.7260619982389</c:v>
                </c:pt>
                <c:pt idx="386">
                  <c:v>15179.83489535357</c:v>
                </c:pt>
                <c:pt idx="387">
                  <c:v>10090.485365226004</c:v>
                </c:pt>
                <c:pt idx="388">
                  <c:v>1857.5261302811011</c:v>
                </c:pt>
                <c:pt idx="389">
                  <c:v>5977.4916763716747</c:v>
                </c:pt>
                <c:pt idx="390">
                  <c:v>14895.839358864261</c:v>
                </c:pt>
                <c:pt idx="391">
                  <c:v>5295.2084518307711</c:v>
                </c:pt>
                <c:pt idx="392">
                  <c:v>11469.646001234931</c:v>
                </c:pt>
                <c:pt idx="393">
                  <c:v>11694.798382100995</c:v>
                </c:pt>
                <c:pt idx="394">
                  <c:v>12154.621656004934</c:v>
                </c:pt>
                <c:pt idx="395">
                  <c:v>5806.5357492348421</c:v>
                </c:pt>
                <c:pt idx="396">
                  <c:v>11363.784218909826</c:v>
                </c:pt>
                <c:pt idx="397">
                  <c:v>2508.7245642088183</c:v>
                </c:pt>
                <c:pt idx="398">
                  <c:v>12781.894985057175</c:v>
                </c:pt>
                <c:pt idx="399">
                  <c:v>4516.0677947961658</c:v>
                </c:pt>
                <c:pt idx="400">
                  <c:v>6600.5678714556798</c:v>
                </c:pt>
                <c:pt idx="401">
                  <c:v>15730.465840187688</c:v>
                </c:pt>
                <c:pt idx="402">
                  <c:v>15359.766946674623</c:v>
                </c:pt>
                <c:pt idx="403">
                  <c:v>12936.62523526834</c:v>
                </c:pt>
                <c:pt idx="404">
                  <c:v>1102.4990350266951</c:v>
                </c:pt>
                <c:pt idx="405">
                  <c:v>15860.988485717078</c:v>
                </c:pt>
                <c:pt idx="406">
                  <c:v>3488.8343512377278</c:v>
                </c:pt>
                <c:pt idx="407">
                  <c:v>7276.512292455237</c:v>
                </c:pt>
                <c:pt idx="408">
                  <c:v>5347.3631383072598</c:v>
                </c:pt>
                <c:pt idx="409">
                  <c:v>5653.423002457539</c:v>
                </c:pt>
                <c:pt idx="410">
                  <c:v>-2022.3432815034469</c:v>
                </c:pt>
                <c:pt idx="411">
                  <c:v>31194.935228237402</c:v>
                </c:pt>
                <c:pt idx="412">
                  <c:v>26108.267331686329</c:v>
                </c:pt>
                <c:pt idx="413">
                  <c:v>4032.1059942959482</c:v>
                </c:pt>
                <c:pt idx="414">
                  <c:v>4487.6247222825095</c:v>
                </c:pt>
                <c:pt idx="415">
                  <c:v>10738.516853237707</c:v>
                </c:pt>
                <c:pt idx="416">
                  <c:v>11622.523796727093</c:v>
                </c:pt>
                <c:pt idx="417">
                  <c:v>29203.953174879898</c:v>
                </c:pt>
                <c:pt idx="418">
                  <c:v>17168.9544483305</c:v>
                </c:pt>
                <c:pt idx="419">
                  <c:v>37460.979896229976</c:v>
                </c:pt>
                <c:pt idx="420">
                  <c:v>39130.141428610492</c:v>
                </c:pt>
                <c:pt idx="421">
                  <c:v>39055.059032321209</c:v>
                </c:pt>
                <c:pt idx="422">
                  <c:v>34350.244829243602</c:v>
                </c:pt>
                <c:pt idx="423">
                  <c:v>4565.8218729874961</c:v>
                </c:pt>
                <c:pt idx="424">
                  <c:v>10270.40333287061</c:v>
                </c:pt>
                <c:pt idx="425">
                  <c:v>9585.9659979357784</c:v>
                </c:pt>
                <c:pt idx="426">
                  <c:v>7652.2529008776446</c:v>
                </c:pt>
                <c:pt idx="427">
                  <c:v>2500.6642212927491</c:v>
                </c:pt>
                <c:pt idx="428">
                  <c:v>-448.80147603831927</c:v>
                </c:pt>
                <c:pt idx="429">
                  <c:v>6821.1954292924192</c:v>
                </c:pt>
                <c:pt idx="430">
                  <c:v>2495.2616547996713</c:v>
                </c:pt>
                <c:pt idx="431">
                  <c:v>3089.7803119872906</c:v>
                </c:pt>
                <c:pt idx="432">
                  <c:v>6251.6398032558654</c:v>
                </c:pt>
                <c:pt idx="433">
                  <c:v>12436.396760343034</c:v>
                </c:pt>
                <c:pt idx="434">
                  <c:v>5668.7888974748375</c:v>
                </c:pt>
                <c:pt idx="435">
                  <c:v>15287.899250711325</c:v>
                </c:pt>
                <c:pt idx="436">
                  <c:v>4193.2086289699018</c:v>
                </c:pt>
                <c:pt idx="437">
                  <c:v>7094.0578498381901</c:v>
                </c:pt>
                <c:pt idx="438">
                  <c:v>19597.096093264357</c:v>
                </c:pt>
                <c:pt idx="439">
                  <c:v>4420.8317111439392</c:v>
                </c:pt>
                <c:pt idx="440">
                  <c:v>7366.9038460357433</c:v>
                </c:pt>
                <c:pt idx="441">
                  <c:v>30991.282894225864</c:v>
                </c:pt>
                <c:pt idx="442">
                  <c:v>5979.2181033485149</c:v>
                </c:pt>
                <c:pt idx="443">
                  <c:v>15191.04308346132</c:v>
                </c:pt>
                <c:pt idx="444">
                  <c:v>35945.766971999103</c:v>
                </c:pt>
                <c:pt idx="445">
                  <c:v>9475.300030781551</c:v>
                </c:pt>
                <c:pt idx="446">
                  <c:v>13287.388254912503</c:v>
                </c:pt>
                <c:pt idx="447">
                  <c:v>10698.355524262688</c:v>
                </c:pt>
                <c:pt idx="448">
                  <c:v>6941.5796505940698</c:v>
                </c:pt>
                <c:pt idx="449">
                  <c:v>9232.7486097925885</c:v>
                </c:pt>
                <c:pt idx="450">
                  <c:v>9025.7480969310291</c:v>
                </c:pt>
                <c:pt idx="451">
                  <c:v>3828.4690575122531</c:v>
                </c:pt>
                <c:pt idx="452">
                  <c:v>353.49728497090905</c:v>
                </c:pt>
                <c:pt idx="453">
                  <c:v>2577.2209677490273</c:v>
                </c:pt>
                <c:pt idx="454">
                  <c:v>12146.320002241466</c:v>
                </c:pt>
                <c:pt idx="455">
                  <c:v>14370.404349679466</c:v>
                </c:pt>
                <c:pt idx="456">
                  <c:v>12544.55970482812</c:v>
                </c:pt>
                <c:pt idx="457">
                  <c:v>12673.272652483316</c:v>
                </c:pt>
                <c:pt idx="458">
                  <c:v>14373.246699223782</c:v>
                </c:pt>
                <c:pt idx="459">
                  <c:v>10324.09691896997</c:v>
                </c:pt>
                <c:pt idx="460">
                  <c:v>13939.070551599609</c:v>
                </c:pt>
                <c:pt idx="461">
                  <c:v>31829.592255279487</c:v>
                </c:pt>
                <c:pt idx="462">
                  <c:v>18348.057548829296</c:v>
                </c:pt>
                <c:pt idx="463">
                  <c:v>10939.85788267428</c:v>
                </c:pt>
                <c:pt idx="464">
                  <c:v>703.2518057219329</c:v>
                </c:pt>
                <c:pt idx="465">
                  <c:v>29282.500045181412</c:v>
                </c:pt>
                <c:pt idx="466">
                  <c:v>12447.37172033171</c:v>
                </c:pt>
                <c:pt idx="467">
                  <c:v>14889.279346337858</c:v>
                </c:pt>
                <c:pt idx="468">
                  <c:v>4021.1068875720603</c:v>
                </c:pt>
                <c:pt idx="469">
                  <c:v>177.42512370912323</c:v>
                </c:pt>
                <c:pt idx="470">
                  <c:v>4645.970375544297</c:v>
                </c:pt>
                <c:pt idx="471">
                  <c:v>2837.1574419378558</c:v>
                </c:pt>
                <c:pt idx="472">
                  <c:v>1577.584567082549</c:v>
                </c:pt>
                <c:pt idx="473">
                  <c:v>11486.483777117894</c:v>
                </c:pt>
                <c:pt idx="474">
                  <c:v>35145.239265488788</c:v>
                </c:pt>
                <c:pt idx="475">
                  <c:v>37811.813961748659</c:v>
                </c:pt>
                <c:pt idx="476">
                  <c:v>28046.657027187797</c:v>
                </c:pt>
                <c:pt idx="477">
                  <c:v>5957.4874504015734</c:v>
                </c:pt>
                <c:pt idx="478">
                  <c:v>4573.7303287993254</c:v>
                </c:pt>
                <c:pt idx="479">
                  <c:v>3571.8011909051966</c:v>
                </c:pt>
                <c:pt idx="480">
                  <c:v>19756.534672424921</c:v>
                </c:pt>
                <c:pt idx="481">
                  <c:v>13351.034372883465</c:v>
                </c:pt>
                <c:pt idx="482">
                  <c:v>2100.4006739544393</c:v>
                </c:pt>
                <c:pt idx="483">
                  <c:v>13943.553007606193</c:v>
                </c:pt>
                <c:pt idx="484">
                  <c:v>12371.178294760486</c:v>
                </c:pt>
                <c:pt idx="485">
                  <c:v>6538.0728006804375</c:v>
                </c:pt>
                <c:pt idx="486">
                  <c:v>10645.805134353917</c:v>
                </c:pt>
                <c:pt idx="487">
                  <c:v>936.76673812758941</c:v>
                </c:pt>
                <c:pt idx="488">
                  <c:v>35685.87164062442</c:v>
                </c:pt>
                <c:pt idx="489">
                  <c:v>12270.958057689273</c:v>
                </c:pt>
                <c:pt idx="490">
                  <c:v>2675.6150765560596</c:v>
                </c:pt>
                <c:pt idx="491">
                  <c:v>11008.018643711435</c:v>
                </c:pt>
                <c:pt idx="492">
                  <c:v>1053.7433725187821</c:v>
                </c:pt>
                <c:pt idx="493">
                  <c:v>17013.228096457089</c:v>
                </c:pt>
                <c:pt idx="494">
                  <c:v>27465.846165135088</c:v>
                </c:pt>
                <c:pt idx="495">
                  <c:v>2329.6323405283183</c:v>
                </c:pt>
                <c:pt idx="496">
                  <c:v>3784.2261078296578</c:v>
                </c:pt>
                <c:pt idx="497">
                  <c:v>8962.6931388497669</c:v>
                </c:pt>
                <c:pt idx="498">
                  <c:v>7515.8480892508805</c:v>
                </c:pt>
                <c:pt idx="499">
                  <c:v>32622.547599820435</c:v>
                </c:pt>
                <c:pt idx="500">
                  <c:v>2367.4525852834186</c:v>
                </c:pt>
                <c:pt idx="501">
                  <c:v>27236.407097111849</c:v>
                </c:pt>
                <c:pt idx="502">
                  <c:v>32184.889119423824</c:v>
                </c:pt>
                <c:pt idx="503">
                  <c:v>27751.998083277209</c:v>
                </c:pt>
                <c:pt idx="504">
                  <c:v>9167.1981926620792</c:v>
                </c:pt>
                <c:pt idx="505">
                  <c:v>7708.0239001628997</c:v>
                </c:pt>
                <c:pt idx="506">
                  <c:v>5116.0588995690896</c:v>
                </c:pt>
                <c:pt idx="507">
                  <c:v>10497.021484518818</c:v>
                </c:pt>
                <c:pt idx="508">
                  <c:v>29090.185245908353</c:v>
                </c:pt>
                <c:pt idx="509">
                  <c:v>29688.42061405399</c:v>
                </c:pt>
                <c:pt idx="510">
                  <c:v>2595.1672851888297</c:v>
                </c:pt>
                <c:pt idx="511">
                  <c:v>-1681.0866223227124</c:v>
                </c:pt>
                <c:pt idx="512">
                  <c:v>9563.7564116943049</c:v>
                </c:pt>
                <c:pt idx="513">
                  <c:v>12978.338069540758</c:v>
                </c:pt>
                <c:pt idx="514">
                  <c:v>7831.3539534217334</c:v>
                </c:pt>
                <c:pt idx="515">
                  <c:v>7840.7533956793568</c:v>
                </c:pt>
                <c:pt idx="516">
                  <c:v>37241.784619323931</c:v>
                </c:pt>
                <c:pt idx="517">
                  <c:v>15885.922861455325</c:v>
                </c:pt>
                <c:pt idx="518">
                  <c:v>37283.560190543343</c:v>
                </c:pt>
                <c:pt idx="519">
                  <c:v>4726.6078796685333</c:v>
                </c:pt>
                <c:pt idx="520">
                  <c:v>14925.81216248802</c:v>
                </c:pt>
                <c:pt idx="521">
                  <c:v>10024.228652142465</c:v>
                </c:pt>
                <c:pt idx="522">
                  <c:v>10570.655358138461</c:v>
                </c:pt>
                <c:pt idx="523">
                  <c:v>3341.9901131182951</c:v>
                </c:pt>
                <c:pt idx="524">
                  <c:v>14280.918621875975</c:v>
                </c:pt>
                <c:pt idx="525">
                  <c:v>11503.668194017184</c:v>
                </c:pt>
                <c:pt idx="526">
                  <c:v>3887.9235833547318</c:v>
                </c:pt>
                <c:pt idx="527">
                  <c:v>17341.294463858281</c:v>
                </c:pt>
                <c:pt idx="528">
                  <c:v>12724.336429295765</c:v>
                </c:pt>
                <c:pt idx="529">
                  <c:v>3476.494561163563</c:v>
                </c:pt>
                <c:pt idx="530">
                  <c:v>4048.51931979454</c:v>
                </c:pt>
                <c:pt idx="531">
                  <c:v>678.37441233271397</c:v>
                </c:pt>
                <c:pt idx="532">
                  <c:v>37683.661575788065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1-4558-AF8C-006817D0E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200640"/>
        <c:axId val="20421362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Dane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'Arkusz ogólny'!$B$3:$B$535</c15:sqref>
                        </c15:formulaRef>
                      </c:ext>
                    </c:extLst>
                    <c:numCache>
                      <c:formatCode>General</c:formatCode>
                      <c:ptCount val="533"/>
                      <c:pt idx="0">
                        <c:v>19</c:v>
                      </c:pt>
                      <c:pt idx="1">
                        <c:v>18</c:v>
                      </c:pt>
                      <c:pt idx="2">
                        <c:v>28</c:v>
                      </c:pt>
                      <c:pt idx="3">
                        <c:v>33</c:v>
                      </c:pt>
                      <c:pt idx="4">
                        <c:v>32</c:v>
                      </c:pt>
                      <c:pt idx="5">
                        <c:v>31</c:v>
                      </c:pt>
                      <c:pt idx="6">
                        <c:v>46</c:v>
                      </c:pt>
                      <c:pt idx="7">
                        <c:v>37</c:v>
                      </c:pt>
                      <c:pt idx="8">
                        <c:v>37</c:v>
                      </c:pt>
                      <c:pt idx="9">
                        <c:v>60</c:v>
                      </c:pt>
                      <c:pt idx="10">
                        <c:v>25</c:v>
                      </c:pt>
                      <c:pt idx="11">
                        <c:v>62</c:v>
                      </c:pt>
                      <c:pt idx="12">
                        <c:v>23</c:v>
                      </c:pt>
                      <c:pt idx="13">
                        <c:v>56</c:v>
                      </c:pt>
                      <c:pt idx="14">
                        <c:v>27</c:v>
                      </c:pt>
                      <c:pt idx="15">
                        <c:v>19</c:v>
                      </c:pt>
                      <c:pt idx="16">
                        <c:v>52</c:v>
                      </c:pt>
                      <c:pt idx="17">
                        <c:v>23</c:v>
                      </c:pt>
                      <c:pt idx="18">
                        <c:v>56</c:v>
                      </c:pt>
                      <c:pt idx="19">
                        <c:v>30</c:v>
                      </c:pt>
                      <c:pt idx="20">
                        <c:v>60</c:v>
                      </c:pt>
                      <c:pt idx="21">
                        <c:v>30</c:v>
                      </c:pt>
                      <c:pt idx="22">
                        <c:v>18</c:v>
                      </c:pt>
                      <c:pt idx="23">
                        <c:v>34</c:v>
                      </c:pt>
                      <c:pt idx="24">
                        <c:v>37</c:v>
                      </c:pt>
                      <c:pt idx="25">
                        <c:v>59</c:v>
                      </c:pt>
                      <c:pt idx="26">
                        <c:v>63</c:v>
                      </c:pt>
                      <c:pt idx="27">
                        <c:v>55</c:v>
                      </c:pt>
                      <c:pt idx="28">
                        <c:v>23</c:v>
                      </c:pt>
                      <c:pt idx="29">
                        <c:v>31</c:v>
                      </c:pt>
                      <c:pt idx="30">
                        <c:v>22</c:v>
                      </c:pt>
                      <c:pt idx="31">
                        <c:v>18</c:v>
                      </c:pt>
                      <c:pt idx="32">
                        <c:v>19</c:v>
                      </c:pt>
                      <c:pt idx="33">
                        <c:v>63</c:v>
                      </c:pt>
                      <c:pt idx="34">
                        <c:v>28</c:v>
                      </c:pt>
                      <c:pt idx="35">
                        <c:v>19</c:v>
                      </c:pt>
                      <c:pt idx="36">
                        <c:v>62</c:v>
                      </c:pt>
                      <c:pt idx="37">
                        <c:v>26</c:v>
                      </c:pt>
                      <c:pt idx="38">
                        <c:v>35</c:v>
                      </c:pt>
                      <c:pt idx="39">
                        <c:v>60</c:v>
                      </c:pt>
                      <c:pt idx="40">
                        <c:v>24</c:v>
                      </c:pt>
                      <c:pt idx="41">
                        <c:v>31</c:v>
                      </c:pt>
                      <c:pt idx="42">
                        <c:v>41</c:v>
                      </c:pt>
                      <c:pt idx="43">
                        <c:v>37</c:v>
                      </c:pt>
                      <c:pt idx="44">
                        <c:v>38</c:v>
                      </c:pt>
                      <c:pt idx="45">
                        <c:v>55</c:v>
                      </c:pt>
                      <c:pt idx="46">
                        <c:v>18</c:v>
                      </c:pt>
                      <c:pt idx="47">
                        <c:v>28</c:v>
                      </c:pt>
                      <c:pt idx="48">
                        <c:v>60</c:v>
                      </c:pt>
                      <c:pt idx="49">
                        <c:v>36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48</c:v>
                      </c:pt>
                      <c:pt idx="53">
                        <c:v>36</c:v>
                      </c:pt>
                      <c:pt idx="54">
                        <c:v>40</c:v>
                      </c:pt>
                      <c:pt idx="55">
                        <c:v>58</c:v>
                      </c:pt>
                      <c:pt idx="56">
                        <c:v>58</c:v>
                      </c:pt>
                      <c:pt idx="57">
                        <c:v>18</c:v>
                      </c:pt>
                      <c:pt idx="58">
                        <c:v>53</c:v>
                      </c:pt>
                      <c:pt idx="59">
                        <c:v>34</c:v>
                      </c:pt>
                      <c:pt idx="60">
                        <c:v>43</c:v>
                      </c:pt>
                      <c:pt idx="61">
                        <c:v>25</c:v>
                      </c:pt>
                      <c:pt idx="62">
                        <c:v>64</c:v>
                      </c:pt>
                      <c:pt idx="63">
                        <c:v>28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61</c:v>
                      </c:pt>
                      <c:pt idx="67">
                        <c:v>40</c:v>
                      </c:pt>
                      <c:pt idx="68">
                        <c:v>40</c:v>
                      </c:pt>
                      <c:pt idx="69">
                        <c:v>28</c:v>
                      </c:pt>
                      <c:pt idx="70">
                        <c:v>27</c:v>
                      </c:pt>
                      <c:pt idx="71">
                        <c:v>31</c:v>
                      </c:pt>
                      <c:pt idx="72">
                        <c:v>53</c:v>
                      </c:pt>
                      <c:pt idx="73">
                        <c:v>58</c:v>
                      </c:pt>
                      <c:pt idx="74">
                        <c:v>44</c:v>
                      </c:pt>
                      <c:pt idx="75">
                        <c:v>57</c:v>
                      </c:pt>
                      <c:pt idx="76">
                        <c:v>29</c:v>
                      </c:pt>
                      <c:pt idx="77">
                        <c:v>21</c:v>
                      </c:pt>
                      <c:pt idx="78">
                        <c:v>22</c:v>
                      </c:pt>
                      <c:pt idx="79">
                        <c:v>41</c:v>
                      </c:pt>
                      <c:pt idx="80">
                        <c:v>31</c:v>
                      </c:pt>
                      <c:pt idx="81">
                        <c:v>45</c:v>
                      </c:pt>
                      <c:pt idx="82">
                        <c:v>22</c:v>
                      </c:pt>
                      <c:pt idx="83">
                        <c:v>48</c:v>
                      </c:pt>
                      <c:pt idx="84">
                        <c:v>37</c:v>
                      </c:pt>
                      <c:pt idx="85">
                        <c:v>45</c:v>
                      </c:pt>
                      <c:pt idx="86">
                        <c:v>57</c:v>
                      </c:pt>
                      <c:pt idx="87">
                        <c:v>56</c:v>
                      </c:pt>
                      <c:pt idx="88">
                        <c:v>46</c:v>
                      </c:pt>
                      <c:pt idx="89">
                        <c:v>55</c:v>
                      </c:pt>
                      <c:pt idx="90">
                        <c:v>21</c:v>
                      </c:pt>
                      <c:pt idx="91">
                        <c:v>53</c:v>
                      </c:pt>
                      <c:pt idx="92">
                        <c:v>59</c:v>
                      </c:pt>
                      <c:pt idx="93">
                        <c:v>35</c:v>
                      </c:pt>
                      <c:pt idx="94">
                        <c:v>64</c:v>
                      </c:pt>
                      <c:pt idx="95">
                        <c:v>28</c:v>
                      </c:pt>
                      <c:pt idx="96">
                        <c:v>54</c:v>
                      </c:pt>
                      <c:pt idx="97">
                        <c:v>55</c:v>
                      </c:pt>
                      <c:pt idx="98">
                        <c:v>56</c:v>
                      </c:pt>
                      <c:pt idx="99">
                        <c:v>38</c:v>
                      </c:pt>
                      <c:pt idx="100">
                        <c:v>41</c:v>
                      </c:pt>
                      <c:pt idx="101">
                        <c:v>30</c:v>
                      </c:pt>
                      <c:pt idx="102">
                        <c:v>18</c:v>
                      </c:pt>
                      <c:pt idx="103">
                        <c:v>61</c:v>
                      </c:pt>
                      <c:pt idx="104">
                        <c:v>34</c:v>
                      </c:pt>
                      <c:pt idx="105">
                        <c:v>20</c:v>
                      </c:pt>
                      <c:pt idx="106">
                        <c:v>19</c:v>
                      </c:pt>
                      <c:pt idx="107">
                        <c:v>26</c:v>
                      </c:pt>
                      <c:pt idx="108">
                        <c:v>29</c:v>
                      </c:pt>
                      <c:pt idx="109">
                        <c:v>63</c:v>
                      </c:pt>
                      <c:pt idx="110">
                        <c:v>54</c:v>
                      </c:pt>
                      <c:pt idx="111">
                        <c:v>55</c:v>
                      </c:pt>
                      <c:pt idx="112">
                        <c:v>37</c:v>
                      </c:pt>
                      <c:pt idx="113">
                        <c:v>21</c:v>
                      </c:pt>
                      <c:pt idx="114">
                        <c:v>52</c:v>
                      </c:pt>
                      <c:pt idx="115">
                        <c:v>60</c:v>
                      </c:pt>
                      <c:pt idx="116">
                        <c:v>58</c:v>
                      </c:pt>
                      <c:pt idx="117">
                        <c:v>29</c:v>
                      </c:pt>
                      <c:pt idx="118">
                        <c:v>49</c:v>
                      </c:pt>
                      <c:pt idx="119">
                        <c:v>37</c:v>
                      </c:pt>
                      <c:pt idx="120">
                        <c:v>44</c:v>
                      </c:pt>
                      <c:pt idx="121">
                        <c:v>18</c:v>
                      </c:pt>
                      <c:pt idx="122">
                        <c:v>20</c:v>
                      </c:pt>
                      <c:pt idx="123">
                        <c:v>44</c:v>
                      </c:pt>
                      <c:pt idx="124">
                        <c:v>47</c:v>
                      </c:pt>
                      <c:pt idx="125">
                        <c:v>26</c:v>
                      </c:pt>
                      <c:pt idx="126">
                        <c:v>19</c:v>
                      </c:pt>
                      <c:pt idx="127">
                        <c:v>52</c:v>
                      </c:pt>
                      <c:pt idx="128">
                        <c:v>32</c:v>
                      </c:pt>
                      <c:pt idx="129">
                        <c:v>38</c:v>
                      </c:pt>
                      <c:pt idx="130">
                        <c:v>59</c:v>
                      </c:pt>
                      <c:pt idx="131">
                        <c:v>61</c:v>
                      </c:pt>
                      <c:pt idx="132">
                        <c:v>53</c:v>
                      </c:pt>
                      <c:pt idx="133">
                        <c:v>19</c:v>
                      </c:pt>
                      <c:pt idx="134">
                        <c:v>20</c:v>
                      </c:pt>
                      <c:pt idx="135">
                        <c:v>22</c:v>
                      </c:pt>
                      <c:pt idx="136">
                        <c:v>19</c:v>
                      </c:pt>
                      <c:pt idx="137">
                        <c:v>22</c:v>
                      </c:pt>
                      <c:pt idx="138">
                        <c:v>54</c:v>
                      </c:pt>
                      <c:pt idx="139">
                        <c:v>22</c:v>
                      </c:pt>
                      <c:pt idx="140">
                        <c:v>34</c:v>
                      </c:pt>
                      <c:pt idx="141">
                        <c:v>26</c:v>
                      </c:pt>
                      <c:pt idx="142">
                        <c:v>34</c:v>
                      </c:pt>
                      <c:pt idx="143">
                        <c:v>29</c:v>
                      </c:pt>
                      <c:pt idx="144">
                        <c:v>30</c:v>
                      </c:pt>
                      <c:pt idx="145">
                        <c:v>29</c:v>
                      </c:pt>
                      <c:pt idx="146">
                        <c:v>46</c:v>
                      </c:pt>
                      <c:pt idx="147">
                        <c:v>51</c:v>
                      </c:pt>
                      <c:pt idx="148">
                        <c:v>53</c:v>
                      </c:pt>
                      <c:pt idx="149">
                        <c:v>19</c:v>
                      </c:pt>
                      <c:pt idx="150">
                        <c:v>35</c:v>
                      </c:pt>
                      <c:pt idx="151">
                        <c:v>48</c:v>
                      </c:pt>
                      <c:pt idx="152">
                        <c:v>32</c:v>
                      </c:pt>
                      <c:pt idx="153">
                        <c:v>42</c:v>
                      </c:pt>
                      <c:pt idx="154">
                        <c:v>40</c:v>
                      </c:pt>
                      <c:pt idx="155">
                        <c:v>44</c:v>
                      </c:pt>
                      <c:pt idx="156">
                        <c:v>48</c:v>
                      </c:pt>
                      <c:pt idx="157">
                        <c:v>18</c:v>
                      </c:pt>
                      <c:pt idx="158">
                        <c:v>30</c:v>
                      </c:pt>
                      <c:pt idx="159">
                        <c:v>50</c:v>
                      </c:pt>
                      <c:pt idx="160">
                        <c:v>42</c:v>
                      </c:pt>
                      <c:pt idx="161">
                        <c:v>18</c:v>
                      </c:pt>
                      <c:pt idx="162">
                        <c:v>54</c:v>
                      </c:pt>
                      <c:pt idx="163">
                        <c:v>32</c:v>
                      </c:pt>
                      <c:pt idx="164">
                        <c:v>37</c:v>
                      </c:pt>
                      <c:pt idx="165">
                        <c:v>47</c:v>
                      </c:pt>
                      <c:pt idx="166">
                        <c:v>20</c:v>
                      </c:pt>
                      <c:pt idx="167">
                        <c:v>32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63</c:v>
                      </c:pt>
                      <c:pt idx="171">
                        <c:v>49</c:v>
                      </c:pt>
                      <c:pt idx="172">
                        <c:v>18</c:v>
                      </c:pt>
                      <c:pt idx="173">
                        <c:v>35</c:v>
                      </c:pt>
                      <c:pt idx="174">
                        <c:v>24</c:v>
                      </c:pt>
                      <c:pt idx="175">
                        <c:v>63</c:v>
                      </c:pt>
                      <c:pt idx="176">
                        <c:v>38</c:v>
                      </c:pt>
                      <c:pt idx="177">
                        <c:v>54</c:v>
                      </c:pt>
                      <c:pt idx="178">
                        <c:v>46</c:v>
                      </c:pt>
                      <c:pt idx="179">
                        <c:v>41</c:v>
                      </c:pt>
                      <c:pt idx="180">
                        <c:v>58</c:v>
                      </c:pt>
                      <c:pt idx="181">
                        <c:v>18</c:v>
                      </c:pt>
                      <c:pt idx="182">
                        <c:v>22</c:v>
                      </c:pt>
                      <c:pt idx="183">
                        <c:v>44</c:v>
                      </c:pt>
                      <c:pt idx="184">
                        <c:v>44</c:v>
                      </c:pt>
                      <c:pt idx="185">
                        <c:v>36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41</c:v>
                      </c:pt>
                      <c:pt idx="189">
                        <c:v>29</c:v>
                      </c:pt>
                      <c:pt idx="190">
                        <c:v>61</c:v>
                      </c:pt>
                      <c:pt idx="191">
                        <c:v>36</c:v>
                      </c:pt>
                      <c:pt idx="192">
                        <c:v>25</c:v>
                      </c:pt>
                      <c:pt idx="193">
                        <c:v>56</c:v>
                      </c:pt>
                      <c:pt idx="194">
                        <c:v>18</c:v>
                      </c:pt>
                      <c:pt idx="195">
                        <c:v>19</c:v>
                      </c:pt>
                      <c:pt idx="196">
                        <c:v>39</c:v>
                      </c:pt>
                      <c:pt idx="197">
                        <c:v>45</c:v>
                      </c:pt>
                      <c:pt idx="198">
                        <c:v>51</c:v>
                      </c:pt>
                      <c:pt idx="199">
                        <c:v>64</c:v>
                      </c:pt>
                      <c:pt idx="200">
                        <c:v>19</c:v>
                      </c:pt>
                      <c:pt idx="201">
                        <c:v>48</c:v>
                      </c:pt>
                      <c:pt idx="202">
                        <c:v>60</c:v>
                      </c:pt>
                      <c:pt idx="203">
                        <c:v>27</c:v>
                      </c:pt>
                      <c:pt idx="204">
                        <c:v>46</c:v>
                      </c:pt>
                      <c:pt idx="205">
                        <c:v>28</c:v>
                      </c:pt>
                      <c:pt idx="206">
                        <c:v>59</c:v>
                      </c:pt>
                      <c:pt idx="207">
                        <c:v>35</c:v>
                      </c:pt>
                      <c:pt idx="208">
                        <c:v>63</c:v>
                      </c:pt>
                      <c:pt idx="209">
                        <c:v>40</c:v>
                      </c:pt>
                      <c:pt idx="210">
                        <c:v>20</c:v>
                      </c:pt>
                      <c:pt idx="211">
                        <c:v>40</c:v>
                      </c:pt>
                      <c:pt idx="212">
                        <c:v>24</c:v>
                      </c:pt>
                      <c:pt idx="213">
                        <c:v>34</c:v>
                      </c:pt>
                      <c:pt idx="214">
                        <c:v>45</c:v>
                      </c:pt>
                      <c:pt idx="215">
                        <c:v>41</c:v>
                      </c:pt>
                      <c:pt idx="216">
                        <c:v>53</c:v>
                      </c:pt>
                      <c:pt idx="217">
                        <c:v>27</c:v>
                      </c:pt>
                      <c:pt idx="218">
                        <c:v>26</c:v>
                      </c:pt>
                      <c:pt idx="219">
                        <c:v>24</c:v>
                      </c:pt>
                      <c:pt idx="220">
                        <c:v>34</c:v>
                      </c:pt>
                      <c:pt idx="221">
                        <c:v>53</c:v>
                      </c:pt>
                      <c:pt idx="222">
                        <c:v>32</c:v>
                      </c:pt>
                      <c:pt idx="223">
                        <c:v>19</c:v>
                      </c:pt>
                      <c:pt idx="224">
                        <c:v>42</c:v>
                      </c:pt>
                      <c:pt idx="225">
                        <c:v>55</c:v>
                      </c:pt>
                      <c:pt idx="226">
                        <c:v>28</c:v>
                      </c:pt>
                      <c:pt idx="227">
                        <c:v>58</c:v>
                      </c:pt>
                      <c:pt idx="228">
                        <c:v>41</c:v>
                      </c:pt>
                      <c:pt idx="229">
                        <c:v>47</c:v>
                      </c:pt>
                      <c:pt idx="230">
                        <c:v>42</c:v>
                      </c:pt>
                      <c:pt idx="231">
                        <c:v>59</c:v>
                      </c:pt>
                      <c:pt idx="232">
                        <c:v>19</c:v>
                      </c:pt>
                      <c:pt idx="233">
                        <c:v>59</c:v>
                      </c:pt>
                      <c:pt idx="234">
                        <c:v>39</c:v>
                      </c:pt>
                      <c:pt idx="235">
                        <c:v>40</c:v>
                      </c:pt>
                      <c:pt idx="236">
                        <c:v>18</c:v>
                      </c:pt>
                      <c:pt idx="237">
                        <c:v>31</c:v>
                      </c:pt>
                      <c:pt idx="238">
                        <c:v>19</c:v>
                      </c:pt>
                      <c:pt idx="239">
                        <c:v>44</c:v>
                      </c:pt>
                      <c:pt idx="240">
                        <c:v>23</c:v>
                      </c:pt>
                      <c:pt idx="241">
                        <c:v>33</c:v>
                      </c:pt>
                      <c:pt idx="242">
                        <c:v>55</c:v>
                      </c:pt>
                      <c:pt idx="243">
                        <c:v>40</c:v>
                      </c:pt>
                      <c:pt idx="244">
                        <c:v>63</c:v>
                      </c:pt>
                      <c:pt idx="245">
                        <c:v>54</c:v>
                      </c:pt>
                      <c:pt idx="246">
                        <c:v>60</c:v>
                      </c:pt>
                      <c:pt idx="247">
                        <c:v>24</c:v>
                      </c:pt>
                      <c:pt idx="248">
                        <c:v>19</c:v>
                      </c:pt>
                      <c:pt idx="249">
                        <c:v>29</c:v>
                      </c:pt>
                      <c:pt idx="250">
                        <c:v>18</c:v>
                      </c:pt>
                      <c:pt idx="251">
                        <c:v>63</c:v>
                      </c:pt>
                      <c:pt idx="252">
                        <c:v>54</c:v>
                      </c:pt>
                      <c:pt idx="253">
                        <c:v>27</c:v>
                      </c:pt>
                      <c:pt idx="254">
                        <c:v>50</c:v>
                      </c:pt>
                      <c:pt idx="255">
                        <c:v>55</c:v>
                      </c:pt>
                      <c:pt idx="256">
                        <c:v>56</c:v>
                      </c:pt>
                      <c:pt idx="257">
                        <c:v>38</c:v>
                      </c:pt>
                      <c:pt idx="258">
                        <c:v>51</c:v>
                      </c:pt>
                      <c:pt idx="259">
                        <c:v>19</c:v>
                      </c:pt>
                      <c:pt idx="260">
                        <c:v>58</c:v>
                      </c:pt>
                      <c:pt idx="261">
                        <c:v>20</c:v>
                      </c:pt>
                      <c:pt idx="262">
                        <c:v>52</c:v>
                      </c:pt>
                      <c:pt idx="263">
                        <c:v>19</c:v>
                      </c:pt>
                      <c:pt idx="264">
                        <c:v>53</c:v>
                      </c:pt>
                      <c:pt idx="265">
                        <c:v>46</c:v>
                      </c:pt>
                      <c:pt idx="266">
                        <c:v>40</c:v>
                      </c:pt>
                      <c:pt idx="267">
                        <c:v>59</c:v>
                      </c:pt>
                      <c:pt idx="268">
                        <c:v>45</c:v>
                      </c:pt>
                      <c:pt idx="269">
                        <c:v>49</c:v>
                      </c:pt>
                      <c:pt idx="270">
                        <c:v>18</c:v>
                      </c:pt>
                      <c:pt idx="271">
                        <c:v>50</c:v>
                      </c:pt>
                      <c:pt idx="272">
                        <c:v>41</c:v>
                      </c:pt>
                      <c:pt idx="273">
                        <c:v>50</c:v>
                      </c:pt>
                      <c:pt idx="274">
                        <c:v>25</c:v>
                      </c:pt>
                      <c:pt idx="275">
                        <c:v>47</c:v>
                      </c:pt>
                      <c:pt idx="276">
                        <c:v>19</c:v>
                      </c:pt>
                      <c:pt idx="277">
                        <c:v>22</c:v>
                      </c:pt>
                      <c:pt idx="278">
                        <c:v>59</c:v>
                      </c:pt>
                      <c:pt idx="279">
                        <c:v>51</c:v>
                      </c:pt>
                      <c:pt idx="280">
                        <c:v>40</c:v>
                      </c:pt>
                      <c:pt idx="281">
                        <c:v>54</c:v>
                      </c:pt>
                      <c:pt idx="282">
                        <c:v>30</c:v>
                      </c:pt>
                      <c:pt idx="283">
                        <c:v>55</c:v>
                      </c:pt>
                      <c:pt idx="284">
                        <c:v>52</c:v>
                      </c:pt>
                      <c:pt idx="285">
                        <c:v>46</c:v>
                      </c:pt>
                      <c:pt idx="286">
                        <c:v>46</c:v>
                      </c:pt>
                      <c:pt idx="287">
                        <c:v>63</c:v>
                      </c:pt>
                      <c:pt idx="288">
                        <c:v>59</c:v>
                      </c:pt>
                      <c:pt idx="289">
                        <c:v>52</c:v>
                      </c:pt>
                      <c:pt idx="290">
                        <c:v>28</c:v>
                      </c:pt>
                      <c:pt idx="291">
                        <c:v>29</c:v>
                      </c:pt>
                      <c:pt idx="292">
                        <c:v>25</c:v>
                      </c:pt>
                      <c:pt idx="293">
                        <c:v>22</c:v>
                      </c:pt>
                      <c:pt idx="294">
                        <c:v>25</c:v>
                      </c:pt>
                      <c:pt idx="295">
                        <c:v>18</c:v>
                      </c:pt>
                      <c:pt idx="296">
                        <c:v>19</c:v>
                      </c:pt>
                      <c:pt idx="297">
                        <c:v>47</c:v>
                      </c:pt>
                      <c:pt idx="298">
                        <c:v>31</c:v>
                      </c:pt>
                      <c:pt idx="299">
                        <c:v>48</c:v>
                      </c:pt>
                      <c:pt idx="300">
                        <c:v>36</c:v>
                      </c:pt>
                      <c:pt idx="301">
                        <c:v>53</c:v>
                      </c:pt>
                      <c:pt idx="302">
                        <c:v>56</c:v>
                      </c:pt>
                      <c:pt idx="303">
                        <c:v>28</c:v>
                      </c:pt>
                      <c:pt idx="304">
                        <c:v>57</c:v>
                      </c:pt>
                      <c:pt idx="305">
                        <c:v>29</c:v>
                      </c:pt>
                      <c:pt idx="306">
                        <c:v>28</c:v>
                      </c:pt>
                      <c:pt idx="307">
                        <c:v>30</c:v>
                      </c:pt>
                      <c:pt idx="308">
                        <c:v>58</c:v>
                      </c:pt>
                      <c:pt idx="309">
                        <c:v>41</c:v>
                      </c:pt>
                      <c:pt idx="310">
                        <c:v>50</c:v>
                      </c:pt>
                      <c:pt idx="311">
                        <c:v>19</c:v>
                      </c:pt>
                      <c:pt idx="312">
                        <c:v>43</c:v>
                      </c:pt>
                      <c:pt idx="313">
                        <c:v>49</c:v>
                      </c:pt>
                      <c:pt idx="314">
                        <c:v>27</c:v>
                      </c:pt>
                      <c:pt idx="315">
                        <c:v>52</c:v>
                      </c:pt>
                      <c:pt idx="316">
                        <c:v>50</c:v>
                      </c:pt>
                      <c:pt idx="317">
                        <c:v>54</c:v>
                      </c:pt>
                      <c:pt idx="318">
                        <c:v>44</c:v>
                      </c:pt>
                      <c:pt idx="319">
                        <c:v>32</c:v>
                      </c:pt>
                      <c:pt idx="320">
                        <c:v>34</c:v>
                      </c:pt>
                      <c:pt idx="321">
                        <c:v>26</c:v>
                      </c:pt>
                      <c:pt idx="322">
                        <c:v>34</c:v>
                      </c:pt>
                      <c:pt idx="323">
                        <c:v>57</c:v>
                      </c:pt>
                      <c:pt idx="324">
                        <c:v>29</c:v>
                      </c:pt>
                      <c:pt idx="325">
                        <c:v>40</c:v>
                      </c:pt>
                      <c:pt idx="326">
                        <c:v>27</c:v>
                      </c:pt>
                      <c:pt idx="327">
                        <c:v>45</c:v>
                      </c:pt>
                      <c:pt idx="328">
                        <c:v>64</c:v>
                      </c:pt>
                      <c:pt idx="329">
                        <c:v>52</c:v>
                      </c:pt>
                      <c:pt idx="330">
                        <c:v>61</c:v>
                      </c:pt>
                      <c:pt idx="331">
                        <c:v>52</c:v>
                      </c:pt>
                      <c:pt idx="332">
                        <c:v>61</c:v>
                      </c:pt>
                      <c:pt idx="333">
                        <c:v>56</c:v>
                      </c:pt>
                      <c:pt idx="334">
                        <c:v>43</c:v>
                      </c:pt>
                      <c:pt idx="335">
                        <c:v>64</c:v>
                      </c:pt>
                      <c:pt idx="336">
                        <c:v>60</c:v>
                      </c:pt>
                      <c:pt idx="337">
                        <c:v>62</c:v>
                      </c:pt>
                      <c:pt idx="338">
                        <c:v>50</c:v>
                      </c:pt>
                      <c:pt idx="339">
                        <c:v>46</c:v>
                      </c:pt>
                      <c:pt idx="340">
                        <c:v>24</c:v>
                      </c:pt>
                      <c:pt idx="341">
                        <c:v>62</c:v>
                      </c:pt>
                      <c:pt idx="342">
                        <c:v>60</c:v>
                      </c:pt>
                      <c:pt idx="343">
                        <c:v>63</c:v>
                      </c:pt>
                      <c:pt idx="344">
                        <c:v>49</c:v>
                      </c:pt>
                      <c:pt idx="345">
                        <c:v>34</c:v>
                      </c:pt>
                      <c:pt idx="346">
                        <c:v>33</c:v>
                      </c:pt>
                      <c:pt idx="347">
                        <c:v>46</c:v>
                      </c:pt>
                      <c:pt idx="348">
                        <c:v>36</c:v>
                      </c:pt>
                      <c:pt idx="349">
                        <c:v>19</c:v>
                      </c:pt>
                      <c:pt idx="350">
                        <c:v>57</c:v>
                      </c:pt>
                      <c:pt idx="351">
                        <c:v>50</c:v>
                      </c:pt>
                      <c:pt idx="352">
                        <c:v>30</c:v>
                      </c:pt>
                      <c:pt idx="353">
                        <c:v>33</c:v>
                      </c:pt>
                      <c:pt idx="354">
                        <c:v>18</c:v>
                      </c:pt>
                      <c:pt idx="355">
                        <c:v>46</c:v>
                      </c:pt>
                      <c:pt idx="356">
                        <c:v>46</c:v>
                      </c:pt>
                      <c:pt idx="357">
                        <c:v>47</c:v>
                      </c:pt>
                      <c:pt idx="358">
                        <c:v>23</c:v>
                      </c:pt>
                      <c:pt idx="359">
                        <c:v>18</c:v>
                      </c:pt>
                      <c:pt idx="360">
                        <c:v>48</c:v>
                      </c:pt>
                      <c:pt idx="361">
                        <c:v>35</c:v>
                      </c:pt>
                      <c:pt idx="362">
                        <c:v>19</c:v>
                      </c:pt>
                      <c:pt idx="363">
                        <c:v>21</c:v>
                      </c:pt>
                      <c:pt idx="364">
                        <c:v>21</c:v>
                      </c:pt>
                      <c:pt idx="365">
                        <c:v>49</c:v>
                      </c:pt>
                      <c:pt idx="366">
                        <c:v>56</c:v>
                      </c:pt>
                      <c:pt idx="367">
                        <c:v>42</c:v>
                      </c:pt>
                      <c:pt idx="368">
                        <c:v>44</c:v>
                      </c:pt>
                      <c:pt idx="369">
                        <c:v>18</c:v>
                      </c:pt>
                      <c:pt idx="370">
                        <c:v>61</c:v>
                      </c:pt>
                      <c:pt idx="371">
                        <c:v>57</c:v>
                      </c:pt>
                      <c:pt idx="372">
                        <c:v>42</c:v>
                      </c:pt>
                      <c:pt idx="373">
                        <c:v>26</c:v>
                      </c:pt>
                      <c:pt idx="374">
                        <c:v>20</c:v>
                      </c:pt>
                      <c:pt idx="375">
                        <c:v>23</c:v>
                      </c:pt>
                      <c:pt idx="376">
                        <c:v>39</c:v>
                      </c:pt>
                      <c:pt idx="377">
                        <c:v>24</c:v>
                      </c:pt>
                      <c:pt idx="378">
                        <c:v>64</c:v>
                      </c:pt>
                      <c:pt idx="379">
                        <c:v>62</c:v>
                      </c:pt>
                      <c:pt idx="380">
                        <c:v>27</c:v>
                      </c:pt>
                      <c:pt idx="381">
                        <c:v>55</c:v>
                      </c:pt>
                      <c:pt idx="382">
                        <c:v>55</c:v>
                      </c:pt>
                      <c:pt idx="383">
                        <c:v>35</c:v>
                      </c:pt>
                      <c:pt idx="384">
                        <c:v>44</c:v>
                      </c:pt>
                      <c:pt idx="385">
                        <c:v>19</c:v>
                      </c:pt>
                      <c:pt idx="386">
                        <c:v>58</c:v>
                      </c:pt>
                      <c:pt idx="387">
                        <c:v>50</c:v>
                      </c:pt>
                      <c:pt idx="388">
                        <c:v>26</c:v>
                      </c:pt>
                      <c:pt idx="389">
                        <c:v>24</c:v>
                      </c:pt>
                      <c:pt idx="390">
                        <c:v>48</c:v>
                      </c:pt>
                      <c:pt idx="391">
                        <c:v>19</c:v>
                      </c:pt>
                      <c:pt idx="392">
                        <c:v>48</c:v>
                      </c:pt>
                      <c:pt idx="393">
                        <c:v>49</c:v>
                      </c:pt>
                      <c:pt idx="394">
                        <c:v>46</c:v>
                      </c:pt>
                      <c:pt idx="395">
                        <c:v>46</c:v>
                      </c:pt>
                      <c:pt idx="396">
                        <c:v>43</c:v>
                      </c:pt>
                      <c:pt idx="397">
                        <c:v>21</c:v>
                      </c:pt>
                      <c:pt idx="398">
                        <c:v>64</c:v>
                      </c:pt>
                      <c:pt idx="399">
                        <c:v>18</c:v>
                      </c:pt>
                      <c:pt idx="400">
                        <c:v>51</c:v>
                      </c:pt>
                      <c:pt idx="401">
                        <c:v>47</c:v>
                      </c:pt>
                      <c:pt idx="402">
                        <c:v>64</c:v>
                      </c:pt>
                      <c:pt idx="403">
                        <c:v>49</c:v>
                      </c:pt>
                      <c:pt idx="404">
                        <c:v>31</c:v>
                      </c:pt>
                      <c:pt idx="405">
                        <c:v>52</c:v>
                      </c:pt>
                      <c:pt idx="406">
                        <c:v>33</c:v>
                      </c:pt>
                      <c:pt idx="407">
                        <c:v>47</c:v>
                      </c:pt>
                      <c:pt idx="408">
                        <c:v>38</c:v>
                      </c:pt>
                      <c:pt idx="409">
                        <c:v>32</c:v>
                      </c:pt>
                      <c:pt idx="410">
                        <c:v>19</c:v>
                      </c:pt>
                      <c:pt idx="411">
                        <c:v>44</c:v>
                      </c:pt>
                      <c:pt idx="412">
                        <c:v>26</c:v>
                      </c:pt>
                      <c:pt idx="413">
                        <c:v>25</c:v>
                      </c:pt>
                      <c:pt idx="414">
                        <c:v>19</c:v>
                      </c:pt>
                      <c:pt idx="415">
                        <c:v>43</c:v>
                      </c:pt>
                      <c:pt idx="416">
                        <c:v>52</c:v>
                      </c:pt>
                      <c:pt idx="417">
                        <c:v>36</c:v>
                      </c:pt>
                      <c:pt idx="418">
                        <c:v>64</c:v>
                      </c:pt>
                      <c:pt idx="419">
                        <c:v>63</c:v>
                      </c:pt>
                      <c:pt idx="420">
                        <c:v>64</c:v>
                      </c:pt>
                      <c:pt idx="421">
                        <c:v>61</c:v>
                      </c:pt>
                      <c:pt idx="422">
                        <c:v>40</c:v>
                      </c:pt>
                      <c:pt idx="423">
                        <c:v>25</c:v>
                      </c:pt>
                      <c:pt idx="424">
                        <c:v>48</c:v>
                      </c:pt>
                      <c:pt idx="425">
                        <c:v>45</c:v>
                      </c:pt>
                      <c:pt idx="426">
                        <c:v>38</c:v>
                      </c:pt>
                      <c:pt idx="427">
                        <c:v>18</c:v>
                      </c:pt>
                      <c:pt idx="428">
                        <c:v>21</c:v>
                      </c:pt>
                      <c:pt idx="429">
                        <c:v>27</c:v>
                      </c:pt>
                      <c:pt idx="430">
                        <c:v>19</c:v>
                      </c:pt>
                      <c:pt idx="431">
                        <c:v>29</c:v>
                      </c:pt>
                      <c:pt idx="432">
                        <c:v>42</c:v>
                      </c:pt>
                      <c:pt idx="433">
                        <c:v>60</c:v>
                      </c:pt>
                      <c:pt idx="434">
                        <c:v>31</c:v>
                      </c:pt>
                      <c:pt idx="435">
                        <c:v>60</c:v>
                      </c:pt>
                      <c:pt idx="436">
                        <c:v>22</c:v>
                      </c:pt>
                      <c:pt idx="437">
                        <c:v>35</c:v>
                      </c:pt>
                      <c:pt idx="438">
                        <c:v>52</c:v>
                      </c:pt>
                      <c:pt idx="439">
                        <c:v>26</c:v>
                      </c:pt>
                      <c:pt idx="440">
                        <c:v>31</c:v>
                      </c:pt>
                      <c:pt idx="441">
                        <c:v>33</c:v>
                      </c:pt>
                      <c:pt idx="442">
                        <c:v>18</c:v>
                      </c:pt>
                      <c:pt idx="443">
                        <c:v>59</c:v>
                      </c:pt>
                      <c:pt idx="444">
                        <c:v>56</c:v>
                      </c:pt>
                      <c:pt idx="445">
                        <c:v>45</c:v>
                      </c:pt>
                      <c:pt idx="446">
                        <c:v>60</c:v>
                      </c:pt>
                      <c:pt idx="447">
                        <c:v>56</c:v>
                      </c:pt>
                      <c:pt idx="448">
                        <c:v>40</c:v>
                      </c:pt>
                      <c:pt idx="449">
                        <c:v>35</c:v>
                      </c:pt>
                      <c:pt idx="450">
                        <c:v>39</c:v>
                      </c:pt>
                      <c:pt idx="451">
                        <c:v>30</c:v>
                      </c:pt>
                      <c:pt idx="452">
                        <c:v>24</c:v>
                      </c:pt>
                      <c:pt idx="453">
                        <c:v>20</c:v>
                      </c:pt>
                      <c:pt idx="454">
                        <c:v>32</c:v>
                      </c:pt>
                      <c:pt idx="455">
                        <c:v>59</c:v>
                      </c:pt>
                      <c:pt idx="456">
                        <c:v>55</c:v>
                      </c:pt>
                      <c:pt idx="457">
                        <c:v>57</c:v>
                      </c:pt>
                      <c:pt idx="458">
                        <c:v>56</c:v>
                      </c:pt>
                      <c:pt idx="459">
                        <c:v>40</c:v>
                      </c:pt>
                      <c:pt idx="460">
                        <c:v>49</c:v>
                      </c:pt>
                      <c:pt idx="461">
                        <c:v>42</c:v>
                      </c:pt>
                      <c:pt idx="462">
                        <c:v>62</c:v>
                      </c:pt>
                      <c:pt idx="463">
                        <c:v>56</c:v>
                      </c:pt>
                      <c:pt idx="464">
                        <c:v>19</c:v>
                      </c:pt>
                      <c:pt idx="465">
                        <c:v>30</c:v>
                      </c:pt>
                      <c:pt idx="466">
                        <c:v>60</c:v>
                      </c:pt>
                      <c:pt idx="467">
                        <c:v>56</c:v>
                      </c:pt>
                      <c:pt idx="468">
                        <c:v>28</c:v>
                      </c:pt>
                      <c:pt idx="469">
                        <c:v>18</c:v>
                      </c:pt>
                      <c:pt idx="470">
                        <c:v>27</c:v>
                      </c:pt>
                      <c:pt idx="471">
                        <c:v>18</c:v>
                      </c:pt>
                      <c:pt idx="472">
                        <c:v>19</c:v>
                      </c:pt>
                      <c:pt idx="473">
                        <c:v>47</c:v>
                      </c:pt>
                      <c:pt idx="474">
                        <c:v>54</c:v>
                      </c:pt>
                      <c:pt idx="475">
                        <c:v>61</c:v>
                      </c:pt>
                      <c:pt idx="476">
                        <c:v>24</c:v>
                      </c:pt>
                      <c:pt idx="477">
                        <c:v>25</c:v>
                      </c:pt>
                      <c:pt idx="478">
                        <c:v>21</c:v>
                      </c:pt>
                      <c:pt idx="479">
                        <c:v>23</c:v>
                      </c:pt>
                      <c:pt idx="480">
                        <c:v>63</c:v>
                      </c:pt>
                      <c:pt idx="481">
                        <c:v>49</c:v>
                      </c:pt>
                      <c:pt idx="482">
                        <c:v>18</c:v>
                      </c:pt>
                      <c:pt idx="483">
                        <c:v>51</c:v>
                      </c:pt>
                      <c:pt idx="484">
                        <c:v>48</c:v>
                      </c:pt>
                      <c:pt idx="485">
                        <c:v>31</c:v>
                      </c:pt>
                      <c:pt idx="486">
                        <c:v>54</c:v>
                      </c:pt>
                      <c:pt idx="487">
                        <c:v>19</c:v>
                      </c:pt>
                      <c:pt idx="488">
                        <c:v>44</c:v>
                      </c:pt>
                      <c:pt idx="489">
                        <c:v>53</c:v>
                      </c:pt>
                      <c:pt idx="490">
                        <c:v>19</c:v>
                      </c:pt>
                      <c:pt idx="491">
                        <c:v>61</c:v>
                      </c:pt>
                      <c:pt idx="492">
                        <c:v>18</c:v>
                      </c:pt>
                      <c:pt idx="493">
                        <c:v>61</c:v>
                      </c:pt>
                      <c:pt idx="494">
                        <c:v>21</c:v>
                      </c:pt>
                      <c:pt idx="495">
                        <c:v>20</c:v>
                      </c:pt>
                      <c:pt idx="496">
                        <c:v>31</c:v>
                      </c:pt>
                      <c:pt idx="497">
                        <c:v>45</c:v>
                      </c:pt>
                      <c:pt idx="498">
                        <c:v>44</c:v>
                      </c:pt>
                      <c:pt idx="499">
                        <c:v>42</c:v>
                      </c:pt>
                      <c:pt idx="500">
                        <c:v>24</c:v>
                      </c:pt>
                      <c:pt idx="501">
                        <c:v>29</c:v>
                      </c:pt>
                      <c:pt idx="502">
                        <c:v>32</c:v>
                      </c:pt>
                      <c:pt idx="503">
                        <c:v>25</c:v>
                      </c:pt>
                      <c:pt idx="504">
                        <c:v>41</c:v>
                      </c:pt>
                      <c:pt idx="505">
                        <c:v>42</c:v>
                      </c:pt>
                      <c:pt idx="506">
                        <c:v>33</c:v>
                      </c:pt>
                      <c:pt idx="507">
                        <c:v>34</c:v>
                      </c:pt>
                      <c:pt idx="508">
                        <c:v>19</c:v>
                      </c:pt>
                      <c:pt idx="509">
                        <c:v>30</c:v>
                      </c:pt>
                      <c:pt idx="510">
                        <c:v>18</c:v>
                      </c:pt>
                      <c:pt idx="511">
                        <c:v>19</c:v>
                      </c:pt>
                      <c:pt idx="512">
                        <c:v>18</c:v>
                      </c:pt>
                      <c:pt idx="513">
                        <c:v>35</c:v>
                      </c:pt>
                      <c:pt idx="514">
                        <c:v>39</c:v>
                      </c:pt>
                      <c:pt idx="515">
                        <c:v>31</c:v>
                      </c:pt>
                      <c:pt idx="516">
                        <c:v>62</c:v>
                      </c:pt>
                      <c:pt idx="517">
                        <c:v>62</c:v>
                      </c:pt>
                      <c:pt idx="518">
                        <c:v>42</c:v>
                      </c:pt>
                      <c:pt idx="519">
                        <c:v>31</c:v>
                      </c:pt>
                      <c:pt idx="520">
                        <c:v>61</c:v>
                      </c:pt>
                      <c:pt idx="521">
                        <c:v>42</c:v>
                      </c:pt>
                      <c:pt idx="522">
                        <c:v>51</c:v>
                      </c:pt>
                      <c:pt idx="523">
                        <c:v>23</c:v>
                      </c:pt>
                      <c:pt idx="524">
                        <c:v>52</c:v>
                      </c:pt>
                      <c:pt idx="525">
                        <c:v>57</c:v>
                      </c:pt>
                      <c:pt idx="526">
                        <c:v>23</c:v>
                      </c:pt>
                      <c:pt idx="527">
                        <c:v>52</c:v>
                      </c:pt>
                      <c:pt idx="528">
                        <c:v>50</c:v>
                      </c:pt>
                      <c:pt idx="529">
                        <c:v>18</c:v>
                      </c:pt>
                      <c:pt idx="530">
                        <c:v>18</c:v>
                      </c:pt>
                      <c:pt idx="531">
                        <c:v>21</c:v>
                      </c:pt>
                      <c:pt idx="532">
                        <c:v>61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'Arkusz ogólny'!$K$3:$K$535</c15:sqref>
                        </c15:formulaRef>
                      </c:ext>
                    </c:extLst>
                    <c:numCache>
                      <c:formatCode>0.0000</c:formatCode>
                      <c:ptCount val="533"/>
                      <c:pt idx="0">
                        <c:v>16884.923999999999</c:v>
                      </c:pt>
                      <c:pt idx="1">
                        <c:v>1725.5523000000001</c:v>
                      </c:pt>
                      <c:pt idx="2">
                        <c:v>4449.4620000000004</c:v>
                      </c:pt>
                      <c:pt idx="3">
                        <c:v>21984.47061</c:v>
                      </c:pt>
                      <c:pt idx="4">
                        <c:v>3866.8552</c:v>
                      </c:pt>
                      <c:pt idx="5">
                        <c:v>3756.6215999999999</c:v>
                      </c:pt>
                      <c:pt idx="6">
                        <c:v>8240.5895999999993</c:v>
                      </c:pt>
                      <c:pt idx="7">
                        <c:v>7281.5056000000004</c:v>
                      </c:pt>
                      <c:pt idx="8">
                        <c:v>6406.4107000000004</c:v>
                      </c:pt>
                      <c:pt idx="9">
                        <c:v>28923.136920000001</c:v>
                      </c:pt>
                      <c:pt idx="10">
                        <c:v>2721.3208</c:v>
                      </c:pt>
                      <c:pt idx="11">
                        <c:v>27808.7251</c:v>
                      </c:pt>
                      <c:pt idx="12">
                        <c:v>1826.8430000000001</c:v>
                      </c:pt>
                      <c:pt idx="13">
                        <c:v>11090.7178</c:v>
                      </c:pt>
                      <c:pt idx="14">
                        <c:v>39611.757700000002</c:v>
                      </c:pt>
                      <c:pt idx="15">
                        <c:v>1837.2370000000001</c:v>
                      </c:pt>
                      <c:pt idx="16">
                        <c:v>10797.3362</c:v>
                      </c:pt>
                      <c:pt idx="17">
                        <c:v>2395.17155</c:v>
                      </c:pt>
                      <c:pt idx="18">
                        <c:v>10602.385</c:v>
                      </c:pt>
                      <c:pt idx="19">
                        <c:v>36837.466999999997</c:v>
                      </c:pt>
                      <c:pt idx="20">
                        <c:v>13228.846949999999</c:v>
                      </c:pt>
                      <c:pt idx="21">
                        <c:v>4149.7359999999999</c:v>
                      </c:pt>
                      <c:pt idx="22">
                        <c:v>1137.011</c:v>
                      </c:pt>
                      <c:pt idx="23">
                        <c:v>37701.876799999998</c:v>
                      </c:pt>
                      <c:pt idx="24">
                        <c:v>6203.90175</c:v>
                      </c:pt>
                      <c:pt idx="25">
                        <c:v>14001.1338</c:v>
                      </c:pt>
                      <c:pt idx="26">
                        <c:v>14451.835150000001</c:v>
                      </c:pt>
                      <c:pt idx="27">
                        <c:v>12268.632250000001</c:v>
                      </c:pt>
                      <c:pt idx="28">
                        <c:v>2775.1921499999999</c:v>
                      </c:pt>
                      <c:pt idx="29">
                        <c:v>38711</c:v>
                      </c:pt>
                      <c:pt idx="30">
                        <c:v>35585.576000000001</c:v>
                      </c:pt>
                      <c:pt idx="31">
                        <c:v>2198.1898500000002</c:v>
                      </c:pt>
                      <c:pt idx="32">
                        <c:v>4687.7969999999996</c:v>
                      </c:pt>
                      <c:pt idx="33">
                        <c:v>13770.097900000001</c:v>
                      </c:pt>
                      <c:pt idx="34">
                        <c:v>51194.559139999998</c:v>
                      </c:pt>
                      <c:pt idx="35">
                        <c:v>1625.4337499999999</c:v>
                      </c:pt>
                      <c:pt idx="36">
                        <c:v>15612.19335</c:v>
                      </c:pt>
                      <c:pt idx="37">
                        <c:v>2302.3000000000002</c:v>
                      </c:pt>
                      <c:pt idx="38">
                        <c:v>39774.276299999998</c:v>
                      </c:pt>
                      <c:pt idx="39">
                        <c:v>48173.360999999997</c:v>
                      </c:pt>
                      <c:pt idx="40">
                        <c:v>3046.0619999999999</c:v>
                      </c:pt>
                      <c:pt idx="41">
                        <c:v>4949.7587000000003</c:v>
                      </c:pt>
                      <c:pt idx="42">
                        <c:v>6272.4772000000003</c:v>
                      </c:pt>
                      <c:pt idx="43">
                        <c:v>6313.759</c:v>
                      </c:pt>
                      <c:pt idx="44">
                        <c:v>6079.6715000000004</c:v>
                      </c:pt>
                      <c:pt idx="45">
                        <c:v>20630.283510000001</c:v>
                      </c:pt>
                      <c:pt idx="46">
                        <c:v>3393.35635</c:v>
                      </c:pt>
                      <c:pt idx="47">
                        <c:v>3556.9223000000002</c:v>
                      </c:pt>
                      <c:pt idx="48">
                        <c:v>12629.896699999999</c:v>
                      </c:pt>
                      <c:pt idx="49">
                        <c:v>38709.175999999999</c:v>
                      </c:pt>
                      <c:pt idx="50">
                        <c:v>2211.1307499999998</c:v>
                      </c:pt>
                      <c:pt idx="51">
                        <c:v>3579.8287</c:v>
                      </c:pt>
                      <c:pt idx="52">
                        <c:v>23568.272000000001</c:v>
                      </c:pt>
                      <c:pt idx="53">
                        <c:v>37742.575700000001</c:v>
                      </c:pt>
                      <c:pt idx="54">
                        <c:v>8059.6791000000003</c:v>
                      </c:pt>
                      <c:pt idx="55">
                        <c:v>47496.494449999998</c:v>
                      </c:pt>
                      <c:pt idx="56">
                        <c:v>13607.36875</c:v>
                      </c:pt>
                      <c:pt idx="57">
                        <c:v>34303.167200000004</c:v>
                      </c:pt>
                      <c:pt idx="58">
                        <c:v>23244.790199999999</c:v>
                      </c:pt>
                      <c:pt idx="59">
                        <c:v>5989.5236500000001</c:v>
                      </c:pt>
                      <c:pt idx="60">
                        <c:v>8606.2173999999995</c:v>
                      </c:pt>
                      <c:pt idx="61">
                        <c:v>4504.6624000000002</c:v>
                      </c:pt>
                      <c:pt idx="62">
                        <c:v>30166.618170000002</c:v>
                      </c:pt>
                      <c:pt idx="63">
                        <c:v>4133.6416499999996</c:v>
                      </c:pt>
                      <c:pt idx="64">
                        <c:v>14711.7438</c:v>
                      </c:pt>
                      <c:pt idx="65">
                        <c:v>1743.2139999999999</c:v>
                      </c:pt>
                      <c:pt idx="66">
                        <c:v>14235.072</c:v>
                      </c:pt>
                      <c:pt idx="67">
                        <c:v>6389.3778499999999</c:v>
                      </c:pt>
                      <c:pt idx="68">
                        <c:v>5920.1040999999996</c:v>
                      </c:pt>
                      <c:pt idx="69">
                        <c:v>17663.144199999999</c:v>
                      </c:pt>
                      <c:pt idx="70">
                        <c:v>16577.779500000001</c:v>
                      </c:pt>
                      <c:pt idx="71">
                        <c:v>6799.4579999999996</c:v>
                      </c:pt>
                      <c:pt idx="72">
                        <c:v>11741.726000000001</c:v>
                      </c:pt>
                      <c:pt idx="73">
                        <c:v>11946.625899999999</c:v>
                      </c:pt>
                      <c:pt idx="74">
                        <c:v>7726.8540000000003</c:v>
                      </c:pt>
                      <c:pt idx="75">
                        <c:v>11356.660900000001</c:v>
                      </c:pt>
                      <c:pt idx="76">
                        <c:v>3947.4131000000002</c:v>
                      </c:pt>
                      <c:pt idx="77">
                        <c:v>1532.4697000000001</c:v>
                      </c:pt>
                      <c:pt idx="78">
                        <c:v>2755.0209500000001</c:v>
                      </c:pt>
                      <c:pt idx="79">
                        <c:v>6571.0243499999997</c:v>
                      </c:pt>
                      <c:pt idx="80">
                        <c:v>4441.2131499999996</c:v>
                      </c:pt>
                      <c:pt idx="81">
                        <c:v>7935.29115</c:v>
                      </c:pt>
                      <c:pt idx="82">
                        <c:v>37165.163800000002</c:v>
                      </c:pt>
                      <c:pt idx="83">
                        <c:v>11033.661700000001</c:v>
                      </c:pt>
                      <c:pt idx="84">
                        <c:v>39836.519</c:v>
                      </c:pt>
                      <c:pt idx="85">
                        <c:v>21098.554049999999</c:v>
                      </c:pt>
                      <c:pt idx="86">
                        <c:v>43578.939400000003</c:v>
                      </c:pt>
                      <c:pt idx="87">
                        <c:v>11073.175999999999</c:v>
                      </c:pt>
                      <c:pt idx="88">
                        <c:v>8026.6665999999996</c:v>
                      </c:pt>
                      <c:pt idx="89">
                        <c:v>11082.5772</c:v>
                      </c:pt>
                      <c:pt idx="90">
                        <c:v>2026.9740999999999</c:v>
                      </c:pt>
                      <c:pt idx="91">
                        <c:v>10942.13205</c:v>
                      </c:pt>
                      <c:pt idx="92">
                        <c:v>30184.936699999998</c:v>
                      </c:pt>
                      <c:pt idx="93">
                        <c:v>5729.0052999999998</c:v>
                      </c:pt>
                      <c:pt idx="94">
                        <c:v>47291.055</c:v>
                      </c:pt>
                      <c:pt idx="95">
                        <c:v>3766.8838000000001</c:v>
                      </c:pt>
                      <c:pt idx="96">
                        <c:v>12105.32</c:v>
                      </c:pt>
                      <c:pt idx="97">
                        <c:v>10226.2842</c:v>
                      </c:pt>
                      <c:pt idx="98">
                        <c:v>22412.648499999999</c:v>
                      </c:pt>
                      <c:pt idx="99">
                        <c:v>15820.699000000001</c:v>
                      </c:pt>
                      <c:pt idx="100">
                        <c:v>6186.1270000000004</c:v>
                      </c:pt>
                      <c:pt idx="101">
                        <c:v>3645.0893999999998</c:v>
                      </c:pt>
                      <c:pt idx="102">
                        <c:v>21344.846699999998</c:v>
                      </c:pt>
                      <c:pt idx="103">
                        <c:v>30942.191800000001</c:v>
                      </c:pt>
                      <c:pt idx="104">
                        <c:v>5003.8530000000001</c:v>
                      </c:pt>
                      <c:pt idx="105">
                        <c:v>17560.37975</c:v>
                      </c:pt>
                      <c:pt idx="106">
                        <c:v>2331.5189999999998</c:v>
                      </c:pt>
                      <c:pt idx="107">
                        <c:v>3877.3042500000001</c:v>
                      </c:pt>
                      <c:pt idx="108">
                        <c:v>2867.1196</c:v>
                      </c:pt>
                      <c:pt idx="109">
                        <c:v>47055.532099999997</c:v>
                      </c:pt>
                      <c:pt idx="110">
                        <c:v>10825.253699999999</c:v>
                      </c:pt>
                      <c:pt idx="111">
                        <c:v>11881.358</c:v>
                      </c:pt>
                      <c:pt idx="112">
                        <c:v>4646.759</c:v>
                      </c:pt>
                      <c:pt idx="113">
                        <c:v>2404.7338</c:v>
                      </c:pt>
                      <c:pt idx="114">
                        <c:v>11488.31695</c:v>
                      </c:pt>
                      <c:pt idx="115">
                        <c:v>30259.995559999999</c:v>
                      </c:pt>
                      <c:pt idx="116">
                        <c:v>11381.3254</c:v>
                      </c:pt>
                      <c:pt idx="117">
                        <c:v>19107.779600000002</c:v>
                      </c:pt>
                      <c:pt idx="118">
                        <c:v>8601.3292999999994</c:v>
                      </c:pt>
                      <c:pt idx="119">
                        <c:v>6686.4313000000002</c:v>
                      </c:pt>
                      <c:pt idx="120">
                        <c:v>7740.3370000000004</c:v>
                      </c:pt>
                      <c:pt idx="121">
                        <c:v>1705.6244999999999</c:v>
                      </c:pt>
                      <c:pt idx="122">
                        <c:v>2257.47525</c:v>
                      </c:pt>
                      <c:pt idx="123">
                        <c:v>39556.494500000001</c:v>
                      </c:pt>
                      <c:pt idx="124">
                        <c:v>10115.00885</c:v>
                      </c:pt>
                      <c:pt idx="125">
                        <c:v>3385.3991500000002</c:v>
                      </c:pt>
                      <c:pt idx="126">
                        <c:v>17081.080000000002</c:v>
                      </c:pt>
                      <c:pt idx="127">
                        <c:v>9634.5380000000005</c:v>
                      </c:pt>
                      <c:pt idx="128">
                        <c:v>32734.186300000001</c:v>
                      </c:pt>
                      <c:pt idx="129">
                        <c:v>6082.4049999999997</c:v>
                      </c:pt>
                      <c:pt idx="130">
                        <c:v>12815.444949999999</c:v>
                      </c:pt>
                      <c:pt idx="131">
                        <c:v>13616.3586</c:v>
                      </c:pt>
                      <c:pt idx="132">
                        <c:v>11163.567999999999</c:v>
                      </c:pt>
                      <c:pt idx="133">
                        <c:v>1632.5644500000001</c:v>
                      </c:pt>
                      <c:pt idx="134">
                        <c:v>2457.2111500000001</c:v>
                      </c:pt>
                      <c:pt idx="135">
                        <c:v>2155.6815000000001</c:v>
                      </c:pt>
                      <c:pt idx="136">
                        <c:v>1261.442</c:v>
                      </c:pt>
                      <c:pt idx="137">
                        <c:v>2045.68525</c:v>
                      </c:pt>
                      <c:pt idx="138">
                        <c:v>27322.73386</c:v>
                      </c:pt>
                      <c:pt idx="139">
                        <c:v>2166.732</c:v>
                      </c:pt>
                      <c:pt idx="140">
                        <c:v>27375.904780000001</c:v>
                      </c:pt>
                      <c:pt idx="141">
                        <c:v>3490.5491000000002</c:v>
                      </c:pt>
                      <c:pt idx="142">
                        <c:v>18972.494999999999</c:v>
                      </c:pt>
                      <c:pt idx="143">
                        <c:v>18157.876</c:v>
                      </c:pt>
                      <c:pt idx="144">
                        <c:v>20745.989099999999</c:v>
                      </c:pt>
                      <c:pt idx="145">
                        <c:v>5138.2566999999999</c:v>
                      </c:pt>
                      <c:pt idx="146">
                        <c:v>40720.551050000002</c:v>
                      </c:pt>
                      <c:pt idx="147">
                        <c:v>9877.6077000000005</c:v>
                      </c:pt>
                      <c:pt idx="148">
                        <c:v>10959.6947</c:v>
                      </c:pt>
                      <c:pt idx="149">
                        <c:v>1842.519</c:v>
                      </c:pt>
                      <c:pt idx="150">
                        <c:v>5125.2156999999997</c:v>
                      </c:pt>
                      <c:pt idx="151">
                        <c:v>7789.6350000000002</c:v>
                      </c:pt>
                      <c:pt idx="152">
                        <c:v>6334.3435499999996</c:v>
                      </c:pt>
                      <c:pt idx="153">
                        <c:v>19964.746299999999</c:v>
                      </c:pt>
                      <c:pt idx="154">
                        <c:v>7077.1894000000002</c:v>
                      </c:pt>
                      <c:pt idx="155">
                        <c:v>6948.7007999999996</c:v>
                      </c:pt>
                      <c:pt idx="156">
                        <c:v>21223.675800000001</c:v>
                      </c:pt>
                      <c:pt idx="157">
                        <c:v>15518.180249999999</c:v>
                      </c:pt>
                      <c:pt idx="158">
                        <c:v>36950.256699999998</c:v>
                      </c:pt>
                      <c:pt idx="159">
                        <c:v>19749.383379999999</c:v>
                      </c:pt>
                      <c:pt idx="160">
                        <c:v>21348.705999999998</c:v>
                      </c:pt>
                      <c:pt idx="161">
                        <c:v>36149.483500000002</c:v>
                      </c:pt>
                      <c:pt idx="162">
                        <c:v>10450.552</c:v>
                      </c:pt>
                      <c:pt idx="163">
                        <c:v>5152.134</c:v>
                      </c:pt>
                      <c:pt idx="164">
                        <c:v>5028.1466</c:v>
                      </c:pt>
                      <c:pt idx="165">
                        <c:v>10407.085849999999</c:v>
                      </c:pt>
                      <c:pt idx="166">
                        <c:v>4830.63</c:v>
                      </c:pt>
                      <c:pt idx="167">
                        <c:v>6128.79745</c:v>
                      </c:pt>
                      <c:pt idx="168">
                        <c:v>2719.2797500000001</c:v>
                      </c:pt>
                      <c:pt idx="169">
                        <c:v>4827.9049500000001</c:v>
                      </c:pt>
                      <c:pt idx="170">
                        <c:v>13405.390299999999</c:v>
                      </c:pt>
                      <c:pt idx="171">
                        <c:v>8116.68</c:v>
                      </c:pt>
                      <c:pt idx="172">
                        <c:v>1694.7963999999999</c:v>
                      </c:pt>
                      <c:pt idx="173">
                        <c:v>5246.0469999999996</c:v>
                      </c:pt>
                      <c:pt idx="174">
                        <c:v>2855.4375500000001</c:v>
                      </c:pt>
                      <c:pt idx="175">
                        <c:v>48824.45</c:v>
                      </c:pt>
                      <c:pt idx="176">
                        <c:v>6455.86265</c:v>
                      </c:pt>
                      <c:pt idx="177">
                        <c:v>10436.096</c:v>
                      </c:pt>
                      <c:pt idx="178">
                        <c:v>8823.2790000000005</c:v>
                      </c:pt>
                      <c:pt idx="179">
                        <c:v>8538.28845</c:v>
                      </c:pt>
                      <c:pt idx="180">
                        <c:v>11735.87905</c:v>
                      </c:pt>
                      <c:pt idx="181">
                        <c:v>1631.8212000000001</c:v>
                      </c:pt>
                      <c:pt idx="182">
                        <c:v>4005.4225000000001</c:v>
                      </c:pt>
                      <c:pt idx="183">
                        <c:v>7419.4778999999999</c:v>
                      </c:pt>
                      <c:pt idx="184">
                        <c:v>7731.4270999999999</c:v>
                      </c:pt>
                      <c:pt idx="185">
                        <c:v>43753.337050000002</c:v>
                      </c:pt>
                      <c:pt idx="186">
                        <c:v>3981.9767999999999</c:v>
                      </c:pt>
                      <c:pt idx="187">
                        <c:v>5325.6509999999998</c:v>
                      </c:pt>
                      <c:pt idx="188">
                        <c:v>6775.9610000000002</c:v>
                      </c:pt>
                      <c:pt idx="189">
                        <c:v>4922.9159</c:v>
                      </c:pt>
                      <c:pt idx="190">
                        <c:v>12557.605299999999</c:v>
                      </c:pt>
                      <c:pt idx="191">
                        <c:v>4883.866</c:v>
                      </c:pt>
                      <c:pt idx="192">
                        <c:v>2137.6536000000001</c:v>
                      </c:pt>
                      <c:pt idx="193">
                        <c:v>12044.342000000001</c:v>
                      </c:pt>
                      <c:pt idx="194">
                        <c:v>1137.4697000000001</c:v>
                      </c:pt>
                      <c:pt idx="195">
                        <c:v>1639.5631000000001</c:v>
                      </c:pt>
                      <c:pt idx="196">
                        <c:v>5649.7150000000001</c:v>
                      </c:pt>
                      <c:pt idx="197">
                        <c:v>8516.8289999999997</c:v>
                      </c:pt>
                      <c:pt idx="198">
                        <c:v>9644.2525000000005</c:v>
                      </c:pt>
                      <c:pt idx="199">
                        <c:v>14901.5167</c:v>
                      </c:pt>
                      <c:pt idx="200">
                        <c:v>2130.6759000000002</c:v>
                      </c:pt>
                      <c:pt idx="201">
                        <c:v>8871.1517000000003</c:v>
                      </c:pt>
                      <c:pt idx="202">
                        <c:v>13012.20865</c:v>
                      </c:pt>
                      <c:pt idx="203">
                        <c:v>37133.898200000003</c:v>
                      </c:pt>
                      <c:pt idx="204">
                        <c:v>7147.1049999999996</c:v>
                      </c:pt>
                      <c:pt idx="205">
                        <c:v>4337.7352000000001</c:v>
                      </c:pt>
                      <c:pt idx="206">
                        <c:v>11743.299000000001</c:v>
                      </c:pt>
                      <c:pt idx="207">
                        <c:v>20984.0936</c:v>
                      </c:pt>
                      <c:pt idx="208">
                        <c:v>13880.949000000001</c:v>
                      </c:pt>
                      <c:pt idx="209">
                        <c:v>6610.1097</c:v>
                      </c:pt>
                      <c:pt idx="210">
                        <c:v>1980.07</c:v>
                      </c:pt>
                      <c:pt idx="211">
                        <c:v>8162.7162500000004</c:v>
                      </c:pt>
                      <c:pt idx="212">
                        <c:v>3537.703</c:v>
                      </c:pt>
                      <c:pt idx="213">
                        <c:v>5002.7826999999997</c:v>
                      </c:pt>
                      <c:pt idx="214">
                        <c:v>8520.0259999999998</c:v>
                      </c:pt>
                      <c:pt idx="215">
                        <c:v>7371.7719999999999</c:v>
                      </c:pt>
                      <c:pt idx="216">
                        <c:v>10355.641</c:v>
                      </c:pt>
                      <c:pt idx="217">
                        <c:v>2483.7359999999999</c:v>
                      </c:pt>
                      <c:pt idx="218">
                        <c:v>3392.9767999999999</c:v>
                      </c:pt>
                      <c:pt idx="219">
                        <c:v>25081.76784</c:v>
                      </c:pt>
                      <c:pt idx="220">
                        <c:v>5012.4709999999995</c:v>
                      </c:pt>
                      <c:pt idx="221">
                        <c:v>10564.8845</c:v>
                      </c:pt>
                      <c:pt idx="222">
                        <c:v>5253.5240000000003</c:v>
                      </c:pt>
                      <c:pt idx="223">
                        <c:v>34779.614999999998</c:v>
                      </c:pt>
                      <c:pt idx="224">
                        <c:v>19515.5416</c:v>
                      </c:pt>
                      <c:pt idx="225">
                        <c:v>11987.1682</c:v>
                      </c:pt>
                      <c:pt idx="226">
                        <c:v>2689.4953999999998</c:v>
                      </c:pt>
                      <c:pt idx="227">
                        <c:v>24227.337240000001</c:v>
                      </c:pt>
                      <c:pt idx="228">
                        <c:v>7358.1756500000001</c:v>
                      </c:pt>
                      <c:pt idx="229">
                        <c:v>9225.2564000000002</c:v>
                      </c:pt>
                      <c:pt idx="230">
                        <c:v>7443.6430499999997</c:v>
                      </c:pt>
                      <c:pt idx="231">
                        <c:v>14001.286700000001</c:v>
                      </c:pt>
                      <c:pt idx="232">
                        <c:v>1727.7850000000001</c:v>
                      </c:pt>
                      <c:pt idx="233">
                        <c:v>12333.828</c:v>
                      </c:pt>
                      <c:pt idx="234">
                        <c:v>6710.1918999999998</c:v>
                      </c:pt>
                      <c:pt idx="235">
                        <c:v>19444.265800000001</c:v>
                      </c:pt>
                      <c:pt idx="236">
                        <c:v>1615.7666999999999</c:v>
                      </c:pt>
                      <c:pt idx="237">
                        <c:v>4463.2051000000001</c:v>
                      </c:pt>
                      <c:pt idx="238">
                        <c:v>17352.6803</c:v>
                      </c:pt>
                      <c:pt idx="239">
                        <c:v>7152.6714000000002</c:v>
                      </c:pt>
                      <c:pt idx="240">
                        <c:v>38511.628299999997</c:v>
                      </c:pt>
                      <c:pt idx="241">
                        <c:v>5354.0746499999996</c:v>
                      </c:pt>
                      <c:pt idx="242">
                        <c:v>35160.134570000002</c:v>
                      </c:pt>
                      <c:pt idx="243">
                        <c:v>7196.8670000000002</c:v>
                      </c:pt>
                      <c:pt idx="244">
                        <c:v>29523.1656</c:v>
                      </c:pt>
                      <c:pt idx="245">
                        <c:v>24476.478510000001</c:v>
                      </c:pt>
                      <c:pt idx="246">
                        <c:v>12648.7034</c:v>
                      </c:pt>
                      <c:pt idx="247">
                        <c:v>1986.9333999999999</c:v>
                      </c:pt>
                      <c:pt idx="248">
                        <c:v>1832.0940000000001</c:v>
                      </c:pt>
                      <c:pt idx="249">
                        <c:v>4040.55825</c:v>
                      </c:pt>
                      <c:pt idx="250">
                        <c:v>12829.455099999999</c:v>
                      </c:pt>
                      <c:pt idx="251">
                        <c:v>47305.305</c:v>
                      </c:pt>
                      <c:pt idx="252">
                        <c:v>44260.749900000003</c:v>
                      </c:pt>
                      <c:pt idx="253">
                        <c:v>4260.7439999999997</c:v>
                      </c:pt>
                      <c:pt idx="254">
                        <c:v>41097.161749999999</c:v>
                      </c:pt>
                      <c:pt idx="255">
                        <c:v>13047.332350000001</c:v>
                      </c:pt>
                      <c:pt idx="256">
                        <c:v>43921.183700000001</c:v>
                      </c:pt>
                      <c:pt idx="257">
                        <c:v>5400.9804999999997</c:v>
                      </c:pt>
                      <c:pt idx="258">
                        <c:v>11520.099850000001</c:v>
                      </c:pt>
                      <c:pt idx="259">
                        <c:v>33750.291799999999</c:v>
                      </c:pt>
                      <c:pt idx="260">
                        <c:v>11837.16</c:v>
                      </c:pt>
                      <c:pt idx="261">
                        <c:v>17085.267599999999</c:v>
                      </c:pt>
                      <c:pt idx="262">
                        <c:v>24869.836800000001</c:v>
                      </c:pt>
                      <c:pt idx="263">
                        <c:v>36219.405449999998</c:v>
                      </c:pt>
                      <c:pt idx="264">
                        <c:v>20462.997660000001</c:v>
                      </c:pt>
                      <c:pt idx="265">
                        <c:v>46151.124499999998</c:v>
                      </c:pt>
                      <c:pt idx="266">
                        <c:v>17179.522000000001</c:v>
                      </c:pt>
                      <c:pt idx="267">
                        <c:v>14590.63205</c:v>
                      </c:pt>
                      <c:pt idx="268">
                        <c:v>7441.0529999999999</c:v>
                      </c:pt>
                      <c:pt idx="269">
                        <c:v>9282.4806000000008</c:v>
                      </c:pt>
                      <c:pt idx="270">
                        <c:v>1719.4363000000001</c:v>
                      </c:pt>
                      <c:pt idx="271">
                        <c:v>42856.838000000003</c:v>
                      </c:pt>
                      <c:pt idx="272">
                        <c:v>7265.7025000000003</c:v>
                      </c:pt>
                      <c:pt idx="273">
                        <c:v>9617.6624499999998</c:v>
                      </c:pt>
                      <c:pt idx="274">
                        <c:v>2523.1695</c:v>
                      </c:pt>
                      <c:pt idx="275">
                        <c:v>9715.8410000000003</c:v>
                      </c:pt>
                      <c:pt idx="276">
                        <c:v>2803.69785</c:v>
                      </c:pt>
                      <c:pt idx="277">
                        <c:v>2150.4690000000001</c:v>
                      </c:pt>
                      <c:pt idx="278">
                        <c:v>12928.7911</c:v>
                      </c:pt>
                      <c:pt idx="279">
                        <c:v>9855.1314000000002</c:v>
                      </c:pt>
                      <c:pt idx="280">
                        <c:v>22331.566800000001</c:v>
                      </c:pt>
                      <c:pt idx="281">
                        <c:v>48549.178350000002</c:v>
                      </c:pt>
                      <c:pt idx="282">
                        <c:v>4237.12655</c:v>
                      </c:pt>
                      <c:pt idx="283">
                        <c:v>11879.10405</c:v>
                      </c:pt>
                      <c:pt idx="284">
                        <c:v>9625.92</c:v>
                      </c:pt>
                      <c:pt idx="285">
                        <c:v>7742.1098000000002</c:v>
                      </c:pt>
                      <c:pt idx="286">
                        <c:v>9432.9253000000008</c:v>
                      </c:pt>
                      <c:pt idx="287">
                        <c:v>14256.192800000001</c:v>
                      </c:pt>
                      <c:pt idx="288">
                        <c:v>47896.79135</c:v>
                      </c:pt>
                      <c:pt idx="289">
                        <c:v>25992.821039999999</c:v>
                      </c:pt>
                      <c:pt idx="290">
                        <c:v>3172.018</c:v>
                      </c:pt>
                      <c:pt idx="291">
                        <c:v>20277.807509999999</c:v>
                      </c:pt>
                      <c:pt idx="292">
                        <c:v>42112.2356</c:v>
                      </c:pt>
                      <c:pt idx="293">
                        <c:v>2156.7518</c:v>
                      </c:pt>
                      <c:pt idx="294">
                        <c:v>3906.127</c:v>
                      </c:pt>
                      <c:pt idx="295">
                        <c:v>1704.5681</c:v>
                      </c:pt>
                      <c:pt idx="296">
                        <c:v>16297.846</c:v>
                      </c:pt>
                      <c:pt idx="297">
                        <c:v>21978.676899999999</c:v>
                      </c:pt>
                      <c:pt idx="298">
                        <c:v>38746.355100000001</c:v>
                      </c:pt>
                      <c:pt idx="299">
                        <c:v>9249.4951999999994</c:v>
                      </c:pt>
                      <c:pt idx="300">
                        <c:v>6746.7425000000003</c:v>
                      </c:pt>
                      <c:pt idx="301">
                        <c:v>24873.384900000001</c:v>
                      </c:pt>
                      <c:pt idx="302">
                        <c:v>12265.5069</c:v>
                      </c:pt>
                      <c:pt idx="303">
                        <c:v>4349.4620000000004</c:v>
                      </c:pt>
                      <c:pt idx="304">
                        <c:v>12646.207</c:v>
                      </c:pt>
                      <c:pt idx="305">
                        <c:v>19442.353500000001</c:v>
                      </c:pt>
                      <c:pt idx="306">
                        <c:v>20177.671129999999</c:v>
                      </c:pt>
                      <c:pt idx="307">
                        <c:v>4151.0286999999998</c:v>
                      </c:pt>
                      <c:pt idx="308">
                        <c:v>11944.594349999999</c:v>
                      </c:pt>
                      <c:pt idx="309">
                        <c:v>7749.1563999999998</c:v>
                      </c:pt>
                      <c:pt idx="310">
                        <c:v>8444.4740000000002</c:v>
                      </c:pt>
                      <c:pt idx="311">
                        <c:v>1737.376</c:v>
                      </c:pt>
                      <c:pt idx="312">
                        <c:v>42124.515299999999</c:v>
                      </c:pt>
                      <c:pt idx="313">
                        <c:v>8124.4084000000003</c:v>
                      </c:pt>
                      <c:pt idx="314">
                        <c:v>34838.873</c:v>
                      </c:pt>
                      <c:pt idx="315">
                        <c:v>9722.7695000000003</c:v>
                      </c:pt>
                      <c:pt idx="316">
                        <c:v>8835.2649500000007</c:v>
                      </c:pt>
                      <c:pt idx="317">
                        <c:v>10435.06525</c:v>
                      </c:pt>
                      <c:pt idx="318">
                        <c:v>7421.1945500000002</c:v>
                      </c:pt>
                      <c:pt idx="319">
                        <c:v>4667.6076499999999</c:v>
                      </c:pt>
                      <c:pt idx="320">
                        <c:v>4894.7533000000003</c:v>
                      </c:pt>
                      <c:pt idx="321">
                        <c:v>24671.663339999999</c:v>
                      </c:pt>
                      <c:pt idx="322">
                        <c:v>35491.64</c:v>
                      </c:pt>
                      <c:pt idx="323">
                        <c:v>11566.30055</c:v>
                      </c:pt>
                      <c:pt idx="324">
                        <c:v>2866.0909999999999</c:v>
                      </c:pt>
                      <c:pt idx="325">
                        <c:v>6600.2059499999996</c:v>
                      </c:pt>
                      <c:pt idx="326">
                        <c:v>3561.8888999999999</c:v>
                      </c:pt>
                      <c:pt idx="327">
                        <c:v>42760.502200000003</c:v>
                      </c:pt>
                      <c:pt idx="328">
                        <c:v>47928.03</c:v>
                      </c:pt>
                      <c:pt idx="329">
                        <c:v>9144.5650000000005</c:v>
                      </c:pt>
                      <c:pt idx="330">
                        <c:v>48517.563150000002</c:v>
                      </c:pt>
                      <c:pt idx="331">
                        <c:v>24393.6224</c:v>
                      </c:pt>
                      <c:pt idx="332">
                        <c:v>13429.035400000001</c:v>
                      </c:pt>
                      <c:pt idx="333">
                        <c:v>11658.379150000001</c:v>
                      </c:pt>
                      <c:pt idx="334">
                        <c:v>19144.576519999999</c:v>
                      </c:pt>
                      <c:pt idx="335">
                        <c:v>13822.803</c:v>
                      </c:pt>
                      <c:pt idx="336">
                        <c:v>12142.578600000001</c:v>
                      </c:pt>
                      <c:pt idx="337">
                        <c:v>13937.666499999999</c:v>
                      </c:pt>
                      <c:pt idx="338">
                        <c:v>41919.097000000002</c:v>
                      </c:pt>
                      <c:pt idx="339">
                        <c:v>8232.6388000000006</c:v>
                      </c:pt>
                      <c:pt idx="340">
                        <c:v>18955.220170000001</c:v>
                      </c:pt>
                      <c:pt idx="341">
                        <c:v>13352.0998</c:v>
                      </c:pt>
                      <c:pt idx="342">
                        <c:v>13217.094499999999</c:v>
                      </c:pt>
                      <c:pt idx="343">
                        <c:v>13981.850350000001</c:v>
                      </c:pt>
                      <c:pt idx="344">
                        <c:v>10977.2063</c:v>
                      </c:pt>
                      <c:pt idx="345">
                        <c:v>6184.2993999999999</c:v>
                      </c:pt>
                      <c:pt idx="346">
                        <c:v>4889.9994999999999</c:v>
                      </c:pt>
                      <c:pt idx="347">
                        <c:v>8334.4575499999992</c:v>
                      </c:pt>
                      <c:pt idx="348">
                        <c:v>5478.0367999999999</c:v>
                      </c:pt>
                      <c:pt idx="349">
                        <c:v>1635.7336499999999</c:v>
                      </c:pt>
                      <c:pt idx="350">
                        <c:v>11830.6072</c:v>
                      </c:pt>
                      <c:pt idx="351">
                        <c:v>8932.0840000000007</c:v>
                      </c:pt>
                      <c:pt idx="352">
                        <c:v>3554.203</c:v>
                      </c:pt>
                      <c:pt idx="353">
                        <c:v>12404.8791</c:v>
                      </c:pt>
                      <c:pt idx="354">
                        <c:v>14133.03775</c:v>
                      </c:pt>
                      <c:pt idx="355">
                        <c:v>24603.04837</c:v>
                      </c:pt>
                      <c:pt idx="356">
                        <c:v>8944.1151000000009</c:v>
                      </c:pt>
                      <c:pt idx="357">
                        <c:v>9620.3307000000004</c:v>
                      </c:pt>
                      <c:pt idx="358">
                        <c:v>1837.2819</c:v>
                      </c:pt>
                      <c:pt idx="359">
                        <c:v>1607.5101</c:v>
                      </c:pt>
                      <c:pt idx="360">
                        <c:v>10043.249</c:v>
                      </c:pt>
                      <c:pt idx="361">
                        <c:v>4751.07</c:v>
                      </c:pt>
                      <c:pt idx="362">
                        <c:v>13844.505999999999</c:v>
                      </c:pt>
                      <c:pt idx="363">
                        <c:v>2597.779</c:v>
                      </c:pt>
                      <c:pt idx="364">
                        <c:v>3180.5101</c:v>
                      </c:pt>
                      <c:pt idx="365">
                        <c:v>9778.3472000000002</c:v>
                      </c:pt>
                      <c:pt idx="366">
                        <c:v>13430.264999999999</c:v>
                      </c:pt>
                      <c:pt idx="367">
                        <c:v>8017.0611500000005</c:v>
                      </c:pt>
                      <c:pt idx="368">
                        <c:v>8116.2688500000004</c:v>
                      </c:pt>
                      <c:pt idx="369">
                        <c:v>3481.8679999999999</c:v>
                      </c:pt>
                      <c:pt idx="370">
                        <c:v>13415.0381</c:v>
                      </c:pt>
                      <c:pt idx="371">
                        <c:v>12029.286700000001</c:v>
                      </c:pt>
                      <c:pt idx="372">
                        <c:v>7639.4174499999999</c:v>
                      </c:pt>
                      <c:pt idx="373">
                        <c:v>36085.218999999997</c:v>
                      </c:pt>
                      <c:pt idx="374">
                        <c:v>1391.5287000000001</c:v>
                      </c:pt>
                      <c:pt idx="375">
                        <c:v>18033.9679</c:v>
                      </c:pt>
                      <c:pt idx="376">
                        <c:v>21659.930100000001</c:v>
                      </c:pt>
                      <c:pt idx="377">
                        <c:v>38126.246500000001</c:v>
                      </c:pt>
                      <c:pt idx="378">
                        <c:v>16455.707849999999</c:v>
                      </c:pt>
                      <c:pt idx="379">
                        <c:v>27000.98473</c:v>
                      </c:pt>
                      <c:pt idx="380">
                        <c:v>15006.579449999999</c:v>
                      </c:pt>
                      <c:pt idx="381">
                        <c:v>42303.692150000003</c:v>
                      </c:pt>
                      <c:pt idx="382">
                        <c:v>20781.48892</c:v>
                      </c:pt>
                      <c:pt idx="383">
                        <c:v>5846.9175999999998</c:v>
                      </c:pt>
                      <c:pt idx="384">
                        <c:v>8302.5356499999998</c:v>
                      </c:pt>
                      <c:pt idx="385">
                        <c:v>1261.8589999999999</c:v>
                      </c:pt>
                      <c:pt idx="386">
                        <c:v>11856.4115</c:v>
                      </c:pt>
                      <c:pt idx="387">
                        <c:v>30284.642940000002</c:v>
                      </c:pt>
                      <c:pt idx="388">
                        <c:v>3176.8159000000001</c:v>
                      </c:pt>
                      <c:pt idx="389">
                        <c:v>4618.0798999999997</c:v>
                      </c:pt>
                      <c:pt idx="390">
                        <c:v>10736.87075</c:v>
                      </c:pt>
                      <c:pt idx="391">
                        <c:v>2138.0707000000002</c:v>
                      </c:pt>
                      <c:pt idx="392">
                        <c:v>8964.0605500000001</c:v>
                      </c:pt>
                      <c:pt idx="393">
                        <c:v>9290.1394999999993</c:v>
                      </c:pt>
                      <c:pt idx="394">
                        <c:v>9411.0049999999992</c:v>
                      </c:pt>
                      <c:pt idx="395">
                        <c:v>7526.7064499999997</c:v>
                      </c:pt>
                      <c:pt idx="396">
                        <c:v>8522.0030000000006</c:v>
                      </c:pt>
                      <c:pt idx="397">
                        <c:v>16586.49771</c:v>
                      </c:pt>
                      <c:pt idx="398">
                        <c:v>14988.432000000001</c:v>
                      </c:pt>
                      <c:pt idx="399">
                        <c:v>1631.6683</c:v>
                      </c:pt>
                      <c:pt idx="400">
                        <c:v>9264.7970000000005</c:v>
                      </c:pt>
                      <c:pt idx="401">
                        <c:v>8083.9197999999997</c:v>
                      </c:pt>
                      <c:pt idx="402">
                        <c:v>14692.66935</c:v>
                      </c:pt>
                      <c:pt idx="403">
                        <c:v>10269.459999999999</c:v>
                      </c:pt>
                      <c:pt idx="404">
                        <c:v>3260.1990000000001</c:v>
                      </c:pt>
                      <c:pt idx="405">
                        <c:v>11396.9002</c:v>
                      </c:pt>
                      <c:pt idx="406">
                        <c:v>4185.0978999999998</c:v>
                      </c:pt>
                      <c:pt idx="407">
                        <c:v>8539.6710000000003</c:v>
                      </c:pt>
                      <c:pt idx="408">
                        <c:v>6652.5288</c:v>
                      </c:pt>
                      <c:pt idx="409">
                        <c:v>4074.4537</c:v>
                      </c:pt>
                      <c:pt idx="410">
                        <c:v>1621.3402000000001</c:v>
                      </c:pt>
                      <c:pt idx="411">
                        <c:v>19594.809649999999</c:v>
                      </c:pt>
                      <c:pt idx="412">
                        <c:v>14455.644050000001</c:v>
                      </c:pt>
                      <c:pt idx="413">
                        <c:v>5080.0959999999995</c:v>
                      </c:pt>
                      <c:pt idx="414">
                        <c:v>2134.9014999999999</c:v>
                      </c:pt>
                      <c:pt idx="415">
                        <c:v>7345.7266</c:v>
                      </c:pt>
                      <c:pt idx="416">
                        <c:v>9140.9509999999991</c:v>
                      </c:pt>
                      <c:pt idx="417">
                        <c:v>18608.261999999999</c:v>
                      </c:pt>
                      <c:pt idx="418">
                        <c:v>14418.2804</c:v>
                      </c:pt>
                      <c:pt idx="419">
                        <c:v>28950.4692</c:v>
                      </c:pt>
                      <c:pt idx="420">
                        <c:v>46889.261200000001</c:v>
                      </c:pt>
                      <c:pt idx="421">
                        <c:v>46599.108399999997</c:v>
                      </c:pt>
                      <c:pt idx="422">
                        <c:v>39125.332249999999</c:v>
                      </c:pt>
                      <c:pt idx="423">
                        <c:v>2727.3951000000002</c:v>
                      </c:pt>
                      <c:pt idx="424">
                        <c:v>8968.33</c:v>
                      </c:pt>
                      <c:pt idx="425">
                        <c:v>9788.8659000000007</c:v>
                      </c:pt>
                      <c:pt idx="426">
                        <c:v>6555.07035</c:v>
                      </c:pt>
                      <c:pt idx="427">
                        <c:v>7323.7348190000002</c:v>
                      </c:pt>
                      <c:pt idx="428">
                        <c:v>3167.4558499999998</c:v>
                      </c:pt>
                      <c:pt idx="429">
                        <c:v>18804.752400000001</c:v>
                      </c:pt>
                      <c:pt idx="430">
                        <c:v>23082.955330000001</c:v>
                      </c:pt>
                      <c:pt idx="431">
                        <c:v>4906.4096499999996</c:v>
                      </c:pt>
                      <c:pt idx="432">
                        <c:v>5969.723</c:v>
                      </c:pt>
                      <c:pt idx="433">
                        <c:v>12638.195</c:v>
                      </c:pt>
                      <c:pt idx="434">
                        <c:v>4243.5900499999998</c:v>
                      </c:pt>
                      <c:pt idx="435">
                        <c:v>13919.822899999999</c:v>
                      </c:pt>
                      <c:pt idx="436">
                        <c:v>2254.7966999999999</c:v>
                      </c:pt>
                      <c:pt idx="437">
                        <c:v>5926.8459999999995</c:v>
                      </c:pt>
                      <c:pt idx="438">
                        <c:v>12592.5345</c:v>
                      </c:pt>
                      <c:pt idx="439">
                        <c:v>2897.3235</c:v>
                      </c:pt>
                      <c:pt idx="440">
                        <c:v>4738.2682000000004</c:v>
                      </c:pt>
                      <c:pt idx="441">
                        <c:v>37079.372000000003</c:v>
                      </c:pt>
                      <c:pt idx="442">
                        <c:v>1149.3959</c:v>
                      </c:pt>
                      <c:pt idx="443">
                        <c:v>28287.897659999999</c:v>
                      </c:pt>
                      <c:pt idx="444">
                        <c:v>26109.32905</c:v>
                      </c:pt>
                      <c:pt idx="445">
                        <c:v>7345.0839999999998</c:v>
                      </c:pt>
                      <c:pt idx="446">
                        <c:v>12730.999599999999</c:v>
                      </c:pt>
                      <c:pt idx="447">
                        <c:v>11454.021500000001</c:v>
                      </c:pt>
                      <c:pt idx="448">
                        <c:v>5910.9440000000004</c:v>
                      </c:pt>
                      <c:pt idx="449">
                        <c:v>4762.3289999999997</c:v>
                      </c:pt>
                      <c:pt idx="450">
                        <c:v>7512.2669999999998</c:v>
                      </c:pt>
                      <c:pt idx="451">
                        <c:v>4032.2406999999998</c:v>
                      </c:pt>
                      <c:pt idx="452">
                        <c:v>1969.614</c:v>
                      </c:pt>
                      <c:pt idx="453">
                        <c:v>1769.5316499999999</c:v>
                      </c:pt>
                      <c:pt idx="454">
                        <c:v>4686.3887000000004</c:v>
                      </c:pt>
                      <c:pt idx="455">
                        <c:v>21797.000400000001</c:v>
                      </c:pt>
                      <c:pt idx="456">
                        <c:v>11881.9696</c:v>
                      </c:pt>
                      <c:pt idx="457">
                        <c:v>11840.77505</c:v>
                      </c:pt>
                      <c:pt idx="458">
                        <c:v>10601.412</c:v>
                      </c:pt>
                      <c:pt idx="459">
                        <c:v>7682.67</c:v>
                      </c:pt>
                      <c:pt idx="460">
                        <c:v>10381.4787</c:v>
                      </c:pt>
                      <c:pt idx="461">
                        <c:v>22144.031999999999</c:v>
                      </c:pt>
                      <c:pt idx="462">
                        <c:v>15230.324049999999</c:v>
                      </c:pt>
                      <c:pt idx="463">
                        <c:v>11165.417649999999</c:v>
                      </c:pt>
                      <c:pt idx="464">
                        <c:v>1632.0362500000001</c:v>
                      </c:pt>
                      <c:pt idx="465">
                        <c:v>19521.968199999999</c:v>
                      </c:pt>
                      <c:pt idx="466">
                        <c:v>13224.692999999999</c:v>
                      </c:pt>
                      <c:pt idx="467">
                        <c:v>12643.3778</c:v>
                      </c:pt>
                      <c:pt idx="468">
                        <c:v>23288.928400000001</c:v>
                      </c:pt>
                      <c:pt idx="469">
                        <c:v>2201.0971</c:v>
                      </c:pt>
                      <c:pt idx="470">
                        <c:v>2497.0383000000002</c:v>
                      </c:pt>
                      <c:pt idx="471">
                        <c:v>2203.4718499999999</c:v>
                      </c:pt>
                      <c:pt idx="472">
                        <c:v>1744.4649999999999</c:v>
                      </c:pt>
                      <c:pt idx="473">
                        <c:v>20878.78443</c:v>
                      </c:pt>
                      <c:pt idx="474">
                        <c:v>25382.296999999999</c:v>
                      </c:pt>
                      <c:pt idx="475">
                        <c:v>28868.6639</c:v>
                      </c:pt>
                      <c:pt idx="476">
                        <c:v>35147.528480000001</c:v>
                      </c:pt>
                      <c:pt idx="477">
                        <c:v>2534.3937500000002</c:v>
                      </c:pt>
                      <c:pt idx="478">
                        <c:v>1534.3045</c:v>
                      </c:pt>
                      <c:pt idx="479">
                        <c:v>1824.2854</c:v>
                      </c:pt>
                      <c:pt idx="480">
                        <c:v>15555.188749999999</c:v>
                      </c:pt>
                      <c:pt idx="481">
                        <c:v>9304.7019</c:v>
                      </c:pt>
                      <c:pt idx="482">
                        <c:v>1622.1885</c:v>
                      </c:pt>
                      <c:pt idx="483">
                        <c:v>9880.0679999999993</c:v>
                      </c:pt>
                      <c:pt idx="484">
                        <c:v>9563.0290000000005</c:v>
                      </c:pt>
                      <c:pt idx="485">
                        <c:v>4347.0233500000004</c:v>
                      </c:pt>
                      <c:pt idx="486">
                        <c:v>12475.3513</c:v>
                      </c:pt>
                      <c:pt idx="487">
                        <c:v>1253.9359999999999</c:v>
                      </c:pt>
                      <c:pt idx="488">
                        <c:v>48885.135609999998</c:v>
                      </c:pt>
                      <c:pt idx="489">
                        <c:v>10461.9794</c:v>
                      </c:pt>
                      <c:pt idx="490">
                        <c:v>1748.7739999999999</c:v>
                      </c:pt>
                      <c:pt idx="491">
                        <c:v>24513.091260000001</c:v>
                      </c:pt>
                      <c:pt idx="492">
                        <c:v>2196.4731999999999</c:v>
                      </c:pt>
                      <c:pt idx="493">
                        <c:v>12574.049000000001</c:v>
                      </c:pt>
                      <c:pt idx="494">
                        <c:v>17942.106</c:v>
                      </c:pt>
                      <c:pt idx="495">
                        <c:v>1967.0227</c:v>
                      </c:pt>
                      <c:pt idx="496">
                        <c:v>4931.6469999999999</c:v>
                      </c:pt>
                      <c:pt idx="497">
                        <c:v>8027.9679999999998</c:v>
                      </c:pt>
                      <c:pt idx="498">
                        <c:v>8211.1002000000008</c:v>
                      </c:pt>
                      <c:pt idx="499">
                        <c:v>21259.377949999998</c:v>
                      </c:pt>
                      <c:pt idx="500">
                        <c:v>2464.6188000000002</c:v>
                      </c:pt>
                      <c:pt idx="501">
                        <c:v>16115.3045</c:v>
                      </c:pt>
                      <c:pt idx="502">
                        <c:v>21472.478800000001</c:v>
                      </c:pt>
                      <c:pt idx="503">
                        <c:v>33900.652999999998</c:v>
                      </c:pt>
                      <c:pt idx="504">
                        <c:v>6875.9610000000002</c:v>
                      </c:pt>
                      <c:pt idx="505">
                        <c:v>6940.90985</c:v>
                      </c:pt>
                      <c:pt idx="506">
                        <c:v>4571.4130500000001</c:v>
                      </c:pt>
                      <c:pt idx="507">
                        <c:v>4536.259</c:v>
                      </c:pt>
                      <c:pt idx="508">
                        <c:v>36397.576000000001</c:v>
                      </c:pt>
                      <c:pt idx="509">
                        <c:v>18765.87545</c:v>
                      </c:pt>
                      <c:pt idx="510">
                        <c:v>11272.331389999999</c:v>
                      </c:pt>
                      <c:pt idx="511">
                        <c:v>1731.6769999999999</c:v>
                      </c:pt>
                      <c:pt idx="512">
                        <c:v>1163.4627</c:v>
                      </c:pt>
                      <c:pt idx="513">
                        <c:v>19496.71917</c:v>
                      </c:pt>
                      <c:pt idx="514">
                        <c:v>7201.7008500000002</c:v>
                      </c:pt>
                      <c:pt idx="515">
                        <c:v>5425.0233500000004</c:v>
                      </c:pt>
                      <c:pt idx="516">
                        <c:v>28101.333050000001</c:v>
                      </c:pt>
                      <c:pt idx="517">
                        <c:v>12981.3457</c:v>
                      </c:pt>
                      <c:pt idx="518">
                        <c:v>43896.376300000004</c:v>
                      </c:pt>
                      <c:pt idx="519">
                        <c:v>4239.8926499999998</c:v>
                      </c:pt>
                      <c:pt idx="520">
                        <c:v>13143.336649999999</c:v>
                      </c:pt>
                      <c:pt idx="521">
                        <c:v>7050.0213000000003</c:v>
                      </c:pt>
                      <c:pt idx="522">
                        <c:v>9377.9046999999991</c:v>
                      </c:pt>
                      <c:pt idx="523">
                        <c:v>22395.74424</c:v>
                      </c:pt>
                      <c:pt idx="524">
                        <c:v>10325.206</c:v>
                      </c:pt>
                      <c:pt idx="525">
                        <c:v>12629.1656</c:v>
                      </c:pt>
                      <c:pt idx="526">
                        <c:v>10795.937330000001</c:v>
                      </c:pt>
                      <c:pt idx="527">
                        <c:v>11411.684999999999</c:v>
                      </c:pt>
                      <c:pt idx="528">
                        <c:v>10600.5483</c:v>
                      </c:pt>
                      <c:pt idx="529">
                        <c:v>2205.9807999999998</c:v>
                      </c:pt>
                      <c:pt idx="530">
                        <c:v>1629.8335</c:v>
                      </c:pt>
                      <c:pt idx="531">
                        <c:v>2007.9449999999999</c:v>
                      </c:pt>
                      <c:pt idx="532">
                        <c:v>29141.3603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2B1-4558-AF8C-006817D0EBBD}"/>
                  </c:ext>
                </c:extLst>
              </c15:ser>
            </c15:filteredScatterSeries>
          </c:ext>
        </c:extLst>
      </c:scatterChart>
      <c:valAx>
        <c:axId val="117220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2136256"/>
        <c:crosses val="autoZero"/>
        <c:crossBetween val="midCat"/>
      </c:valAx>
      <c:valAx>
        <c:axId val="20421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220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Age - Predykcje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Palacze!$B$3:$B$112</c:f>
              <c:numCache>
                <c:formatCode>General</c:formatCode>
                <c:ptCount val="110"/>
                <c:pt idx="0">
                  <c:v>19</c:v>
                </c:pt>
                <c:pt idx="1">
                  <c:v>62</c:v>
                </c:pt>
                <c:pt idx="2">
                  <c:v>27</c:v>
                </c:pt>
                <c:pt idx="3">
                  <c:v>30</c:v>
                </c:pt>
                <c:pt idx="4">
                  <c:v>34</c:v>
                </c:pt>
                <c:pt idx="5">
                  <c:v>31</c:v>
                </c:pt>
                <c:pt idx="6">
                  <c:v>22</c:v>
                </c:pt>
                <c:pt idx="7">
                  <c:v>28</c:v>
                </c:pt>
                <c:pt idx="8">
                  <c:v>35</c:v>
                </c:pt>
                <c:pt idx="9">
                  <c:v>60</c:v>
                </c:pt>
                <c:pt idx="10">
                  <c:v>36</c:v>
                </c:pt>
                <c:pt idx="11">
                  <c:v>48</c:v>
                </c:pt>
                <c:pt idx="12">
                  <c:v>36</c:v>
                </c:pt>
                <c:pt idx="13">
                  <c:v>58</c:v>
                </c:pt>
                <c:pt idx="14">
                  <c:v>18</c:v>
                </c:pt>
                <c:pt idx="15">
                  <c:v>53</c:v>
                </c:pt>
                <c:pt idx="16">
                  <c:v>20</c:v>
                </c:pt>
                <c:pt idx="17">
                  <c:v>28</c:v>
                </c:pt>
                <c:pt idx="18">
                  <c:v>27</c:v>
                </c:pt>
                <c:pt idx="19">
                  <c:v>22</c:v>
                </c:pt>
                <c:pt idx="20">
                  <c:v>37</c:v>
                </c:pt>
                <c:pt idx="21">
                  <c:v>45</c:v>
                </c:pt>
                <c:pt idx="22">
                  <c:v>57</c:v>
                </c:pt>
                <c:pt idx="23">
                  <c:v>59</c:v>
                </c:pt>
                <c:pt idx="24">
                  <c:v>64</c:v>
                </c:pt>
                <c:pt idx="25">
                  <c:v>56</c:v>
                </c:pt>
                <c:pt idx="26">
                  <c:v>38</c:v>
                </c:pt>
                <c:pt idx="27">
                  <c:v>61</c:v>
                </c:pt>
                <c:pt idx="28">
                  <c:v>20</c:v>
                </c:pt>
                <c:pt idx="29">
                  <c:v>63</c:v>
                </c:pt>
                <c:pt idx="30">
                  <c:v>29</c:v>
                </c:pt>
                <c:pt idx="31">
                  <c:v>44</c:v>
                </c:pt>
                <c:pt idx="32">
                  <c:v>19</c:v>
                </c:pt>
                <c:pt idx="33">
                  <c:v>32</c:v>
                </c:pt>
                <c:pt idx="34">
                  <c:v>34</c:v>
                </c:pt>
                <c:pt idx="35">
                  <c:v>30</c:v>
                </c:pt>
                <c:pt idx="36">
                  <c:v>46</c:v>
                </c:pt>
                <c:pt idx="37">
                  <c:v>42</c:v>
                </c:pt>
                <c:pt idx="38">
                  <c:v>48</c:v>
                </c:pt>
                <c:pt idx="39">
                  <c:v>18</c:v>
                </c:pt>
                <c:pt idx="40">
                  <c:v>30</c:v>
                </c:pt>
                <c:pt idx="41">
                  <c:v>42</c:v>
                </c:pt>
                <c:pt idx="42">
                  <c:v>18</c:v>
                </c:pt>
                <c:pt idx="43">
                  <c:v>63</c:v>
                </c:pt>
                <c:pt idx="44">
                  <c:v>36</c:v>
                </c:pt>
                <c:pt idx="45">
                  <c:v>27</c:v>
                </c:pt>
                <c:pt idx="46">
                  <c:v>35</c:v>
                </c:pt>
                <c:pt idx="47">
                  <c:v>19</c:v>
                </c:pt>
                <c:pt idx="48">
                  <c:v>42</c:v>
                </c:pt>
                <c:pt idx="49">
                  <c:v>40</c:v>
                </c:pt>
                <c:pt idx="50">
                  <c:v>19</c:v>
                </c:pt>
                <c:pt idx="51">
                  <c:v>23</c:v>
                </c:pt>
                <c:pt idx="52">
                  <c:v>63</c:v>
                </c:pt>
                <c:pt idx="53">
                  <c:v>18</c:v>
                </c:pt>
                <c:pt idx="54">
                  <c:v>63</c:v>
                </c:pt>
                <c:pt idx="55">
                  <c:v>54</c:v>
                </c:pt>
                <c:pt idx="56">
                  <c:v>50</c:v>
                </c:pt>
                <c:pt idx="57">
                  <c:v>56</c:v>
                </c:pt>
                <c:pt idx="58">
                  <c:v>19</c:v>
                </c:pt>
                <c:pt idx="59">
                  <c:v>20</c:v>
                </c:pt>
                <c:pt idx="60">
                  <c:v>52</c:v>
                </c:pt>
                <c:pt idx="61">
                  <c:v>19</c:v>
                </c:pt>
                <c:pt idx="62">
                  <c:v>46</c:v>
                </c:pt>
                <c:pt idx="63">
                  <c:v>40</c:v>
                </c:pt>
                <c:pt idx="64">
                  <c:v>50</c:v>
                </c:pt>
                <c:pt idx="65">
                  <c:v>40</c:v>
                </c:pt>
                <c:pt idx="66">
                  <c:v>54</c:v>
                </c:pt>
                <c:pt idx="67">
                  <c:v>59</c:v>
                </c:pt>
                <c:pt idx="68">
                  <c:v>25</c:v>
                </c:pt>
                <c:pt idx="69">
                  <c:v>19</c:v>
                </c:pt>
                <c:pt idx="70">
                  <c:v>47</c:v>
                </c:pt>
                <c:pt idx="71">
                  <c:v>31</c:v>
                </c:pt>
                <c:pt idx="72">
                  <c:v>53</c:v>
                </c:pt>
                <c:pt idx="73">
                  <c:v>43</c:v>
                </c:pt>
                <c:pt idx="74">
                  <c:v>27</c:v>
                </c:pt>
                <c:pt idx="75">
                  <c:v>34</c:v>
                </c:pt>
                <c:pt idx="76">
                  <c:v>45</c:v>
                </c:pt>
                <c:pt idx="77">
                  <c:v>64</c:v>
                </c:pt>
                <c:pt idx="78">
                  <c:v>61</c:v>
                </c:pt>
                <c:pt idx="79">
                  <c:v>52</c:v>
                </c:pt>
                <c:pt idx="80">
                  <c:v>50</c:v>
                </c:pt>
                <c:pt idx="81">
                  <c:v>19</c:v>
                </c:pt>
                <c:pt idx="82">
                  <c:v>26</c:v>
                </c:pt>
                <c:pt idx="83">
                  <c:v>23</c:v>
                </c:pt>
                <c:pt idx="84">
                  <c:v>39</c:v>
                </c:pt>
                <c:pt idx="85">
                  <c:v>24</c:v>
                </c:pt>
                <c:pt idx="86">
                  <c:v>27</c:v>
                </c:pt>
                <c:pt idx="87">
                  <c:v>55</c:v>
                </c:pt>
                <c:pt idx="88">
                  <c:v>44</c:v>
                </c:pt>
                <c:pt idx="89">
                  <c:v>26</c:v>
                </c:pt>
                <c:pt idx="90">
                  <c:v>36</c:v>
                </c:pt>
                <c:pt idx="91">
                  <c:v>63</c:v>
                </c:pt>
                <c:pt idx="92">
                  <c:v>64</c:v>
                </c:pt>
                <c:pt idx="93">
                  <c:v>61</c:v>
                </c:pt>
                <c:pt idx="94">
                  <c:v>40</c:v>
                </c:pt>
                <c:pt idx="95">
                  <c:v>33</c:v>
                </c:pt>
                <c:pt idx="96">
                  <c:v>56</c:v>
                </c:pt>
                <c:pt idx="97">
                  <c:v>42</c:v>
                </c:pt>
                <c:pt idx="98">
                  <c:v>30</c:v>
                </c:pt>
                <c:pt idx="99">
                  <c:v>24</c:v>
                </c:pt>
                <c:pt idx="100">
                  <c:v>26</c:v>
                </c:pt>
                <c:pt idx="101">
                  <c:v>39</c:v>
                </c:pt>
                <c:pt idx="102">
                  <c:v>47</c:v>
                </c:pt>
                <c:pt idx="103">
                  <c:v>18</c:v>
                </c:pt>
                <c:pt idx="104">
                  <c:v>61</c:v>
                </c:pt>
                <c:pt idx="105">
                  <c:v>20</c:v>
                </c:pt>
                <c:pt idx="106">
                  <c:v>19</c:v>
                </c:pt>
                <c:pt idx="107">
                  <c:v>45</c:v>
                </c:pt>
                <c:pt idx="108">
                  <c:v>62</c:v>
                </c:pt>
                <c:pt idx="109">
                  <c:v>43</c:v>
                </c:pt>
              </c:numCache>
            </c:numRef>
          </c:xVal>
          <c:yVal>
            <c:numRef>
              <c:f>Palacze!$L$3:$L$112</c:f>
              <c:numCache>
                <c:formatCode>General</c:formatCode>
                <c:ptCount val="110"/>
                <c:pt idx="0">
                  <c:v>23063.498397127729</c:v>
                </c:pt>
                <c:pt idx="1">
                  <c:v>30318.921245184818</c:v>
                </c:pt>
                <c:pt idx="2">
                  <c:v>44438.495334952982</c:v>
                </c:pt>
                <c:pt idx="3">
                  <c:v>35795.622721116612</c:v>
                </c:pt>
                <c:pt idx="4">
                  <c:v>34380.855890461011</c:v>
                </c:pt>
                <c:pt idx="5">
                  <c:v>38119.38167985234</c:v>
                </c:pt>
                <c:pt idx="6">
                  <c:v>34307.955236626352</c:v>
                </c:pt>
                <c:pt idx="7">
                  <c:v>37242.10775150072</c:v>
                </c:pt>
                <c:pt idx="8">
                  <c:v>40774.892232651662</c:v>
                </c:pt>
                <c:pt idx="9">
                  <c:v>49850.22149371096</c:v>
                </c:pt>
                <c:pt idx="10">
                  <c:v>36652.836752389805</c:v>
                </c:pt>
                <c:pt idx="11">
                  <c:v>29635.473903943497</c:v>
                </c:pt>
                <c:pt idx="12">
                  <c:v>35211.961602842559</c:v>
                </c:pt>
                <c:pt idx="13">
                  <c:v>45980.860455470698</c:v>
                </c:pt>
                <c:pt idx="14">
                  <c:v>27395.792126623866</c:v>
                </c:pt>
                <c:pt idx="15">
                  <c:v>23398.024976732566</c:v>
                </c:pt>
                <c:pt idx="16">
                  <c:v>15563.723705283895</c:v>
                </c:pt>
                <c:pt idx="17">
                  <c:v>18711.627878405176</c:v>
                </c:pt>
                <c:pt idx="18">
                  <c:v>19587.258118327045</c:v>
                </c:pt>
                <c:pt idx="19">
                  <c:v>36854.960595563665</c:v>
                </c:pt>
                <c:pt idx="20">
                  <c:v>38227.300332698505</c:v>
                </c:pt>
                <c:pt idx="21">
                  <c:v>22025.869718155154</c:v>
                </c:pt>
                <c:pt idx="22">
                  <c:v>37437.919862106799</c:v>
                </c:pt>
                <c:pt idx="23">
                  <c:v>37045.526927740342</c:v>
                </c:pt>
                <c:pt idx="24">
                  <c:v>39565.441639915589</c:v>
                </c:pt>
                <c:pt idx="25">
                  <c:v>20791.107458970357</c:v>
                </c:pt>
                <c:pt idx="26">
                  <c:v>14039.486261438049</c:v>
                </c:pt>
                <c:pt idx="27">
                  <c:v>36354.325746061229</c:v>
                </c:pt>
                <c:pt idx="28">
                  <c:v>23283.000372119623</c:v>
                </c:pt>
                <c:pt idx="29">
                  <c:v>42708.970706731132</c:v>
                </c:pt>
                <c:pt idx="30">
                  <c:v>25093.890319933249</c:v>
                </c:pt>
                <c:pt idx="31">
                  <c:v>35071.941518829255</c:v>
                </c:pt>
                <c:pt idx="32">
                  <c:v>23655.69722373076</c:v>
                </c:pt>
                <c:pt idx="33">
                  <c:v>12171.519584027808</c:v>
                </c:pt>
                <c:pt idx="34">
                  <c:v>21813.854051190658</c:v>
                </c:pt>
                <c:pt idx="35">
                  <c:v>27284.086493573177</c:v>
                </c:pt>
                <c:pt idx="36">
                  <c:v>33820.016907504418</c:v>
                </c:pt>
                <c:pt idx="37">
                  <c:v>23353.530167927416</c:v>
                </c:pt>
                <c:pt idx="38">
                  <c:v>23289.910873765606</c:v>
                </c:pt>
                <c:pt idx="39">
                  <c:v>19350.575760370339</c:v>
                </c:pt>
                <c:pt idx="40">
                  <c:v>35391.645922668977</c:v>
                </c:pt>
                <c:pt idx="41">
                  <c:v>27064.697105502524</c:v>
                </c:pt>
                <c:pt idx="42">
                  <c:v>35327.978943070782</c:v>
                </c:pt>
                <c:pt idx="43">
                  <c:v>48197.36097333589</c:v>
                </c:pt>
                <c:pt idx="44">
                  <c:v>49353.751297381867</c:v>
                </c:pt>
                <c:pt idx="45">
                  <c:v>36361.289881857803</c:v>
                </c:pt>
                <c:pt idx="46">
                  <c:v>27854.945837075487</c:v>
                </c:pt>
                <c:pt idx="47">
                  <c:v>32399.126356754336</c:v>
                </c:pt>
                <c:pt idx="48">
                  <c:v>22166.757775065362</c:v>
                </c:pt>
                <c:pt idx="49">
                  <c:v>19582.587338954861</c:v>
                </c:pt>
                <c:pt idx="50">
                  <c:v>24287.750322728301</c:v>
                </c:pt>
                <c:pt idx="51">
                  <c:v>39057.861533599891</c:v>
                </c:pt>
                <c:pt idx="52">
                  <c:v>34894.320935227159</c:v>
                </c:pt>
                <c:pt idx="53">
                  <c:v>8278.6412076309934</c:v>
                </c:pt>
                <c:pt idx="54">
                  <c:v>40656.411924217085</c:v>
                </c:pt>
                <c:pt idx="55">
                  <c:v>39834.624424879446</c:v>
                </c:pt>
                <c:pt idx="56">
                  <c:v>36923.147670415834</c:v>
                </c:pt>
                <c:pt idx="57">
                  <c:v>39973.468741549572</c:v>
                </c:pt>
                <c:pt idx="58">
                  <c:v>28507.166962274874</c:v>
                </c:pt>
                <c:pt idx="59">
                  <c:v>21292.049866777063</c:v>
                </c:pt>
                <c:pt idx="60">
                  <c:v>27197.648562396422</c:v>
                </c:pt>
                <c:pt idx="61">
                  <c:v>35961.469692140483</c:v>
                </c:pt>
                <c:pt idx="62">
                  <c:v>50254.946350144935</c:v>
                </c:pt>
                <c:pt idx="63">
                  <c:v>14819.090230394508</c:v>
                </c:pt>
                <c:pt idx="64">
                  <c:v>39598.402275737477</c:v>
                </c:pt>
                <c:pt idx="65">
                  <c:v>30203.829491064153</c:v>
                </c:pt>
                <c:pt idx="66">
                  <c:v>51731.277558922513</c:v>
                </c:pt>
                <c:pt idx="67">
                  <c:v>47590.791066573125</c:v>
                </c:pt>
                <c:pt idx="68">
                  <c:v>49605.820997305993</c:v>
                </c:pt>
                <c:pt idx="69">
                  <c:v>21887.597184550599</c:v>
                </c:pt>
                <c:pt idx="70">
                  <c:v>24815.018302389195</c:v>
                </c:pt>
                <c:pt idx="71">
                  <c:v>35964.396848221637</c:v>
                </c:pt>
                <c:pt idx="72">
                  <c:v>25787.27745349941</c:v>
                </c:pt>
                <c:pt idx="73">
                  <c:v>40084.943839160689</c:v>
                </c:pt>
                <c:pt idx="74">
                  <c:v>30177.054734346759</c:v>
                </c:pt>
                <c:pt idx="75">
                  <c:v>30099.294224053829</c:v>
                </c:pt>
                <c:pt idx="76">
                  <c:v>42138.422366660474</c:v>
                </c:pt>
                <c:pt idx="77">
                  <c:v>42965.791897848096</c:v>
                </c:pt>
                <c:pt idx="78">
                  <c:v>47511.156332410879</c:v>
                </c:pt>
                <c:pt idx="79">
                  <c:v>29724.843832325831</c:v>
                </c:pt>
                <c:pt idx="80">
                  <c:v>37927.27618534334</c:v>
                </c:pt>
                <c:pt idx="81">
                  <c:v>13884.4165847808</c:v>
                </c:pt>
                <c:pt idx="82">
                  <c:v>31878.306275950017</c:v>
                </c:pt>
                <c:pt idx="83">
                  <c:v>25008.282653679431</c:v>
                </c:pt>
                <c:pt idx="84">
                  <c:v>25782.13170736223</c:v>
                </c:pt>
                <c:pt idx="85">
                  <c:v>40782.679916602043</c:v>
                </c:pt>
                <c:pt idx="86">
                  <c:v>12316.267236132</c:v>
                </c:pt>
                <c:pt idx="87">
                  <c:v>36442.766392373793</c:v>
                </c:pt>
                <c:pt idx="88">
                  <c:v>19496.018423873233</c:v>
                </c:pt>
                <c:pt idx="89">
                  <c:v>10949.612390030936</c:v>
                </c:pt>
                <c:pt idx="90">
                  <c:v>19923.759045750849</c:v>
                </c:pt>
                <c:pt idx="91">
                  <c:v>32698.304577437066</c:v>
                </c:pt>
                <c:pt idx="92">
                  <c:v>41159.046331812286</c:v>
                </c:pt>
                <c:pt idx="93">
                  <c:v>43365.999296831316</c:v>
                </c:pt>
                <c:pt idx="94">
                  <c:v>36215.741536381269</c:v>
                </c:pt>
                <c:pt idx="95">
                  <c:v>34734.961027344558</c:v>
                </c:pt>
                <c:pt idx="96">
                  <c:v>30007.113993655992</c:v>
                </c:pt>
                <c:pt idx="97">
                  <c:v>30846.713175290308</c:v>
                </c:pt>
                <c:pt idx="98">
                  <c:v>25986.786104751896</c:v>
                </c:pt>
                <c:pt idx="99">
                  <c:v>29519.56593543183</c:v>
                </c:pt>
                <c:pt idx="100">
                  <c:v>21885.927467128597</c:v>
                </c:pt>
                <c:pt idx="101">
                  <c:v>31754.847821279378</c:v>
                </c:pt>
                <c:pt idx="102">
                  <c:v>30420.986734452359</c:v>
                </c:pt>
                <c:pt idx="103">
                  <c:v>15026.430370871853</c:v>
                </c:pt>
                <c:pt idx="104">
                  <c:v>45062.801538175445</c:v>
                </c:pt>
                <c:pt idx="105">
                  <c:v>40052.674754917301</c:v>
                </c:pt>
                <c:pt idx="106">
                  <c:v>32547.176063405095</c:v>
                </c:pt>
                <c:pt idx="107">
                  <c:v>31359.632222154611</c:v>
                </c:pt>
                <c:pt idx="108">
                  <c:v>38246.239001662369</c:v>
                </c:pt>
                <c:pt idx="109">
                  <c:v>27831.09670452898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4-4416-8E12-2A292C0F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54559"/>
        <c:axId val="2099649008"/>
      </c:scatterChart>
      <c:valAx>
        <c:axId val="21545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9649008"/>
        <c:crosses val="autoZero"/>
        <c:crossBetween val="midCat"/>
      </c:valAx>
      <c:valAx>
        <c:axId val="20996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45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Wiek - Predykcja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Niepalący!$B$3:$B$428</c:f>
              <c:numCache>
                <c:formatCode>General</c:formatCode>
                <c:ptCount val="426"/>
                <c:pt idx="0">
                  <c:v>18</c:v>
                </c:pt>
                <c:pt idx="1">
                  <c:v>28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46</c:v>
                </c:pt>
                <c:pt idx="6">
                  <c:v>37</c:v>
                </c:pt>
                <c:pt idx="7">
                  <c:v>37</c:v>
                </c:pt>
                <c:pt idx="8">
                  <c:v>60</c:v>
                </c:pt>
                <c:pt idx="9">
                  <c:v>25</c:v>
                </c:pt>
                <c:pt idx="10">
                  <c:v>23</c:v>
                </c:pt>
                <c:pt idx="11">
                  <c:v>56</c:v>
                </c:pt>
                <c:pt idx="12">
                  <c:v>19</c:v>
                </c:pt>
                <c:pt idx="13">
                  <c:v>52</c:v>
                </c:pt>
                <c:pt idx="14">
                  <c:v>23</c:v>
                </c:pt>
                <c:pt idx="15">
                  <c:v>56</c:v>
                </c:pt>
                <c:pt idx="16">
                  <c:v>60</c:v>
                </c:pt>
                <c:pt idx="17">
                  <c:v>30</c:v>
                </c:pt>
                <c:pt idx="18">
                  <c:v>18</c:v>
                </c:pt>
                <c:pt idx="19">
                  <c:v>37</c:v>
                </c:pt>
                <c:pt idx="20">
                  <c:v>59</c:v>
                </c:pt>
                <c:pt idx="21">
                  <c:v>63</c:v>
                </c:pt>
                <c:pt idx="22">
                  <c:v>55</c:v>
                </c:pt>
                <c:pt idx="23">
                  <c:v>23</c:v>
                </c:pt>
                <c:pt idx="24">
                  <c:v>18</c:v>
                </c:pt>
                <c:pt idx="25">
                  <c:v>19</c:v>
                </c:pt>
                <c:pt idx="26">
                  <c:v>63</c:v>
                </c:pt>
                <c:pt idx="27">
                  <c:v>19</c:v>
                </c:pt>
                <c:pt idx="28">
                  <c:v>62</c:v>
                </c:pt>
                <c:pt idx="29">
                  <c:v>26</c:v>
                </c:pt>
                <c:pt idx="30">
                  <c:v>24</c:v>
                </c:pt>
                <c:pt idx="31">
                  <c:v>31</c:v>
                </c:pt>
                <c:pt idx="32">
                  <c:v>41</c:v>
                </c:pt>
                <c:pt idx="33">
                  <c:v>37</c:v>
                </c:pt>
                <c:pt idx="34">
                  <c:v>38</c:v>
                </c:pt>
                <c:pt idx="35">
                  <c:v>55</c:v>
                </c:pt>
                <c:pt idx="36">
                  <c:v>18</c:v>
                </c:pt>
                <c:pt idx="37">
                  <c:v>28</c:v>
                </c:pt>
                <c:pt idx="38">
                  <c:v>60</c:v>
                </c:pt>
                <c:pt idx="39">
                  <c:v>18</c:v>
                </c:pt>
                <c:pt idx="40">
                  <c:v>21</c:v>
                </c:pt>
                <c:pt idx="41">
                  <c:v>40</c:v>
                </c:pt>
                <c:pt idx="42">
                  <c:v>58</c:v>
                </c:pt>
                <c:pt idx="43">
                  <c:v>34</c:v>
                </c:pt>
                <c:pt idx="44">
                  <c:v>43</c:v>
                </c:pt>
                <c:pt idx="45">
                  <c:v>25</c:v>
                </c:pt>
                <c:pt idx="46">
                  <c:v>64</c:v>
                </c:pt>
                <c:pt idx="47">
                  <c:v>28</c:v>
                </c:pt>
                <c:pt idx="48">
                  <c:v>19</c:v>
                </c:pt>
                <c:pt idx="49">
                  <c:v>61</c:v>
                </c:pt>
                <c:pt idx="50">
                  <c:v>40</c:v>
                </c:pt>
                <c:pt idx="51">
                  <c:v>40</c:v>
                </c:pt>
                <c:pt idx="52">
                  <c:v>31</c:v>
                </c:pt>
                <c:pt idx="53">
                  <c:v>53</c:v>
                </c:pt>
                <c:pt idx="54">
                  <c:v>58</c:v>
                </c:pt>
                <c:pt idx="55">
                  <c:v>44</c:v>
                </c:pt>
                <c:pt idx="56">
                  <c:v>57</c:v>
                </c:pt>
                <c:pt idx="57">
                  <c:v>29</c:v>
                </c:pt>
                <c:pt idx="58">
                  <c:v>21</c:v>
                </c:pt>
                <c:pt idx="59">
                  <c:v>22</c:v>
                </c:pt>
                <c:pt idx="60">
                  <c:v>41</c:v>
                </c:pt>
                <c:pt idx="61">
                  <c:v>31</c:v>
                </c:pt>
                <c:pt idx="62">
                  <c:v>45</c:v>
                </c:pt>
                <c:pt idx="63">
                  <c:v>48</c:v>
                </c:pt>
                <c:pt idx="64">
                  <c:v>56</c:v>
                </c:pt>
                <c:pt idx="65">
                  <c:v>46</c:v>
                </c:pt>
                <c:pt idx="66">
                  <c:v>55</c:v>
                </c:pt>
                <c:pt idx="67">
                  <c:v>21</c:v>
                </c:pt>
                <c:pt idx="68">
                  <c:v>53</c:v>
                </c:pt>
                <c:pt idx="69">
                  <c:v>35</c:v>
                </c:pt>
                <c:pt idx="70">
                  <c:v>28</c:v>
                </c:pt>
                <c:pt idx="71">
                  <c:v>54</c:v>
                </c:pt>
                <c:pt idx="72">
                  <c:v>55</c:v>
                </c:pt>
                <c:pt idx="73">
                  <c:v>41</c:v>
                </c:pt>
                <c:pt idx="74">
                  <c:v>30</c:v>
                </c:pt>
                <c:pt idx="75">
                  <c:v>18</c:v>
                </c:pt>
                <c:pt idx="76">
                  <c:v>34</c:v>
                </c:pt>
                <c:pt idx="77">
                  <c:v>19</c:v>
                </c:pt>
                <c:pt idx="78">
                  <c:v>26</c:v>
                </c:pt>
                <c:pt idx="79">
                  <c:v>29</c:v>
                </c:pt>
                <c:pt idx="80">
                  <c:v>54</c:v>
                </c:pt>
                <c:pt idx="81">
                  <c:v>55</c:v>
                </c:pt>
                <c:pt idx="82">
                  <c:v>37</c:v>
                </c:pt>
                <c:pt idx="83">
                  <c:v>21</c:v>
                </c:pt>
                <c:pt idx="84">
                  <c:v>52</c:v>
                </c:pt>
                <c:pt idx="85">
                  <c:v>60</c:v>
                </c:pt>
                <c:pt idx="86">
                  <c:v>58</c:v>
                </c:pt>
                <c:pt idx="87">
                  <c:v>49</c:v>
                </c:pt>
                <c:pt idx="88">
                  <c:v>37</c:v>
                </c:pt>
                <c:pt idx="89">
                  <c:v>44</c:v>
                </c:pt>
                <c:pt idx="90">
                  <c:v>18</c:v>
                </c:pt>
                <c:pt idx="91">
                  <c:v>20</c:v>
                </c:pt>
                <c:pt idx="92">
                  <c:v>47</c:v>
                </c:pt>
                <c:pt idx="93">
                  <c:v>26</c:v>
                </c:pt>
                <c:pt idx="94">
                  <c:v>52</c:v>
                </c:pt>
                <c:pt idx="95">
                  <c:v>38</c:v>
                </c:pt>
                <c:pt idx="96">
                  <c:v>59</c:v>
                </c:pt>
                <c:pt idx="97">
                  <c:v>61</c:v>
                </c:pt>
                <c:pt idx="98">
                  <c:v>53</c:v>
                </c:pt>
                <c:pt idx="99">
                  <c:v>19</c:v>
                </c:pt>
                <c:pt idx="100">
                  <c:v>20</c:v>
                </c:pt>
                <c:pt idx="101">
                  <c:v>22</c:v>
                </c:pt>
                <c:pt idx="102">
                  <c:v>19</c:v>
                </c:pt>
                <c:pt idx="103">
                  <c:v>22</c:v>
                </c:pt>
                <c:pt idx="104">
                  <c:v>54</c:v>
                </c:pt>
                <c:pt idx="105">
                  <c:v>22</c:v>
                </c:pt>
                <c:pt idx="106">
                  <c:v>34</c:v>
                </c:pt>
                <c:pt idx="107">
                  <c:v>26</c:v>
                </c:pt>
                <c:pt idx="108">
                  <c:v>29</c:v>
                </c:pt>
                <c:pt idx="109">
                  <c:v>29</c:v>
                </c:pt>
                <c:pt idx="110">
                  <c:v>51</c:v>
                </c:pt>
                <c:pt idx="111">
                  <c:v>53</c:v>
                </c:pt>
                <c:pt idx="112">
                  <c:v>19</c:v>
                </c:pt>
                <c:pt idx="113">
                  <c:v>35</c:v>
                </c:pt>
                <c:pt idx="114">
                  <c:v>48</c:v>
                </c:pt>
                <c:pt idx="115">
                  <c:v>32</c:v>
                </c:pt>
                <c:pt idx="116">
                  <c:v>40</c:v>
                </c:pt>
                <c:pt idx="117">
                  <c:v>44</c:v>
                </c:pt>
                <c:pt idx="118">
                  <c:v>50</c:v>
                </c:pt>
                <c:pt idx="119">
                  <c:v>54</c:v>
                </c:pt>
                <c:pt idx="120">
                  <c:v>32</c:v>
                </c:pt>
                <c:pt idx="121">
                  <c:v>37</c:v>
                </c:pt>
                <c:pt idx="122">
                  <c:v>47</c:v>
                </c:pt>
                <c:pt idx="123">
                  <c:v>20</c:v>
                </c:pt>
                <c:pt idx="124">
                  <c:v>32</c:v>
                </c:pt>
                <c:pt idx="125">
                  <c:v>19</c:v>
                </c:pt>
                <c:pt idx="126">
                  <c:v>27</c:v>
                </c:pt>
                <c:pt idx="127">
                  <c:v>63</c:v>
                </c:pt>
                <c:pt idx="128">
                  <c:v>49</c:v>
                </c:pt>
                <c:pt idx="129">
                  <c:v>18</c:v>
                </c:pt>
                <c:pt idx="130">
                  <c:v>35</c:v>
                </c:pt>
                <c:pt idx="131">
                  <c:v>24</c:v>
                </c:pt>
                <c:pt idx="132">
                  <c:v>38</c:v>
                </c:pt>
                <c:pt idx="133">
                  <c:v>54</c:v>
                </c:pt>
                <c:pt idx="134">
                  <c:v>46</c:v>
                </c:pt>
                <c:pt idx="135">
                  <c:v>41</c:v>
                </c:pt>
                <c:pt idx="136">
                  <c:v>58</c:v>
                </c:pt>
                <c:pt idx="137">
                  <c:v>18</c:v>
                </c:pt>
                <c:pt idx="138">
                  <c:v>22</c:v>
                </c:pt>
                <c:pt idx="139">
                  <c:v>44</c:v>
                </c:pt>
                <c:pt idx="140">
                  <c:v>44</c:v>
                </c:pt>
                <c:pt idx="141">
                  <c:v>26</c:v>
                </c:pt>
                <c:pt idx="142">
                  <c:v>30</c:v>
                </c:pt>
                <c:pt idx="143">
                  <c:v>41</c:v>
                </c:pt>
                <c:pt idx="144">
                  <c:v>29</c:v>
                </c:pt>
                <c:pt idx="145">
                  <c:v>61</c:v>
                </c:pt>
                <c:pt idx="146">
                  <c:v>36</c:v>
                </c:pt>
                <c:pt idx="147">
                  <c:v>25</c:v>
                </c:pt>
                <c:pt idx="148">
                  <c:v>56</c:v>
                </c:pt>
                <c:pt idx="149">
                  <c:v>18</c:v>
                </c:pt>
                <c:pt idx="150">
                  <c:v>19</c:v>
                </c:pt>
                <c:pt idx="151">
                  <c:v>39</c:v>
                </c:pt>
                <c:pt idx="152">
                  <c:v>45</c:v>
                </c:pt>
                <c:pt idx="153">
                  <c:v>51</c:v>
                </c:pt>
                <c:pt idx="154">
                  <c:v>64</c:v>
                </c:pt>
                <c:pt idx="155">
                  <c:v>19</c:v>
                </c:pt>
                <c:pt idx="156">
                  <c:v>48</c:v>
                </c:pt>
                <c:pt idx="157">
                  <c:v>60</c:v>
                </c:pt>
                <c:pt idx="158">
                  <c:v>46</c:v>
                </c:pt>
                <c:pt idx="159">
                  <c:v>28</c:v>
                </c:pt>
                <c:pt idx="160">
                  <c:v>59</c:v>
                </c:pt>
                <c:pt idx="161">
                  <c:v>63</c:v>
                </c:pt>
                <c:pt idx="162">
                  <c:v>40</c:v>
                </c:pt>
                <c:pt idx="163">
                  <c:v>20</c:v>
                </c:pt>
                <c:pt idx="164">
                  <c:v>40</c:v>
                </c:pt>
                <c:pt idx="165">
                  <c:v>24</c:v>
                </c:pt>
                <c:pt idx="166">
                  <c:v>34</c:v>
                </c:pt>
                <c:pt idx="167">
                  <c:v>45</c:v>
                </c:pt>
                <c:pt idx="168">
                  <c:v>41</c:v>
                </c:pt>
                <c:pt idx="169">
                  <c:v>53</c:v>
                </c:pt>
                <c:pt idx="170">
                  <c:v>27</c:v>
                </c:pt>
                <c:pt idx="171">
                  <c:v>26</c:v>
                </c:pt>
                <c:pt idx="172">
                  <c:v>24</c:v>
                </c:pt>
                <c:pt idx="173">
                  <c:v>34</c:v>
                </c:pt>
                <c:pt idx="174">
                  <c:v>53</c:v>
                </c:pt>
                <c:pt idx="175">
                  <c:v>32</c:v>
                </c:pt>
                <c:pt idx="176">
                  <c:v>55</c:v>
                </c:pt>
                <c:pt idx="177">
                  <c:v>28</c:v>
                </c:pt>
                <c:pt idx="178">
                  <c:v>58</c:v>
                </c:pt>
                <c:pt idx="179">
                  <c:v>41</c:v>
                </c:pt>
                <c:pt idx="180">
                  <c:v>47</c:v>
                </c:pt>
                <c:pt idx="181">
                  <c:v>42</c:v>
                </c:pt>
                <c:pt idx="182">
                  <c:v>59</c:v>
                </c:pt>
                <c:pt idx="183">
                  <c:v>19</c:v>
                </c:pt>
                <c:pt idx="184">
                  <c:v>59</c:v>
                </c:pt>
                <c:pt idx="185">
                  <c:v>39</c:v>
                </c:pt>
                <c:pt idx="186">
                  <c:v>18</c:v>
                </c:pt>
                <c:pt idx="187">
                  <c:v>31</c:v>
                </c:pt>
                <c:pt idx="188">
                  <c:v>44</c:v>
                </c:pt>
                <c:pt idx="189">
                  <c:v>33</c:v>
                </c:pt>
                <c:pt idx="190">
                  <c:v>55</c:v>
                </c:pt>
                <c:pt idx="191">
                  <c:v>40</c:v>
                </c:pt>
                <c:pt idx="192">
                  <c:v>54</c:v>
                </c:pt>
                <c:pt idx="193">
                  <c:v>60</c:v>
                </c:pt>
                <c:pt idx="194">
                  <c:v>24</c:v>
                </c:pt>
                <c:pt idx="195">
                  <c:v>19</c:v>
                </c:pt>
                <c:pt idx="196">
                  <c:v>29</c:v>
                </c:pt>
                <c:pt idx="197">
                  <c:v>27</c:v>
                </c:pt>
                <c:pt idx="198">
                  <c:v>55</c:v>
                </c:pt>
                <c:pt idx="199">
                  <c:v>38</c:v>
                </c:pt>
                <c:pt idx="200">
                  <c:v>51</c:v>
                </c:pt>
                <c:pt idx="201">
                  <c:v>58</c:v>
                </c:pt>
                <c:pt idx="202">
                  <c:v>53</c:v>
                </c:pt>
                <c:pt idx="203">
                  <c:v>59</c:v>
                </c:pt>
                <c:pt idx="204">
                  <c:v>45</c:v>
                </c:pt>
                <c:pt idx="205">
                  <c:v>49</c:v>
                </c:pt>
                <c:pt idx="206">
                  <c:v>18</c:v>
                </c:pt>
                <c:pt idx="207">
                  <c:v>41</c:v>
                </c:pt>
                <c:pt idx="208">
                  <c:v>50</c:v>
                </c:pt>
                <c:pt idx="209">
                  <c:v>25</c:v>
                </c:pt>
                <c:pt idx="210">
                  <c:v>47</c:v>
                </c:pt>
                <c:pt idx="211">
                  <c:v>19</c:v>
                </c:pt>
                <c:pt idx="212">
                  <c:v>22</c:v>
                </c:pt>
                <c:pt idx="213">
                  <c:v>59</c:v>
                </c:pt>
                <c:pt idx="214">
                  <c:v>51</c:v>
                </c:pt>
                <c:pt idx="215">
                  <c:v>30</c:v>
                </c:pt>
                <c:pt idx="216">
                  <c:v>55</c:v>
                </c:pt>
                <c:pt idx="217">
                  <c:v>52</c:v>
                </c:pt>
                <c:pt idx="218">
                  <c:v>46</c:v>
                </c:pt>
                <c:pt idx="219">
                  <c:v>46</c:v>
                </c:pt>
                <c:pt idx="220">
                  <c:v>63</c:v>
                </c:pt>
                <c:pt idx="221">
                  <c:v>52</c:v>
                </c:pt>
                <c:pt idx="222">
                  <c:v>28</c:v>
                </c:pt>
                <c:pt idx="223">
                  <c:v>29</c:v>
                </c:pt>
                <c:pt idx="224">
                  <c:v>22</c:v>
                </c:pt>
                <c:pt idx="225">
                  <c:v>25</c:v>
                </c:pt>
                <c:pt idx="226">
                  <c:v>18</c:v>
                </c:pt>
                <c:pt idx="227">
                  <c:v>48</c:v>
                </c:pt>
                <c:pt idx="228">
                  <c:v>36</c:v>
                </c:pt>
                <c:pt idx="229">
                  <c:v>56</c:v>
                </c:pt>
                <c:pt idx="230">
                  <c:v>28</c:v>
                </c:pt>
                <c:pt idx="231">
                  <c:v>57</c:v>
                </c:pt>
                <c:pt idx="232">
                  <c:v>29</c:v>
                </c:pt>
                <c:pt idx="233">
                  <c:v>28</c:v>
                </c:pt>
                <c:pt idx="234">
                  <c:v>30</c:v>
                </c:pt>
                <c:pt idx="235">
                  <c:v>58</c:v>
                </c:pt>
                <c:pt idx="236">
                  <c:v>41</c:v>
                </c:pt>
                <c:pt idx="237">
                  <c:v>50</c:v>
                </c:pt>
                <c:pt idx="238">
                  <c:v>19</c:v>
                </c:pt>
                <c:pt idx="239">
                  <c:v>49</c:v>
                </c:pt>
                <c:pt idx="240">
                  <c:v>52</c:v>
                </c:pt>
                <c:pt idx="241">
                  <c:v>50</c:v>
                </c:pt>
                <c:pt idx="242">
                  <c:v>54</c:v>
                </c:pt>
                <c:pt idx="243">
                  <c:v>44</c:v>
                </c:pt>
                <c:pt idx="244">
                  <c:v>32</c:v>
                </c:pt>
                <c:pt idx="245">
                  <c:v>34</c:v>
                </c:pt>
                <c:pt idx="246">
                  <c:v>26</c:v>
                </c:pt>
                <c:pt idx="247">
                  <c:v>57</c:v>
                </c:pt>
                <c:pt idx="248">
                  <c:v>29</c:v>
                </c:pt>
                <c:pt idx="249">
                  <c:v>40</c:v>
                </c:pt>
                <c:pt idx="250">
                  <c:v>27</c:v>
                </c:pt>
                <c:pt idx="251">
                  <c:v>52</c:v>
                </c:pt>
                <c:pt idx="252">
                  <c:v>61</c:v>
                </c:pt>
                <c:pt idx="253">
                  <c:v>56</c:v>
                </c:pt>
                <c:pt idx="254">
                  <c:v>43</c:v>
                </c:pt>
                <c:pt idx="255">
                  <c:v>64</c:v>
                </c:pt>
                <c:pt idx="256">
                  <c:v>60</c:v>
                </c:pt>
                <c:pt idx="257">
                  <c:v>62</c:v>
                </c:pt>
                <c:pt idx="258">
                  <c:v>46</c:v>
                </c:pt>
                <c:pt idx="259">
                  <c:v>24</c:v>
                </c:pt>
                <c:pt idx="260">
                  <c:v>62</c:v>
                </c:pt>
                <c:pt idx="261">
                  <c:v>60</c:v>
                </c:pt>
                <c:pt idx="262">
                  <c:v>63</c:v>
                </c:pt>
                <c:pt idx="263">
                  <c:v>49</c:v>
                </c:pt>
                <c:pt idx="264">
                  <c:v>34</c:v>
                </c:pt>
                <c:pt idx="265">
                  <c:v>33</c:v>
                </c:pt>
                <c:pt idx="266">
                  <c:v>46</c:v>
                </c:pt>
                <c:pt idx="267">
                  <c:v>36</c:v>
                </c:pt>
                <c:pt idx="268">
                  <c:v>19</c:v>
                </c:pt>
                <c:pt idx="269">
                  <c:v>57</c:v>
                </c:pt>
                <c:pt idx="270">
                  <c:v>50</c:v>
                </c:pt>
                <c:pt idx="271">
                  <c:v>30</c:v>
                </c:pt>
                <c:pt idx="272">
                  <c:v>33</c:v>
                </c:pt>
                <c:pt idx="273">
                  <c:v>18</c:v>
                </c:pt>
                <c:pt idx="274">
                  <c:v>46</c:v>
                </c:pt>
                <c:pt idx="275">
                  <c:v>46</c:v>
                </c:pt>
                <c:pt idx="276">
                  <c:v>47</c:v>
                </c:pt>
                <c:pt idx="277">
                  <c:v>23</c:v>
                </c:pt>
                <c:pt idx="278">
                  <c:v>18</c:v>
                </c:pt>
                <c:pt idx="279">
                  <c:v>48</c:v>
                </c:pt>
                <c:pt idx="280">
                  <c:v>35</c:v>
                </c:pt>
                <c:pt idx="281">
                  <c:v>21</c:v>
                </c:pt>
                <c:pt idx="282">
                  <c:v>21</c:v>
                </c:pt>
                <c:pt idx="283">
                  <c:v>49</c:v>
                </c:pt>
                <c:pt idx="284">
                  <c:v>56</c:v>
                </c:pt>
                <c:pt idx="285">
                  <c:v>42</c:v>
                </c:pt>
                <c:pt idx="286">
                  <c:v>44</c:v>
                </c:pt>
                <c:pt idx="287">
                  <c:v>18</c:v>
                </c:pt>
                <c:pt idx="288">
                  <c:v>61</c:v>
                </c:pt>
                <c:pt idx="289">
                  <c:v>57</c:v>
                </c:pt>
                <c:pt idx="290">
                  <c:v>42</c:v>
                </c:pt>
                <c:pt idx="291">
                  <c:v>20</c:v>
                </c:pt>
                <c:pt idx="292">
                  <c:v>64</c:v>
                </c:pt>
                <c:pt idx="293">
                  <c:v>62</c:v>
                </c:pt>
                <c:pt idx="294">
                  <c:v>55</c:v>
                </c:pt>
                <c:pt idx="295">
                  <c:v>35</c:v>
                </c:pt>
                <c:pt idx="296">
                  <c:v>44</c:v>
                </c:pt>
                <c:pt idx="297">
                  <c:v>19</c:v>
                </c:pt>
                <c:pt idx="298">
                  <c:v>58</c:v>
                </c:pt>
                <c:pt idx="299">
                  <c:v>50</c:v>
                </c:pt>
                <c:pt idx="300">
                  <c:v>26</c:v>
                </c:pt>
                <c:pt idx="301">
                  <c:v>24</c:v>
                </c:pt>
                <c:pt idx="302">
                  <c:v>48</c:v>
                </c:pt>
                <c:pt idx="303">
                  <c:v>19</c:v>
                </c:pt>
                <c:pt idx="304">
                  <c:v>48</c:v>
                </c:pt>
                <c:pt idx="305">
                  <c:v>49</c:v>
                </c:pt>
                <c:pt idx="306">
                  <c:v>46</c:v>
                </c:pt>
                <c:pt idx="307">
                  <c:v>46</c:v>
                </c:pt>
                <c:pt idx="308">
                  <c:v>43</c:v>
                </c:pt>
                <c:pt idx="309">
                  <c:v>21</c:v>
                </c:pt>
                <c:pt idx="310">
                  <c:v>64</c:v>
                </c:pt>
                <c:pt idx="311">
                  <c:v>18</c:v>
                </c:pt>
                <c:pt idx="312">
                  <c:v>51</c:v>
                </c:pt>
                <c:pt idx="313">
                  <c:v>47</c:v>
                </c:pt>
                <c:pt idx="314">
                  <c:v>64</c:v>
                </c:pt>
                <c:pt idx="315">
                  <c:v>49</c:v>
                </c:pt>
                <c:pt idx="316">
                  <c:v>31</c:v>
                </c:pt>
                <c:pt idx="317">
                  <c:v>52</c:v>
                </c:pt>
                <c:pt idx="318">
                  <c:v>33</c:v>
                </c:pt>
                <c:pt idx="319">
                  <c:v>47</c:v>
                </c:pt>
                <c:pt idx="320">
                  <c:v>38</c:v>
                </c:pt>
                <c:pt idx="321">
                  <c:v>32</c:v>
                </c:pt>
                <c:pt idx="322">
                  <c:v>19</c:v>
                </c:pt>
                <c:pt idx="323">
                  <c:v>25</c:v>
                </c:pt>
                <c:pt idx="324">
                  <c:v>19</c:v>
                </c:pt>
                <c:pt idx="325">
                  <c:v>43</c:v>
                </c:pt>
                <c:pt idx="326">
                  <c:v>52</c:v>
                </c:pt>
                <c:pt idx="327">
                  <c:v>64</c:v>
                </c:pt>
                <c:pt idx="328">
                  <c:v>25</c:v>
                </c:pt>
                <c:pt idx="329">
                  <c:v>48</c:v>
                </c:pt>
                <c:pt idx="330">
                  <c:v>45</c:v>
                </c:pt>
                <c:pt idx="331">
                  <c:v>38</c:v>
                </c:pt>
                <c:pt idx="332">
                  <c:v>18</c:v>
                </c:pt>
                <c:pt idx="333">
                  <c:v>21</c:v>
                </c:pt>
                <c:pt idx="334">
                  <c:v>27</c:v>
                </c:pt>
                <c:pt idx="335">
                  <c:v>19</c:v>
                </c:pt>
                <c:pt idx="336">
                  <c:v>29</c:v>
                </c:pt>
                <c:pt idx="337">
                  <c:v>42</c:v>
                </c:pt>
                <c:pt idx="338">
                  <c:v>60</c:v>
                </c:pt>
                <c:pt idx="339">
                  <c:v>31</c:v>
                </c:pt>
                <c:pt idx="340">
                  <c:v>60</c:v>
                </c:pt>
                <c:pt idx="341">
                  <c:v>22</c:v>
                </c:pt>
                <c:pt idx="342">
                  <c:v>35</c:v>
                </c:pt>
                <c:pt idx="343">
                  <c:v>52</c:v>
                </c:pt>
                <c:pt idx="344">
                  <c:v>26</c:v>
                </c:pt>
                <c:pt idx="345">
                  <c:v>31</c:v>
                </c:pt>
                <c:pt idx="346">
                  <c:v>18</c:v>
                </c:pt>
                <c:pt idx="347">
                  <c:v>59</c:v>
                </c:pt>
                <c:pt idx="348">
                  <c:v>45</c:v>
                </c:pt>
                <c:pt idx="349">
                  <c:v>60</c:v>
                </c:pt>
                <c:pt idx="350">
                  <c:v>56</c:v>
                </c:pt>
                <c:pt idx="351">
                  <c:v>40</c:v>
                </c:pt>
                <c:pt idx="352">
                  <c:v>35</c:v>
                </c:pt>
                <c:pt idx="353">
                  <c:v>39</c:v>
                </c:pt>
                <c:pt idx="354">
                  <c:v>30</c:v>
                </c:pt>
                <c:pt idx="355">
                  <c:v>24</c:v>
                </c:pt>
                <c:pt idx="356">
                  <c:v>20</c:v>
                </c:pt>
                <c:pt idx="357">
                  <c:v>32</c:v>
                </c:pt>
                <c:pt idx="358">
                  <c:v>59</c:v>
                </c:pt>
                <c:pt idx="359">
                  <c:v>55</c:v>
                </c:pt>
                <c:pt idx="360">
                  <c:v>57</c:v>
                </c:pt>
                <c:pt idx="361">
                  <c:v>56</c:v>
                </c:pt>
                <c:pt idx="362">
                  <c:v>30</c:v>
                </c:pt>
                <c:pt idx="363">
                  <c:v>40</c:v>
                </c:pt>
                <c:pt idx="364">
                  <c:v>50</c:v>
                </c:pt>
                <c:pt idx="365">
                  <c:v>41</c:v>
                </c:pt>
                <c:pt idx="366">
                  <c:v>33</c:v>
                </c:pt>
                <c:pt idx="367">
                  <c:v>38</c:v>
                </c:pt>
                <c:pt idx="368">
                  <c:v>42</c:v>
                </c:pt>
                <c:pt idx="369">
                  <c:v>56</c:v>
                </c:pt>
                <c:pt idx="370">
                  <c:v>58</c:v>
                </c:pt>
                <c:pt idx="371">
                  <c:v>54</c:v>
                </c:pt>
                <c:pt idx="372">
                  <c:v>58</c:v>
                </c:pt>
                <c:pt idx="373">
                  <c:v>45</c:v>
                </c:pt>
                <c:pt idx="374">
                  <c:v>26</c:v>
                </c:pt>
                <c:pt idx="375">
                  <c:v>63</c:v>
                </c:pt>
                <c:pt idx="376">
                  <c:v>58</c:v>
                </c:pt>
                <c:pt idx="377">
                  <c:v>37</c:v>
                </c:pt>
                <c:pt idx="378">
                  <c:v>25</c:v>
                </c:pt>
                <c:pt idx="379">
                  <c:v>22</c:v>
                </c:pt>
                <c:pt idx="380">
                  <c:v>28</c:v>
                </c:pt>
                <c:pt idx="381">
                  <c:v>18</c:v>
                </c:pt>
                <c:pt idx="382">
                  <c:v>28</c:v>
                </c:pt>
                <c:pt idx="383">
                  <c:v>45</c:v>
                </c:pt>
                <c:pt idx="384">
                  <c:v>33</c:v>
                </c:pt>
                <c:pt idx="385">
                  <c:v>18</c:v>
                </c:pt>
                <c:pt idx="386">
                  <c:v>19</c:v>
                </c:pt>
                <c:pt idx="387">
                  <c:v>40</c:v>
                </c:pt>
                <c:pt idx="388">
                  <c:v>34</c:v>
                </c:pt>
                <c:pt idx="389">
                  <c:v>42</c:v>
                </c:pt>
                <c:pt idx="390">
                  <c:v>51</c:v>
                </c:pt>
                <c:pt idx="391">
                  <c:v>54</c:v>
                </c:pt>
                <c:pt idx="392">
                  <c:v>55</c:v>
                </c:pt>
                <c:pt idx="393">
                  <c:v>52</c:v>
                </c:pt>
                <c:pt idx="394">
                  <c:v>32</c:v>
                </c:pt>
                <c:pt idx="395">
                  <c:v>28</c:v>
                </c:pt>
                <c:pt idx="396">
                  <c:v>41</c:v>
                </c:pt>
                <c:pt idx="397">
                  <c:v>43</c:v>
                </c:pt>
                <c:pt idx="398">
                  <c:v>49</c:v>
                </c:pt>
                <c:pt idx="399">
                  <c:v>55</c:v>
                </c:pt>
                <c:pt idx="400">
                  <c:v>20</c:v>
                </c:pt>
                <c:pt idx="401">
                  <c:v>45</c:v>
                </c:pt>
                <c:pt idx="402">
                  <c:v>26</c:v>
                </c:pt>
                <c:pt idx="403">
                  <c:v>25</c:v>
                </c:pt>
                <c:pt idx="404">
                  <c:v>43</c:v>
                </c:pt>
                <c:pt idx="405">
                  <c:v>35</c:v>
                </c:pt>
                <c:pt idx="406">
                  <c:v>57</c:v>
                </c:pt>
                <c:pt idx="407">
                  <c:v>22</c:v>
                </c:pt>
                <c:pt idx="408">
                  <c:v>32</c:v>
                </c:pt>
                <c:pt idx="409">
                  <c:v>25</c:v>
                </c:pt>
                <c:pt idx="410">
                  <c:v>48</c:v>
                </c:pt>
                <c:pt idx="411">
                  <c:v>18</c:v>
                </c:pt>
                <c:pt idx="412">
                  <c:v>47</c:v>
                </c:pt>
                <c:pt idx="413">
                  <c:v>28</c:v>
                </c:pt>
                <c:pt idx="414">
                  <c:v>36</c:v>
                </c:pt>
                <c:pt idx="415">
                  <c:v>44</c:v>
                </c:pt>
                <c:pt idx="416">
                  <c:v>38</c:v>
                </c:pt>
                <c:pt idx="417">
                  <c:v>21</c:v>
                </c:pt>
                <c:pt idx="418">
                  <c:v>46</c:v>
                </c:pt>
                <c:pt idx="419">
                  <c:v>58</c:v>
                </c:pt>
                <c:pt idx="420">
                  <c:v>20</c:v>
                </c:pt>
                <c:pt idx="421">
                  <c:v>18</c:v>
                </c:pt>
                <c:pt idx="422">
                  <c:v>28</c:v>
                </c:pt>
                <c:pt idx="423">
                  <c:v>33</c:v>
                </c:pt>
                <c:pt idx="424">
                  <c:v>19</c:v>
                </c:pt>
                <c:pt idx="425">
                  <c:v>25</c:v>
                </c:pt>
              </c:numCache>
            </c:numRef>
          </c:xVal>
          <c:yVal>
            <c:numRef>
              <c:f>Niepalący!$L$3:$L$428</c:f>
              <c:numCache>
                <c:formatCode>General</c:formatCode>
                <c:ptCount val="426"/>
                <c:pt idx="0">
                  <c:v>3030.0586559247859</c:v>
                </c:pt>
                <c:pt idx="1">
                  <c:v>6853.404139321734</c:v>
                </c:pt>
                <c:pt idx="2">
                  <c:v>6016.8381266966226</c:v>
                </c:pt>
                <c:pt idx="3">
                  <c:v>5878.4355182105337</c:v>
                </c:pt>
                <c:pt idx="4">
                  <c:v>5562.9273640019765</c:v>
                </c:pt>
                <c:pt idx="5">
                  <c:v>10186.394927601448</c:v>
                </c:pt>
                <c:pt idx="6">
                  <c:v>9055.6637437723257</c:v>
                </c:pt>
                <c:pt idx="7">
                  <c:v>8455.4456633596928</c:v>
                </c:pt>
                <c:pt idx="8">
                  <c:v>12983.246719687744</c:v>
                </c:pt>
                <c:pt idx="9">
                  <c:v>4037.2084595083443</c:v>
                </c:pt>
                <c:pt idx="10">
                  <c:v>3681.1192784285254</c:v>
                </c:pt>
                <c:pt idx="11">
                  <c:v>12225.817557869545</c:v>
                </c:pt>
                <c:pt idx="12">
                  <c:v>3111.517506017015</c:v>
                </c:pt>
                <c:pt idx="13">
                  <c:v>11670.66562064312</c:v>
                </c:pt>
                <c:pt idx="14">
                  <c:v>3480.4376858251258</c:v>
                </c:pt>
                <c:pt idx="15">
                  <c:v>12234.943769565389</c:v>
                </c:pt>
                <c:pt idx="16">
                  <c:v>13176.513265288271</c:v>
                </c:pt>
                <c:pt idx="17">
                  <c:v>6073.7011590885168</c:v>
                </c:pt>
                <c:pt idx="18">
                  <c:v>2396.3777992940595</c:v>
                </c:pt>
                <c:pt idx="19">
                  <c:v>8421.1273047951127</c:v>
                </c:pt>
                <c:pt idx="20">
                  <c:v>14683.048910979744</c:v>
                </c:pt>
                <c:pt idx="21">
                  <c:v>13698.288625236542</c:v>
                </c:pt>
                <c:pt idx="22">
                  <c:v>13115.974123270329</c:v>
                </c:pt>
                <c:pt idx="23">
                  <c:v>3997.569213923513</c:v>
                </c:pt>
                <c:pt idx="24">
                  <c:v>2248.3620533520921</c:v>
                </c:pt>
                <c:pt idx="25">
                  <c:v>5747.3897788355234</c:v>
                </c:pt>
                <c:pt idx="26">
                  <c:v>13797.631242134008</c:v>
                </c:pt>
                <c:pt idx="27">
                  <c:v>2392.1833500325874</c:v>
                </c:pt>
                <c:pt idx="28">
                  <c:v>15550.194344792606</c:v>
                </c:pt>
                <c:pt idx="29">
                  <c:v>4189.9658384743543</c:v>
                </c:pt>
                <c:pt idx="30">
                  <c:v>3788.6258577359749</c:v>
                </c:pt>
                <c:pt idx="31">
                  <c:v>7049.888546194672</c:v>
                </c:pt>
                <c:pt idx="32">
                  <c:v>8685.6664383320094</c:v>
                </c:pt>
                <c:pt idx="33">
                  <c:v>8473.8882161617112</c:v>
                </c:pt>
                <c:pt idx="34">
                  <c:v>8208.5714898113038</c:v>
                </c:pt>
                <c:pt idx="35">
                  <c:v>11922.097427101451</c:v>
                </c:pt>
                <c:pt idx="36">
                  <c:v>3763.0821294529792</c:v>
                </c:pt>
                <c:pt idx="37">
                  <c:v>4967.1916634353011</c:v>
                </c:pt>
                <c:pt idx="38">
                  <c:v>12958.339766934503</c:v>
                </c:pt>
                <c:pt idx="39">
                  <c:v>2425.3725343693968</c:v>
                </c:pt>
                <c:pt idx="40">
                  <c:v>4434.7745294465221</c:v>
                </c:pt>
                <c:pt idx="41">
                  <c:v>9841.1485958484209</c:v>
                </c:pt>
                <c:pt idx="42">
                  <c:v>13865.334387383709</c:v>
                </c:pt>
                <c:pt idx="43">
                  <c:v>7830.715227717681</c:v>
                </c:pt>
                <c:pt idx="44">
                  <c:v>10583.283942369257</c:v>
                </c:pt>
                <c:pt idx="45">
                  <c:v>6738.4852494804009</c:v>
                </c:pt>
                <c:pt idx="46">
                  <c:v>14624.757171541381</c:v>
                </c:pt>
                <c:pt idx="47">
                  <c:v>5439.1674565802941</c:v>
                </c:pt>
                <c:pt idx="48">
                  <c:v>2553.3180252873308</c:v>
                </c:pt>
                <c:pt idx="49">
                  <c:v>14771.076091493578</c:v>
                </c:pt>
                <c:pt idx="50">
                  <c:v>8516.0826065517886</c:v>
                </c:pt>
                <c:pt idx="51">
                  <c:v>8063.8802720811236</c:v>
                </c:pt>
                <c:pt idx="52">
                  <c:v>8815.1787171111737</c:v>
                </c:pt>
                <c:pt idx="53">
                  <c:v>13155.428712382809</c:v>
                </c:pt>
                <c:pt idx="54">
                  <c:v>13228.896654303197</c:v>
                </c:pt>
                <c:pt idx="55">
                  <c:v>10199.896852203872</c:v>
                </c:pt>
                <c:pt idx="56">
                  <c:v>12371.159889832681</c:v>
                </c:pt>
                <c:pt idx="57">
                  <c:v>5764.4672754208514</c:v>
                </c:pt>
                <c:pt idx="58">
                  <c:v>3190.9888630659989</c:v>
                </c:pt>
                <c:pt idx="59">
                  <c:v>3528.0767053470208</c:v>
                </c:pt>
                <c:pt idx="60">
                  <c:v>8258.3710566145855</c:v>
                </c:pt>
                <c:pt idx="61">
                  <c:v>6224.6523086563893</c:v>
                </c:pt>
                <c:pt idx="62">
                  <c:v>9382.7499803698392</c:v>
                </c:pt>
                <c:pt idx="63">
                  <c:v>12765.986158493259</c:v>
                </c:pt>
                <c:pt idx="64">
                  <c:v>11985.874242032984</c:v>
                </c:pt>
                <c:pt idx="65">
                  <c:v>9438.0660365416825</c:v>
                </c:pt>
                <c:pt idx="66">
                  <c:v>11725.883875640809</c:v>
                </c:pt>
                <c:pt idx="67">
                  <c:v>3266.2801095567106</c:v>
                </c:pt>
                <c:pt idx="68">
                  <c:v>11812.68068792548</c:v>
                </c:pt>
                <c:pt idx="69">
                  <c:v>8037.7545533329285</c:v>
                </c:pt>
                <c:pt idx="70">
                  <c:v>5661.3336725509926</c:v>
                </c:pt>
                <c:pt idx="71">
                  <c:v>13462.571172536844</c:v>
                </c:pt>
                <c:pt idx="72">
                  <c:v>11940.730109313799</c:v>
                </c:pt>
                <c:pt idx="73">
                  <c:v>8232.4183921045296</c:v>
                </c:pt>
                <c:pt idx="74">
                  <c:v>5301.7962211478216</c:v>
                </c:pt>
                <c:pt idx="75">
                  <c:v>2320.6112292775224</c:v>
                </c:pt>
                <c:pt idx="76">
                  <c:v>7003.7678254864277</c:v>
                </c:pt>
                <c:pt idx="77">
                  <c:v>3183.7666819424458</c:v>
                </c:pt>
                <c:pt idx="78">
                  <c:v>5661.431473725148</c:v>
                </c:pt>
                <c:pt idx="79">
                  <c:v>5093.1407955447685</c:v>
                </c:pt>
                <c:pt idx="80">
                  <c:v>12236.467541317019</c:v>
                </c:pt>
                <c:pt idx="81">
                  <c:v>13057.50932959383</c:v>
                </c:pt>
                <c:pt idx="82">
                  <c:v>7193.9779618184721</c:v>
                </c:pt>
                <c:pt idx="83">
                  <c:v>3194.6013218622702</c:v>
                </c:pt>
                <c:pt idx="84">
                  <c:v>12977.669315958394</c:v>
                </c:pt>
                <c:pt idx="85">
                  <c:v>13035.627372233681</c:v>
                </c:pt>
                <c:pt idx="86">
                  <c:v>12913.112171744364</c:v>
                </c:pt>
                <c:pt idx="87">
                  <c:v>10194.651218247604</c:v>
                </c:pt>
                <c:pt idx="88">
                  <c:v>8332.622064286461</c:v>
                </c:pt>
                <c:pt idx="89">
                  <c:v>10384.32238022405</c:v>
                </c:pt>
                <c:pt idx="90">
                  <c:v>2199.5938596024262</c:v>
                </c:pt>
                <c:pt idx="91">
                  <c:v>2810.5515152297194</c:v>
                </c:pt>
                <c:pt idx="92">
                  <c:v>11731.143848300277</c:v>
                </c:pt>
                <c:pt idx="93">
                  <c:v>4341.7841726229235</c:v>
                </c:pt>
                <c:pt idx="94">
                  <c:v>11156.576163110014</c:v>
                </c:pt>
                <c:pt idx="95">
                  <c:v>8803.8462055553537</c:v>
                </c:pt>
                <c:pt idx="96">
                  <c:v>12740.082806109782</c:v>
                </c:pt>
                <c:pt idx="97">
                  <c:v>13166.805063127224</c:v>
                </c:pt>
                <c:pt idx="98">
                  <c:v>12663.774525268653</c:v>
                </c:pt>
                <c:pt idx="99">
                  <c:v>2489.7197375319188</c:v>
                </c:pt>
                <c:pt idx="100">
                  <c:v>2806.9390564334476</c:v>
                </c:pt>
                <c:pt idx="101">
                  <c:v>3304.5795835040117</c:v>
                </c:pt>
                <c:pt idx="102">
                  <c:v>2652.1853186589724</c:v>
                </c:pt>
                <c:pt idx="103">
                  <c:v>3249.9173780341134</c:v>
                </c:pt>
                <c:pt idx="104">
                  <c:v>13483.485407673154</c:v>
                </c:pt>
                <c:pt idx="105">
                  <c:v>3455.7324647164251</c:v>
                </c:pt>
                <c:pt idx="106">
                  <c:v>7547.1372122103667</c:v>
                </c:pt>
                <c:pt idx="107">
                  <c:v>5052.1822463218368</c:v>
                </c:pt>
                <c:pt idx="108">
                  <c:v>6407.1792790422569</c:v>
                </c:pt>
                <c:pt idx="109">
                  <c:v>7220.0571049090831</c:v>
                </c:pt>
                <c:pt idx="110">
                  <c:v>11546.998041457613</c:v>
                </c:pt>
                <c:pt idx="111">
                  <c:v>12052.909197877536</c:v>
                </c:pt>
                <c:pt idx="112">
                  <c:v>3183.7666819424458</c:v>
                </c:pt>
                <c:pt idx="113">
                  <c:v>7195.5017335701041</c:v>
                </c:pt>
                <c:pt idx="114">
                  <c:v>9986.9464396962012</c:v>
                </c:pt>
                <c:pt idx="115">
                  <c:v>7955.4428573632031</c:v>
                </c:pt>
                <c:pt idx="116">
                  <c:v>8499.8265419685667</c:v>
                </c:pt>
                <c:pt idx="117">
                  <c:v>9150.4234431806908</c:v>
                </c:pt>
                <c:pt idx="118">
                  <c:v>12382.872660209159</c:v>
                </c:pt>
                <c:pt idx="119">
                  <c:v>12349.974799284077</c:v>
                </c:pt>
                <c:pt idx="120">
                  <c:v>7175.8376783041394</c:v>
                </c:pt>
                <c:pt idx="121">
                  <c:v>7171.9229502201833</c:v>
                </c:pt>
                <c:pt idx="122">
                  <c:v>12262.725211583751</c:v>
                </c:pt>
                <c:pt idx="123">
                  <c:v>6162.9060028777039</c:v>
                </c:pt>
                <c:pt idx="124">
                  <c:v>7879.581222641501</c:v>
                </c:pt>
                <c:pt idx="125">
                  <c:v>3248.886004980498</c:v>
                </c:pt>
                <c:pt idx="126">
                  <c:v>6329.6092160965736</c:v>
                </c:pt>
                <c:pt idx="127">
                  <c:v>14047.841546128395</c:v>
                </c:pt>
                <c:pt idx="128">
                  <c:v>10254.161723680918</c:v>
                </c:pt>
                <c:pt idx="129">
                  <c:v>2051.4830489552937</c:v>
                </c:pt>
                <c:pt idx="130">
                  <c:v>7398.3698143922993</c:v>
                </c:pt>
                <c:pt idx="131">
                  <c:v>3916.8681450036138</c:v>
                </c:pt>
                <c:pt idx="132">
                  <c:v>8673.3223653637542</c:v>
                </c:pt>
                <c:pt idx="133">
                  <c:v>12152.240212540793</c:v>
                </c:pt>
                <c:pt idx="134">
                  <c:v>10740.03130248321</c:v>
                </c:pt>
                <c:pt idx="135">
                  <c:v>10181.848896925714</c:v>
                </c:pt>
                <c:pt idx="136">
                  <c:v>12524.012333503855</c:v>
                </c:pt>
                <c:pt idx="137">
                  <c:v>2475.8518928120329</c:v>
                </c:pt>
                <c:pt idx="138">
                  <c:v>5070.4401426515033</c:v>
                </c:pt>
                <c:pt idx="139">
                  <c:v>8901.1637862379557</c:v>
                </c:pt>
                <c:pt idx="140">
                  <c:v>10262.449428202468</c:v>
                </c:pt>
                <c:pt idx="141">
                  <c:v>5643.2741150386255</c:v>
                </c:pt>
                <c:pt idx="142">
                  <c:v>7325.0920018822426</c:v>
                </c:pt>
                <c:pt idx="143">
                  <c:v>8883.7812838959544</c:v>
                </c:pt>
                <c:pt idx="144">
                  <c:v>6452.335013995651</c:v>
                </c:pt>
                <c:pt idx="145">
                  <c:v>13347.99839117179</c:v>
                </c:pt>
                <c:pt idx="146">
                  <c:v>6850.7109137017223</c:v>
                </c:pt>
                <c:pt idx="147">
                  <c:v>4028.0822478125006</c:v>
                </c:pt>
                <c:pt idx="148">
                  <c:v>12614.421604584797</c:v>
                </c:pt>
                <c:pt idx="149">
                  <c:v>2402.6520698349523</c:v>
                </c:pt>
                <c:pt idx="150">
                  <c:v>2585.449895633114</c:v>
                </c:pt>
                <c:pt idx="151">
                  <c:v>7743.6188826143143</c:v>
                </c:pt>
                <c:pt idx="152">
                  <c:v>10478.519900808395</c:v>
                </c:pt>
                <c:pt idx="153">
                  <c:v>10532.868234756395</c:v>
                </c:pt>
                <c:pt idx="154">
                  <c:v>14262.96137168267</c:v>
                </c:pt>
                <c:pt idx="155">
                  <c:v>2614.3495660032863</c:v>
                </c:pt>
                <c:pt idx="156">
                  <c:v>10675.004307681329</c:v>
                </c:pt>
                <c:pt idx="157">
                  <c:v>12948.928361123164</c:v>
                </c:pt>
                <c:pt idx="158">
                  <c:v>9334.6356373221188</c:v>
                </c:pt>
                <c:pt idx="159">
                  <c:v>5495.1605679225031</c:v>
                </c:pt>
                <c:pt idx="160">
                  <c:v>12738.086447301315</c:v>
                </c:pt>
                <c:pt idx="161">
                  <c:v>13863.986406339207</c:v>
                </c:pt>
                <c:pt idx="162">
                  <c:v>8799.6606220591038</c:v>
                </c:pt>
                <c:pt idx="163">
                  <c:v>3527.0337300591955</c:v>
                </c:pt>
                <c:pt idx="164">
                  <c:v>10522.646999177163</c:v>
                </c:pt>
                <c:pt idx="165">
                  <c:v>5104.6607000419281</c:v>
                </c:pt>
                <c:pt idx="166">
                  <c:v>6989.1278608910116</c:v>
                </c:pt>
                <c:pt idx="167">
                  <c:v>10522.249665184314</c:v>
                </c:pt>
                <c:pt idx="168">
                  <c:v>9616.8998221293132</c:v>
                </c:pt>
                <c:pt idx="169">
                  <c:v>11207.043919318439</c:v>
                </c:pt>
                <c:pt idx="170">
                  <c:v>4489.5031222151856</c:v>
                </c:pt>
                <c:pt idx="171">
                  <c:v>5003.3189878670064</c:v>
                </c:pt>
                <c:pt idx="172">
                  <c:v>3724.1719876340776</c:v>
                </c:pt>
                <c:pt idx="173">
                  <c:v>7121.6480598910775</c:v>
                </c:pt>
                <c:pt idx="174">
                  <c:v>11333.479977187944</c:v>
                </c:pt>
                <c:pt idx="175">
                  <c:v>7834.8057465087668</c:v>
                </c:pt>
                <c:pt idx="176">
                  <c:v>13776.938550283421</c:v>
                </c:pt>
                <c:pt idx="177">
                  <c:v>5029.7442394338977</c:v>
                </c:pt>
                <c:pt idx="178">
                  <c:v>12777.169643358357</c:v>
                </c:pt>
                <c:pt idx="179">
                  <c:v>8873.0389722123036</c:v>
                </c:pt>
                <c:pt idx="180">
                  <c:v>10930.434304694576</c:v>
                </c:pt>
                <c:pt idx="181">
                  <c:v>9215.5455026877316</c:v>
                </c:pt>
                <c:pt idx="182">
                  <c:v>14685.140334493375</c:v>
                </c:pt>
                <c:pt idx="183">
                  <c:v>2342.2743798209417</c:v>
                </c:pt>
                <c:pt idx="184">
                  <c:v>13398.955809609244</c:v>
                </c:pt>
                <c:pt idx="185">
                  <c:v>8865.9118557939146</c:v>
                </c:pt>
                <c:pt idx="186">
                  <c:v>2256.2524238807905</c:v>
                </c:pt>
                <c:pt idx="187">
                  <c:v>7083.3513224127655</c:v>
                </c:pt>
                <c:pt idx="188">
                  <c:v>9762.6196764441192</c:v>
                </c:pt>
                <c:pt idx="189">
                  <c:v>6645.9558774794268</c:v>
                </c:pt>
                <c:pt idx="190">
                  <c:v>12362.416673426487</c:v>
                </c:pt>
                <c:pt idx="191">
                  <c:v>9966.8241360766042</c:v>
                </c:pt>
                <c:pt idx="192">
                  <c:v>11527.875697016239</c:v>
                </c:pt>
                <c:pt idx="193">
                  <c:v>13215.584859111103</c:v>
                </c:pt>
                <c:pt idx="194">
                  <c:v>3964.6856917016289</c:v>
                </c:pt>
                <c:pt idx="195">
                  <c:v>3041.1696241948853</c:v>
                </c:pt>
                <c:pt idx="196">
                  <c:v>5752.7743166855516</c:v>
                </c:pt>
                <c:pt idx="197">
                  <c:v>6546.2616791677001</c:v>
                </c:pt>
                <c:pt idx="198">
                  <c:v>13615.043357387358</c:v>
                </c:pt>
                <c:pt idx="199">
                  <c:v>7627.55647984201</c:v>
                </c:pt>
                <c:pt idx="200">
                  <c:v>13213.706113117969</c:v>
                </c:pt>
                <c:pt idx="201">
                  <c:v>12459.463398696793</c:v>
                </c:pt>
                <c:pt idx="202">
                  <c:v>13344.79760507157</c:v>
                </c:pt>
                <c:pt idx="203">
                  <c:v>14771.934410309055</c:v>
                </c:pt>
                <c:pt idx="204">
                  <c:v>9868.9854792895894</c:v>
                </c:pt>
                <c:pt idx="205">
                  <c:v>10809.319133845322</c:v>
                </c:pt>
                <c:pt idx="206">
                  <c:v>2946.4017153795508</c:v>
                </c:pt>
                <c:pt idx="207">
                  <c:v>9615.9491750776615</c:v>
                </c:pt>
                <c:pt idx="208">
                  <c:v>11095.832552978542</c:v>
                </c:pt>
                <c:pt idx="209">
                  <c:v>4062.4956710822453</c:v>
                </c:pt>
                <c:pt idx="210">
                  <c:v>10952.109057472204</c:v>
                </c:pt>
                <c:pt idx="211">
                  <c:v>3675.7060631720974</c:v>
                </c:pt>
                <c:pt idx="212">
                  <c:v>3233.2810546302317</c:v>
                </c:pt>
                <c:pt idx="213">
                  <c:v>14120.476453812467</c:v>
                </c:pt>
                <c:pt idx="214">
                  <c:v>11239.558784953873</c:v>
                </c:pt>
                <c:pt idx="215">
                  <c:v>5983.2946244765635</c:v>
                </c:pt>
                <c:pt idx="216">
                  <c:v>12468.794078506166</c:v>
                </c:pt>
                <c:pt idx="217">
                  <c:v>11038.695928705363</c:v>
                </c:pt>
                <c:pt idx="218">
                  <c:v>10056.726669756332</c:v>
                </c:pt>
                <c:pt idx="219">
                  <c:v>11104.509382085975</c:v>
                </c:pt>
                <c:pt idx="220">
                  <c:v>13757.894195375022</c:v>
                </c:pt>
                <c:pt idx="221">
                  <c:v>12867.299193261782</c:v>
                </c:pt>
                <c:pt idx="222">
                  <c:v>4941.1439342200802</c:v>
                </c:pt>
                <c:pt idx="223">
                  <c:v>5765.4179224725012</c:v>
                </c:pt>
                <c:pt idx="224">
                  <c:v>3319.2195480994278</c:v>
                </c:pt>
                <c:pt idx="225">
                  <c:v>5968.1013468223464</c:v>
                </c:pt>
                <c:pt idx="226">
                  <c:v>2185.14402441734</c:v>
                </c:pt>
                <c:pt idx="227">
                  <c:v>10611.310955220753</c:v>
                </c:pt>
                <c:pt idx="228">
                  <c:v>8796.2437656111397</c:v>
                </c:pt>
                <c:pt idx="229">
                  <c:v>13461.807918426533</c:v>
                </c:pt>
                <c:pt idx="230">
                  <c:v>6213.4490121501149</c:v>
                </c:pt>
                <c:pt idx="231">
                  <c:v>13726.93177889762</c:v>
                </c:pt>
                <c:pt idx="232">
                  <c:v>6475.8159961714155</c:v>
                </c:pt>
                <c:pt idx="233">
                  <c:v>6108.8778364685704</c:v>
                </c:pt>
                <c:pt idx="234">
                  <c:v>6091.3831942492143</c:v>
                </c:pt>
                <c:pt idx="235">
                  <c:v>12643.223473780816</c:v>
                </c:pt>
                <c:pt idx="236">
                  <c:v>9540.0875403559603</c:v>
                </c:pt>
                <c:pt idx="237">
                  <c:v>10439.621361223701</c:v>
                </c:pt>
                <c:pt idx="238">
                  <c:v>2473.463672948697</c:v>
                </c:pt>
                <c:pt idx="239">
                  <c:v>10359.873675824443</c:v>
                </c:pt>
                <c:pt idx="240">
                  <c:v>11077.672457823031</c:v>
                </c:pt>
                <c:pt idx="241">
                  <c:v>10546.188895713711</c:v>
                </c:pt>
                <c:pt idx="242">
                  <c:v>11580.256349562178</c:v>
                </c:pt>
                <c:pt idx="243">
                  <c:v>8924.6447684137202</c:v>
                </c:pt>
                <c:pt idx="244">
                  <c:v>6679.1450618162362</c:v>
                </c:pt>
                <c:pt idx="245">
                  <c:v>6961.36896698282</c:v>
                </c:pt>
                <c:pt idx="246">
                  <c:v>6917.8607458926217</c:v>
                </c:pt>
                <c:pt idx="247">
                  <c:v>12503.014635896592</c:v>
                </c:pt>
                <c:pt idx="248">
                  <c:v>5079.0712191803432</c:v>
                </c:pt>
                <c:pt idx="249">
                  <c:v>8664.1934171989215</c:v>
                </c:pt>
                <c:pt idx="250">
                  <c:v>5131.5496729004353</c:v>
                </c:pt>
                <c:pt idx="251">
                  <c:v>11143.267104386909</c:v>
                </c:pt>
                <c:pt idx="252">
                  <c:v>13340.203085348256</c:v>
                </c:pt>
                <c:pt idx="253">
                  <c:v>12016.009753570301</c:v>
                </c:pt>
                <c:pt idx="254">
                  <c:v>10102.277002233586</c:v>
                </c:pt>
                <c:pt idx="255">
                  <c:v>14171.128866493242</c:v>
                </c:pt>
                <c:pt idx="256">
                  <c:v>12981.345425584443</c:v>
                </c:pt>
                <c:pt idx="257">
                  <c:v>14167.329014755629</c:v>
                </c:pt>
                <c:pt idx="258">
                  <c:v>10077.640904892642</c:v>
                </c:pt>
                <c:pt idx="259">
                  <c:v>3807.6387987689827</c:v>
                </c:pt>
                <c:pt idx="260">
                  <c:v>13574.335851935539</c:v>
                </c:pt>
                <c:pt idx="261">
                  <c:v>13015.758848854188</c:v>
                </c:pt>
                <c:pt idx="262">
                  <c:v>13958.385658568091</c:v>
                </c:pt>
                <c:pt idx="263">
                  <c:v>13026.356783706095</c:v>
                </c:pt>
                <c:pt idx="264">
                  <c:v>8317.1408560477612</c:v>
                </c:pt>
                <c:pt idx="265">
                  <c:v>7544.7721968154501</c:v>
                </c:pt>
                <c:pt idx="266">
                  <c:v>10184.588698203312</c:v>
                </c:pt>
                <c:pt idx="267">
                  <c:v>7561.3941815161315</c:v>
                </c:pt>
                <c:pt idx="268">
                  <c:v>2533.0692430871768</c:v>
                </c:pt>
                <c:pt idx="269">
                  <c:v>12165.249738445204</c:v>
                </c:pt>
                <c:pt idx="270">
                  <c:v>10420.608420190692</c:v>
                </c:pt>
                <c:pt idx="271">
                  <c:v>5344.3852090617602</c:v>
                </c:pt>
                <c:pt idx="272">
                  <c:v>6255.2604072505428</c:v>
                </c:pt>
                <c:pt idx="273">
                  <c:v>2475.8518928120329</c:v>
                </c:pt>
                <c:pt idx="274">
                  <c:v>9435.404224797061</c:v>
                </c:pt>
                <c:pt idx="275">
                  <c:v>11664.990415739619</c:v>
                </c:pt>
                <c:pt idx="276">
                  <c:v>11653.475984180439</c:v>
                </c:pt>
                <c:pt idx="277">
                  <c:v>3823.9064655864158</c:v>
                </c:pt>
                <c:pt idx="278">
                  <c:v>2143.3155541447227</c:v>
                </c:pt>
                <c:pt idx="279">
                  <c:v>11316.29034072526</c:v>
                </c:pt>
                <c:pt idx="280">
                  <c:v>7316.6141679503653</c:v>
                </c:pt>
                <c:pt idx="281">
                  <c:v>3657.3558386062546</c:v>
                </c:pt>
                <c:pt idx="282">
                  <c:v>4211.5626017190079</c:v>
                </c:pt>
                <c:pt idx="283">
                  <c:v>10903.243062548381</c:v>
                </c:pt>
                <c:pt idx="284">
                  <c:v>14002.705622816182</c:v>
                </c:pt>
                <c:pt idx="285">
                  <c:v>9642.3655608793306</c:v>
                </c:pt>
                <c:pt idx="286">
                  <c:v>10287.641575071204</c:v>
                </c:pt>
                <c:pt idx="287">
                  <c:v>4245.8952989867867</c:v>
                </c:pt>
                <c:pt idx="288">
                  <c:v>13148.742769145865</c:v>
                </c:pt>
                <c:pt idx="289">
                  <c:v>12147.187444463847</c:v>
                </c:pt>
                <c:pt idx="290">
                  <c:v>9157.746161947387</c:v>
                </c:pt>
                <c:pt idx="291">
                  <c:v>2893.3528734284691</c:v>
                </c:pt>
                <c:pt idx="292">
                  <c:v>16007.622501578358</c:v>
                </c:pt>
                <c:pt idx="293">
                  <c:v>14241.66961419469</c:v>
                </c:pt>
                <c:pt idx="294">
                  <c:v>11840.341780659517</c:v>
                </c:pt>
                <c:pt idx="295">
                  <c:v>8200.6954579858066</c:v>
                </c:pt>
                <c:pt idx="296">
                  <c:v>10099.793717665085</c:v>
                </c:pt>
                <c:pt idx="297">
                  <c:v>2657.8892009688748</c:v>
                </c:pt>
                <c:pt idx="298">
                  <c:v>12722.792632003955</c:v>
                </c:pt>
                <c:pt idx="299">
                  <c:v>11696.050633391174</c:v>
                </c:pt>
                <c:pt idx="300">
                  <c:v>4224.3792617440986</c:v>
                </c:pt>
                <c:pt idx="301">
                  <c:v>5777.1279563799908</c:v>
                </c:pt>
                <c:pt idx="302">
                  <c:v>12659.418624003249</c:v>
                </c:pt>
                <c:pt idx="303">
                  <c:v>2715.498412298889</c:v>
                </c:pt>
                <c:pt idx="304">
                  <c:v>10660.079148970419</c:v>
                </c:pt>
                <c:pt idx="305">
                  <c:v>10914.080438937195</c:v>
                </c:pt>
                <c:pt idx="306">
                  <c:v>10804.675301995438</c:v>
                </c:pt>
                <c:pt idx="307">
                  <c:v>9288.1489964964148</c:v>
                </c:pt>
                <c:pt idx="308">
                  <c:v>10717.135047241634</c:v>
                </c:pt>
                <c:pt idx="309">
                  <c:v>3105.2404990071327</c:v>
                </c:pt>
                <c:pt idx="310">
                  <c:v>15281.823945642707</c:v>
                </c:pt>
                <c:pt idx="311">
                  <c:v>2473.7604692984023</c:v>
                </c:pt>
                <c:pt idx="312">
                  <c:v>10581.351234390566</c:v>
                </c:pt>
                <c:pt idx="313">
                  <c:v>10709.904656711113</c:v>
                </c:pt>
                <c:pt idx="314">
                  <c:v>14141.944002007574</c:v>
                </c:pt>
                <c:pt idx="315">
                  <c:v>12212.052987261792</c:v>
                </c:pt>
                <c:pt idx="316">
                  <c:v>5461.3982588857134</c:v>
                </c:pt>
                <c:pt idx="317">
                  <c:v>12455.119099665601</c:v>
                </c:pt>
                <c:pt idx="318">
                  <c:v>6047.3538970546006</c:v>
                </c:pt>
                <c:pt idx="319">
                  <c:v>10255.115107201562</c:v>
                </c:pt>
                <c:pt idx="320">
                  <c:v>9185.6055934987235</c:v>
                </c:pt>
                <c:pt idx="321">
                  <c:v>6540.2555275701125</c:v>
                </c:pt>
                <c:pt idx="322">
                  <c:v>2336.1902386903789</c:v>
                </c:pt>
                <c:pt idx="323">
                  <c:v>7192.8740721698614</c:v>
                </c:pt>
                <c:pt idx="324">
                  <c:v>2672.1489067436305</c:v>
                </c:pt>
                <c:pt idx="325">
                  <c:v>9460.8008397793255</c:v>
                </c:pt>
                <c:pt idx="326">
                  <c:v>11093.833457701086</c:v>
                </c:pt>
                <c:pt idx="327">
                  <c:v>14899.684298878678</c:v>
                </c:pt>
                <c:pt idx="328">
                  <c:v>4120.2950118225899</c:v>
                </c:pt>
                <c:pt idx="329">
                  <c:v>11276.363164555944</c:v>
                </c:pt>
                <c:pt idx="330">
                  <c:v>12316.819765291648</c:v>
                </c:pt>
                <c:pt idx="331">
                  <c:v>8022.5298618033212</c:v>
                </c:pt>
                <c:pt idx="332">
                  <c:v>2302.5489352961649</c:v>
                </c:pt>
                <c:pt idx="333">
                  <c:v>3475.1167988048728</c:v>
                </c:pt>
                <c:pt idx="334">
                  <c:v>6548.1629732710007</c:v>
                </c:pt>
                <c:pt idx="335">
                  <c:v>2633.1723776259641</c:v>
                </c:pt>
                <c:pt idx="336">
                  <c:v>6226.5563392286804</c:v>
                </c:pt>
                <c:pt idx="337">
                  <c:v>8398.8650886143041</c:v>
                </c:pt>
                <c:pt idx="338">
                  <c:v>13071.847024901561</c:v>
                </c:pt>
                <c:pt idx="339">
                  <c:v>6257.164437822833</c:v>
                </c:pt>
                <c:pt idx="340">
                  <c:v>15041.33618251257</c:v>
                </c:pt>
                <c:pt idx="341">
                  <c:v>3374.547206505481</c:v>
                </c:pt>
                <c:pt idx="342">
                  <c:v>8566.1037166407914</c:v>
                </c:pt>
                <c:pt idx="343">
                  <c:v>14534.122797626735</c:v>
                </c:pt>
                <c:pt idx="344">
                  <c:v>4354.4277784098731</c:v>
                </c:pt>
                <c:pt idx="345">
                  <c:v>6334.8323019426707</c:v>
                </c:pt>
                <c:pt idx="346">
                  <c:v>2565.7831038981608</c:v>
                </c:pt>
                <c:pt idx="347">
                  <c:v>13570.452537726977</c:v>
                </c:pt>
                <c:pt idx="348">
                  <c:v>9284.1678811136935</c:v>
                </c:pt>
                <c:pt idx="349">
                  <c:v>13055.495895613174</c:v>
                </c:pt>
                <c:pt idx="350">
                  <c:v>11956.404183431821</c:v>
                </c:pt>
                <c:pt idx="351">
                  <c:v>7938.5849906736012</c:v>
                </c:pt>
                <c:pt idx="352">
                  <c:v>7470.6189903177301</c:v>
                </c:pt>
                <c:pt idx="353">
                  <c:v>10242.597979995164</c:v>
                </c:pt>
                <c:pt idx="354">
                  <c:v>5916.4641367455406</c:v>
                </c:pt>
                <c:pt idx="355">
                  <c:v>3727.7844464303489</c:v>
                </c:pt>
                <c:pt idx="356">
                  <c:v>2825.0013504148051</c:v>
                </c:pt>
                <c:pt idx="357">
                  <c:v>7493.924181786364</c:v>
                </c:pt>
                <c:pt idx="358">
                  <c:v>12947.228798664404</c:v>
                </c:pt>
                <c:pt idx="359">
                  <c:v>13065.875023648352</c:v>
                </c:pt>
                <c:pt idx="360">
                  <c:v>12304.329402101657</c:v>
                </c:pt>
                <c:pt idx="361">
                  <c:v>12221.634710842283</c:v>
                </c:pt>
                <c:pt idx="362">
                  <c:v>5874.9208605884178</c:v>
                </c:pt>
                <c:pt idx="363">
                  <c:v>9130.4653280340135</c:v>
                </c:pt>
                <c:pt idx="364">
                  <c:v>10414.904537880791</c:v>
                </c:pt>
                <c:pt idx="365">
                  <c:v>8726.7343909633073</c:v>
                </c:pt>
                <c:pt idx="366">
                  <c:v>6982.1997396481738</c:v>
                </c:pt>
                <c:pt idx="367">
                  <c:v>8463.7997551800072</c:v>
                </c:pt>
                <c:pt idx="368">
                  <c:v>9874.228376776864</c:v>
                </c:pt>
                <c:pt idx="369">
                  <c:v>12123.337805701631</c:v>
                </c:pt>
                <c:pt idx="370">
                  <c:v>12556.524462670299</c:v>
                </c:pt>
                <c:pt idx="371">
                  <c:v>13344.78600283736</c:v>
                </c:pt>
                <c:pt idx="372">
                  <c:v>12423.338810734078</c:v>
                </c:pt>
                <c:pt idx="373">
                  <c:v>10463.879936212979</c:v>
                </c:pt>
                <c:pt idx="374">
                  <c:v>4385.1336781781811</c:v>
                </c:pt>
                <c:pt idx="375">
                  <c:v>13671.195184264505</c:v>
                </c:pt>
                <c:pt idx="376">
                  <c:v>12516.787415911313</c:v>
                </c:pt>
                <c:pt idx="377">
                  <c:v>8959.9335856711295</c:v>
                </c:pt>
                <c:pt idx="378">
                  <c:v>4979.659478515121</c:v>
                </c:pt>
                <c:pt idx="379">
                  <c:v>5095.7273542254043</c:v>
                </c:pt>
                <c:pt idx="380">
                  <c:v>4935.6301813205073</c:v>
                </c:pt>
                <c:pt idx="381">
                  <c:v>2381.7378346986434</c:v>
                </c:pt>
                <c:pt idx="382">
                  <c:v>7967.9018066778026</c:v>
                </c:pt>
                <c:pt idx="383">
                  <c:v>11063.337498984291</c:v>
                </c:pt>
                <c:pt idx="384">
                  <c:v>8703.950275599087</c:v>
                </c:pt>
                <c:pt idx="385">
                  <c:v>2505.1318220028652</c:v>
                </c:pt>
                <c:pt idx="386">
                  <c:v>2380.3002618869577</c:v>
                </c:pt>
                <c:pt idx="387">
                  <c:v>10492.701617050176</c:v>
                </c:pt>
                <c:pt idx="388">
                  <c:v>6367.9955453420707</c:v>
                </c:pt>
                <c:pt idx="389">
                  <c:v>8608.0074399773912</c:v>
                </c:pt>
                <c:pt idx="390">
                  <c:v>12801.335890111455</c:v>
                </c:pt>
                <c:pt idx="391">
                  <c:v>12122.675089234464</c:v>
                </c:pt>
                <c:pt idx="392">
                  <c:v>13849.853179145008</c:v>
                </c:pt>
                <c:pt idx="393">
                  <c:v>10886.212141620639</c:v>
                </c:pt>
                <c:pt idx="394">
                  <c:v>5719.4873311745869</c:v>
                </c:pt>
                <c:pt idx="395">
                  <c:v>5651.4469432138285</c:v>
                </c:pt>
                <c:pt idx="396">
                  <c:v>8804.8775786089718</c:v>
                </c:pt>
                <c:pt idx="397">
                  <c:v>9351.666558249859</c:v>
                </c:pt>
                <c:pt idx="398">
                  <c:v>11591.966383469666</c:v>
                </c:pt>
                <c:pt idx="399">
                  <c:v>11792.809428076996</c:v>
                </c:pt>
                <c:pt idx="400">
                  <c:v>2892.7824851974788</c:v>
                </c:pt>
                <c:pt idx="401">
                  <c:v>11097.560792843706</c:v>
                </c:pt>
                <c:pt idx="402">
                  <c:v>5079.2756872938735</c:v>
                </c:pt>
                <c:pt idx="403">
                  <c:v>4194.3504171461555</c:v>
                </c:pt>
                <c:pt idx="404">
                  <c:v>11828.210385211762</c:v>
                </c:pt>
                <c:pt idx="405">
                  <c:v>7261.6667683649721</c:v>
                </c:pt>
                <c:pt idx="406">
                  <c:v>12175.136467782368</c:v>
                </c:pt>
                <c:pt idx="407">
                  <c:v>3349.2599949315804</c:v>
                </c:pt>
                <c:pt idx="408">
                  <c:v>5894.6915827937564</c:v>
                </c:pt>
                <c:pt idx="409">
                  <c:v>5327.9560902403973</c:v>
                </c:pt>
                <c:pt idx="410">
                  <c:v>10055.96341564602</c:v>
                </c:pt>
                <c:pt idx="411">
                  <c:v>2958.9502564613358</c:v>
                </c:pt>
                <c:pt idx="412">
                  <c:v>9628.8492975737081</c:v>
                </c:pt>
                <c:pt idx="413">
                  <c:v>4634.8454541783203</c:v>
                </c:pt>
                <c:pt idx="414">
                  <c:v>7484.9621585634395</c:v>
                </c:pt>
                <c:pt idx="415">
                  <c:v>9691.5112769806692</c:v>
                </c:pt>
                <c:pt idx="416">
                  <c:v>8523.4053253184866</c:v>
                </c:pt>
                <c:pt idx="417">
                  <c:v>2956.7494295393399</c:v>
                </c:pt>
                <c:pt idx="418">
                  <c:v>11320.000600695688</c:v>
                </c:pt>
                <c:pt idx="419">
                  <c:v>12458.988075170968</c:v>
                </c:pt>
                <c:pt idx="420">
                  <c:v>3317.891378696107</c:v>
                </c:pt>
                <c:pt idx="421">
                  <c:v>2244.7495945558203</c:v>
                </c:pt>
                <c:pt idx="422">
                  <c:v>6090.0550248458931</c:v>
                </c:pt>
                <c:pt idx="423">
                  <c:v>7387.059850946649</c:v>
                </c:pt>
                <c:pt idx="424">
                  <c:v>3133.2873234998096</c:v>
                </c:pt>
                <c:pt idx="425">
                  <c:v>4574.1134462810605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8-4D0F-9FEB-00C8EB1C6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253296"/>
        <c:axId val="281550479"/>
      </c:scatterChart>
      <c:valAx>
        <c:axId val="111425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550479"/>
        <c:crosses val="autoZero"/>
        <c:crossBetween val="midCat"/>
      </c:valAx>
      <c:valAx>
        <c:axId val="28155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425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590549</xdr:colOff>
      <xdr:row>0</xdr:row>
      <xdr:rowOff>0</xdr:rowOff>
    </xdr:from>
    <xdr:to>
      <xdr:col>35</xdr:col>
      <xdr:colOff>495299</xdr:colOff>
      <xdr:row>31</xdr:row>
      <xdr:rowOff>28574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8DCEE44-A726-4F79-94E0-9E0402C68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35</xdr:col>
      <xdr:colOff>504825</xdr:colOff>
      <xdr:row>63</xdr:row>
      <xdr:rowOff>180975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08AAFFE-9B08-4CB6-AFCB-E14083176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88</xdr:row>
      <xdr:rowOff>133350</xdr:rowOff>
    </xdr:from>
    <xdr:to>
      <xdr:col>36</xdr:col>
      <xdr:colOff>180976</xdr:colOff>
      <xdr:row>122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6AD7919-B56B-4188-9AEC-3EA8D6EDD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19048</xdr:colOff>
      <xdr:row>123</xdr:row>
      <xdr:rowOff>4762</xdr:rowOff>
    </xdr:from>
    <xdr:to>
      <xdr:col>36</xdr:col>
      <xdr:colOff>314324</xdr:colOff>
      <xdr:row>165</xdr:row>
      <xdr:rowOff>28575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210797C-D73E-4CD3-9A91-24FE5E5F3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600074</xdr:colOff>
      <xdr:row>46</xdr:row>
      <xdr:rowOff>71436</xdr:rowOff>
    </xdr:from>
    <xdr:to>
      <xdr:col>28</xdr:col>
      <xdr:colOff>114300</xdr:colOff>
      <xdr:row>70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0698A2C-8980-427D-AD8A-8F03369BC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581025</xdr:colOff>
      <xdr:row>71</xdr:row>
      <xdr:rowOff>114300</xdr:rowOff>
    </xdr:from>
    <xdr:to>
      <xdr:col>28</xdr:col>
      <xdr:colOff>285750</xdr:colOff>
      <xdr:row>91</xdr:row>
      <xdr:rowOff>133350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96B9A1F-1B4D-4EFE-81A0-7EB356F9D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557212</xdr:colOff>
      <xdr:row>43</xdr:row>
      <xdr:rowOff>90486</xdr:rowOff>
    </xdr:from>
    <xdr:to>
      <xdr:col>29</xdr:col>
      <xdr:colOff>295275</xdr:colOff>
      <xdr:row>67</xdr:row>
      <xdr:rowOff>38099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E270757-56D3-46F1-8878-9888E0C93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67</xdr:row>
      <xdr:rowOff>142875</xdr:rowOff>
    </xdr:from>
    <xdr:to>
      <xdr:col>29</xdr:col>
      <xdr:colOff>400050</xdr:colOff>
      <xdr:row>96</xdr:row>
      <xdr:rowOff>85724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7C06001-0C92-45A0-A121-2730EF268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38101</xdr:rowOff>
    </xdr:from>
    <xdr:to>
      <xdr:col>19</xdr:col>
      <xdr:colOff>19050</xdr:colOff>
      <xdr:row>17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0531EBD-66B9-471B-B6B9-613AD1526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17</xdr:row>
      <xdr:rowOff>0</xdr:rowOff>
    </xdr:from>
    <xdr:to>
      <xdr:col>19</xdr:col>
      <xdr:colOff>38100</xdr:colOff>
      <xdr:row>36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E4E771A-0E36-40A5-BD5A-65B228C64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</xdr:colOff>
      <xdr:row>36</xdr:row>
      <xdr:rowOff>9525</xdr:rowOff>
    </xdr:from>
    <xdr:to>
      <xdr:col>19</xdr:col>
      <xdr:colOff>38100</xdr:colOff>
      <xdr:row>55</xdr:row>
      <xdr:rowOff>95250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D4B4E24-E241-4875-A8AE-ACFCA8A37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</xdr:colOff>
      <xdr:row>0</xdr:row>
      <xdr:rowOff>38101</xdr:rowOff>
    </xdr:from>
    <xdr:to>
      <xdr:col>39</xdr:col>
      <xdr:colOff>9524</xdr:colOff>
      <xdr:row>17</xdr:row>
      <xdr:rowOff>9525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D9D5C9E-EBD0-4EC5-966F-9CE0C5571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28575</xdr:colOff>
      <xdr:row>17</xdr:row>
      <xdr:rowOff>0</xdr:rowOff>
    </xdr:from>
    <xdr:to>
      <xdr:col>39</xdr:col>
      <xdr:colOff>9525</xdr:colOff>
      <xdr:row>35</xdr:row>
      <xdr:rowOff>171450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ADC2D2F-76E2-462E-96F9-485A496FE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38100</xdr:colOff>
      <xdr:row>35</xdr:row>
      <xdr:rowOff>161925</xdr:rowOff>
    </xdr:from>
    <xdr:to>
      <xdr:col>38</xdr:col>
      <xdr:colOff>600075</xdr:colOff>
      <xdr:row>55</xdr:row>
      <xdr:rowOff>85725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3D52E300-0967-46A7-8695-5AD789353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10C485D-5A7E-46EC-8124-A3B4A8317254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28B69-5B42-41BA-9FB6-F7DC9E9B3C1D}" name="insurance__1" displayName="insurance__1" ref="A1:G1339" tableType="queryTable" totalsRowShown="0" headerRowDxfId="0" headerRowBorderDxfId="1" tableBorderDxfId="7">
  <tableColumns count="7">
    <tableColumn id="1" xr3:uid="{194B1AF1-D6A8-4E3E-A862-10C89B04F67D}" uniqueName="1" name="age" queryTableFieldId="1"/>
    <tableColumn id="2" xr3:uid="{4A1ECD28-52B2-4A7D-91EF-7A5B965A117E}" uniqueName="2" name="sex" queryTableFieldId="2" dataDxfId="6"/>
    <tableColumn id="3" xr3:uid="{79986DFE-A1D6-44A2-8603-3E92CA2942F2}" uniqueName="3" name="bmi" queryTableFieldId="3" dataDxfId="5"/>
    <tableColumn id="4" xr3:uid="{148FBD3B-243A-4170-9722-19DC5DF539D9}" uniqueName="4" name="children" queryTableFieldId="4"/>
    <tableColumn id="5" xr3:uid="{7BF1E121-28BE-440B-B9F8-78B381C3D2D6}" uniqueName="5" name="smoker" queryTableFieldId="5" dataDxfId="4"/>
    <tableColumn id="6" xr3:uid="{391B61A5-F151-46EF-8843-14EEEF383F6E}" uniqueName="6" name="region" queryTableFieldId="6" dataDxfId="3"/>
    <tableColumn id="7" xr3:uid="{893BD58C-E693-46C3-8C1D-B07F957E808C}" uniqueName="7" name="charges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BE10-032D-472B-824A-52BDCB167281}">
  <dimension ref="A1:Y1339"/>
  <sheetViews>
    <sheetView tabSelected="1" workbookViewId="0">
      <selection activeCell="I15" sqref="I15"/>
    </sheetView>
  </sheetViews>
  <sheetFormatPr defaultRowHeight="15" customHeight="1" x14ac:dyDescent="0.25"/>
  <cols>
    <col min="1" max="1" width="6.42578125" bestFit="1" customWidth="1"/>
    <col min="2" max="2" width="7.28515625" bestFit="1" customWidth="1"/>
    <col min="3" max="3" width="6.7109375" bestFit="1" customWidth="1"/>
    <col min="4" max="4" width="10.5703125" bestFit="1" customWidth="1"/>
    <col min="5" max="5" width="9.85546875" bestFit="1" customWidth="1"/>
    <col min="6" max="6" width="10.28515625" bestFit="1" customWidth="1"/>
    <col min="7" max="7" width="11.5703125" bestFit="1" customWidth="1"/>
    <col min="13" max="13" width="10" bestFit="1" customWidth="1"/>
    <col min="15" max="15" width="10.42578125" bestFit="1" customWidth="1"/>
    <col min="16" max="16" width="9.5703125" bestFit="1" customWidth="1"/>
    <col min="18" max="19" width="12.7109375" bestFit="1" customWidth="1"/>
    <col min="20" max="20" width="14.5703125" bestFit="1" customWidth="1"/>
    <col min="21" max="21" width="12.7109375" bestFit="1" customWidth="1"/>
    <col min="22" max="22" width="17.85546875" bestFit="1" customWidth="1"/>
    <col min="23" max="23" width="15.5703125" bestFit="1" customWidth="1"/>
    <col min="24" max="24" width="21.42578125" bestFit="1" customWidth="1"/>
    <col min="25" max="25" width="19.140625" bestFit="1" customWidth="1"/>
  </cols>
  <sheetData>
    <row r="1" spans="1:25" ht="15" customHeight="1" thickBot="1" x14ac:dyDescent="0.3">
      <c r="A1" s="110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2" t="s">
        <v>6</v>
      </c>
      <c r="H1" s="105" t="s">
        <v>1999</v>
      </c>
      <c r="I1" s="103" t="s">
        <v>2000</v>
      </c>
      <c r="J1" s="103" t="s">
        <v>2001</v>
      </c>
      <c r="K1" s="103" t="s">
        <v>2002</v>
      </c>
      <c r="L1" s="103" t="s">
        <v>2003</v>
      </c>
      <c r="M1" s="103" t="s">
        <v>2004</v>
      </c>
      <c r="N1" s="103" t="s">
        <v>2005</v>
      </c>
      <c r="O1" s="103" t="s">
        <v>2006</v>
      </c>
      <c r="P1" s="103" t="s">
        <v>2007</v>
      </c>
      <c r="Q1" s="104" t="s">
        <v>2008</v>
      </c>
      <c r="R1" s="107" t="s">
        <v>1991</v>
      </c>
      <c r="S1" s="108" t="s">
        <v>1992</v>
      </c>
      <c r="T1" s="109" t="s">
        <v>1993</v>
      </c>
      <c r="U1" s="108" t="s">
        <v>1994</v>
      </c>
      <c r="V1" s="107" t="s">
        <v>1995</v>
      </c>
      <c r="W1" s="108" t="s">
        <v>1996</v>
      </c>
      <c r="X1" s="109" t="s">
        <v>1998</v>
      </c>
      <c r="Y1" s="108" t="s">
        <v>1997</v>
      </c>
    </row>
    <row r="2" spans="1:25" ht="15" customHeight="1" x14ac:dyDescent="0.25">
      <c r="A2" s="3">
        <v>19</v>
      </c>
      <c r="B2" s="106" t="s">
        <v>7</v>
      </c>
      <c r="C2" s="106" t="s">
        <v>8</v>
      </c>
      <c r="D2" s="3">
        <v>0</v>
      </c>
      <c r="E2" s="106" t="s">
        <v>9</v>
      </c>
      <c r="F2" s="106" t="s">
        <v>10</v>
      </c>
      <c r="G2" s="106" t="s">
        <v>11</v>
      </c>
      <c r="H2" s="3">
        <v>19</v>
      </c>
      <c r="I2" s="3">
        <v>0</v>
      </c>
      <c r="J2" s="3">
        <v>27.9</v>
      </c>
      <c r="K2" s="3">
        <v>0</v>
      </c>
      <c r="L2" s="3">
        <v>1</v>
      </c>
      <c r="M2" s="3">
        <v>1</v>
      </c>
      <c r="N2" s="3">
        <v>0</v>
      </c>
      <c r="O2" s="3">
        <v>0</v>
      </c>
      <c r="P2" s="3">
        <v>0</v>
      </c>
      <c r="Q2" s="60">
        <v>16884.923999999999</v>
      </c>
      <c r="R2" s="2">
        <v>25384.520068342445</v>
      </c>
      <c r="S2" s="12">
        <v>-8499.5960683424455</v>
      </c>
      <c r="T2" s="2">
        <v>26659.803864127163</v>
      </c>
      <c r="U2" s="12">
        <v>-9774.8798641271642</v>
      </c>
      <c r="V2" s="2">
        <v>23063.498397127729</v>
      </c>
      <c r="W2" s="3">
        <v>-6178.5743971277298</v>
      </c>
      <c r="X2" s="3">
        <v>3030.0586559247859</v>
      </c>
      <c r="Y2" s="12">
        <v>-1304.5063559247858</v>
      </c>
    </row>
    <row r="3" spans="1:25" ht="15" customHeight="1" x14ac:dyDescent="0.25">
      <c r="A3" s="3">
        <v>18</v>
      </c>
      <c r="B3" s="106" t="s">
        <v>12</v>
      </c>
      <c r="C3" s="106" t="s">
        <v>13</v>
      </c>
      <c r="D3" s="3">
        <v>1</v>
      </c>
      <c r="E3" s="106" t="s">
        <v>14</v>
      </c>
      <c r="F3" s="106" t="s">
        <v>15</v>
      </c>
      <c r="G3" s="106" t="s">
        <v>16</v>
      </c>
      <c r="H3" s="3">
        <v>18</v>
      </c>
      <c r="I3" s="3">
        <v>1</v>
      </c>
      <c r="J3" s="3">
        <v>33.770000000000003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60">
        <v>1725.5523000000001</v>
      </c>
      <c r="R3" s="2">
        <v>3354.9198406007636</v>
      </c>
      <c r="S3" s="12">
        <v>-1629.3675406007635</v>
      </c>
      <c r="T3" s="2">
        <v>3878.9554074785665</v>
      </c>
      <c r="U3" s="12">
        <v>-2153.4031074785662</v>
      </c>
      <c r="V3" s="2">
        <v>30318.921245184818</v>
      </c>
      <c r="W3" s="3">
        <v>-2510.1961451848183</v>
      </c>
      <c r="X3" s="3">
        <v>6853.404139321734</v>
      </c>
      <c r="Y3" s="12">
        <v>-2403.9421393217335</v>
      </c>
    </row>
    <row r="4" spans="1:25" ht="15" customHeight="1" x14ac:dyDescent="0.25">
      <c r="A4" s="3">
        <v>28</v>
      </c>
      <c r="B4" s="106" t="s">
        <v>12</v>
      </c>
      <c r="C4" s="106" t="s">
        <v>17</v>
      </c>
      <c r="D4" s="3">
        <v>3</v>
      </c>
      <c r="E4" s="106" t="s">
        <v>14</v>
      </c>
      <c r="F4" s="106" t="s">
        <v>15</v>
      </c>
      <c r="G4" s="106" t="s">
        <v>18</v>
      </c>
      <c r="H4" s="3">
        <v>28</v>
      </c>
      <c r="I4" s="3">
        <v>1</v>
      </c>
      <c r="J4" s="3">
        <v>33</v>
      </c>
      <c r="K4" s="3">
        <v>3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60">
        <v>4449.4620000000004</v>
      </c>
      <c r="R4" s="2">
        <v>6967.2823840161336</v>
      </c>
      <c r="S4" s="12">
        <v>-2517.8203840161332</v>
      </c>
      <c r="T4" s="2">
        <v>6217.875545058303</v>
      </c>
      <c r="U4" s="12">
        <v>-1768.4135450583026</v>
      </c>
      <c r="V4" s="2">
        <v>44438.495334952982</v>
      </c>
      <c r="W4" s="3">
        <v>-4826.7376349529804</v>
      </c>
      <c r="X4" s="3">
        <v>6016.8381266966226</v>
      </c>
      <c r="Y4" s="12">
        <v>15967.632483303378</v>
      </c>
    </row>
    <row r="5" spans="1:25" ht="15" customHeight="1" x14ac:dyDescent="0.25">
      <c r="A5" s="3">
        <v>33</v>
      </c>
      <c r="B5" s="106" t="s">
        <v>12</v>
      </c>
      <c r="C5" s="106" t="s">
        <v>19</v>
      </c>
      <c r="D5" s="3">
        <v>0</v>
      </c>
      <c r="E5" s="106" t="s">
        <v>14</v>
      </c>
      <c r="F5" s="106" t="s">
        <v>20</v>
      </c>
      <c r="G5" s="106" t="s">
        <v>21</v>
      </c>
      <c r="H5" s="3">
        <v>33</v>
      </c>
      <c r="I5" s="3">
        <v>1</v>
      </c>
      <c r="J5" s="3">
        <v>22.704999999999998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60">
        <v>21984.47061</v>
      </c>
      <c r="R5" s="2">
        <v>3451.5932730726945</v>
      </c>
      <c r="S5" s="12">
        <v>18532.877336927304</v>
      </c>
      <c r="T5" s="2">
        <v>4102.0195737671929</v>
      </c>
      <c r="U5" s="12">
        <v>17882.451036232807</v>
      </c>
      <c r="V5" s="2">
        <v>35795.622721116612</v>
      </c>
      <c r="W5" s="3">
        <v>1041.8442788833854</v>
      </c>
      <c r="X5" s="3">
        <v>5878.4355182105337</v>
      </c>
      <c r="Y5" s="12">
        <v>-2011.5803182105337</v>
      </c>
    </row>
    <row r="6" spans="1:25" ht="15" customHeight="1" x14ac:dyDescent="0.25">
      <c r="A6" s="3">
        <v>32</v>
      </c>
      <c r="B6" s="106" t="s">
        <v>12</v>
      </c>
      <c r="C6" s="106" t="s">
        <v>22</v>
      </c>
      <c r="D6" s="3">
        <v>0</v>
      </c>
      <c r="E6" s="106" t="s">
        <v>14</v>
      </c>
      <c r="F6" s="106" t="s">
        <v>20</v>
      </c>
      <c r="G6" s="106" t="s">
        <v>23</v>
      </c>
      <c r="H6" s="3">
        <v>32</v>
      </c>
      <c r="I6" s="3">
        <v>1</v>
      </c>
      <c r="J6" s="3">
        <v>28.88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60">
        <v>3866.8552</v>
      </c>
      <c r="R6" s="2">
        <v>5379.997504335327</v>
      </c>
      <c r="S6" s="12">
        <v>-1513.142304335327</v>
      </c>
      <c r="T6" s="2">
        <v>5889.7075007169715</v>
      </c>
      <c r="U6" s="12">
        <v>-2022.8523007169715</v>
      </c>
      <c r="V6" s="2">
        <v>34380.855890461011</v>
      </c>
      <c r="W6" s="3">
        <v>3321.0209095389873</v>
      </c>
      <c r="X6" s="3">
        <v>5562.9273640019765</v>
      </c>
      <c r="Y6" s="12">
        <v>-1806.3057640019765</v>
      </c>
    </row>
    <row r="7" spans="1:25" ht="15" customHeight="1" x14ac:dyDescent="0.25">
      <c r="A7" s="3">
        <v>31</v>
      </c>
      <c r="B7" s="106" t="s">
        <v>7</v>
      </c>
      <c r="C7" s="106" t="s">
        <v>24</v>
      </c>
      <c r="D7" s="3">
        <v>0</v>
      </c>
      <c r="E7" s="106" t="s">
        <v>14</v>
      </c>
      <c r="F7" s="106" t="s">
        <v>15</v>
      </c>
      <c r="G7" s="106" t="s">
        <v>25</v>
      </c>
      <c r="H7" s="3">
        <v>31</v>
      </c>
      <c r="I7" s="3">
        <v>0</v>
      </c>
      <c r="J7" s="3">
        <v>25.74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60">
        <v>3756.6215999999999</v>
      </c>
      <c r="R7" s="2">
        <v>3477.7417932950048</v>
      </c>
      <c r="S7" s="12">
        <v>278.87980670499519</v>
      </c>
      <c r="T7" s="2">
        <v>4589.3309560870985</v>
      </c>
      <c r="U7" s="12">
        <v>-832.70935608709851</v>
      </c>
      <c r="V7" s="2">
        <v>38119.38167985234</v>
      </c>
      <c r="W7" s="3">
        <v>591.61832014765969</v>
      </c>
      <c r="X7" s="3">
        <v>10186.394927601448</v>
      </c>
      <c r="Y7" s="12">
        <v>-1945.8053276014489</v>
      </c>
    </row>
    <row r="8" spans="1:25" ht="15" customHeight="1" x14ac:dyDescent="0.25">
      <c r="A8" s="3">
        <v>46</v>
      </c>
      <c r="B8" s="106" t="s">
        <v>7</v>
      </c>
      <c r="C8" s="106" t="s">
        <v>26</v>
      </c>
      <c r="D8" s="3">
        <v>1</v>
      </c>
      <c r="E8" s="106" t="s">
        <v>14</v>
      </c>
      <c r="F8" s="106" t="s">
        <v>15</v>
      </c>
      <c r="G8" s="106" t="s">
        <v>27</v>
      </c>
      <c r="H8" s="3">
        <v>46</v>
      </c>
      <c r="I8" s="3">
        <v>0</v>
      </c>
      <c r="J8" s="3">
        <v>33.44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60">
        <v>8240.5895999999993</v>
      </c>
      <c r="R8" s="2">
        <v>10735.674503693388</v>
      </c>
      <c r="S8" s="12">
        <v>-2495.0849036933887</v>
      </c>
      <c r="T8" s="2">
        <v>11033.278623094153</v>
      </c>
      <c r="U8" s="12">
        <v>-2792.6890230941535</v>
      </c>
      <c r="V8" s="2">
        <v>34307.955236626352</v>
      </c>
      <c r="W8" s="3">
        <v>1277.6207633736485</v>
      </c>
      <c r="X8" s="3">
        <v>9055.6637437723257</v>
      </c>
      <c r="Y8" s="12">
        <v>-1774.1581437723253</v>
      </c>
    </row>
    <row r="9" spans="1:25" ht="15" customHeight="1" x14ac:dyDescent="0.25">
      <c r="A9" s="3">
        <v>37</v>
      </c>
      <c r="B9" s="106" t="s">
        <v>7</v>
      </c>
      <c r="C9" s="106" t="s">
        <v>28</v>
      </c>
      <c r="D9" s="3">
        <v>3</v>
      </c>
      <c r="E9" s="106" t="s">
        <v>14</v>
      </c>
      <c r="F9" s="106" t="s">
        <v>20</v>
      </c>
      <c r="G9" s="106" t="s">
        <v>29</v>
      </c>
      <c r="H9" s="3">
        <v>37</v>
      </c>
      <c r="I9" s="3">
        <v>0</v>
      </c>
      <c r="J9" s="3">
        <v>27.74</v>
      </c>
      <c r="K9" s="3">
        <v>3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60">
        <v>7281.5056000000004</v>
      </c>
      <c r="R9" s="2">
        <v>8467.0314407918613</v>
      </c>
      <c r="S9" s="12">
        <v>-1185.5258407918609</v>
      </c>
      <c r="T9" s="2">
        <v>6808.8735624169167</v>
      </c>
      <c r="U9" s="12">
        <v>472.63203758308373</v>
      </c>
      <c r="V9" s="2">
        <v>37242.10775150072</v>
      </c>
      <c r="W9" s="3">
        <v>13952.451388499278</v>
      </c>
      <c r="X9" s="3">
        <v>8455.4456633596928</v>
      </c>
      <c r="Y9" s="12">
        <v>-2049.0349633596925</v>
      </c>
    </row>
    <row r="10" spans="1:25" ht="15" customHeight="1" x14ac:dyDescent="0.25">
      <c r="A10" s="3">
        <v>37</v>
      </c>
      <c r="B10" s="106" t="s">
        <v>12</v>
      </c>
      <c r="C10" s="106" t="s">
        <v>30</v>
      </c>
      <c r="D10" s="3">
        <v>2</v>
      </c>
      <c r="E10" s="106" t="s">
        <v>14</v>
      </c>
      <c r="F10" s="106" t="s">
        <v>31</v>
      </c>
      <c r="G10" s="106" t="s">
        <v>32</v>
      </c>
      <c r="H10" s="3">
        <v>37</v>
      </c>
      <c r="I10" s="3">
        <v>1</v>
      </c>
      <c r="J10" s="3">
        <v>29.83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60">
        <v>6406.4107000000004</v>
      </c>
      <c r="R10" s="2">
        <v>8699.3298561655411</v>
      </c>
      <c r="S10" s="12">
        <v>-2292.9191561655407</v>
      </c>
      <c r="T10" s="2">
        <v>7501.7404164804138</v>
      </c>
      <c r="U10" s="12">
        <v>-1095.3297164804135</v>
      </c>
      <c r="V10" s="2">
        <v>40774.892232651662</v>
      </c>
      <c r="W10" s="3">
        <v>-1000.6159326516645</v>
      </c>
      <c r="X10" s="3">
        <v>12983.246719687744</v>
      </c>
      <c r="Y10" s="12">
        <v>15939.890200312257</v>
      </c>
    </row>
    <row r="11" spans="1:25" ht="15" customHeight="1" x14ac:dyDescent="0.25">
      <c r="A11" s="3">
        <v>60</v>
      </c>
      <c r="B11" s="106" t="s">
        <v>7</v>
      </c>
      <c r="C11" s="106" t="s">
        <v>33</v>
      </c>
      <c r="D11" s="3">
        <v>0</v>
      </c>
      <c r="E11" s="106" t="s">
        <v>14</v>
      </c>
      <c r="F11" s="106" t="s">
        <v>20</v>
      </c>
      <c r="G11" s="106" t="s">
        <v>34</v>
      </c>
      <c r="H11" s="3">
        <v>60</v>
      </c>
      <c r="I11" s="3">
        <v>0</v>
      </c>
      <c r="J11" s="3">
        <v>25.84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60">
        <v>28923.136920000001</v>
      </c>
      <c r="R11" s="2">
        <v>11800.86098011401</v>
      </c>
      <c r="S11" s="12">
        <v>17122.275939885993</v>
      </c>
      <c r="T11" s="2">
        <v>12145.624412738265</v>
      </c>
      <c r="U11" s="12">
        <v>16777.512507261737</v>
      </c>
      <c r="V11" s="2">
        <v>49850.22149371096</v>
      </c>
      <c r="W11" s="3">
        <v>-1676.8604937109631</v>
      </c>
      <c r="X11" s="3">
        <v>4037.2084595083443</v>
      </c>
      <c r="Y11" s="12">
        <v>-1315.8876595083443</v>
      </c>
    </row>
    <row r="12" spans="1:25" ht="15" customHeight="1" x14ac:dyDescent="0.25">
      <c r="A12" s="3">
        <v>25</v>
      </c>
      <c r="B12" s="106" t="s">
        <v>12</v>
      </c>
      <c r="C12" s="106" t="s">
        <v>35</v>
      </c>
      <c r="D12" s="3">
        <v>0</v>
      </c>
      <c r="E12" s="106" t="s">
        <v>14</v>
      </c>
      <c r="F12" s="106" t="s">
        <v>31</v>
      </c>
      <c r="G12" s="106" t="s">
        <v>36</v>
      </c>
      <c r="H12" s="3">
        <v>25</v>
      </c>
      <c r="I12" s="3">
        <v>1</v>
      </c>
      <c r="J12" s="3">
        <v>26.22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60">
        <v>2721.3208</v>
      </c>
      <c r="R12" s="2">
        <v>3017.9530580199962</v>
      </c>
      <c r="S12" s="12">
        <v>-296.63225801999624</v>
      </c>
      <c r="T12" s="2">
        <v>3191.9461478804706</v>
      </c>
      <c r="U12" s="12">
        <v>-470.6253478804706</v>
      </c>
      <c r="V12" s="2">
        <v>36652.836752389805</v>
      </c>
      <c r="W12" s="3">
        <v>2056.3392476101944</v>
      </c>
      <c r="X12" s="3">
        <v>3681.1192784285254</v>
      </c>
      <c r="Y12" s="12">
        <v>-1854.2762784285253</v>
      </c>
    </row>
    <row r="13" spans="1:25" x14ac:dyDescent="0.25">
      <c r="A13" s="3">
        <v>62</v>
      </c>
      <c r="B13" s="106" t="s">
        <v>7</v>
      </c>
      <c r="C13" s="106" t="s">
        <v>37</v>
      </c>
      <c r="D13" s="3">
        <v>0</v>
      </c>
      <c r="E13" s="106" t="s">
        <v>9</v>
      </c>
      <c r="F13" s="106" t="s">
        <v>15</v>
      </c>
      <c r="G13" s="106" t="s">
        <v>38</v>
      </c>
      <c r="H13" s="3">
        <v>62</v>
      </c>
      <c r="I13" s="3">
        <v>0</v>
      </c>
      <c r="J13" s="3">
        <v>26.29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60">
        <v>27808.7251</v>
      </c>
      <c r="R13" s="2">
        <v>36175.328391276948</v>
      </c>
      <c r="S13" s="12">
        <v>-8366.6032912769479</v>
      </c>
      <c r="T13" s="2">
        <v>37281.06788096502</v>
      </c>
      <c r="U13" s="12">
        <v>-9472.3427809650202</v>
      </c>
      <c r="V13" s="2">
        <v>29635.473903943497</v>
      </c>
      <c r="W13" s="3">
        <v>-6067.2019039434963</v>
      </c>
      <c r="X13" s="3">
        <v>12225.817557869545</v>
      </c>
      <c r="Y13" s="12">
        <v>-1135.0997578695442</v>
      </c>
    </row>
    <row r="14" spans="1:25" ht="15" customHeight="1" x14ac:dyDescent="0.25">
      <c r="A14" s="3">
        <v>23</v>
      </c>
      <c r="B14" s="106" t="s">
        <v>12</v>
      </c>
      <c r="C14" s="106" t="s">
        <v>39</v>
      </c>
      <c r="D14" s="3">
        <v>0</v>
      </c>
      <c r="E14" s="106" t="s">
        <v>14</v>
      </c>
      <c r="F14" s="106" t="s">
        <v>10</v>
      </c>
      <c r="G14" s="106" t="s">
        <v>40</v>
      </c>
      <c r="H14" s="3">
        <v>23</v>
      </c>
      <c r="I14" s="3">
        <v>1</v>
      </c>
      <c r="J14" s="3">
        <v>34.4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60">
        <v>1826.8430000000001</v>
      </c>
      <c r="R14" s="2">
        <v>3990.9328737205378</v>
      </c>
      <c r="S14" s="12">
        <v>-2164.089873720538</v>
      </c>
      <c r="T14" s="2">
        <v>5384.9034460648209</v>
      </c>
      <c r="U14" s="12">
        <v>-3558.060446064821</v>
      </c>
      <c r="V14" s="2">
        <v>35211.961602842559</v>
      </c>
      <c r="W14" s="3">
        <v>2530.6140971574423</v>
      </c>
      <c r="X14" s="3">
        <v>3111.517506017015</v>
      </c>
      <c r="Y14" s="12">
        <v>-1274.2805060170149</v>
      </c>
    </row>
    <row r="15" spans="1:25" ht="15" customHeight="1" x14ac:dyDescent="0.25">
      <c r="A15" s="3">
        <v>56</v>
      </c>
      <c r="B15" s="106" t="s">
        <v>7</v>
      </c>
      <c r="C15" s="106" t="s">
        <v>41</v>
      </c>
      <c r="D15" s="3">
        <v>0</v>
      </c>
      <c r="E15" s="106" t="s">
        <v>14</v>
      </c>
      <c r="F15" s="106" t="s">
        <v>15</v>
      </c>
      <c r="G15" s="106" t="s">
        <v>42</v>
      </c>
      <c r="H15" s="3">
        <v>56</v>
      </c>
      <c r="I15" s="3">
        <v>0</v>
      </c>
      <c r="J15" s="3">
        <v>39.82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60">
        <v>11090.7178</v>
      </c>
      <c r="R15" s="2">
        <v>14934.968099910035</v>
      </c>
      <c r="S15" s="12">
        <v>-3844.2502999100343</v>
      </c>
      <c r="T15" s="2">
        <v>15742.532735101642</v>
      </c>
      <c r="U15" s="12">
        <v>-4651.8149351016418</v>
      </c>
      <c r="V15" s="2">
        <v>45980.860455470698</v>
      </c>
      <c r="W15" s="3">
        <v>1515.6339945293003</v>
      </c>
      <c r="X15" s="3">
        <v>11670.66562064312</v>
      </c>
      <c r="Y15" s="12">
        <v>-873.3294206431201</v>
      </c>
    </row>
    <row r="16" spans="1:25" ht="15" customHeight="1" x14ac:dyDescent="0.25">
      <c r="A16" s="3">
        <v>27</v>
      </c>
      <c r="B16" s="106" t="s">
        <v>12</v>
      </c>
      <c r="C16" s="106" t="s">
        <v>43</v>
      </c>
      <c r="D16" s="3">
        <v>0</v>
      </c>
      <c r="E16" s="106" t="s">
        <v>9</v>
      </c>
      <c r="F16" s="106" t="s">
        <v>15</v>
      </c>
      <c r="G16" s="106" t="s">
        <v>44</v>
      </c>
      <c r="H16" s="3">
        <v>27</v>
      </c>
      <c r="I16" s="3">
        <v>1</v>
      </c>
      <c r="J16" s="3">
        <v>42.13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60">
        <v>39611.757700000002</v>
      </c>
      <c r="R16" s="2">
        <v>32476.656388939384</v>
      </c>
      <c r="S16" s="12">
        <v>7135.1013110606182</v>
      </c>
      <c r="T16" s="2">
        <v>33452.615244730026</v>
      </c>
      <c r="U16" s="12">
        <v>6159.1424552699755</v>
      </c>
      <c r="V16" s="2">
        <v>27395.792126623866</v>
      </c>
      <c r="W16" s="3">
        <v>6907.3750733761372</v>
      </c>
      <c r="X16" s="3">
        <v>3480.4376858251258</v>
      </c>
      <c r="Y16" s="12">
        <v>-1085.2661358251257</v>
      </c>
    </row>
    <row r="17" spans="1:25" ht="15" customHeight="1" x14ac:dyDescent="0.25">
      <c r="A17" s="3">
        <v>19</v>
      </c>
      <c r="B17" s="106" t="s">
        <v>12</v>
      </c>
      <c r="C17" s="106" t="s">
        <v>45</v>
      </c>
      <c r="D17" s="3">
        <v>1</v>
      </c>
      <c r="E17" s="106" t="s">
        <v>14</v>
      </c>
      <c r="F17" s="106" t="s">
        <v>10</v>
      </c>
      <c r="G17" s="106" t="s">
        <v>46</v>
      </c>
      <c r="H17" s="3">
        <v>19</v>
      </c>
      <c r="I17" s="3">
        <v>1</v>
      </c>
      <c r="J17" s="3">
        <v>24.6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60">
        <v>1837.2370000000001</v>
      </c>
      <c r="R17" s="2">
        <v>133.07390076495062</v>
      </c>
      <c r="S17" s="12">
        <v>1704.1630992350495</v>
      </c>
      <c r="T17" s="2">
        <v>1098.3793331985617</v>
      </c>
      <c r="U17" s="12">
        <v>738.85766680143843</v>
      </c>
      <c r="V17" s="2">
        <v>23398.024976732566</v>
      </c>
      <c r="W17" s="3">
        <v>-153.23477673256639</v>
      </c>
      <c r="X17" s="3">
        <v>12234.943769565389</v>
      </c>
      <c r="Y17" s="12">
        <v>-1632.5587695653885</v>
      </c>
    </row>
    <row r="18" spans="1:25" ht="15" customHeight="1" x14ac:dyDescent="0.25">
      <c r="A18" s="3">
        <v>52</v>
      </c>
      <c r="B18" s="106" t="s">
        <v>7</v>
      </c>
      <c r="C18" s="106" t="s">
        <v>47</v>
      </c>
      <c r="D18" s="3">
        <v>1</v>
      </c>
      <c r="E18" s="106" t="s">
        <v>14</v>
      </c>
      <c r="F18" s="106" t="s">
        <v>31</v>
      </c>
      <c r="G18" s="106" t="s">
        <v>48</v>
      </c>
      <c r="H18" s="3">
        <v>52</v>
      </c>
      <c r="I18" s="3">
        <v>0</v>
      </c>
      <c r="J18" s="3">
        <v>30.78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60">
        <v>10797.3362</v>
      </c>
      <c r="R18" s="2">
        <v>12520.501658292593</v>
      </c>
      <c r="S18" s="12">
        <v>-1723.165458292593</v>
      </c>
      <c r="T18" s="2">
        <v>11707.960205531201</v>
      </c>
      <c r="U18" s="12">
        <v>-910.62400553120096</v>
      </c>
      <c r="V18" s="2">
        <v>15563.723705283895</v>
      </c>
      <c r="W18" s="3">
        <v>-851.97990528389528</v>
      </c>
      <c r="X18" s="3">
        <v>13176.513265288271</v>
      </c>
      <c r="Y18" s="12">
        <v>52.333684711727983</v>
      </c>
    </row>
    <row r="19" spans="1:25" ht="15" customHeight="1" x14ac:dyDescent="0.25">
      <c r="A19" s="3">
        <v>23</v>
      </c>
      <c r="B19" s="106" t="s">
        <v>12</v>
      </c>
      <c r="C19" s="106" t="s">
        <v>49</v>
      </c>
      <c r="D19" s="3">
        <v>0</v>
      </c>
      <c r="E19" s="106" t="s">
        <v>14</v>
      </c>
      <c r="F19" s="106" t="s">
        <v>31</v>
      </c>
      <c r="G19" s="106" t="s">
        <v>50</v>
      </c>
      <c r="H19" s="3">
        <v>23</v>
      </c>
      <c r="I19" s="3">
        <v>1</v>
      </c>
      <c r="J19" s="3">
        <v>23.844999999999999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60">
        <v>2395.17155</v>
      </c>
      <c r="R19" s="2">
        <v>1659.1166005460755</v>
      </c>
      <c r="S19" s="12">
        <v>736.05494945392456</v>
      </c>
      <c r="T19" s="2">
        <v>1885.7600754235746</v>
      </c>
      <c r="U19" s="12">
        <v>509.41147457642546</v>
      </c>
      <c r="V19" s="2">
        <v>18711.627878405176</v>
      </c>
      <c r="W19" s="3">
        <v>-1048.4836784051768</v>
      </c>
      <c r="X19" s="3">
        <v>6073.7011590885168</v>
      </c>
      <c r="Y19" s="12">
        <v>-1923.9651590885169</v>
      </c>
    </row>
    <row r="20" spans="1:25" x14ac:dyDescent="0.25">
      <c r="A20" s="3">
        <v>56</v>
      </c>
      <c r="B20" s="106" t="s">
        <v>12</v>
      </c>
      <c r="C20" s="106" t="s">
        <v>51</v>
      </c>
      <c r="D20" s="3">
        <v>0</v>
      </c>
      <c r="E20" s="106" t="s">
        <v>14</v>
      </c>
      <c r="F20" s="106" t="s">
        <v>10</v>
      </c>
      <c r="G20" s="106" t="s">
        <v>52</v>
      </c>
      <c r="H20" s="3">
        <v>56</v>
      </c>
      <c r="I20" s="3">
        <v>1</v>
      </c>
      <c r="J20" s="3">
        <v>40.299999999999997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60">
        <v>10602.385</v>
      </c>
      <c r="R20" s="2">
        <v>14621.189072330702</v>
      </c>
      <c r="S20" s="12">
        <v>-4018.8040723307022</v>
      </c>
      <c r="T20" s="2">
        <v>15901.66005086742</v>
      </c>
      <c r="U20" s="12">
        <v>-5299.2750508674198</v>
      </c>
      <c r="V20" s="2">
        <v>19587.258118327045</v>
      </c>
      <c r="W20" s="3">
        <v>-3009.4786183270444</v>
      </c>
      <c r="X20" s="3">
        <v>2396.3777992940595</v>
      </c>
      <c r="Y20" s="12">
        <v>-1259.3667992940595</v>
      </c>
    </row>
    <row r="21" spans="1:25" x14ac:dyDescent="0.25">
      <c r="A21" s="3">
        <v>30</v>
      </c>
      <c r="B21" s="106" t="s">
        <v>12</v>
      </c>
      <c r="C21" s="106" t="s">
        <v>53</v>
      </c>
      <c r="D21" s="3">
        <v>0</v>
      </c>
      <c r="E21" s="106" t="s">
        <v>9</v>
      </c>
      <c r="F21" s="106" t="s">
        <v>10</v>
      </c>
      <c r="G21" s="106" t="s">
        <v>54</v>
      </c>
      <c r="H21" s="3">
        <v>30</v>
      </c>
      <c r="I21" s="3">
        <v>1</v>
      </c>
      <c r="J21" s="3">
        <v>35.299999999999997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0</v>
      </c>
      <c r="Q21" s="60">
        <v>36837.466999999997</v>
      </c>
      <c r="R21" s="2">
        <v>30601.249787922148</v>
      </c>
      <c r="S21" s="12">
        <v>6236.2172120778487</v>
      </c>
      <c r="T21" s="2">
        <v>31966.62220946567</v>
      </c>
      <c r="U21" s="12">
        <v>4870.8447905343273</v>
      </c>
      <c r="V21" s="2">
        <v>36854.960595563665</v>
      </c>
      <c r="W21" s="3">
        <v>310.20320443633682</v>
      </c>
      <c r="X21" s="3">
        <v>8421.1273047951127</v>
      </c>
      <c r="Y21" s="12">
        <v>-2217.2255547951127</v>
      </c>
    </row>
    <row r="22" spans="1:25" ht="15" customHeight="1" x14ac:dyDescent="0.25">
      <c r="A22" s="3">
        <v>60</v>
      </c>
      <c r="B22" s="106" t="s">
        <v>7</v>
      </c>
      <c r="C22" s="106" t="s">
        <v>55</v>
      </c>
      <c r="D22" s="3">
        <v>0</v>
      </c>
      <c r="E22" s="106" t="s">
        <v>14</v>
      </c>
      <c r="F22" s="106" t="s">
        <v>31</v>
      </c>
      <c r="G22" s="106" t="s">
        <v>56</v>
      </c>
      <c r="H22" s="3">
        <v>60</v>
      </c>
      <c r="I22" s="3">
        <v>0</v>
      </c>
      <c r="J22" s="3">
        <v>36.005000000000003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60">
        <v>13228.846949999999</v>
      </c>
      <c r="R22" s="2">
        <v>15793.086933021668</v>
      </c>
      <c r="S22" s="12">
        <v>-2564.2399830216691</v>
      </c>
      <c r="T22" s="2">
        <v>15515.476839319816</v>
      </c>
      <c r="U22" s="12">
        <v>-2286.6298893198164</v>
      </c>
      <c r="V22" s="2">
        <v>38227.300332698505</v>
      </c>
      <c r="W22" s="3">
        <v>1609.2186673014949</v>
      </c>
      <c r="X22" s="3">
        <v>14683.048910979744</v>
      </c>
      <c r="Y22" s="12">
        <v>-681.91511097974399</v>
      </c>
    </row>
    <row r="23" spans="1:25" ht="15" customHeight="1" x14ac:dyDescent="0.25">
      <c r="A23" s="3">
        <v>30</v>
      </c>
      <c r="B23" s="106" t="s">
        <v>7</v>
      </c>
      <c r="C23" s="106" t="s">
        <v>57</v>
      </c>
      <c r="D23" s="3">
        <v>1</v>
      </c>
      <c r="E23" s="106" t="s">
        <v>14</v>
      </c>
      <c r="F23" s="106" t="s">
        <v>10</v>
      </c>
      <c r="G23" s="106" t="s">
        <v>58</v>
      </c>
      <c r="H23" s="3">
        <v>30</v>
      </c>
      <c r="I23" s="3">
        <v>0</v>
      </c>
      <c r="J23" s="3">
        <v>32.4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60">
        <v>4149.7359999999999</v>
      </c>
      <c r="R23" s="2">
        <v>5993.8731759796265</v>
      </c>
      <c r="S23" s="12">
        <v>-1844.1371759796266</v>
      </c>
      <c r="T23" s="2">
        <v>6537.8037750085477</v>
      </c>
      <c r="U23" s="12">
        <v>-2388.0677750085479</v>
      </c>
      <c r="V23" s="2">
        <v>22025.869718155154</v>
      </c>
      <c r="W23" s="3">
        <v>-927.31566815515544</v>
      </c>
      <c r="X23" s="3">
        <v>13698.288625236542</v>
      </c>
      <c r="Y23" s="12">
        <v>753.54652476345836</v>
      </c>
    </row>
    <row r="24" spans="1:25" ht="15" customHeight="1" x14ac:dyDescent="0.25">
      <c r="A24" s="3">
        <v>18</v>
      </c>
      <c r="B24" s="106" t="s">
        <v>12</v>
      </c>
      <c r="C24" s="106" t="s">
        <v>59</v>
      </c>
      <c r="D24" s="3">
        <v>0</v>
      </c>
      <c r="E24" s="106" t="s">
        <v>14</v>
      </c>
      <c r="F24" s="106" t="s">
        <v>15</v>
      </c>
      <c r="G24" s="106" t="s">
        <v>60</v>
      </c>
      <c r="H24" s="3">
        <v>18</v>
      </c>
      <c r="I24" s="3">
        <v>1</v>
      </c>
      <c r="J24" s="3">
        <v>34.1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60">
        <v>1137.011</v>
      </c>
      <c r="R24" s="2">
        <v>2823.2658970875518</v>
      </c>
      <c r="S24" s="12">
        <v>-1686.2548970875519</v>
      </c>
      <c r="T24" s="2">
        <v>3988.3554370675392</v>
      </c>
      <c r="U24" s="12">
        <v>-2851.3444370675393</v>
      </c>
      <c r="V24" s="2">
        <v>37437.919862106799</v>
      </c>
      <c r="W24" s="3">
        <v>6141.019537893204</v>
      </c>
      <c r="X24" s="3">
        <v>13115.974123270329</v>
      </c>
      <c r="Y24" s="12">
        <v>-847.34187327032851</v>
      </c>
    </row>
    <row r="25" spans="1:25" ht="15" customHeight="1" x14ac:dyDescent="0.25">
      <c r="A25" s="3">
        <v>34</v>
      </c>
      <c r="B25" s="106" t="s">
        <v>7</v>
      </c>
      <c r="C25" s="106" t="s">
        <v>61</v>
      </c>
      <c r="D25" s="3">
        <v>1</v>
      </c>
      <c r="E25" s="106" t="s">
        <v>9</v>
      </c>
      <c r="F25" s="106" t="s">
        <v>31</v>
      </c>
      <c r="G25" s="106" t="s">
        <v>62</v>
      </c>
      <c r="H25" s="3">
        <v>34</v>
      </c>
      <c r="I25" s="3">
        <v>0</v>
      </c>
      <c r="J25" s="3">
        <v>31.92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60">
        <v>37701.876799999998</v>
      </c>
      <c r="R25" s="2">
        <v>32745.784812866492</v>
      </c>
      <c r="S25" s="12">
        <v>4956.0919871335063</v>
      </c>
      <c r="T25" s="2">
        <v>31883.775443596576</v>
      </c>
      <c r="U25" s="12">
        <v>5818.101356403422</v>
      </c>
      <c r="V25" s="2">
        <v>37045.526927740342</v>
      </c>
      <c r="W25" s="3">
        <v>-6860.5902277403438</v>
      </c>
      <c r="X25" s="3">
        <v>3997.569213923513</v>
      </c>
      <c r="Y25" s="12">
        <v>-1222.3770639235131</v>
      </c>
    </row>
    <row r="26" spans="1:25" ht="15" customHeight="1" x14ac:dyDescent="0.25">
      <c r="A26" s="3">
        <v>37</v>
      </c>
      <c r="B26" s="106" t="s">
        <v>12</v>
      </c>
      <c r="C26" s="106" t="s">
        <v>63</v>
      </c>
      <c r="D26" s="3">
        <v>2</v>
      </c>
      <c r="E26" s="106" t="s">
        <v>14</v>
      </c>
      <c r="F26" s="106" t="s">
        <v>20</v>
      </c>
      <c r="G26" s="106" t="s">
        <v>64</v>
      </c>
      <c r="H26" s="3">
        <v>37</v>
      </c>
      <c r="I26" s="3">
        <v>1</v>
      </c>
      <c r="J26" s="3">
        <v>28.024999999999999</v>
      </c>
      <c r="K26" s="3">
        <v>2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60">
        <v>6203.90175</v>
      </c>
      <c r="R26" s="2">
        <v>7668.2442449348373</v>
      </c>
      <c r="S26" s="12">
        <v>-1464.3424949348373</v>
      </c>
      <c r="T26" s="2">
        <v>6903.3554061528484</v>
      </c>
      <c r="U26" s="12">
        <v>-699.45365615284845</v>
      </c>
      <c r="V26" s="2">
        <v>39565.441639915589</v>
      </c>
      <c r="W26" s="3">
        <v>7725.6133600844114</v>
      </c>
      <c r="X26" s="3">
        <v>2248.3620533520921</v>
      </c>
      <c r="Y26" s="12">
        <v>-50.172203352091856</v>
      </c>
    </row>
    <row r="27" spans="1:25" ht="15" customHeight="1" x14ac:dyDescent="0.25">
      <c r="A27" s="3">
        <v>59</v>
      </c>
      <c r="B27" s="106" t="s">
        <v>7</v>
      </c>
      <c r="C27" s="106" t="s">
        <v>65</v>
      </c>
      <c r="D27" s="3">
        <v>3</v>
      </c>
      <c r="E27" s="106" t="s">
        <v>14</v>
      </c>
      <c r="F27" s="106" t="s">
        <v>15</v>
      </c>
      <c r="G27" s="106" t="s">
        <v>66</v>
      </c>
      <c r="H27" s="3">
        <v>59</v>
      </c>
      <c r="I27" s="3">
        <v>0</v>
      </c>
      <c r="J27" s="3">
        <v>27.72</v>
      </c>
      <c r="K27" s="3">
        <v>3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60">
        <v>14001.1338</v>
      </c>
      <c r="R27" s="2">
        <v>13371.135374644391</v>
      </c>
      <c r="S27" s="12">
        <v>629.99842535560856</v>
      </c>
      <c r="T27" s="2">
        <v>12509.454378825498</v>
      </c>
      <c r="U27" s="12">
        <v>1491.6794211745018</v>
      </c>
      <c r="V27" s="2">
        <v>20791.107458970357</v>
      </c>
      <c r="W27" s="3">
        <v>1621.5410410296427</v>
      </c>
      <c r="X27" s="3">
        <v>5747.3897788355234</v>
      </c>
      <c r="Y27" s="12">
        <v>-1059.5927788355239</v>
      </c>
    </row>
    <row r="28" spans="1:25" ht="15" customHeight="1" x14ac:dyDescent="0.25">
      <c r="A28" s="3">
        <v>63</v>
      </c>
      <c r="B28" s="106" t="s">
        <v>7</v>
      </c>
      <c r="C28" s="106" t="s">
        <v>67</v>
      </c>
      <c r="D28" s="3">
        <v>0</v>
      </c>
      <c r="E28" s="106" t="s">
        <v>14</v>
      </c>
      <c r="F28" s="106" t="s">
        <v>31</v>
      </c>
      <c r="G28" s="106" t="s">
        <v>68</v>
      </c>
      <c r="H28" s="3">
        <v>63</v>
      </c>
      <c r="I28" s="3">
        <v>0</v>
      </c>
      <c r="J28" s="3">
        <v>23.085000000000001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60">
        <v>14451.835150000001</v>
      </c>
      <c r="R28" s="2">
        <v>11993.184241039919</v>
      </c>
      <c r="S28" s="12">
        <v>2458.6509089600822</v>
      </c>
      <c r="T28" s="2">
        <v>12010.555985277133</v>
      </c>
      <c r="U28" s="12">
        <v>2441.2791647228678</v>
      </c>
      <c r="V28" s="2">
        <v>14039.486261438049</v>
      </c>
      <c r="W28" s="3">
        <v>1781.2127385619515</v>
      </c>
      <c r="X28" s="3">
        <v>13797.631242134008</v>
      </c>
      <c r="Y28" s="12">
        <v>-27.533342134007398</v>
      </c>
    </row>
    <row r="29" spans="1:25" ht="15" customHeight="1" x14ac:dyDescent="0.25">
      <c r="A29" s="3">
        <v>55</v>
      </c>
      <c r="B29" s="106" t="s">
        <v>7</v>
      </c>
      <c r="C29" s="106" t="s">
        <v>69</v>
      </c>
      <c r="D29" s="3">
        <v>2</v>
      </c>
      <c r="E29" s="106" t="s">
        <v>14</v>
      </c>
      <c r="F29" s="106" t="s">
        <v>20</v>
      </c>
      <c r="G29" s="106" t="s">
        <v>70</v>
      </c>
      <c r="H29" s="3">
        <v>55</v>
      </c>
      <c r="I29" s="3">
        <v>0</v>
      </c>
      <c r="J29" s="3">
        <v>32.774999999999999</v>
      </c>
      <c r="K29" s="3">
        <v>2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60">
        <v>12268.632250000001</v>
      </c>
      <c r="R29" s="2">
        <v>14260.335100697665</v>
      </c>
      <c r="S29" s="12">
        <v>-1991.702850697664</v>
      </c>
      <c r="T29" s="2">
        <v>13147.589173668923</v>
      </c>
      <c r="U29" s="12">
        <v>-878.95692366892217</v>
      </c>
      <c r="V29" s="2">
        <v>36354.325746061229</v>
      </c>
      <c r="W29" s="3">
        <v>-5412.1339460612289</v>
      </c>
      <c r="X29" s="3">
        <v>2392.1833500325874</v>
      </c>
      <c r="Y29" s="12">
        <v>-766.74960003258752</v>
      </c>
    </row>
    <row r="30" spans="1:25" ht="15" customHeight="1" x14ac:dyDescent="0.25">
      <c r="A30" s="3">
        <v>23</v>
      </c>
      <c r="B30" s="106" t="s">
        <v>12</v>
      </c>
      <c r="C30" s="106" t="s">
        <v>71</v>
      </c>
      <c r="D30" s="3">
        <v>1</v>
      </c>
      <c r="E30" s="106" t="s">
        <v>14</v>
      </c>
      <c r="F30" s="106" t="s">
        <v>20</v>
      </c>
      <c r="G30" s="106" t="s">
        <v>72</v>
      </c>
      <c r="H30" s="3">
        <v>23</v>
      </c>
      <c r="I30" s="3">
        <v>1</v>
      </c>
      <c r="J30" s="3">
        <v>17.385000000000002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60">
        <v>2775.1921499999999</v>
      </c>
      <c r="R30" s="2">
        <v>-372.24472958203944</v>
      </c>
      <c r="S30" s="12">
        <v>3147.4368795820392</v>
      </c>
      <c r="T30" s="2">
        <v>-255.82838259086839</v>
      </c>
      <c r="U30" s="12">
        <v>3031.0205325908682</v>
      </c>
      <c r="V30" s="2">
        <v>23283.000372119623</v>
      </c>
      <c r="W30" s="3">
        <v>-5722.6206221196226</v>
      </c>
      <c r="X30" s="3">
        <v>15550.194344792606</v>
      </c>
      <c r="Y30" s="12">
        <v>61.999005207393566</v>
      </c>
    </row>
    <row r="31" spans="1:25" ht="15" customHeight="1" x14ac:dyDescent="0.25">
      <c r="A31" s="3">
        <v>31</v>
      </c>
      <c r="B31" s="106" t="s">
        <v>12</v>
      </c>
      <c r="C31" s="106" t="s">
        <v>73</v>
      </c>
      <c r="D31" s="3">
        <v>2</v>
      </c>
      <c r="E31" s="106" t="s">
        <v>9</v>
      </c>
      <c r="F31" s="106" t="s">
        <v>10</v>
      </c>
      <c r="G31" s="106" t="s">
        <v>74</v>
      </c>
      <c r="H31" s="3">
        <v>31</v>
      </c>
      <c r="I31" s="3">
        <v>1</v>
      </c>
      <c r="J31" s="3">
        <v>36.299999999999997</v>
      </c>
      <c r="K31" s="3">
        <v>2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60">
        <v>38711</v>
      </c>
      <c r="R31" s="2">
        <v>32511.337005532703</v>
      </c>
      <c r="S31" s="12">
        <v>6199.6629944672968</v>
      </c>
      <c r="T31" s="2">
        <v>32557.556137973108</v>
      </c>
      <c r="U31" s="12">
        <v>6153.443862026892</v>
      </c>
      <c r="V31" s="2">
        <v>42708.970706731132</v>
      </c>
      <c r="W31" s="3">
        <v>4346.5613932688648</v>
      </c>
      <c r="X31" s="3">
        <v>4189.9658384743543</v>
      </c>
      <c r="Y31" s="12">
        <v>-1887.6658384743541</v>
      </c>
    </row>
    <row r="32" spans="1:25" ht="15" customHeight="1" x14ac:dyDescent="0.25">
      <c r="A32" s="3">
        <v>22</v>
      </c>
      <c r="B32" s="106" t="s">
        <v>12</v>
      </c>
      <c r="C32" s="106" t="s">
        <v>75</v>
      </c>
      <c r="D32" s="3">
        <v>0</v>
      </c>
      <c r="E32" s="106" t="s">
        <v>9</v>
      </c>
      <c r="F32" s="106" t="s">
        <v>10</v>
      </c>
      <c r="G32" s="106" t="s">
        <v>76</v>
      </c>
      <c r="H32" s="3">
        <v>22</v>
      </c>
      <c r="I32" s="3">
        <v>1</v>
      </c>
      <c r="J32" s="3">
        <v>35.6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60">
        <v>35585.576000000001</v>
      </c>
      <c r="R32" s="2">
        <v>28637.097181523372</v>
      </c>
      <c r="S32" s="12">
        <v>6948.4788184766294</v>
      </c>
      <c r="T32" s="2">
        <v>29990.727283189404</v>
      </c>
      <c r="U32" s="12">
        <v>5594.8487168105967</v>
      </c>
      <c r="V32" s="2">
        <v>25093.890319933249</v>
      </c>
      <c r="W32" s="3">
        <v>-5986.1107199332473</v>
      </c>
      <c r="X32" s="3">
        <v>3788.6258577359749</v>
      </c>
      <c r="Y32" s="12">
        <v>-742.56385773597503</v>
      </c>
    </row>
    <row r="33" spans="1:25" ht="15" customHeight="1" x14ac:dyDescent="0.25">
      <c r="A33" s="3">
        <v>18</v>
      </c>
      <c r="B33" s="106" t="s">
        <v>7</v>
      </c>
      <c r="C33" s="106" t="s">
        <v>77</v>
      </c>
      <c r="D33" s="3">
        <v>0</v>
      </c>
      <c r="E33" s="106" t="s">
        <v>14</v>
      </c>
      <c r="F33" s="106" t="s">
        <v>31</v>
      </c>
      <c r="G33" s="106" t="s">
        <v>78</v>
      </c>
      <c r="H33" s="3">
        <v>18</v>
      </c>
      <c r="I33" s="3">
        <v>0</v>
      </c>
      <c r="J33" s="3">
        <v>26.315000000000001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60">
        <v>2198.1898500000002</v>
      </c>
      <c r="R33" s="2">
        <v>1491.1845593574235</v>
      </c>
      <c r="S33" s="12">
        <v>707.00529064257671</v>
      </c>
      <c r="T33" s="2">
        <v>1407.5092844913088</v>
      </c>
      <c r="U33" s="12">
        <v>790.68056550869142</v>
      </c>
      <c r="V33" s="2">
        <v>35071.941518829255</v>
      </c>
      <c r="W33" s="3">
        <v>4484.5529811707456</v>
      </c>
      <c r="X33" s="3">
        <v>7049.888546194672</v>
      </c>
      <c r="Y33" s="12">
        <v>-2100.1298461946717</v>
      </c>
    </row>
    <row r="34" spans="1:25" ht="15" customHeight="1" x14ac:dyDescent="0.25">
      <c r="A34" s="3">
        <v>19</v>
      </c>
      <c r="B34" s="106" t="s">
        <v>7</v>
      </c>
      <c r="C34" s="106" t="s">
        <v>79</v>
      </c>
      <c r="D34" s="3">
        <v>5</v>
      </c>
      <c r="E34" s="106" t="s">
        <v>14</v>
      </c>
      <c r="F34" s="106" t="s">
        <v>10</v>
      </c>
      <c r="G34" s="106" t="s">
        <v>80</v>
      </c>
      <c r="H34" s="3">
        <v>19</v>
      </c>
      <c r="I34" s="3">
        <v>0</v>
      </c>
      <c r="J34" s="3">
        <v>28.6</v>
      </c>
      <c r="K34" s="3">
        <v>5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60">
        <v>4687.7969999999996</v>
      </c>
      <c r="R34" s="2">
        <v>4395.245810217345</v>
      </c>
      <c r="S34" s="12">
        <v>292.55118978265455</v>
      </c>
      <c r="T34" s="2">
        <v>2424.4402979133883</v>
      </c>
      <c r="U34" s="12">
        <v>2263.3567020866112</v>
      </c>
      <c r="V34" s="2">
        <v>23655.69722373076</v>
      </c>
      <c r="W34" s="3">
        <v>-6574.6172237307583</v>
      </c>
      <c r="X34" s="3">
        <v>8685.6664383320094</v>
      </c>
      <c r="Y34" s="12">
        <v>-2413.1892383320092</v>
      </c>
    </row>
    <row r="35" spans="1:25" ht="15" customHeight="1" x14ac:dyDescent="0.25">
      <c r="A35" s="3">
        <v>63</v>
      </c>
      <c r="B35" s="106" t="s">
        <v>12</v>
      </c>
      <c r="C35" s="106" t="s">
        <v>81</v>
      </c>
      <c r="D35" s="3">
        <v>0</v>
      </c>
      <c r="E35" s="106" t="s">
        <v>14</v>
      </c>
      <c r="F35" s="106" t="s">
        <v>20</v>
      </c>
      <c r="G35" s="106" t="s">
        <v>82</v>
      </c>
      <c r="H35" s="3">
        <v>63</v>
      </c>
      <c r="I35" s="3">
        <v>1</v>
      </c>
      <c r="J35" s="3">
        <v>28.31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60">
        <v>13770.097900000001</v>
      </c>
      <c r="R35" s="2">
        <v>13200.954362796077</v>
      </c>
      <c r="S35" s="12">
        <v>569.14353720392319</v>
      </c>
      <c r="T35" s="2">
        <v>13742.723120435872</v>
      </c>
      <c r="U35" s="12">
        <v>27.374779564128403</v>
      </c>
      <c r="V35" s="2">
        <v>12171.519584027808</v>
      </c>
      <c r="W35" s="3">
        <v>20562.666715972191</v>
      </c>
      <c r="X35" s="3">
        <v>8473.8882161617112</v>
      </c>
      <c r="Y35" s="12">
        <v>-2160.1292161617112</v>
      </c>
    </row>
    <row r="36" spans="1:25" ht="15" customHeight="1" x14ac:dyDescent="0.25">
      <c r="A36" s="3">
        <v>28</v>
      </c>
      <c r="B36" s="106" t="s">
        <v>12</v>
      </c>
      <c r="C36" s="106" t="s">
        <v>83</v>
      </c>
      <c r="D36" s="3">
        <v>1</v>
      </c>
      <c r="E36" s="106" t="s">
        <v>9</v>
      </c>
      <c r="F36" s="106" t="s">
        <v>10</v>
      </c>
      <c r="G36" s="106" t="s">
        <v>84</v>
      </c>
      <c r="H36" s="3">
        <v>28</v>
      </c>
      <c r="I36" s="3">
        <v>1</v>
      </c>
      <c r="J36" s="3">
        <v>36.4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60">
        <v>51194.559139999998</v>
      </c>
      <c r="R36" s="2">
        <v>31121.811173492635</v>
      </c>
      <c r="S36" s="12">
        <v>20072.747966507362</v>
      </c>
      <c r="T36" s="2">
        <v>31812.451600104774</v>
      </c>
      <c r="U36" s="12">
        <v>19382.107539895223</v>
      </c>
      <c r="V36" s="2">
        <v>21813.854051190658</v>
      </c>
      <c r="W36" s="3">
        <v>-2841.3590511906586</v>
      </c>
      <c r="X36" s="3">
        <v>8208.5714898113038</v>
      </c>
      <c r="Y36" s="12">
        <v>-2128.8999898113034</v>
      </c>
    </row>
    <row r="37" spans="1:25" ht="15" customHeight="1" x14ac:dyDescent="0.25">
      <c r="A37" s="3">
        <v>19</v>
      </c>
      <c r="B37" s="106" t="s">
        <v>12</v>
      </c>
      <c r="C37" s="106" t="s">
        <v>85</v>
      </c>
      <c r="D37" s="3">
        <v>0</v>
      </c>
      <c r="E37" s="106" t="s">
        <v>14</v>
      </c>
      <c r="F37" s="106" t="s">
        <v>20</v>
      </c>
      <c r="G37" s="106" t="s">
        <v>86</v>
      </c>
      <c r="H37" s="3">
        <v>19</v>
      </c>
      <c r="I37" s="3">
        <v>1</v>
      </c>
      <c r="J37" s="3">
        <v>20.425000000000001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60">
        <v>1625.4337499999999</v>
      </c>
      <c r="R37" s="2">
        <v>-979.21429750360971</v>
      </c>
      <c r="S37" s="12">
        <v>2604.6480475036096</v>
      </c>
      <c r="T37" s="2">
        <v>-285.69679872253801</v>
      </c>
      <c r="U37" s="12">
        <v>1911.1305487225379</v>
      </c>
      <c r="V37" s="2">
        <v>27284.086493573177</v>
      </c>
      <c r="W37" s="3">
        <v>-6538.0973935731781</v>
      </c>
      <c r="X37" s="3">
        <v>11922.097427101451</v>
      </c>
      <c r="Y37" s="12">
        <v>8708.18608289855</v>
      </c>
    </row>
    <row r="38" spans="1:25" ht="15" customHeight="1" x14ac:dyDescent="0.25">
      <c r="A38" s="3">
        <v>62</v>
      </c>
      <c r="B38" s="106" t="s">
        <v>7</v>
      </c>
      <c r="C38" s="106" t="s">
        <v>87</v>
      </c>
      <c r="D38" s="3">
        <v>3</v>
      </c>
      <c r="E38" s="106" t="s">
        <v>14</v>
      </c>
      <c r="F38" s="106" t="s">
        <v>20</v>
      </c>
      <c r="G38" s="106" t="s">
        <v>88</v>
      </c>
      <c r="H38" s="3">
        <v>62</v>
      </c>
      <c r="I38" s="3">
        <v>0</v>
      </c>
      <c r="J38" s="3">
        <v>32.965000000000003</v>
      </c>
      <c r="K38" s="3">
        <v>3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60">
        <v>15612.19335</v>
      </c>
      <c r="R38" s="2">
        <v>16787.786727604329</v>
      </c>
      <c r="S38" s="12">
        <v>-1175.5933776043294</v>
      </c>
      <c r="T38" s="2">
        <v>15026.507880794017</v>
      </c>
      <c r="U38" s="12">
        <v>585.68546920598237</v>
      </c>
      <c r="V38" s="2">
        <v>33820.016907504418</v>
      </c>
      <c r="W38" s="3">
        <v>6900.5341424955841</v>
      </c>
      <c r="X38" s="3">
        <v>3763.0821294529792</v>
      </c>
      <c r="Y38" s="12">
        <v>-369.72577945297917</v>
      </c>
    </row>
    <row r="39" spans="1:25" ht="15" customHeight="1" x14ac:dyDescent="0.25">
      <c r="A39" s="3">
        <v>26</v>
      </c>
      <c r="B39" s="106" t="s">
        <v>12</v>
      </c>
      <c r="C39" s="106" t="s">
        <v>89</v>
      </c>
      <c r="D39" s="3">
        <v>0</v>
      </c>
      <c r="E39" s="106" t="s">
        <v>14</v>
      </c>
      <c r="F39" s="106" t="s">
        <v>10</v>
      </c>
      <c r="G39" s="106" t="s">
        <v>90</v>
      </c>
      <c r="H39" s="3">
        <v>26</v>
      </c>
      <c r="I39" s="3">
        <v>1</v>
      </c>
      <c r="J39" s="3">
        <v>20.8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60">
        <v>2302.3000000000002</v>
      </c>
      <c r="R39" s="2">
        <v>-49.828123565079522</v>
      </c>
      <c r="S39" s="12">
        <v>2352.1281235650795</v>
      </c>
      <c r="T39" s="2">
        <v>1654.5522280206169</v>
      </c>
      <c r="U39" s="12">
        <v>647.74777197938329</v>
      </c>
      <c r="V39" s="2">
        <v>23353.530167927416</v>
      </c>
      <c r="W39" s="3">
        <v>-3388.7838679274173</v>
      </c>
      <c r="X39" s="3">
        <v>4967.1916634353011</v>
      </c>
      <c r="Y39" s="12">
        <v>-1410.2693634353009</v>
      </c>
    </row>
    <row r="40" spans="1:25" ht="15" customHeight="1" x14ac:dyDescent="0.25">
      <c r="A40" s="3">
        <v>35</v>
      </c>
      <c r="B40" s="106" t="s">
        <v>12</v>
      </c>
      <c r="C40" s="106" t="s">
        <v>91</v>
      </c>
      <c r="D40" s="3">
        <v>1</v>
      </c>
      <c r="E40" s="106" t="s">
        <v>9</v>
      </c>
      <c r="F40" s="106" t="s">
        <v>31</v>
      </c>
      <c r="G40" s="106" t="s">
        <v>92</v>
      </c>
      <c r="H40" s="3">
        <v>35</v>
      </c>
      <c r="I40" s="3">
        <v>1</v>
      </c>
      <c r="J40" s="3">
        <v>36.67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60">
        <v>39774.276299999998</v>
      </c>
      <c r="R40" s="2">
        <v>34435.85851923567</v>
      </c>
      <c r="S40" s="12">
        <v>5338.4177807643282</v>
      </c>
      <c r="T40" s="2">
        <v>33717.891526524167</v>
      </c>
      <c r="U40" s="12">
        <v>6056.384773475831</v>
      </c>
      <c r="V40" s="2">
        <v>23289.910873765606</v>
      </c>
      <c r="W40" s="3">
        <v>-2066.2350737656052</v>
      </c>
      <c r="X40" s="3">
        <v>12958.339766934503</v>
      </c>
      <c r="Y40" s="12">
        <v>-328.4430669345038</v>
      </c>
    </row>
    <row r="41" spans="1:25" ht="15" customHeight="1" x14ac:dyDescent="0.25">
      <c r="A41" s="3">
        <v>60</v>
      </c>
      <c r="B41" s="106" t="s">
        <v>12</v>
      </c>
      <c r="C41" s="106" t="s">
        <v>93</v>
      </c>
      <c r="D41" s="3">
        <v>0</v>
      </c>
      <c r="E41" s="106" t="s">
        <v>9</v>
      </c>
      <c r="F41" s="106" t="s">
        <v>10</v>
      </c>
      <c r="G41" s="106" t="s">
        <v>94</v>
      </c>
      <c r="H41" s="3">
        <v>60</v>
      </c>
      <c r="I41" s="3">
        <v>1</v>
      </c>
      <c r="J41" s="3">
        <v>39.9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60">
        <v>48173.360999999997</v>
      </c>
      <c r="R41" s="2">
        <v>39994.63647054202</v>
      </c>
      <c r="S41" s="12">
        <v>8178.724529457977</v>
      </c>
      <c r="T41" s="2">
        <v>41274.152938749743</v>
      </c>
      <c r="U41" s="12">
        <v>6899.2080612502541</v>
      </c>
      <c r="V41" s="2">
        <v>19350.575760370339</v>
      </c>
      <c r="W41" s="3">
        <v>-3832.3955103703393</v>
      </c>
      <c r="X41" s="3">
        <v>2425.3725343693968</v>
      </c>
      <c r="Y41" s="12">
        <v>-214.24178436939701</v>
      </c>
    </row>
    <row r="42" spans="1:25" ht="15" customHeight="1" x14ac:dyDescent="0.25">
      <c r="A42" s="3">
        <v>24</v>
      </c>
      <c r="B42" s="106" t="s">
        <v>7</v>
      </c>
      <c r="C42" s="106" t="s">
        <v>95</v>
      </c>
      <c r="D42" s="3">
        <v>0</v>
      </c>
      <c r="E42" s="106" t="s">
        <v>14</v>
      </c>
      <c r="F42" s="106" t="s">
        <v>31</v>
      </c>
      <c r="G42" s="106" t="s">
        <v>96</v>
      </c>
      <c r="H42" s="3">
        <v>24</v>
      </c>
      <c r="I42" s="3">
        <v>0</v>
      </c>
      <c r="J42" s="3">
        <v>26.6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60">
        <v>3046.0619999999999</v>
      </c>
      <c r="R42" s="2">
        <v>3144.9427431344047</v>
      </c>
      <c r="S42" s="12">
        <v>-98.880743134404838</v>
      </c>
      <c r="T42" s="2">
        <v>3058.5032521996463</v>
      </c>
      <c r="U42" s="12">
        <v>-12.441252199646442</v>
      </c>
      <c r="V42" s="2">
        <v>35391.645922668977</v>
      </c>
      <c r="W42" s="3">
        <v>1558.6107773310214</v>
      </c>
      <c r="X42" s="3">
        <v>4434.7745294465221</v>
      </c>
      <c r="Y42" s="12">
        <v>-854.94582944652211</v>
      </c>
    </row>
    <row r="43" spans="1:25" ht="15" customHeight="1" x14ac:dyDescent="0.25">
      <c r="A43" s="3">
        <v>31</v>
      </c>
      <c r="B43" s="106" t="s">
        <v>7</v>
      </c>
      <c r="C43" s="106" t="s">
        <v>97</v>
      </c>
      <c r="D43" s="3">
        <v>2</v>
      </c>
      <c r="E43" s="106" t="s">
        <v>14</v>
      </c>
      <c r="F43" s="106" t="s">
        <v>15</v>
      </c>
      <c r="G43" s="106" t="s">
        <v>98</v>
      </c>
      <c r="H43" s="3">
        <v>31</v>
      </c>
      <c r="I43" s="3">
        <v>0</v>
      </c>
      <c r="J43" s="3">
        <v>36.630000000000003</v>
      </c>
      <c r="K43" s="3">
        <v>2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60">
        <v>4949.7587000000003</v>
      </c>
      <c r="R43" s="2">
        <v>8632.0988365856447</v>
      </c>
      <c r="S43" s="12">
        <v>-3682.3401365856444</v>
      </c>
      <c r="T43" s="2">
        <v>8199.5319325232122</v>
      </c>
      <c r="U43" s="12">
        <v>-3249.7732325232118</v>
      </c>
      <c r="V43" s="2">
        <v>27064.697105502524</v>
      </c>
      <c r="W43" s="3">
        <v>-5715.9911055025259</v>
      </c>
      <c r="X43" s="3">
        <v>9841.1485958484209</v>
      </c>
      <c r="Y43" s="12">
        <v>-1781.4694958484206</v>
      </c>
    </row>
    <row r="44" spans="1:25" ht="15" customHeight="1" x14ac:dyDescent="0.25">
      <c r="A44" s="3">
        <v>41</v>
      </c>
      <c r="B44" s="106" t="s">
        <v>12</v>
      </c>
      <c r="C44" s="106" t="s">
        <v>99</v>
      </c>
      <c r="D44" s="3">
        <v>1</v>
      </c>
      <c r="E44" s="106" t="s">
        <v>14</v>
      </c>
      <c r="F44" s="106" t="s">
        <v>15</v>
      </c>
      <c r="G44" s="106" t="s">
        <v>100</v>
      </c>
      <c r="H44" s="3">
        <v>41</v>
      </c>
      <c r="I44" s="3">
        <v>1</v>
      </c>
      <c r="J44" s="3">
        <v>21.78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60">
        <v>6272.4772000000003</v>
      </c>
      <c r="R44" s="2">
        <v>5060.4603600725586</v>
      </c>
      <c r="S44" s="12">
        <v>1212.0168399274417</v>
      </c>
      <c r="T44" s="2">
        <v>5870.7174743067635</v>
      </c>
      <c r="U44" s="12">
        <v>401.75972569323676</v>
      </c>
      <c r="V44" s="2">
        <v>35327.978943070782</v>
      </c>
      <c r="W44" s="3">
        <v>821.50455692921969</v>
      </c>
      <c r="X44" s="3">
        <v>13865.334387383709</v>
      </c>
      <c r="Y44" s="12">
        <v>-257.96563738370969</v>
      </c>
    </row>
    <row r="45" spans="1:25" ht="15" customHeight="1" x14ac:dyDescent="0.25">
      <c r="A45" s="3">
        <v>37</v>
      </c>
      <c r="B45" s="106" t="s">
        <v>7</v>
      </c>
      <c r="C45" s="106" t="s">
        <v>101</v>
      </c>
      <c r="D45" s="3">
        <v>2</v>
      </c>
      <c r="E45" s="106" t="s">
        <v>14</v>
      </c>
      <c r="F45" s="106" t="s">
        <v>15</v>
      </c>
      <c r="G45" s="106" t="s">
        <v>102</v>
      </c>
      <c r="H45" s="3">
        <v>37</v>
      </c>
      <c r="I45" s="3">
        <v>0</v>
      </c>
      <c r="J45" s="3">
        <v>30.8</v>
      </c>
      <c r="K45" s="3">
        <v>2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60">
        <v>6313.759</v>
      </c>
      <c r="R45" s="2">
        <v>8119.9032895785831</v>
      </c>
      <c r="S45" s="12">
        <v>-1806.1442895785831</v>
      </c>
      <c r="T45" s="2">
        <v>7823.3102004237589</v>
      </c>
      <c r="U45" s="12">
        <v>-1509.5512004237589</v>
      </c>
      <c r="V45" s="2">
        <v>48197.36097333589</v>
      </c>
      <c r="W45" s="3">
        <v>627.08902666410722</v>
      </c>
      <c r="X45" s="3">
        <v>7830.715227717681</v>
      </c>
      <c r="Y45" s="12">
        <v>-1841.191577717681</v>
      </c>
    </row>
    <row r="46" spans="1:25" ht="15" customHeight="1" x14ac:dyDescent="0.25">
      <c r="A46" s="3">
        <v>38</v>
      </c>
      <c r="B46" s="106" t="s">
        <v>12</v>
      </c>
      <c r="C46" s="106" t="s">
        <v>103</v>
      </c>
      <c r="D46" s="3">
        <v>1</v>
      </c>
      <c r="E46" s="106" t="s">
        <v>14</v>
      </c>
      <c r="F46" s="106" t="s">
        <v>31</v>
      </c>
      <c r="G46" s="106" t="s">
        <v>104</v>
      </c>
      <c r="H46" s="3">
        <v>38</v>
      </c>
      <c r="I46" s="3">
        <v>1</v>
      </c>
      <c r="J46" s="3">
        <v>37.049999999999997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60">
        <v>6079.6715000000004</v>
      </c>
      <c r="R46" s="2">
        <v>10866.938973735323</v>
      </c>
      <c r="S46" s="12">
        <v>-4787.2674737353227</v>
      </c>
      <c r="T46" s="2">
        <v>10154.699145119408</v>
      </c>
      <c r="U46" s="12">
        <v>-4075.0276451194077</v>
      </c>
      <c r="V46" s="2">
        <v>49353.751297381867</v>
      </c>
      <c r="W46" s="3">
        <v>-5600.4142473818647</v>
      </c>
      <c r="X46" s="3">
        <v>10583.283942369257</v>
      </c>
      <c r="Y46" s="12">
        <v>-1977.0665423692571</v>
      </c>
    </row>
    <row r="47" spans="1:25" ht="15" customHeight="1" x14ac:dyDescent="0.25">
      <c r="A47" s="3">
        <v>55</v>
      </c>
      <c r="B47" s="106" t="s">
        <v>12</v>
      </c>
      <c r="C47" s="106" t="s">
        <v>105</v>
      </c>
      <c r="D47" s="3">
        <v>0</v>
      </c>
      <c r="E47" s="106" t="s">
        <v>14</v>
      </c>
      <c r="F47" s="106" t="s">
        <v>10</v>
      </c>
      <c r="G47" s="106" t="s">
        <v>106</v>
      </c>
      <c r="H47" s="3">
        <v>55</v>
      </c>
      <c r="I47" s="3">
        <v>1</v>
      </c>
      <c r="J47" s="3">
        <v>37.299999999999997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60">
        <v>20630.283510000001</v>
      </c>
      <c r="R47" s="2">
        <v>13299.777198941892</v>
      </c>
      <c r="S47" s="12">
        <v>7330.5063110581086</v>
      </c>
      <c r="T47" s="2">
        <v>14647.695640002568</v>
      </c>
      <c r="U47" s="12">
        <v>5982.5878699974328</v>
      </c>
      <c r="V47" s="2">
        <v>36361.289881857803</v>
      </c>
      <c r="W47" s="3">
        <v>772.60831814220001</v>
      </c>
      <c r="X47" s="3">
        <v>6738.4852494804009</v>
      </c>
      <c r="Y47" s="12">
        <v>-2233.8228494804007</v>
      </c>
    </row>
    <row r="48" spans="1:25" ht="15" customHeight="1" x14ac:dyDescent="0.25">
      <c r="A48" s="3">
        <v>18</v>
      </c>
      <c r="B48" s="106" t="s">
        <v>7</v>
      </c>
      <c r="C48" s="106" t="s">
        <v>107</v>
      </c>
      <c r="D48" s="3">
        <v>2</v>
      </c>
      <c r="E48" s="106" t="s">
        <v>14</v>
      </c>
      <c r="F48" s="106" t="s">
        <v>31</v>
      </c>
      <c r="G48" s="106" t="s">
        <v>108</v>
      </c>
      <c r="H48" s="3">
        <v>18</v>
      </c>
      <c r="I48" s="3">
        <v>0</v>
      </c>
      <c r="J48" s="3">
        <v>38.664999999999999</v>
      </c>
      <c r="K48" s="3">
        <v>2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60">
        <v>3393.35635</v>
      </c>
      <c r="R48" s="2">
        <v>7162.6785522710688</v>
      </c>
      <c r="S48" s="12">
        <v>-3769.3222022710688</v>
      </c>
      <c r="T48" s="2">
        <v>5501.722513048333</v>
      </c>
      <c r="U48" s="12">
        <v>-2108.366163048333</v>
      </c>
      <c r="V48" s="2">
        <v>27854.945837075487</v>
      </c>
      <c r="W48" s="3">
        <v>-6870.8522370754872</v>
      </c>
      <c r="X48" s="3">
        <v>14624.757171541381</v>
      </c>
      <c r="Y48" s="12">
        <v>15541.86099845862</v>
      </c>
    </row>
    <row r="49" spans="1:25" ht="15" customHeight="1" x14ac:dyDescent="0.25">
      <c r="A49" s="3">
        <v>28</v>
      </c>
      <c r="B49" s="106" t="s">
        <v>7</v>
      </c>
      <c r="C49" s="106" t="s">
        <v>109</v>
      </c>
      <c r="D49" s="3">
        <v>0</v>
      </c>
      <c r="E49" s="106" t="s">
        <v>14</v>
      </c>
      <c r="F49" s="106" t="s">
        <v>20</v>
      </c>
      <c r="G49" s="106" t="s">
        <v>110</v>
      </c>
      <c r="H49" s="3">
        <v>28</v>
      </c>
      <c r="I49" s="3">
        <v>0</v>
      </c>
      <c r="J49" s="3">
        <v>34.770000000000003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60">
        <v>3556.9223000000002</v>
      </c>
      <c r="R49" s="2">
        <v>6682.2427603996412</v>
      </c>
      <c r="S49" s="12">
        <v>-3125.320460399641</v>
      </c>
      <c r="T49" s="2">
        <v>6804.6575219446149</v>
      </c>
      <c r="U49" s="12">
        <v>-3247.7352219446148</v>
      </c>
      <c r="V49" s="2">
        <v>32399.126356754336</v>
      </c>
      <c r="W49" s="3">
        <v>2380.4886432456624</v>
      </c>
      <c r="X49" s="3">
        <v>5439.1674565802941</v>
      </c>
      <c r="Y49" s="12">
        <v>-1305.5258065802946</v>
      </c>
    </row>
    <row r="50" spans="1:25" ht="15" customHeight="1" x14ac:dyDescent="0.25">
      <c r="A50" s="3">
        <v>60</v>
      </c>
      <c r="B50" s="106" t="s">
        <v>7</v>
      </c>
      <c r="C50" s="106" t="s">
        <v>111</v>
      </c>
      <c r="D50" s="3">
        <v>0</v>
      </c>
      <c r="E50" s="106" t="s">
        <v>14</v>
      </c>
      <c r="F50" s="106" t="s">
        <v>15</v>
      </c>
      <c r="G50" s="106" t="s">
        <v>112</v>
      </c>
      <c r="H50" s="3">
        <v>60</v>
      </c>
      <c r="I50" s="3">
        <v>0</v>
      </c>
      <c r="J50" s="3">
        <v>24.53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60">
        <v>12629.896699999999</v>
      </c>
      <c r="R50" s="2">
        <v>10554.405076196852</v>
      </c>
      <c r="S50" s="12">
        <v>2075.4916238031474</v>
      </c>
      <c r="T50" s="2">
        <v>11711.339446794158</v>
      </c>
      <c r="U50" s="12">
        <v>918.55725320584133</v>
      </c>
      <c r="V50" s="2">
        <v>22166.757775065362</v>
      </c>
      <c r="W50" s="3">
        <v>-2651.2161750653613</v>
      </c>
      <c r="X50" s="3">
        <v>2553.3180252873308</v>
      </c>
      <c r="Y50" s="12">
        <v>-810.10402528733084</v>
      </c>
    </row>
    <row r="51" spans="1:25" ht="15" customHeight="1" x14ac:dyDescent="0.25">
      <c r="A51" s="3">
        <v>36</v>
      </c>
      <c r="B51" s="106" t="s">
        <v>12</v>
      </c>
      <c r="C51" s="106" t="s">
        <v>113</v>
      </c>
      <c r="D51" s="3">
        <v>1</v>
      </c>
      <c r="E51" s="106" t="s">
        <v>9</v>
      </c>
      <c r="F51" s="106" t="s">
        <v>15</v>
      </c>
      <c r="G51" s="106" t="s">
        <v>114</v>
      </c>
      <c r="H51" s="3">
        <v>36</v>
      </c>
      <c r="I51" s="3">
        <v>1</v>
      </c>
      <c r="J51" s="3">
        <v>35.200000000000003</v>
      </c>
      <c r="K51" s="3">
        <v>1</v>
      </c>
      <c r="L51" s="3">
        <v>1</v>
      </c>
      <c r="M51" s="3">
        <v>0</v>
      </c>
      <c r="N51" s="3">
        <v>1</v>
      </c>
      <c r="O51" s="3">
        <v>0</v>
      </c>
      <c r="P51" s="3">
        <v>0</v>
      </c>
      <c r="Q51" s="60">
        <v>38709.175999999999</v>
      </c>
      <c r="R51" s="2">
        <v>32999.783283819648</v>
      </c>
      <c r="S51" s="12">
        <v>5709.3927161803513</v>
      </c>
      <c r="T51" s="2">
        <v>33489.982809320209</v>
      </c>
      <c r="U51" s="12">
        <v>5219.1931906797909</v>
      </c>
      <c r="V51" s="2">
        <v>19582.587338954861</v>
      </c>
      <c r="W51" s="3">
        <v>-138.32153895486044</v>
      </c>
      <c r="X51" s="3">
        <v>14771.076091493578</v>
      </c>
      <c r="Y51" s="12">
        <v>-536.00409149357802</v>
      </c>
    </row>
    <row r="52" spans="1:25" ht="15" customHeight="1" x14ac:dyDescent="0.25">
      <c r="A52" s="3">
        <v>18</v>
      </c>
      <c r="B52" s="106" t="s">
        <v>7</v>
      </c>
      <c r="C52" s="106" t="s">
        <v>115</v>
      </c>
      <c r="D52" s="3">
        <v>0</v>
      </c>
      <c r="E52" s="106" t="s">
        <v>14</v>
      </c>
      <c r="F52" s="106" t="s">
        <v>31</v>
      </c>
      <c r="G52" s="106" t="s">
        <v>116</v>
      </c>
      <c r="H52" s="3">
        <v>18</v>
      </c>
      <c r="I52" s="3">
        <v>0</v>
      </c>
      <c r="J52" s="3">
        <v>35.625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60">
        <v>2211.1307499999998</v>
      </c>
      <c r="R52" s="2">
        <v>4788.8181216794856</v>
      </c>
      <c r="S52" s="12">
        <v>-2577.6873716794858</v>
      </c>
      <c r="T52" s="2">
        <v>4493.9161798650657</v>
      </c>
      <c r="U52" s="12">
        <v>-2282.7854298650659</v>
      </c>
      <c r="V52" s="2">
        <v>24287.750322728301</v>
      </c>
      <c r="W52" s="3">
        <v>-6935.0700227283014</v>
      </c>
      <c r="X52" s="3">
        <v>8516.0826065517886</v>
      </c>
      <c r="Y52" s="12">
        <v>-2126.7047565517887</v>
      </c>
    </row>
    <row r="53" spans="1:25" ht="15" customHeight="1" x14ac:dyDescent="0.25">
      <c r="A53" s="3">
        <v>21</v>
      </c>
      <c r="B53" s="106" t="s">
        <v>7</v>
      </c>
      <c r="C53" s="106" t="s">
        <v>117</v>
      </c>
      <c r="D53" s="3">
        <v>2</v>
      </c>
      <c r="E53" s="106" t="s">
        <v>14</v>
      </c>
      <c r="F53" s="106" t="s">
        <v>20</v>
      </c>
      <c r="G53" s="106" t="s">
        <v>118</v>
      </c>
      <c r="H53" s="3">
        <v>21</v>
      </c>
      <c r="I53" s="3">
        <v>0</v>
      </c>
      <c r="J53" s="3">
        <v>33.630000000000003</v>
      </c>
      <c r="K53" s="3">
        <v>2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60">
        <v>3579.8287</v>
      </c>
      <c r="R53" s="2">
        <v>5763.9210996387228</v>
      </c>
      <c r="S53" s="12">
        <v>-2184.0923996387228</v>
      </c>
      <c r="T53" s="2">
        <v>4610.7993356997495</v>
      </c>
      <c r="U53" s="12">
        <v>-1030.9706356997494</v>
      </c>
      <c r="V53" s="2">
        <v>39057.861533599891</v>
      </c>
      <c r="W53" s="3">
        <v>-546.23323359989445</v>
      </c>
      <c r="X53" s="3">
        <v>8063.8802720811236</v>
      </c>
      <c r="Y53" s="12">
        <v>-2143.7761720811241</v>
      </c>
    </row>
    <row r="54" spans="1:25" ht="15" customHeight="1" x14ac:dyDescent="0.25">
      <c r="A54" s="3">
        <v>48</v>
      </c>
      <c r="B54" s="106" t="s">
        <v>12</v>
      </c>
      <c r="C54" s="106" t="s">
        <v>119</v>
      </c>
      <c r="D54" s="3">
        <v>1</v>
      </c>
      <c r="E54" s="106" t="s">
        <v>9</v>
      </c>
      <c r="F54" s="106" t="s">
        <v>10</v>
      </c>
      <c r="G54" s="106" t="s">
        <v>120</v>
      </c>
      <c r="H54" s="3">
        <v>48</v>
      </c>
      <c r="I54" s="3">
        <v>1</v>
      </c>
      <c r="J54" s="3">
        <v>28</v>
      </c>
      <c r="K54" s="3">
        <v>1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60">
        <v>23568.272000000001</v>
      </c>
      <c r="R54" s="2">
        <v>33322.536754821071</v>
      </c>
      <c r="S54" s="12">
        <v>-9754.2647548210698</v>
      </c>
      <c r="T54" s="2">
        <v>34216.097320778325</v>
      </c>
      <c r="U54" s="12">
        <v>-10647.825320778324</v>
      </c>
      <c r="V54" s="2">
        <v>34894.320935227159</v>
      </c>
      <c r="W54" s="3">
        <v>-5371.1553352271585</v>
      </c>
      <c r="X54" s="3">
        <v>8815.1787171111737</v>
      </c>
      <c r="Y54" s="12">
        <v>-2015.7207171111741</v>
      </c>
    </row>
    <row r="55" spans="1:25" ht="15" customHeight="1" x14ac:dyDescent="0.25">
      <c r="A55" s="3">
        <v>36</v>
      </c>
      <c r="B55" s="106" t="s">
        <v>12</v>
      </c>
      <c r="C55" s="106" t="s">
        <v>121</v>
      </c>
      <c r="D55" s="3">
        <v>0</v>
      </c>
      <c r="E55" s="106" t="s">
        <v>9</v>
      </c>
      <c r="F55" s="106" t="s">
        <v>15</v>
      </c>
      <c r="G55" s="106" t="s">
        <v>122</v>
      </c>
      <c r="H55" s="3">
        <v>36</v>
      </c>
      <c r="I55" s="3">
        <v>1</v>
      </c>
      <c r="J55" s="3">
        <v>34.43</v>
      </c>
      <c r="K55" s="3">
        <v>0</v>
      </c>
      <c r="L55" s="3">
        <v>1</v>
      </c>
      <c r="M55" s="3">
        <v>0</v>
      </c>
      <c r="N55" s="3">
        <v>1</v>
      </c>
      <c r="O55" s="3">
        <v>0</v>
      </c>
      <c r="P55" s="3">
        <v>0</v>
      </c>
      <c r="Q55" s="60">
        <v>37742.575700000001</v>
      </c>
      <c r="R55" s="2">
        <v>32078.505611138415</v>
      </c>
      <c r="S55" s="12">
        <v>5664.0700888615866</v>
      </c>
      <c r="T55" s="2">
        <v>33234.716073612602</v>
      </c>
      <c r="U55" s="12">
        <v>4507.8596263873987</v>
      </c>
      <c r="V55" s="2">
        <v>8278.6412076309934</v>
      </c>
      <c r="W55" s="3">
        <v>4550.8138923690058</v>
      </c>
      <c r="X55" s="3">
        <v>13155.428712382809</v>
      </c>
      <c r="Y55" s="12">
        <v>-1413.7027123828084</v>
      </c>
    </row>
    <row r="56" spans="1:25" ht="15" customHeight="1" x14ac:dyDescent="0.25">
      <c r="A56" s="3">
        <v>40</v>
      </c>
      <c r="B56" s="106" t="s">
        <v>7</v>
      </c>
      <c r="C56" s="106" t="s">
        <v>123</v>
      </c>
      <c r="D56" s="3">
        <v>3</v>
      </c>
      <c r="E56" s="106" t="s">
        <v>14</v>
      </c>
      <c r="F56" s="106" t="s">
        <v>20</v>
      </c>
      <c r="G56" s="106" t="s">
        <v>124</v>
      </c>
      <c r="H56" s="3">
        <v>40</v>
      </c>
      <c r="I56" s="3">
        <v>0</v>
      </c>
      <c r="J56" s="3">
        <v>28.69</v>
      </c>
      <c r="K56" s="3">
        <v>3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60">
        <v>8059.6791000000003</v>
      </c>
      <c r="R56" s="2">
        <v>9579.9297702286967</v>
      </c>
      <c r="S56" s="12">
        <v>-1520.2506702286964</v>
      </c>
      <c r="T56" s="2">
        <v>7902.069103522892</v>
      </c>
      <c r="U56" s="12">
        <v>157.60999647710833</v>
      </c>
      <c r="V56" s="2">
        <v>40656.411924217085</v>
      </c>
      <c r="W56" s="3">
        <v>6648.8930757829148</v>
      </c>
      <c r="X56" s="3">
        <v>13228.896654303197</v>
      </c>
      <c r="Y56" s="12">
        <v>-1282.2707543031975</v>
      </c>
    </row>
    <row r="57" spans="1:25" ht="15" customHeight="1" x14ac:dyDescent="0.25">
      <c r="A57" s="3">
        <v>58</v>
      </c>
      <c r="B57" s="106" t="s">
        <v>12</v>
      </c>
      <c r="C57" s="106" t="s">
        <v>125</v>
      </c>
      <c r="D57" s="3">
        <v>2</v>
      </c>
      <c r="E57" s="106" t="s">
        <v>9</v>
      </c>
      <c r="F57" s="106" t="s">
        <v>20</v>
      </c>
      <c r="G57" s="106" t="s">
        <v>126</v>
      </c>
      <c r="H57" s="3">
        <v>58</v>
      </c>
      <c r="I57" s="3">
        <v>1</v>
      </c>
      <c r="J57" s="3">
        <v>36.954999999999998</v>
      </c>
      <c r="K57" s="3">
        <v>2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60">
        <v>47496.494449999998</v>
      </c>
      <c r="R57" s="2">
        <v>40746.03822309104</v>
      </c>
      <c r="S57" s="12">
        <v>6750.4562269089583</v>
      </c>
      <c r="T57" s="2">
        <v>39779.003178820989</v>
      </c>
      <c r="U57" s="12">
        <v>7717.4912711790093</v>
      </c>
      <c r="V57" s="2">
        <v>39834.624424879446</v>
      </c>
      <c r="W57" s="3">
        <v>4426.1254751205561</v>
      </c>
      <c r="X57" s="3">
        <v>10199.896852203872</v>
      </c>
      <c r="Y57" s="12">
        <v>-2473.0428522038719</v>
      </c>
    </row>
    <row r="58" spans="1:25" ht="15" customHeight="1" x14ac:dyDescent="0.25">
      <c r="A58" s="3">
        <v>58</v>
      </c>
      <c r="B58" s="106" t="s">
        <v>7</v>
      </c>
      <c r="C58" s="106" t="s">
        <v>127</v>
      </c>
      <c r="D58" s="3">
        <v>2</v>
      </c>
      <c r="E58" s="106" t="s">
        <v>14</v>
      </c>
      <c r="F58" s="106" t="s">
        <v>31</v>
      </c>
      <c r="G58" s="106" t="s">
        <v>128</v>
      </c>
      <c r="H58" s="3">
        <v>58</v>
      </c>
      <c r="I58" s="3">
        <v>0</v>
      </c>
      <c r="J58" s="3">
        <v>31.824999999999999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60">
        <v>13607.36875</v>
      </c>
      <c r="R58" s="2">
        <v>15091.995480849277</v>
      </c>
      <c r="S58" s="12">
        <v>-1484.626730849277</v>
      </c>
      <c r="T58" s="2">
        <v>13610.905756535354</v>
      </c>
      <c r="U58" s="12">
        <v>-3.5370065353545215</v>
      </c>
      <c r="V58" s="2">
        <v>36923.147670415834</v>
      </c>
      <c r="W58" s="3">
        <v>4174.0140795841653</v>
      </c>
      <c r="X58" s="3">
        <v>12371.159889832681</v>
      </c>
      <c r="Y58" s="12">
        <v>-1014.4989898326803</v>
      </c>
    </row>
    <row r="59" spans="1:25" ht="15" customHeight="1" x14ac:dyDescent="0.25">
      <c r="A59" s="3">
        <v>18</v>
      </c>
      <c r="B59" s="106" t="s">
        <v>12</v>
      </c>
      <c r="C59" s="106" t="s">
        <v>129</v>
      </c>
      <c r="D59" s="3">
        <v>2</v>
      </c>
      <c r="E59" s="106" t="s">
        <v>9</v>
      </c>
      <c r="F59" s="106" t="s">
        <v>15</v>
      </c>
      <c r="G59" s="106" t="s">
        <v>130</v>
      </c>
      <c r="H59" s="3">
        <v>18</v>
      </c>
      <c r="I59" s="3">
        <v>1</v>
      </c>
      <c r="J59" s="3">
        <v>31.68</v>
      </c>
      <c r="K59" s="3">
        <v>2</v>
      </c>
      <c r="L59" s="3">
        <v>1</v>
      </c>
      <c r="M59" s="3">
        <v>0</v>
      </c>
      <c r="N59" s="3">
        <v>1</v>
      </c>
      <c r="O59" s="3">
        <v>0</v>
      </c>
      <c r="P59" s="3">
        <v>0</v>
      </c>
      <c r="Q59" s="60">
        <v>34303.167200000004</v>
      </c>
      <c r="R59" s="2">
        <v>27743.097759995257</v>
      </c>
      <c r="S59" s="12">
        <v>6560.0694400047469</v>
      </c>
      <c r="T59" s="2">
        <v>27653.51278845394</v>
      </c>
      <c r="U59" s="12">
        <v>6649.6544115460638</v>
      </c>
      <c r="V59" s="2">
        <v>39973.468741549572</v>
      </c>
      <c r="W59" s="3">
        <v>3947.7149584504295</v>
      </c>
      <c r="X59" s="3">
        <v>5764.4672754208514</v>
      </c>
      <c r="Y59" s="12">
        <v>-1817.0541754208512</v>
      </c>
    </row>
    <row r="60" spans="1:25" ht="15" customHeight="1" x14ac:dyDescent="0.25">
      <c r="A60" s="3">
        <v>53</v>
      </c>
      <c r="B60" s="106" t="s">
        <v>7</v>
      </c>
      <c r="C60" s="106" t="s">
        <v>131</v>
      </c>
      <c r="D60" s="3">
        <v>1</v>
      </c>
      <c r="E60" s="106" t="s">
        <v>9</v>
      </c>
      <c r="F60" s="106" t="s">
        <v>15</v>
      </c>
      <c r="G60" s="106" t="s">
        <v>132</v>
      </c>
      <c r="H60" s="3">
        <v>53</v>
      </c>
      <c r="I60" s="3">
        <v>0</v>
      </c>
      <c r="J60" s="3">
        <v>22.88</v>
      </c>
      <c r="K60" s="3">
        <v>1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60">
        <v>23244.790199999999</v>
      </c>
      <c r="R60" s="2">
        <v>33286.820566744522</v>
      </c>
      <c r="S60" s="12">
        <v>-10042.030366744522</v>
      </c>
      <c r="T60" s="2">
        <v>33815.832722587023</v>
      </c>
      <c r="U60" s="12">
        <v>-10571.042522587024</v>
      </c>
      <c r="V60" s="2">
        <v>28507.166962274874</v>
      </c>
      <c r="W60" s="3">
        <v>5243.124837725125</v>
      </c>
      <c r="X60" s="3">
        <v>3190.9888630659989</v>
      </c>
      <c r="Y60" s="12">
        <v>-1658.5191630659988</v>
      </c>
    </row>
    <row r="61" spans="1:25" ht="15" customHeight="1" x14ac:dyDescent="0.25">
      <c r="A61" s="3">
        <v>34</v>
      </c>
      <c r="B61" s="106" t="s">
        <v>7</v>
      </c>
      <c r="C61" s="106" t="s">
        <v>133</v>
      </c>
      <c r="D61" s="3">
        <v>2</v>
      </c>
      <c r="E61" s="106" t="s">
        <v>14</v>
      </c>
      <c r="F61" s="106" t="s">
        <v>20</v>
      </c>
      <c r="G61" s="106" t="s">
        <v>134</v>
      </c>
      <c r="H61" s="3">
        <v>34</v>
      </c>
      <c r="I61" s="3">
        <v>0</v>
      </c>
      <c r="J61" s="3">
        <v>37.335000000000001</v>
      </c>
      <c r="K61" s="3">
        <v>2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60">
        <v>5989.5236500000001</v>
      </c>
      <c r="R61" s="2">
        <v>10440.666798252116</v>
      </c>
      <c r="S61" s="12">
        <v>-4451.1431482521157</v>
      </c>
      <c r="T61" s="2">
        <v>9211.5062395404038</v>
      </c>
      <c r="U61" s="12">
        <v>-3221.9825895404038</v>
      </c>
      <c r="V61" s="2">
        <v>21292.049866777063</v>
      </c>
      <c r="W61" s="3">
        <v>-4206.7822667770633</v>
      </c>
      <c r="X61" s="3">
        <v>3528.0767053470208</v>
      </c>
      <c r="Y61" s="12">
        <v>-773.05575534702075</v>
      </c>
    </row>
    <row r="62" spans="1:25" ht="15" customHeight="1" x14ac:dyDescent="0.25">
      <c r="A62" s="3">
        <v>43</v>
      </c>
      <c r="B62" s="106" t="s">
        <v>12</v>
      </c>
      <c r="C62" s="106" t="s">
        <v>135</v>
      </c>
      <c r="D62" s="3">
        <v>3</v>
      </c>
      <c r="E62" s="106" t="s">
        <v>14</v>
      </c>
      <c r="F62" s="106" t="s">
        <v>31</v>
      </c>
      <c r="G62" s="106" t="s">
        <v>136</v>
      </c>
      <c r="H62" s="3">
        <v>43</v>
      </c>
      <c r="I62" s="3">
        <v>1</v>
      </c>
      <c r="J62" s="3">
        <v>27.36</v>
      </c>
      <c r="K62" s="3">
        <v>3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60">
        <v>8606.2173999999995</v>
      </c>
      <c r="R62" s="2">
        <v>10025.798762335327</v>
      </c>
      <c r="S62" s="12">
        <v>-1419.5813623353279</v>
      </c>
      <c r="T62" s="2">
        <v>8239.409894741415</v>
      </c>
      <c r="U62" s="12">
        <v>366.80750525858457</v>
      </c>
      <c r="V62" s="2">
        <v>27197.648562396422</v>
      </c>
      <c r="W62" s="3">
        <v>-2327.8117623964208</v>
      </c>
      <c r="X62" s="3">
        <v>8258.3710566145855</v>
      </c>
      <c r="Y62" s="12">
        <v>-1687.3467066145859</v>
      </c>
    </row>
    <row r="63" spans="1:25" ht="15" customHeight="1" x14ac:dyDescent="0.25">
      <c r="A63" s="3">
        <v>25</v>
      </c>
      <c r="B63" s="106" t="s">
        <v>12</v>
      </c>
      <c r="C63" s="106" t="s">
        <v>137</v>
      </c>
      <c r="D63" s="3">
        <v>4</v>
      </c>
      <c r="E63" s="106" t="s">
        <v>14</v>
      </c>
      <c r="F63" s="106" t="s">
        <v>15</v>
      </c>
      <c r="G63" s="106" t="s">
        <v>138</v>
      </c>
      <c r="H63" s="3">
        <v>25</v>
      </c>
      <c r="I63" s="3">
        <v>1</v>
      </c>
      <c r="J63" s="3">
        <v>33.659999999999997</v>
      </c>
      <c r="K63" s="3">
        <v>4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60">
        <v>4504.6624000000002</v>
      </c>
      <c r="R63" s="2">
        <v>7073.1925749888387</v>
      </c>
      <c r="S63" s="12">
        <v>-2568.5301749888386</v>
      </c>
      <c r="T63" s="2">
        <v>5658.4195422500461</v>
      </c>
      <c r="U63" s="12">
        <v>-1153.7571422500459</v>
      </c>
      <c r="V63" s="2">
        <v>35961.469692140483</v>
      </c>
      <c r="W63" s="3">
        <v>257.93575785951543</v>
      </c>
      <c r="X63" s="3">
        <v>6224.6523086563893</v>
      </c>
      <c r="Y63" s="12">
        <v>-1783.4391586563897</v>
      </c>
    </row>
    <row r="64" spans="1:25" ht="15" customHeight="1" x14ac:dyDescent="0.25">
      <c r="A64" s="3">
        <v>64</v>
      </c>
      <c r="B64" s="106" t="s">
        <v>12</v>
      </c>
      <c r="C64" s="106" t="s">
        <v>139</v>
      </c>
      <c r="D64" s="3">
        <v>1</v>
      </c>
      <c r="E64" s="106" t="s">
        <v>14</v>
      </c>
      <c r="F64" s="106" t="s">
        <v>20</v>
      </c>
      <c r="G64" s="106" t="s">
        <v>140</v>
      </c>
      <c r="H64" s="3">
        <v>64</v>
      </c>
      <c r="I64" s="3">
        <v>1</v>
      </c>
      <c r="J64" s="3">
        <v>24.7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60">
        <v>30166.618170000002</v>
      </c>
      <c r="R64" s="2">
        <v>12829.622889538858</v>
      </c>
      <c r="S64" s="12">
        <v>17336.995280461146</v>
      </c>
      <c r="T64" s="2">
        <v>12805.371787109478</v>
      </c>
      <c r="U64" s="12">
        <v>17361.246382890524</v>
      </c>
      <c r="V64" s="2">
        <v>50254.946350144935</v>
      </c>
      <c r="W64" s="3">
        <v>-4103.8218501449373</v>
      </c>
      <c r="X64" s="3">
        <v>9382.7499803698392</v>
      </c>
      <c r="Y64" s="12">
        <v>-1447.4588303698392</v>
      </c>
    </row>
    <row r="65" spans="1:25" ht="15" customHeight="1" x14ac:dyDescent="0.25">
      <c r="A65" s="3">
        <v>28</v>
      </c>
      <c r="B65" s="106" t="s">
        <v>7</v>
      </c>
      <c r="C65" s="106" t="s">
        <v>141</v>
      </c>
      <c r="D65" s="3">
        <v>1</v>
      </c>
      <c r="E65" s="106" t="s">
        <v>14</v>
      </c>
      <c r="F65" s="106" t="s">
        <v>20</v>
      </c>
      <c r="G65" s="106" t="s">
        <v>142</v>
      </c>
      <c r="H65" s="3">
        <v>28</v>
      </c>
      <c r="I65" s="3">
        <v>0</v>
      </c>
      <c r="J65" s="3">
        <v>25.934999999999999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60">
        <v>4133.6416499999996</v>
      </c>
      <c r="R65" s="2">
        <v>4201.3968706637479</v>
      </c>
      <c r="S65" s="12">
        <v>-67.755220663748332</v>
      </c>
      <c r="T65" s="2">
        <v>3875.7203661307431</v>
      </c>
      <c r="U65" s="12">
        <v>257.92128386925651</v>
      </c>
      <c r="V65" s="2">
        <v>14819.090230394508</v>
      </c>
      <c r="W65" s="3">
        <v>2360.4317696054932</v>
      </c>
      <c r="X65" s="3">
        <v>12765.986158493259</v>
      </c>
      <c r="Y65" s="12">
        <v>-1732.3244584932581</v>
      </c>
    </row>
    <row r="66" spans="1:25" ht="15" customHeight="1" x14ac:dyDescent="0.25">
      <c r="A66" s="3">
        <v>20</v>
      </c>
      <c r="B66" s="106" t="s">
        <v>7</v>
      </c>
      <c r="C66" s="106" t="s">
        <v>143</v>
      </c>
      <c r="D66" s="3">
        <v>0</v>
      </c>
      <c r="E66" s="106" t="s">
        <v>9</v>
      </c>
      <c r="F66" s="106" t="s">
        <v>20</v>
      </c>
      <c r="G66" s="106" t="s">
        <v>144</v>
      </c>
      <c r="H66" s="3">
        <v>20</v>
      </c>
      <c r="I66" s="3">
        <v>0</v>
      </c>
      <c r="J66" s="3">
        <v>22.42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60">
        <v>14711.7438</v>
      </c>
      <c r="R66" s="2">
        <v>24717.339211118746</v>
      </c>
      <c r="S66" s="12">
        <v>-10005.595411118746</v>
      </c>
      <c r="T66" s="2">
        <v>25102.519029796586</v>
      </c>
      <c r="U66" s="12">
        <v>-10390.775229796585</v>
      </c>
      <c r="V66" s="2">
        <v>39598.402275737477</v>
      </c>
      <c r="W66" s="3">
        <v>3258.4357242625265</v>
      </c>
      <c r="X66" s="3">
        <v>11985.874242032984</v>
      </c>
      <c r="Y66" s="12">
        <v>-912.69824203298413</v>
      </c>
    </row>
    <row r="67" spans="1:25" ht="15" customHeight="1" x14ac:dyDescent="0.25">
      <c r="A67" s="3">
        <v>19</v>
      </c>
      <c r="B67" s="106" t="s">
        <v>7</v>
      </c>
      <c r="C67" s="106" t="s">
        <v>145</v>
      </c>
      <c r="D67" s="3">
        <v>0</v>
      </c>
      <c r="E67" s="106" t="s">
        <v>14</v>
      </c>
      <c r="F67" s="106" t="s">
        <v>10</v>
      </c>
      <c r="G67" s="106" t="s">
        <v>146</v>
      </c>
      <c r="H67" s="3">
        <v>19</v>
      </c>
      <c r="I67" s="3">
        <v>0</v>
      </c>
      <c r="J67" s="3">
        <v>28.9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60">
        <v>1743.2139999999999</v>
      </c>
      <c r="R67" s="2">
        <v>1258.8015159450767</v>
      </c>
      <c r="S67" s="12">
        <v>484.4124840549232</v>
      </c>
      <c r="T67" s="2">
        <v>2523.8948702669986</v>
      </c>
      <c r="U67" s="12">
        <v>-780.68087026699868</v>
      </c>
      <c r="V67" s="2">
        <v>30203.829491064153</v>
      </c>
      <c r="W67" s="3">
        <v>-7872.262691064152</v>
      </c>
      <c r="X67" s="3">
        <v>9438.0660365416825</v>
      </c>
      <c r="Y67" s="12">
        <v>-1411.3994365416829</v>
      </c>
    </row>
    <row r="68" spans="1:25" ht="15" customHeight="1" x14ac:dyDescent="0.25">
      <c r="A68" s="3">
        <v>61</v>
      </c>
      <c r="B68" s="106" t="s">
        <v>7</v>
      </c>
      <c r="C68" s="106" t="s">
        <v>147</v>
      </c>
      <c r="D68" s="3">
        <v>2</v>
      </c>
      <c r="E68" s="106" t="s">
        <v>14</v>
      </c>
      <c r="F68" s="106" t="s">
        <v>10</v>
      </c>
      <c r="G68" s="106" t="s">
        <v>148</v>
      </c>
      <c r="H68" s="3">
        <v>61</v>
      </c>
      <c r="I68" s="3">
        <v>0</v>
      </c>
      <c r="J68" s="3">
        <v>39.1</v>
      </c>
      <c r="K68" s="3">
        <v>2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60">
        <v>14235.072</v>
      </c>
      <c r="R68" s="2">
        <v>17038.429743114459</v>
      </c>
      <c r="S68" s="12">
        <v>-2803.3577431144586</v>
      </c>
      <c r="T68" s="2">
        <v>16800.935198096646</v>
      </c>
      <c r="U68" s="12">
        <v>-2565.8631980966456</v>
      </c>
      <c r="V68" s="2">
        <v>51731.277558922513</v>
      </c>
      <c r="W68" s="3">
        <v>-3182.099208922511</v>
      </c>
      <c r="X68" s="3">
        <v>11725.883875640809</v>
      </c>
      <c r="Y68" s="12">
        <v>-643.30667564080977</v>
      </c>
    </row>
    <row r="69" spans="1:25" ht="15" customHeight="1" x14ac:dyDescent="0.25">
      <c r="A69" s="3">
        <v>40</v>
      </c>
      <c r="B69" s="106" t="s">
        <v>12</v>
      </c>
      <c r="C69" s="106" t="s">
        <v>77</v>
      </c>
      <c r="D69" s="3">
        <v>1</v>
      </c>
      <c r="E69" s="106" t="s">
        <v>14</v>
      </c>
      <c r="F69" s="106" t="s">
        <v>20</v>
      </c>
      <c r="G69" s="106" t="s">
        <v>149</v>
      </c>
      <c r="H69" s="3">
        <v>40</v>
      </c>
      <c r="I69" s="3">
        <v>1</v>
      </c>
      <c r="J69" s="3">
        <v>26.315000000000001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60">
        <v>6389.3778499999999</v>
      </c>
      <c r="R69" s="2">
        <v>7190.4204943017503</v>
      </c>
      <c r="S69" s="12">
        <v>-801.04264430175044</v>
      </c>
      <c r="T69" s="2">
        <v>7114.7204057234649</v>
      </c>
      <c r="U69" s="12">
        <v>-725.34255572346501</v>
      </c>
      <c r="V69" s="2">
        <v>47590.791066573125</v>
      </c>
      <c r="W69" s="3">
        <v>306.00028342687438</v>
      </c>
      <c r="X69" s="3">
        <v>3266.2801095567106</v>
      </c>
      <c r="Y69" s="12">
        <v>-1239.3060095567107</v>
      </c>
    </row>
    <row r="70" spans="1:25" ht="15" customHeight="1" x14ac:dyDescent="0.25">
      <c r="A70" s="3">
        <v>40</v>
      </c>
      <c r="B70" s="106" t="s">
        <v>7</v>
      </c>
      <c r="C70" s="106" t="s">
        <v>150</v>
      </c>
      <c r="D70" s="3">
        <v>0</v>
      </c>
      <c r="E70" s="106" t="s">
        <v>14</v>
      </c>
      <c r="F70" s="106" t="s">
        <v>15</v>
      </c>
      <c r="G70" s="106" t="s">
        <v>151</v>
      </c>
      <c r="H70" s="3">
        <v>40</v>
      </c>
      <c r="I70" s="3">
        <v>0</v>
      </c>
      <c r="J70" s="3">
        <v>36.19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60">
        <v>5920.1040999999996</v>
      </c>
      <c r="R70" s="2">
        <v>9508.3825467663719</v>
      </c>
      <c r="S70" s="12">
        <v>-3588.2784467663723</v>
      </c>
      <c r="T70" s="2">
        <v>10388.433412363191</v>
      </c>
      <c r="U70" s="12">
        <v>-4468.3293123631911</v>
      </c>
      <c r="V70" s="2">
        <v>49605.820997305993</v>
      </c>
      <c r="W70" s="3">
        <v>-7493.585397305993</v>
      </c>
      <c r="X70" s="3">
        <v>11812.68068792548</v>
      </c>
      <c r="Y70" s="12">
        <v>-870.54863792547985</v>
      </c>
    </row>
    <row r="71" spans="1:25" ht="15" customHeight="1" x14ac:dyDescent="0.25">
      <c r="A71" s="3">
        <v>28</v>
      </c>
      <c r="B71" s="106" t="s">
        <v>12</v>
      </c>
      <c r="C71" s="106" t="s">
        <v>152</v>
      </c>
      <c r="D71" s="3">
        <v>3</v>
      </c>
      <c r="E71" s="106" t="s">
        <v>9</v>
      </c>
      <c r="F71" s="106" t="s">
        <v>15</v>
      </c>
      <c r="G71" s="106" t="s">
        <v>153</v>
      </c>
      <c r="H71" s="3">
        <v>28</v>
      </c>
      <c r="I71" s="3">
        <v>1</v>
      </c>
      <c r="J71" s="3">
        <v>23.98</v>
      </c>
      <c r="K71" s="3">
        <v>3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60">
        <v>17663.144199999999</v>
      </c>
      <c r="R71" s="2">
        <v>28252.28974738848</v>
      </c>
      <c r="S71" s="12">
        <v>-10589.145547388482</v>
      </c>
      <c r="T71" s="2">
        <v>27695.032304665241</v>
      </c>
      <c r="U71" s="12">
        <v>-10031.888104665242</v>
      </c>
      <c r="V71" s="2">
        <v>21887.597184550599</v>
      </c>
      <c r="W71" s="3">
        <v>-5589.7511845505996</v>
      </c>
      <c r="X71" s="3">
        <v>8037.7545533329285</v>
      </c>
      <c r="Y71" s="12">
        <v>-2308.7492533329287</v>
      </c>
    </row>
    <row r="72" spans="1:25" ht="15" customHeight="1" x14ac:dyDescent="0.25">
      <c r="A72" s="3">
        <v>27</v>
      </c>
      <c r="B72" s="106" t="s">
        <v>7</v>
      </c>
      <c r="C72" s="106" t="s">
        <v>154</v>
      </c>
      <c r="D72" s="3">
        <v>0</v>
      </c>
      <c r="E72" s="106" t="s">
        <v>9</v>
      </c>
      <c r="F72" s="106" t="s">
        <v>15</v>
      </c>
      <c r="G72" s="106" t="s">
        <v>155</v>
      </c>
      <c r="H72" s="3">
        <v>27</v>
      </c>
      <c r="I72" s="3">
        <v>0</v>
      </c>
      <c r="J72" s="3">
        <v>24.75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60">
        <v>16577.779500000001</v>
      </c>
      <c r="R72" s="2">
        <v>26571.795567871603</v>
      </c>
      <c r="S72" s="12">
        <v>-9994.016067871602</v>
      </c>
      <c r="T72" s="2">
        <v>27690.880353044111</v>
      </c>
      <c r="U72" s="12">
        <v>-11113.10085304411</v>
      </c>
      <c r="V72" s="2">
        <v>24815.018302389195</v>
      </c>
      <c r="W72" s="3">
        <v>-2836.3414023891964</v>
      </c>
      <c r="X72" s="3">
        <v>5661.3336725509926</v>
      </c>
      <c r="Y72" s="12">
        <v>-1894.4498725509925</v>
      </c>
    </row>
    <row r="73" spans="1:25" ht="15" customHeight="1" x14ac:dyDescent="0.25">
      <c r="A73" s="3">
        <v>31</v>
      </c>
      <c r="B73" s="106" t="s">
        <v>12</v>
      </c>
      <c r="C73" s="106" t="s">
        <v>156</v>
      </c>
      <c r="D73" s="3">
        <v>5</v>
      </c>
      <c r="E73" s="106" t="s">
        <v>14</v>
      </c>
      <c r="F73" s="106" t="s">
        <v>31</v>
      </c>
      <c r="G73" s="106" t="s">
        <v>157</v>
      </c>
      <c r="H73" s="3">
        <v>31</v>
      </c>
      <c r="I73" s="3">
        <v>1</v>
      </c>
      <c r="J73" s="3">
        <v>28.5</v>
      </c>
      <c r="K73" s="3">
        <v>5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60">
        <v>6799.4579999999996</v>
      </c>
      <c r="R73" s="2">
        <v>8621.052316469797</v>
      </c>
      <c r="S73" s="12">
        <v>-1821.5943164697974</v>
      </c>
      <c r="T73" s="2">
        <v>5504.3130217403286</v>
      </c>
      <c r="U73" s="12">
        <v>1295.144978259671</v>
      </c>
      <c r="V73" s="2">
        <v>35964.396848221637</v>
      </c>
      <c r="W73" s="3">
        <v>2781.9582517783638</v>
      </c>
      <c r="X73" s="3">
        <v>13462.571172536844</v>
      </c>
      <c r="Y73" s="12">
        <v>-1357.251172536844</v>
      </c>
    </row>
    <row r="74" spans="1:25" ht="15" customHeight="1" x14ac:dyDescent="0.25">
      <c r="A74" s="3">
        <v>53</v>
      </c>
      <c r="B74" s="106" t="s">
        <v>7</v>
      </c>
      <c r="C74" s="106" t="s">
        <v>158</v>
      </c>
      <c r="D74" s="3">
        <v>3</v>
      </c>
      <c r="E74" s="106" t="s">
        <v>14</v>
      </c>
      <c r="F74" s="106" t="s">
        <v>10</v>
      </c>
      <c r="G74" s="106" t="s">
        <v>159</v>
      </c>
      <c r="H74" s="3">
        <v>53</v>
      </c>
      <c r="I74" s="3">
        <v>0</v>
      </c>
      <c r="J74" s="3">
        <v>28.1</v>
      </c>
      <c r="K74" s="3">
        <v>3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60">
        <v>11741.726000000001</v>
      </c>
      <c r="R74" s="2">
        <v>11720.319890253275</v>
      </c>
      <c r="S74" s="12">
        <v>21.406109746725633</v>
      </c>
      <c r="T74" s="2">
        <v>11078.918046501001</v>
      </c>
      <c r="U74" s="12">
        <v>662.80795349899927</v>
      </c>
      <c r="V74" s="2">
        <v>25787.27745349941</v>
      </c>
      <c r="W74" s="3">
        <v>-913.89255349940868</v>
      </c>
      <c r="X74" s="3">
        <v>11940.730109313799</v>
      </c>
      <c r="Y74" s="12">
        <v>-1714.4459093137993</v>
      </c>
    </row>
    <row r="75" spans="1:25" ht="15" customHeight="1" x14ac:dyDescent="0.25">
      <c r="A75" s="3">
        <v>58</v>
      </c>
      <c r="B75" s="106" t="s">
        <v>12</v>
      </c>
      <c r="C75" s="106" t="s">
        <v>160</v>
      </c>
      <c r="D75" s="3">
        <v>1</v>
      </c>
      <c r="E75" s="106" t="s">
        <v>14</v>
      </c>
      <c r="F75" s="106" t="s">
        <v>15</v>
      </c>
      <c r="G75" s="106" t="s">
        <v>161</v>
      </c>
      <c r="H75" s="3">
        <v>58</v>
      </c>
      <c r="I75" s="3">
        <v>1</v>
      </c>
      <c r="J75" s="3">
        <v>32.01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60">
        <v>11946.625899999999</v>
      </c>
      <c r="R75" s="2">
        <v>13083.58999115492</v>
      </c>
      <c r="S75" s="12">
        <v>-1136.9640911549213</v>
      </c>
      <c r="T75" s="2">
        <v>13672.236076153413</v>
      </c>
      <c r="U75" s="12">
        <v>-1725.6101761534137</v>
      </c>
      <c r="V75" s="2">
        <v>40084.943839160689</v>
      </c>
      <c r="W75" s="3">
        <v>2039.57146083931</v>
      </c>
      <c r="X75" s="3">
        <v>8232.4183921045296</v>
      </c>
      <c r="Y75" s="12">
        <v>-2046.2913921045292</v>
      </c>
    </row>
    <row r="76" spans="1:25" ht="15" customHeight="1" x14ac:dyDescent="0.25">
      <c r="A76" s="3">
        <v>44</v>
      </c>
      <c r="B76" s="106" t="s">
        <v>12</v>
      </c>
      <c r="C76" s="106" t="s">
        <v>162</v>
      </c>
      <c r="D76" s="3">
        <v>2</v>
      </c>
      <c r="E76" s="106" t="s">
        <v>14</v>
      </c>
      <c r="F76" s="106" t="s">
        <v>10</v>
      </c>
      <c r="G76" s="106" t="s">
        <v>163</v>
      </c>
      <c r="H76" s="3">
        <v>44</v>
      </c>
      <c r="I76" s="3">
        <v>1</v>
      </c>
      <c r="J76" s="3">
        <v>27.4</v>
      </c>
      <c r="K76" s="3">
        <v>2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60">
        <v>7726.8540000000003</v>
      </c>
      <c r="R76" s="2">
        <v>8243.4270287206236</v>
      </c>
      <c r="S76" s="12">
        <v>-516.57302872062337</v>
      </c>
      <c r="T76" s="2">
        <v>8512.0891917172958</v>
      </c>
      <c r="U76" s="12">
        <v>-785.23519171729549</v>
      </c>
      <c r="V76" s="2">
        <v>30177.054734346759</v>
      </c>
      <c r="W76" s="3">
        <v>4661.8182656532408</v>
      </c>
      <c r="X76" s="3">
        <v>5301.7962211478216</v>
      </c>
      <c r="Y76" s="12">
        <v>-1656.7068211478218</v>
      </c>
    </row>
    <row r="77" spans="1:25" ht="15" customHeight="1" x14ac:dyDescent="0.25">
      <c r="A77" s="3">
        <v>57</v>
      </c>
      <c r="B77" s="106" t="s">
        <v>12</v>
      </c>
      <c r="C77" s="106" t="s">
        <v>164</v>
      </c>
      <c r="D77" s="3">
        <v>0</v>
      </c>
      <c r="E77" s="106" t="s">
        <v>14</v>
      </c>
      <c r="F77" s="106" t="s">
        <v>20</v>
      </c>
      <c r="G77" s="106" t="s">
        <v>165</v>
      </c>
      <c r="H77" s="3">
        <v>57</v>
      </c>
      <c r="I77" s="3">
        <v>1</v>
      </c>
      <c r="J77" s="3">
        <v>34.01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60">
        <v>11356.660900000001</v>
      </c>
      <c r="R77" s="2">
        <v>13667.103469083278</v>
      </c>
      <c r="S77" s="12">
        <v>-2310.4425690832777</v>
      </c>
      <c r="T77" s="2">
        <v>14075.847871182092</v>
      </c>
      <c r="U77" s="12">
        <v>-2719.1869711820909</v>
      </c>
      <c r="V77" s="2">
        <v>30099.294224053829</v>
      </c>
      <c r="W77" s="3">
        <v>5392.3457759461708</v>
      </c>
      <c r="X77" s="3">
        <v>2320.6112292775224</v>
      </c>
      <c r="Y77" s="12">
        <v>19024.235470722477</v>
      </c>
    </row>
    <row r="78" spans="1:25" ht="15" customHeight="1" x14ac:dyDescent="0.25">
      <c r="A78" s="3">
        <v>29</v>
      </c>
      <c r="B78" s="106" t="s">
        <v>7</v>
      </c>
      <c r="C78" s="106" t="s">
        <v>166</v>
      </c>
      <c r="D78" s="3">
        <v>1</v>
      </c>
      <c r="E78" s="106" t="s">
        <v>14</v>
      </c>
      <c r="F78" s="106" t="s">
        <v>15</v>
      </c>
      <c r="G78" s="106" t="s">
        <v>167</v>
      </c>
      <c r="H78" s="3">
        <v>29</v>
      </c>
      <c r="I78" s="3">
        <v>0</v>
      </c>
      <c r="J78" s="3">
        <v>29.59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60">
        <v>3947.4131000000002</v>
      </c>
      <c r="R78" s="2">
        <v>4972.3625017855456</v>
      </c>
      <c r="S78" s="12">
        <v>-1024.9494017855454</v>
      </c>
      <c r="T78" s="2">
        <v>5346.8272599676493</v>
      </c>
      <c r="U78" s="12">
        <v>-1399.4141599676491</v>
      </c>
      <c r="V78" s="2">
        <v>42138.422366660474</v>
      </c>
      <c r="W78" s="3">
        <v>622.0798333395287</v>
      </c>
      <c r="X78" s="3">
        <v>7003.7678254864277</v>
      </c>
      <c r="Y78" s="12">
        <v>-1999.9148254864276</v>
      </c>
    </row>
    <row r="79" spans="1:25" ht="15" customHeight="1" x14ac:dyDescent="0.25">
      <c r="A79" s="3">
        <v>21</v>
      </c>
      <c r="B79" s="106" t="s">
        <v>12</v>
      </c>
      <c r="C79" s="106" t="s">
        <v>168</v>
      </c>
      <c r="D79" s="3">
        <v>0</v>
      </c>
      <c r="E79" s="106" t="s">
        <v>14</v>
      </c>
      <c r="F79" s="106" t="s">
        <v>15</v>
      </c>
      <c r="G79" s="106" t="s">
        <v>169</v>
      </c>
      <c r="H79" s="3">
        <v>21</v>
      </c>
      <c r="I79" s="3">
        <v>1</v>
      </c>
      <c r="J79" s="3">
        <v>35.53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60">
        <v>1532.4697000000001</v>
      </c>
      <c r="R79" s="2">
        <v>4106.1818537977015</v>
      </c>
      <c r="S79" s="12">
        <v>-2573.7121537977014</v>
      </c>
      <c r="T79" s="2">
        <v>5240.6782939392915</v>
      </c>
      <c r="U79" s="12">
        <v>-3708.2085939392914</v>
      </c>
      <c r="V79" s="2">
        <v>42965.791897848096</v>
      </c>
      <c r="W79" s="3">
        <v>4962.2381021519031</v>
      </c>
      <c r="X79" s="3">
        <v>3183.7666819424458</v>
      </c>
      <c r="Y79" s="12">
        <v>-852.24768194244598</v>
      </c>
    </row>
    <row r="80" spans="1:25" ht="15" customHeight="1" x14ac:dyDescent="0.25">
      <c r="A80" s="3">
        <v>22</v>
      </c>
      <c r="B80" s="106" t="s">
        <v>7</v>
      </c>
      <c r="C80" s="106" t="s">
        <v>170</v>
      </c>
      <c r="D80" s="3">
        <v>0</v>
      </c>
      <c r="E80" s="106" t="s">
        <v>14</v>
      </c>
      <c r="F80" s="106" t="s">
        <v>31</v>
      </c>
      <c r="G80" s="106" t="s">
        <v>171</v>
      </c>
      <c r="H80" s="3">
        <v>22</v>
      </c>
      <c r="I80" s="3">
        <v>0</v>
      </c>
      <c r="J80" s="3">
        <v>39.805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60">
        <v>2755.0209500000001</v>
      </c>
      <c r="R80" s="2">
        <v>7304.595104240263</v>
      </c>
      <c r="S80" s="12">
        <v>-4549.5741542402629</v>
      </c>
      <c r="T80" s="2">
        <v>6917.3246373069951</v>
      </c>
      <c r="U80" s="12">
        <v>-4162.303687306995</v>
      </c>
      <c r="V80" s="2">
        <v>47511.156332410879</v>
      </c>
      <c r="W80" s="3">
        <v>1006.4068175891225</v>
      </c>
      <c r="X80" s="3">
        <v>5661.431473725148</v>
      </c>
      <c r="Y80" s="12">
        <v>-1784.1272237251478</v>
      </c>
    </row>
    <row r="81" spans="1:25" ht="15" customHeight="1" x14ac:dyDescent="0.25">
      <c r="A81" s="3">
        <v>41</v>
      </c>
      <c r="B81" s="106" t="s">
        <v>7</v>
      </c>
      <c r="C81" s="106" t="s">
        <v>87</v>
      </c>
      <c r="D81" s="3">
        <v>0</v>
      </c>
      <c r="E81" s="106" t="s">
        <v>14</v>
      </c>
      <c r="F81" s="106" t="s">
        <v>20</v>
      </c>
      <c r="G81" s="106" t="s">
        <v>172</v>
      </c>
      <c r="H81" s="3">
        <v>41</v>
      </c>
      <c r="I81" s="3">
        <v>0</v>
      </c>
      <c r="J81" s="3">
        <v>32.965000000000003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60">
        <v>6571.0243499999997</v>
      </c>
      <c r="R81" s="2">
        <v>9407.3277792714034</v>
      </c>
      <c r="S81" s="12">
        <v>-2836.3034292714037</v>
      </c>
      <c r="T81" s="2">
        <v>9578.7154468905956</v>
      </c>
      <c r="U81" s="12">
        <v>-3007.6910968905959</v>
      </c>
      <c r="V81" s="2">
        <v>29724.843832325831</v>
      </c>
      <c r="W81" s="3">
        <v>-5331.2214323258304</v>
      </c>
      <c r="X81" s="3">
        <v>5093.1407955447685</v>
      </c>
      <c r="Y81" s="12">
        <v>-2226.0211955447685</v>
      </c>
    </row>
    <row r="82" spans="1:25" ht="15" customHeight="1" x14ac:dyDescent="0.25">
      <c r="A82" s="3">
        <v>31</v>
      </c>
      <c r="B82" s="106" t="s">
        <v>12</v>
      </c>
      <c r="C82" s="106" t="s">
        <v>173</v>
      </c>
      <c r="D82" s="3">
        <v>1</v>
      </c>
      <c r="E82" s="106" t="s">
        <v>14</v>
      </c>
      <c r="F82" s="106" t="s">
        <v>31</v>
      </c>
      <c r="G82" s="106" t="s">
        <v>174</v>
      </c>
      <c r="H82" s="3">
        <v>31</v>
      </c>
      <c r="I82" s="3">
        <v>1</v>
      </c>
      <c r="J82" s="3">
        <v>26.885000000000002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60">
        <v>4441.2131499999996</v>
      </c>
      <c r="R82" s="2">
        <v>5454.8495923186401</v>
      </c>
      <c r="S82" s="12">
        <v>-1013.6364423186405</v>
      </c>
      <c r="T82" s="2">
        <v>4968.9159072367183</v>
      </c>
      <c r="U82" s="12">
        <v>-527.70275723671875</v>
      </c>
      <c r="V82" s="2">
        <v>37927.27618534334</v>
      </c>
      <c r="W82" s="3">
        <v>3991.8208146566612</v>
      </c>
      <c r="X82" s="3">
        <v>12236.467541317019</v>
      </c>
      <c r="Y82" s="12">
        <v>-1411.2138413170196</v>
      </c>
    </row>
    <row r="83" spans="1:25" ht="15" customHeight="1" x14ac:dyDescent="0.25">
      <c r="A83" s="3">
        <v>45</v>
      </c>
      <c r="B83" s="106" t="s">
        <v>7</v>
      </c>
      <c r="C83" s="106" t="s">
        <v>175</v>
      </c>
      <c r="D83" s="3">
        <v>0</v>
      </c>
      <c r="E83" s="106" t="s">
        <v>14</v>
      </c>
      <c r="F83" s="106" t="s">
        <v>31</v>
      </c>
      <c r="G83" s="106" t="s">
        <v>176</v>
      </c>
      <c r="H83" s="3">
        <v>45</v>
      </c>
      <c r="I83" s="3">
        <v>0</v>
      </c>
      <c r="J83" s="3">
        <v>38.284999999999997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60">
        <v>7935.29115</v>
      </c>
      <c r="R83" s="2">
        <v>12718.645118611306</v>
      </c>
      <c r="S83" s="12">
        <v>-4783.3539686113063</v>
      </c>
      <c r="T83" s="2">
        <v>12380.051279276249</v>
      </c>
      <c r="U83" s="12">
        <v>-4444.7601292762492</v>
      </c>
      <c r="V83" s="2">
        <v>13884.4165847808</v>
      </c>
      <c r="W83" s="3">
        <v>-39.910584780800491</v>
      </c>
      <c r="X83" s="3">
        <v>13057.50932959383</v>
      </c>
      <c r="Y83" s="12">
        <v>-1176.1513295938294</v>
      </c>
    </row>
    <row r="84" spans="1:25" ht="15" customHeight="1" x14ac:dyDescent="0.25">
      <c r="A84" s="3">
        <v>22</v>
      </c>
      <c r="B84" s="106" t="s">
        <v>12</v>
      </c>
      <c r="C84" s="106" t="s">
        <v>177</v>
      </c>
      <c r="D84" s="3">
        <v>1</v>
      </c>
      <c r="E84" s="106" t="s">
        <v>9</v>
      </c>
      <c r="F84" s="106" t="s">
        <v>15</v>
      </c>
      <c r="G84" s="106" t="s">
        <v>178</v>
      </c>
      <c r="H84" s="3">
        <v>22</v>
      </c>
      <c r="I84" s="3">
        <v>1</v>
      </c>
      <c r="J84" s="3">
        <v>37.619999999999997</v>
      </c>
      <c r="K84" s="3">
        <v>1</v>
      </c>
      <c r="L84" s="3">
        <v>1</v>
      </c>
      <c r="M84" s="3">
        <v>0</v>
      </c>
      <c r="N84" s="3">
        <v>1</v>
      </c>
      <c r="O84" s="3">
        <v>0</v>
      </c>
      <c r="P84" s="3">
        <v>0</v>
      </c>
      <c r="Q84" s="60">
        <v>37165.163800000002</v>
      </c>
      <c r="R84" s="2">
        <v>30233.731646961245</v>
      </c>
      <c r="S84" s="12">
        <v>6931.432153038757</v>
      </c>
      <c r="T84" s="2">
        <v>30660.388070370391</v>
      </c>
      <c r="U84" s="12">
        <v>6504.7757296296113</v>
      </c>
      <c r="V84" s="2">
        <v>31878.306275950017</v>
      </c>
      <c r="W84" s="3">
        <v>4206.9127240499802</v>
      </c>
      <c r="X84" s="3">
        <v>7193.9779618184721</v>
      </c>
      <c r="Y84" s="12">
        <v>-2547.2189618184721</v>
      </c>
    </row>
    <row r="85" spans="1:25" ht="15" customHeight="1" x14ac:dyDescent="0.25">
      <c r="A85" s="3">
        <v>48</v>
      </c>
      <c r="B85" s="106" t="s">
        <v>7</v>
      </c>
      <c r="C85" s="106" t="s">
        <v>179</v>
      </c>
      <c r="D85" s="3">
        <v>4</v>
      </c>
      <c r="E85" s="106" t="s">
        <v>14</v>
      </c>
      <c r="F85" s="106" t="s">
        <v>20</v>
      </c>
      <c r="G85" s="106" t="s">
        <v>180</v>
      </c>
      <c r="H85" s="3">
        <v>48</v>
      </c>
      <c r="I85" s="3">
        <v>0</v>
      </c>
      <c r="J85" s="3">
        <v>41.23</v>
      </c>
      <c r="K85" s="3">
        <v>4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60">
        <v>11033.661700000001</v>
      </c>
      <c r="R85" s="2">
        <v>16740.594968452344</v>
      </c>
      <c r="S85" s="12">
        <v>-5706.9332684523433</v>
      </c>
      <c r="T85" s="2">
        <v>14134.619726533743</v>
      </c>
      <c r="U85" s="12">
        <v>-3100.9580265337427</v>
      </c>
      <c r="V85" s="2">
        <v>25008.282653679431</v>
      </c>
      <c r="W85" s="3">
        <v>-6974.3147536794313</v>
      </c>
      <c r="X85" s="3">
        <v>3194.6013218622702</v>
      </c>
      <c r="Y85" s="12">
        <v>-789.86752186227022</v>
      </c>
    </row>
    <row r="86" spans="1:25" ht="15" customHeight="1" x14ac:dyDescent="0.25">
      <c r="A86" s="3">
        <v>37</v>
      </c>
      <c r="B86" s="106" t="s">
        <v>7</v>
      </c>
      <c r="C86" s="106" t="s">
        <v>181</v>
      </c>
      <c r="D86" s="3">
        <v>2</v>
      </c>
      <c r="E86" s="106" t="s">
        <v>9</v>
      </c>
      <c r="F86" s="106" t="s">
        <v>10</v>
      </c>
      <c r="G86" s="106" t="s">
        <v>182</v>
      </c>
      <c r="H86" s="3">
        <v>37</v>
      </c>
      <c r="I86" s="3">
        <v>0</v>
      </c>
      <c r="J86" s="3">
        <v>34.799999999999997</v>
      </c>
      <c r="K86" s="3">
        <v>2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60">
        <v>39836.519</v>
      </c>
      <c r="R86" s="2">
        <v>33784.036237673972</v>
      </c>
      <c r="S86" s="12">
        <v>6052.482762326028</v>
      </c>
      <c r="T86" s="2">
        <v>33616.795400177456</v>
      </c>
      <c r="U86" s="12">
        <v>6219.7235998225442</v>
      </c>
      <c r="V86" s="2">
        <v>25782.13170736223</v>
      </c>
      <c r="W86" s="3">
        <v>-4122.201607362229</v>
      </c>
      <c r="X86" s="3">
        <v>12977.669315958394</v>
      </c>
      <c r="Y86" s="12">
        <v>-1489.3523659583934</v>
      </c>
    </row>
    <row r="87" spans="1:25" ht="15" customHeight="1" x14ac:dyDescent="0.25">
      <c r="A87" s="3">
        <v>45</v>
      </c>
      <c r="B87" s="106" t="s">
        <v>12</v>
      </c>
      <c r="C87" s="106" t="s">
        <v>183</v>
      </c>
      <c r="D87" s="3">
        <v>2</v>
      </c>
      <c r="E87" s="106" t="s">
        <v>9</v>
      </c>
      <c r="F87" s="106" t="s">
        <v>20</v>
      </c>
      <c r="G87" s="106" t="s">
        <v>184</v>
      </c>
      <c r="H87" s="3">
        <v>45</v>
      </c>
      <c r="I87" s="3">
        <v>1</v>
      </c>
      <c r="J87" s="3">
        <v>22.895</v>
      </c>
      <c r="K87" s="3">
        <v>2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60">
        <v>21098.554049999999</v>
      </c>
      <c r="R87" s="2">
        <v>32401.516419445965</v>
      </c>
      <c r="S87" s="12">
        <v>-11302.962369445966</v>
      </c>
      <c r="T87" s="2">
        <v>31745.45595257483</v>
      </c>
      <c r="U87" s="12">
        <v>-10646.901902574831</v>
      </c>
      <c r="V87" s="2">
        <v>40782.679916602043</v>
      </c>
      <c r="W87" s="3">
        <v>-2656.4334166020417</v>
      </c>
      <c r="X87" s="3">
        <v>13035.627372233681</v>
      </c>
      <c r="Y87" s="12">
        <v>17224.368187766318</v>
      </c>
    </row>
    <row r="88" spans="1:25" ht="15" customHeight="1" x14ac:dyDescent="0.25">
      <c r="A88" s="3">
        <v>57</v>
      </c>
      <c r="B88" s="106" t="s">
        <v>7</v>
      </c>
      <c r="C88" s="106" t="s">
        <v>185</v>
      </c>
      <c r="D88" s="3">
        <v>0</v>
      </c>
      <c r="E88" s="106" t="s">
        <v>9</v>
      </c>
      <c r="F88" s="106" t="s">
        <v>20</v>
      </c>
      <c r="G88" s="106" t="s">
        <v>186</v>
      </c>
      <c r="H88" s="3">
        <v>57</v>
      </c>
      <c r="I88" s="3">
        <v>0</v>
      </c>
      <c r="J88" s="3">
        <v>31.16</v>
      </c>
      <c r="K88" s="3">
        <v>0</v>
      </c>
      <c r="L88" s="3">
        <v>1</v>
      </c>
      <c r="M88" s="3">
        <v>0</v>
      </c>
      <c r="N88" s="3">
        <v>0</v>
      </c>
      <c r="O88" s="3">
        <v>1</v>
      </c>
      <c r="P88" s="3">
        <v>0</v>
      </c>
      <c r="Q88" s="60">
        <v>43578.939400000003</v>
      </c>
      <c r="R88" s="2">
        <v>37388.739849485006</v>
      </c>
      <c r="S88" s="12">
        <v>6190.1995505149971</v>
      </c>
      <c r="T88" s="2">
        <v>37598.45366886165</v>
      </c>
      <c r="U88" s="12">
        <v>5980.485731138353</v>
      </c>
      <c r="V88" s="2">
        <v>12316.267236132</v>
      </c>
      <c r="W88" s="3">
        <v>2690.3122138679992</v>
      </c>
      <c r="X88" s="3">
        <v>12913.112171744364</v>
      </c>
      <c r="Y88" s="12">
        <v>-1531.7867717443642</v>
      </c>
    </row>
    <row r="89" spans="1:25" ht="15" customHeight="1" x14ac:dyDescent="0.25">
      <c r="A89" s="3">
        <v>56</v>
      </c>
      <c r="B89" s="106" t="s">
        <v>7</v>
      </c>
      <c r="C89" s="106" t="s">
        <v>187</v>
      </c>
      <c r="D89" s="3">
        <v>0</v>
      </c>
      <c r="E89" s="106" t="s">
        <v>14</v>
      </c>
      <c r="F89" s="106" t="s">
        <v>10</v>
      </c>
      <c r="G89" s="106" t="s">
        <v>188</v>
      </c>
      <c r="H89" s="3">
        <v>56</v>
      </c>
      <c r="I89" s="3">
        <v>0</v>
      </c>
      <c r="J89" s="3">
        <v>27.2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60">
        <v>11073.175999999999</v>
      </c>
      <c r="R89" s="2">
        <v>10232.318761116672</v>
      </c>
      <c r="S89" s="12">
        <v>840.85723888332723</v>
      </c>
      <c r="T89" s="2">
        <v>11558.810391426367</v>
      </c>
      <c r="U89" s="12">
        <v>-485.63439142636707</v>
      </c>
      <c r="V89" s="2">
        <v>36442.766392373793</v>
      </c>
      <c r="W89" s="3">
        <v>5860.9257576262098</v>
      </c>
      <c r="X89" s="3">
        <v>10194.651218247604</v>
      </c>
      <c r="Y89" s="12">
        <v>-1593.3219182476041</v>
      </c>
    </row>
    <row r="90" spans="1:25" ht="15" customHeight="1" x14ac:dyDescent="0.25">
      <c r="A90" s="3">
        <v>46</v>
      </c>
      <c r="B90" s="106" t="s">
        <v>7</v>
      </c>
      <c r="C90" s="106" t="s">
        <v>28</v>
      </c>
      <c r="D90" s="3">
        <v>0</v>
      </c>
      <c r="E90" s="106" t="s">
        <v>14</v>
      </c>
      <c r="F90" s="106" t="s">
        <v>20</v>
      </c>
      <c r="G90" s="106" t="s">
        <v>189</v>
      </c>
      <c r="H90" s="3">
        <v>46</v>
      </c>
      <c r="I90" s="3">
        <v>0</v>
      </c>
      <c r="J90" s="3">
        <v>27.74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60">
        <v>8026.6665999999996</v>
      </c>
      <c r="R90" s="2">
        <v>8850.6235803761792</v>
      </c>
      <c r="S90" s="12">
        <v>-823.95698037617967</v>
      </c>
      <c r="T90" s="2">
        <v>9143.6417483755249</v>
      </c>
      <c r="U90" s="12">
        <v>-1116.9751483755254</v>
      </c>
      <c r="V90" s="2">
        <v>19496.018423873233</v>
      </c>
      <c r="W90" s="3">
        <v>98.79122612676656</v>
      </c>
      <c r="X90" s="3">
        <v>8332.622064286461</v>
      </c>
      <c r="Y90" s="12">
        <v>-1646.1907642864608</v>
      </c>
    </row>
    <row r="91" spans="1:25" ht="15" customHeight="1" x14ac:dyDescent="0.25">
      <c r="A91" s="3">
        <v>55</v>
      </c>
      <c r="B91" s="106" t="s">
        <v>7</v>
      </c>
      <c r="C91" s="106" t="s">
        <v>190</v>
      </c>
      <c r="D91" s="3">
        <v>0</v>
      </c>
      <c r="E91" s="106" t="s">
        <v>14</v>
      </c>
      <c r="F91" s="106" t="s">
        <v>20</v>
      </c>
      <c r="G91" s="106" t="s">
        <v>191</v>
      </c>
      <c r="H91" s="3">
        <v>55</v>
      </c>
      <c r="I91" s="3">
        <v>0</v>
      </c>
      <c r="J91" s="3">
        <v>26.98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60">
        <v>11082.5772</v>
      </c>
      <c r="R91" s="2">
        <v>10910.644330235267</v>
      </c>
      <c r="S91" s="12">
        <v>171.93286976473246</v>
      </c>
      <c r="T91" s="2">
        <v>11226.45835103832</v>
      </c>
      <c r="U91" s="12">
        <v>-143.88115103832024</v>
      </c>
      <c r="V91" s="2">
        <v>10949.612390030936</v>
      </c>
      <c r="W91" s="3">
        <v>3506.031659969065</v>
      </c>
      <c r="X91" s="3">
        <v>10384.32238022405</v>
      </c>
      <c r="Y91" s="12">
        <v>-2643.9853802240495</v>
      </c>
    </row>
    <row r="92" spans="1:25" ht="15" customHeight="1" x14ac:dyDescent="0.25">
      <c r="A92" s="3">
        <v>21</v>
      </c>
      <c r="B92" s="106" t="s">
        <v>7</v>
      </c>
      <c r="C92" s="106" t="s">
        <v>192</v>
      </c>
      <c r="D92" s="3">
        <v>0</v>
      </c>
      <c r="E92" s="106" t="s">
        <v>14</v>
      </c>
      <c r="F92" s="106" t="s">
        <v>15</v>
      </c>
      <c r="G92" s="106" t="s">
        <v>193</v>
      </c>
      <c r="H92" s="3">
        <v>21</v>
      </c>
      <c r="I92" s="3">
        <v>0</v>
      </c>
      <c r="J92" s="3">
        <v>39.49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60">
        <v>2026.9740999999999</v>
      </c>
      <c r="R92" s="2">
        <v>5760.0213785895139</v>
      </c>
      <c r="S92" s="12">
        <v>-3733.047278589514</v>
      </c>
      <c r="T92" s="2">
        <v>6553.4786490069682</v>
      </c>
      <c r="U92" s="12">
        <v>-4526.5045490069679</v>
      </c>
      <c r="V92" s="2">
        <v>19923.759045750849</v>
      </c>
      <c r="W92" s="3">
        <v>-1315.4970457508498</v>
      </c>
      <c r="X92" s="3">
        <v>2199.5938596024262</v>
      </c>
      <c r="Y92" s="12">
        <v>-493.96935960242627</v>
      </c>
    </row>
    <row r="93" spans="1:25" ht="15" customHeight="1" x14ac:dyDescent="0.25">
      <c r="A93" s="3">
        <v>53</v>
      </c>
      <c r="B93" s="106" t="s">
        <v>7</v>
      </c>
      <c r="C93" s="106" t="s">
        <v>194</v>
      </c>
      <c r="D93" s="3">
        <v>1</v>
      </c>
      <c r="E93" s="106" t="s">
        <v>14</v>
      </c>
      <c r="F93" s="106" t="s">
        <v>20</v>
      </c>
      <c r="G93" s="106" t="s">
        <v>195</v>
      </c>
      <c r="H93" s="3">
        <v>53</v>
      </c>
      <c r="I93" s="3">
        <v>0</v>
      </c>
      <c r="J93" s="3">
        <v>24.795000000000002</v>
      </c>
      <c r="K93" s="3">
        <v>1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60">
        <v>10942.13205</v>
      </c>
      <c r="R93" s="2">
        <v>10267.647579153987</v>
      </c>
      <c r="S93" s="12">
        <v>674.48447084601321</v>
      </c>
      <c r="T93" s="2">
        <v>9983.2601744053773</v>
      </c>
      <c r="U93" s="12">
        <v>958.87187559462291</v>
      </c>
      <c r="V93" s="2">
        <v>32698.304577437066</v>
      </c>
      <c r="W93" s="3">
        <v>-3747.8353774370662</v>
      </c>
      <c r="X93" s="3">
        <v>2810.5515152297194</v>
      </c>
      <c r="Y93" s="12">
        <v>-553.07626522971941</v>
      </c>
    </row>
    <row r="94" spans="1:25" ht="15" customHeight="1" x14ac:dyDescent="0.25">
      <c r="A94" s="3">
        <v>59</v>
      </c>
      <c r="B94" s="106" t="s">
        <v>12</v>
      </c>
      <c r="C94" s="106" t="s">
        <v>30</v>
      </c>
      <c r="D94" s="3">
        <v>3</v>
      </c>
      <c r="E94" s="106" t="s">
        <v>9</v>
      </c>
      <c r="F94" s="106" t="s">
        <v>31</v>
      </c>
      <c r="G94" s="106" t="s">
        <v>196</v>
      </c>
      <c r="H94" s="3">
        <v>59</v>
      </c>
      <c r="I94" s="3">
        <v>1</v>
      </c>
      <c r="J94" s="3">
        <v>29.83</v>
      </c>
      <c r="K94" s="3">
        <v>3</v>
      </c>
      <c r="L94" s="3">
        <v>1</v>
      </c>
      <c r="M94" s="3">
        <v>0</v>
      </c>
      <c r="N94" s="3">
        <v>0</v>
      </c>
      <c r="O94" s="3">
        <v>0</v>
      </c>
      <c r="P94" s="3">
        <v>1</v>
      </c>
      <c r="Q94" s="60">
        <v>30184.936699999998</v>
      </c>
      <c r="R94" s="2">
        <v>39521.430325451918</v>
      </c>
      <c r="S94" s="12">
        <v>-9336.4936254519198</v>
      </c>
      <c r="T94" s="2">
        <v>37676.375772751438</v>
      </c>
      <c r="U94" s="12">
        <v>-7491.4390727514401</v>
      </c>
      <c r="V94" s="2">
        <v>41159.046331812286</v>
      </c>
      <c r="W94" s="3">
        <v>5730.2148681877152</v>
      </c>
      <c r="X94" s="3">
        <v>11731.143848300277</v>
      </c>
      <c r="Y94" s="12">
        <v>-1616.1349983002765</v>
      </c>
    </row>
    <row r="95" spans="1:25" ht="15" customHeight="1" x14ac:dyDescent="0.25">
      <c r="A95" s="3">
        <v>35</v>
      </c>
      <c r="B95" s="106" t="s">
        <v>12</v>
      </c>
      <c r="C95" s="106" t="s">
        <v>109</v>
      </c>
      <c r="D95" s="3">
        <v>2</v>
      </c>
      <c r="E95" s="106" t="s">
        <v>14</v>
      </c>
      <c r="F95" s="106" t="s">
        <v>20</v>
      </c>
      <c r="G95" s="106" t="s">
        <v>197</v>
      </c>
      <c r="H95" s="3">
        <v>35</v>
      </c>
      <c r="I95" s="3">
        <v>1</v>
      </c>
      <c r="J95" s="3">
        <v>34.770000000000003</v>
      </c>
      <c r="K95" s="3">
        <v>2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60">
        <v>5729.0052999999998</v>
      </c>
      <c r="R95" s="2">
        <v>9539.7427056539618</v>
      </c>
      <c r="S95" s="12">
        <v>-3810.737405653962</v>
      </c>
      <c r="T95" s="2">
        <v>8620.5883332457561</v>
      </c>
      <c r="U95" s="12">
        <v>-2891.5830332457563</v>
      </c>
      <c r="V95" s="2">
        <v>43365.999296831316</v>
      </c>
      <c r="W95" s="3">
        <v>3233.109103168681</v>
      </c>
      <c r="X95" s="3">
        <v>4341.7841726229235</v>
      </c>
      <c r="Y95" s="12">
        <v>-956.38502262292332</v>
      </c>
    </row>
    <row r="96" spans="1:25" ht="15" customHeight="1" x14ac:dyDescent="0.25">
      <c r="A96" s="3">
        <v>64</v>
      </c>
      <c r="B96" s="106" t="s">
        <v>7</v>
      </c>
      <c r="C96" s="106" t="s">
        <v>198</v>
      </c>
      <c r="D96" s="3">
        <v>2</v>
      </c>
      <c r="E96" s="106" t="s">
        <v>9</v>
      </c>
      <c r="F96" s="106" t="s">
        <v>10</v>
      </c>
      <c r="G96" s="106" t="s">
        <v>199</v>
      </c>
      <c r="H96" s="3">
        <v>64</v>
      </c>
      <c r="I96" s="3">
        <v>0</v>
      </c>
      <c r="J96" s="3">
        <v>31.3</v>
      </c>
      <c r="K96" s="3">
        <v>2</v>
      </c>
      <c r="L96" s="3">
        <v>1</v>
      </c>
      <c r="M96" s="3">
        <v>1</v>
      </c>
      <c r="N96" s="3">
        <v>0</v>
      </c>
      <c r="O96" s="3">
        <v>0</v>
      </c>
      <c r="P96" s="3">
        <v>0</v>
      </c>
      <c r="Q96" s="60">
        <v>47291.055</v>
      </c>
      <c r="R96" s="2">
        <v>39531.970351264878</v>
      </c>
      <c r="S96" s="12">
        <v>7759.0846487351228</v>
      </c>
      <c r="T96" s="2">
        <v>39460.796613927814</v>
      </c>
      <c r="U96" s="12">
        <v>7830.2583860721861</v>
      </c>
      <c r="V96" s="2">
        <v>36215.741536381269</v>
      </c>
      <c r="W96" s="3">
        <v>2909.5907136187307</v>
      </c>
      <c r="X96" s="3">
        <v>11156.576163110014</v>
      </c>
      <c r="Y96" s="12">
        <v>-1522.0381631100136</v>
      </c>
    </row>
    <row r="97" spans="1:25" ht="15" customHeight="1" x14ac:dyDescent="0.25">
      <c r="A97" s="3">
        <v>28</v>
      </c>
      <c r="B97" s="106" t="s">
        <v>7</v>
      </c>
      <c r="C97" s="106" t="s">
        <v>177</v>
      </c>
      <c r="D97" s="3">
        <v>1</v>
      </c>
      <c r="E97" s="106" t="s">
        <v>14</v>
      </c>
      <c r="F97" s="106" t="s">
        <v>15</v>
      </c>
      <c r="G97" s="106" t="s">
        <v>200</v>
      </c>
      <c r="H97" s="3">
        <v>28</v>
      </c>
      <c r="I97" s="3">
        <v>0</v>
      </c>
      <c r="J97" s="3">
        <v>37.619999999999997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60">
        <v>3766.8838000000001</v>
      </c>
      <c r="R97" s="2">
        <v>7557.8140217815189</v>
      </c>
      <c r="S97" s="12">
        <v>-3790.9302217815189</v>
      </c>
      <c r="T97" s="2">
        <v>7749.4759593039271</v>
      </c>
      <c r="U97" s="12">
        <v>-3982.592159303927</v>
      </c>
      <c r="V97" s="2">
        <v>34734.961027344558</v>
      </c>
      <c r="W97" s="3">
        <v>2344.4109726554452</v>
      </c>
      <c r="X97" s="3">
        <v>8803.8462055553537</v>
      </c>
      <c r="Y97" s="12">
        <v>-2721.4412055553539</v>
      </c>
    </row>
    <row r="98" spans="1:25" ht="15" customHeight="1" x14ac:dyDescent="0.25">
      <c r="A98" s="3">
        <v>54</v>
      </c>
      <c r="B98" s="106" t="s">
        <v>7</v>
      </c>
      <c r="C98" s="106" t="s">
        <v>101</v>
      </c>
      <c r="D98" s="3">
        <v>3</v>
      </c>
      <c r="E98" s="106" t="s">
        <v>14</v>
      </c>
      <c r="F98" s="106" t="s">
        <v>10</v>
      </c>
      <c r="G98" s="106" t="s">
        <v>201</v>
      </c>
      <c r="H98" s="3">
        <v>54</v>
      </c>
      <c r="I98" s="3">
        <v>0</v>
      </c>
      <c r="J98" s="3">
        <v>30.8</v>
      </c>
      <c r="K98" s="3">
        <v>3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60">
        <v>12105.32</v>
      </c>
      <c r="R98" s="2">
        <v>12935.470746596264</v>
      </c>
      <c r="S98" s="12">
        <v>-830.15074659626407</v>
      </c>
      <c r="T98" s="2">
        <v>12233.427885012243</v>
      </c>
      <c r="U98" s="12">
        <v>-128.10788501224306</v>
      </c>
      <c r="V98" s="2">
        <v>30007.113993655992</v>
      </c>
      <c r="W98" s="3">
        <v>-3897.7849436559918</v>
      </c>
      <c r="X98" s="3">
        <v>12740.082806109782</v>
      </c>
      <c r="Y98" s="12">
        <v>75.36214389021734</v>
      </c>
    </row>
    <row r="99" spans="1:25" ht="15" customHeight="1" x14ac:dyDescent="0.25">
      <c r="A99" s="3">
        <v>55</v>
      </c>
      <c r="B99" s="106" t="s">
        <v>12</v>
      </c>
      <c r="C99" s="106" t="s">
        <v>202</v>
      </c>
      <c r="D99" s="3">
        <v>0</v>
      </c>
      <c r="E99" s="106" t="s">
        <v>14</v>
      </c>
      <c r="F99" s="106" t="s">
        <v>15</v>
      </c>
      <c r="G99" s="106" t="s">
        <v>203</v>
      </c>
      <c r="H99" s="3">
        <v>55</v>
      </c>
      <c r="I99" s="3">
        <v>1</v>
      </c>
      <c r="J99" s="3">
        <v>38.28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60">
        <v>10226.2842</v>
      </c>
      <c r="R99" s="2">
        <v>13879.499076357295</v>
      </c>
      <c r="S99" s="12">
        <v>-3653.214876357295</v>
      </c>
      <c r="T99" s="2">
        <v>14972.580576357703</v>
      </c>
      <c r="U99" s="12">
        <v>-4746.2963763577027</v>
      </c>
      <c r="V99" s="2">
        <v>30846.713175290308</v>
      </c>
      <c r="W99" s="3">
        <v>-8702.6811752903086</v>
      </c>
      <c r="X99" s="3">
        <v>13166.805063127224</v>
      </c>
      <c r="Y99" s="12">
        <v>449.55353687277602</v>
      </c>
    </row>
    <row r="100" spans="1:25" ht="15" customHeight="1" x14ac:dyDescent="0.25">
      <c r="A100" s="3">
        <v>56</v>
      </c>
      <c r="B100" s="106" t="s">
        <v>12</v>
      </c>
      <c r="C100" s="106" t="s">
        <v>204</v>
      </c>
      <c r="D100" s="3">
        <v>0</v>
      </c>
      <c r="E100" s="106" t="s">
        <v>9</v>
      </c>
      <c r="F100" s="106" t="s">
        <v>31</v>
      </c>
      <c r="G100" s="106" t="s">
        <v>205</v>
      </c>
      <c r="H100" s="3">
        <v>56</v>
      </c>
      <c r="I100" s="3">
        <v>1</v>
      </c>
      <c r="J100" s="3">
        <v>19.95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1</v>
      </c>
      <c r="Q100" s="60">
        <v>22412.648499999999</v>
      </c>
      <c r="R100" s="2">
        <v>33299.872535160212</v>
      </c>
      <c r="S100" s="12">
        <v>-10887.224035160212</v>
      </c>
      <c r="T100" s="2">
        <v>33622.749127919611</v>
      </c>
      <c r="U100" s="12">
        <v>-11210.100627919612</v>
      </c>
      <c r="V100" s="2">
        <v>25986.786104751896</v>
      </c>
      <c r="W100" s="3">
        <v>-6464.817904751897</v>
      </c>
      <c r="X100" s="3">
        <v>12663.774525268653</v>
      </c>
      <c r="Y100" s="12">
        <v>-1500.2065252686534</v>
      </c>
    </row>
    <row r="101" spans="1:25" ht="15" customHeight="1" x14ac:dyDescent="0.25">
      <c r="A101" s="3">
        <v>38</v>
      </c>
      <c r="B101" s="106" t="s">
        <v>12</v>
      </c>
      <c r="C101" s="106" t="s">
        <v>206</v>
      </c>
      <c r="D101" s="3">
        <v>0</v>
      </c>
      <c r="E101" s="106" t="s">
        <v>9</v>
      </c>
      <c r="F101" s="106" t="s">
        <v>10</v>
      </c>
      <c r="G101" s="106" t="s">
        <v>207</v>
      </c>
      <c r="H101" s="3">
        <v>38</v>
      </c>
      <c r="I101" s="3">
        <v>1</v>
      </c>
      <c r="J101" s="3">
        <v>19.3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60">
        <v>15820.699000000001</v>
      </c>
      <c r="R101" s="2">
        <v>27004.409168922812</v>
      </c>
      <c r="S101" s="12">
        <v>-11183.710168922811</v>
      </c>
      <c r="T101" s="2">
        <v>28737.727849236238</v>
      </c>
      <c r="U101" s="12">
        <v>-12917.028849236238</v>
      </c>
      <c r="V101" s="2">
        <v>29519.56593543183</v>
      </c>
      <c r="W101" s="3">
        <v>4734.4874145681715</v>
      </c>
      <c r="X101" s="3">
        <v>2489.7197375319188</v>
      </c>
      <c r="Y101" s="12">
        <v>-857.1552875319187</v>
      </c>
    </row>
    <row r="102" spans="1:25" ht="15" customHeight="1" x14ac:dyDescent="0.25">
      <c r="A102" s="3">
        <v>41</v>
      </c>
      <c r="B102" s="106" t="s">
        <v>7</v>
      </c>
      <c r="C102" s="106" t="s">
        <v>208</v>
      </c>
      <c r="D102" s="3">
        <v>0</v>
      </c>
      <c r="E102" s="106" t="s">
        <v>14</v>
      </c>
      <c r="F102" s="106" t="s">
        <v>10</v>
      </c>
      <c r="G102" s="106" t="s">
        <v>209</v>
      </c>
      <c r="H102" s="3">
        <v>41</v>
      </c>
      <c r="I102" s="3">
        <v>0</v>
      </c>
      <c r="J102" s="3">
        <v>31.6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60">
        <v>6186.1270000000004</v>
      </c>
      <c r="R102" s="2">
        <v>7908.7881338301349</v>
      </c>
      <c r="S102" s="12">
        <v>-1722.6611338301345</v>
      </c>
      <c r="T102" s="2">
        <v>9126.1971426816617</v>
      </c>
      <c r="U102" s="12">
        <v>-2940.0701426816613</v>
      </c>
      <c r="V102" s="2">
        <v>21885.927467128597</v>
      </c>
      <c r="W102" s="3">
        <v>-4842.5860671285955</v>
      </c>
      <c r="X102" s="3">
        <v>2806.9390564334476</v>
      </c>
      <c r="Y102" s="12">
        <v>-349.72790643344752</v>
      </c>
    </row>
    <row r="103" spans="1:25" ht="15" customHeight="1" x14ac:dyDescent="0.25">
      <c r="A103" s="3">
        <v>30</v>
      </c>
      <c r="B103" s="106" t="s">
        <v>12</v>
      </c>
      <c r="C103" s="106" t="s">
        <v>210</v>
      </c>
      <c r="D103" s="3">
        <v>0</v>
      </c>
      <c r="E103" s="106" t="s">
        <v>14</v>
      </c>
      <c r="F103" s="106" t="s">
        <v>31</v>
      </c>
      <c r="G103" s="106" t="s">
        <v>211</v>
      </c>
      <c r="H103" s="3">
        <v>30</v>
      </c>
      <c r="I103" s="3">
        <v>1</v>
      </c>
      <c r="J103" s="3">
        <v>25.46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60">
        <v>3645.0893999999998</v>
      </c>
      <c r="R103" s="2">
        <v>4042.7669961567844</v>
      </c>
      <c r="S103" s="12">
        <v>-397.6775961567846</v>
      </c>
      <c r="T103" s="2">
        <v>4237.0880012283269</v>
      </c>
      <c r="U103" s="12">
        <v>-591.99860122832706</v>
      </c>
      <c r="V103" s="2">
        <v>31754.847821279378</v>
      </c>
      <c r="W103" s="3">
        <v>-9292.8040712793772</v>
      </c>
      <c r="X103" s="3">
        <v>3304.5795835040117</v>
      </c>
      <c r="Y103" s="12">
        <v>-1148.8980835040115</v>
      </c>
    </row>
    <row r="104" spans="1:25" ht="15" customHeight="1" x14ac:dyDescent="0.25">
      <c r="A104" s="3">
        <v>18</v>
      </c>
      <c r="B104" s="106" t="s">
        <v>7</v>
      </c>
      <c r="C104" s="106" t="s">
        <v>212</v>
      </c>
      <c r="D104" s="3">
        <v>0</v>
      </c>
      <c r="E104" s="106" t="s">
        <v>14</v>
      </c>
      <c r="F104" s="106" t="s">
        <v>31</v>
      </c>
      <c r="G104" s="106" t="s">
        <v>213</v>
      </c>
      <c r="H104" s="3">
        <v>18</v>
      </c>
      <c r="I104" s="3">
        <v>0</v>
      </c>
      <c r="J104" s="3">
        <v>30.114999999999998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60">
        <v>21344.846699999998</v>
      </c>
      <c r="R104" s="2">
        <v>2837.1574419378558</v>
      </c>
      <c r="S104" s="12">
        <v>18507.689258062142</v>
      </c>
      <c r="T104" s="2">
        <v>2667.2672009703929</v>
      </c>
      <c r="U104" s="12">
        <v>18677.579499029605</v>
      </c>
      <c r="V104" s="2">
        <v>30420.986734452359</v>
      </c>
      <c r="W104" s="3">
        <v>-5885.2881844523581</v>
      </c>
      <c r="X104" s="3">
        <v>2652.1853186589724</v>
      </c>
      <c r="Y104" s="12">
        <v>-1390.7433186589724</v>
      </c>
    </row>
    <row r="105" spans="1:25" ht="15" customHeight="1" x14ac:dyDescent="0.25">
      <c r="A105" s="3">
        <v>61</v>
      </c>
      <c r="B105" s="106" t="s">
        <v>7</v>
      </c>
      <c r="C105" s="106" t="s">
        <v>214</v>
      </c>
      <c r="D105" s="3">
        <v>3</v>
      </c>
      <c r="E105" s="106" t="s">
        <v>9</v>
      </c>
      <c r="F105" s="106" t="s">
        <v>15</v>
      </c>
      <c r="G105" s="106" t="s">
        <v>215</v>
      </c>
      <c r="H105" s="3">
        <v>61</v>
      </c>
      <c r="I105" s="3">
        <v>0</v>
      </c>
      <c r="J105" s="3">
        <v>29.92</v>
      </c>
      <c r="K105" s="3">
        <v>3</v>
      </c>
      <c r="L105" s="3">
        <v>1</v>
      </c>
      <c r="M105" s="3">
        <v>0</v>
      </c>
      <c r="N105" s="3">
        <v>1</v>
      </c>
      <c r="O105" s="3">
        <v>0</v>
      </c>
      <c r="P105" s="3">
        <v>0</v>
      </c>
      <c r="Q105" s="60">
        <v>30942.191800000001</v>
      </c>
      <c r="R105" s="2">
        <v>39147.908181391693</v>
      </c>
      <c r="S105" s="12">
        <v>-8205.7163813916923</v>
      </c>
      <c r="T105" s="2">
        <v>38225.049519114989</v>
      </c>
      <c r="U105" s="12">
        <v>-7282.8577191149889</v>
      </c>
      <c r="V105" s="2">
        <v>15026.430370871853</v>
      </c>
      <c r="W105" s="3">
        <v>-742.97097087185284</v>
      </c>
      <c r="X105" s="3">
        <v>3249.9173780341134</v>
      </c>
      <c r="Y105" s="12">
        <v>-1204.2321280341134</v>
      </c>
    </row>
    <row r="106" spans="1:25" ht="15" customHeight="1" x14ac:dyDescent="0.25">
      <c r="A106" s="3">
        <v>34</v>
      </c>
      <c r="B106" s="106" t="s">
        <v>7</v>
      </c>
      <c r="C106" s="106" t="s">
        <v>216</v>
      </c>
      <c r="D106" s="3">
        <v>1</v>
      </c>
      <c r="E106" s="106" t="s">
        <v>14</v>
      </c>
      <c r="F106" s="106" t="s">
        <v>10</v>
      </c>
      <c r="G106" s="106" t="s">
        <v>217</v>
      </c>
      <c r="H106" s="3">
        <v>34</v>
      </c>
      <c r="I106" s="3">
        <v>0</v>
      </c>
      <c r="J106" s="3">
        <v>27.5</v>
      </c>
      <c r="K106" s="3">
        <v>1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60">
        <v>5003.8530000000001</v>
      </c>
      <c r="R106" s="2">
        <v>5293.4833759534722</v>
      </c>
      <c r="S106" s="12">
        <v>-289.63037595347214</v>
      </c>
      <c r="T106" s="2">
        <v>5951.0538425478244</v>
      </c>
      <c r="U106" s="12">
        <v>-947.20084254782432</v>
      </c>
      <c r="V106" s="2">
        <v>45062.801538175445</v>
      </c>
      <c r="W106" s="3">
        <v>2341.0784618245525</v>
      </c>
      <c r="X106" s="3">
        <v>13483.485407673154</v>
      </c>
      <c r="Y106" s="12">
        <v>13839.248452326847</v>
      </c>
    </row>
    <row r="107" spans="1:25" ht="15" customHeight="1" x14ac:dyDescent="0.25">
      <c r="A107" s="3">
        <v>20</v>
      </c>
      <c r="B107" s="106" t="s">
        <v>12</v>
      </c>
      <c r="C107" s="106" t="s">
        <v>63</v>
      </c>
      <c r="D107" s="3">
        <v>1</v>
      </c>
      <c r="E107" s="106" t="s">
        <v>9</v>
      </c>
      <c r="F107" s="106" t="s">
        <v>20</v>
      </c>
      <c r="G107" s="106" t="s">
        <v>218</v>
      </c>
      <c r="H107" s="3">
        <v>20</v>
      </c>
      <c r="I107" s="3">
        <v>1</v>
      </c>
      <c r="J107" s="3">
        <v>28.024999999999999</v>
      </c>
      <c r="K107" s="3">
        <v>1</v>
      </c>
      <c r="L107" s="3">
        <v>1</v>
      </c>
      <c r="M107" s="3">
        <v>0</v>
      </c>
      <c r="N107" s="3">
        <v>0</v>
      </c>
      <c r="O107" s="3">
        <v>1</v>
      </c>
      <c r="P107" s="3">
        <v>0</v>
      </c>
      <c r="Q107" s="60">
        <v>17560.37975</v>
      </c>
      <c r="R107" s="2">
        <v>27099.996175401564</v>
      </c>
      <c r="S107" s="12">
        <v>-9539.6164254015639</v>
      </c>
      <c r="T107" s="2">
        <v>26960.661956603235</v>
      </c>
      <c r="U107" s="12">
        <v>-9400.282206603235</v>
      </c>
      <c r="V107" s="2">
        <v>40052.674754917301</v>
      </c>
      <c r="W107" s="3">
        <v>-1708.1087549173026</v>
      </c>
      <c r="X107" s="3">
        <v>3455.7324647164251</v>
      </c>
      <c r="Y107" s="12">
        <v>-1289.0004647164251</v>
      </c>
    </row>
    <row r="108" spans="1:25" ht="15" customHeight="1" x14ac:dyDescent="0.25">
      <c r="A108" s="3">
        <v>19</v>
      </c>
      <c r="B108" s="106" t="s">
        <v>7</v>
      </c>
      <c r="C108" s="106" t="s">
        <v>219</v>
      </c>
      <c r="D108" s="3">
        <v>1</v>
      </c>
      <c r="E108" s="106" t="s">
        <v>14</v>
      </c>
      <c r="F108" s="106" t="s">
        <v>10</v>
      </c>
      <c r="G108" s="106" t="s">
        <v>220</v>
      </c>
      <c r="H108" s="3">
        <v>19</v>
      </c>
      <c r="I108" s="3">
        <v>0</v>
      </c>
      <c r="J108" s="3">
        <v>28.4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60">
        <v>2331.5189999999998</v>
      </c>
      <c r="R108" s="2">
        <v>1730.2408831323216</v>
      </c>
      <c r="S108" s="12">
        <v>601.27811686767814</v>
      </c>
      <c r="T108" s="2">
        <v>2358.1372496776457</v>
      </c>
      <c r="U108" s="12">
        <v>-26.618249677645963</v>
      </c>
      <c r="V108" s="2">
        <v>32547.176063405095</v>
      </c>
      <c r="W108" s="3">
        <v>2281.4779365949071</v>
      </c>
      <c r="X108" s="3">
        <v>7547.1372122103667</v>
      </c>
      <c r="Y108" s="12">
        <v>19828.767567789633</v>
      </c>
    </row>
    <row r="109" spans="1:25" ht="15" customHeight="1" x14ac:dyDescent="0.25">
      <c r="A109" s="3">
        <v>26</v>
      </c>
      <c r="B109" s="106" t="s">
        <v>12</v>
      </c>
      <c r="C109" s="106" t="s">
        <v>221</v>
      </c>
      <c r="D109" s="3">
        <v>2</v>
      </c>
      <c r="E109" s="106" t="s">
        <v>14</v>
      </c>
      <c r="F109" s="106" t="s">
        <v>20</v>
      </c>
      <c r="G109" s="106" t="s">
        <v>222</v>
      </c>
      <c r="H109" s="3">
        <v>26</v>
      </c>
      <c r="I109" s="3">
        <v>1</v>
      </c>
      <c r="J109" s="3">
        <v>30.875</v>
      </c>
      <c r="K109" s="3">
        <v>2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60">
        <v>3877.3042500000001</v>
      </c>
      <c r="R109" s="2">
        <v>5830.9051746338419</v>
      </c>
      <c r="S109" s="12">
        <v>-1953.6009246338417</v>
      </c>
      <c r="T109" s="2">
        <v>4994.5682828960844</v>
      </c>
      <c r="U109" s="12">
        <v>-1117.2640328960842</v>
      </c>
      <c r="V109" s="2">
        <v>31359.632222154611</v>
      </c>
      <c r="W109" s="3">
        <v>31233.24086784539</v>
      </c>
      <c r="X109" s="3">
        <v>5052.1822463218368</v>
      </c>
      <c r="Y109" s="12">
        <v>-1561.6331463218366</v>
      </c>
    </row>
    <row r="110" spans="1:25" ht="15" customHeight="1" x14ac:dyDescent="0.25">
      <c r="A110" s="3">
        <v>29</v>
      </c>
      <c r="B110" s="106" t="s">
        <v>12</v>
      </c>
      <c r="C110" s="106" t="s">
        <v>223</v>
      </c>
      <c r="D110" s="3">
        <v>0</v>
      </c>
      <c r="E110" s="106" t="s">
        <v>14</v>
      </c>
      <c r="F110" s="106" t="s">
        <v>15</v>
      </c>
      <c r="G110" s="106" t="s">
        <v>224</v>
      </c>
      <c r="H110" s="3">
        <v>29</v>
      </c>
      <c r="I110" s="3">
        <v>1</v>
      </c>
      <c r="J110" s="3">
        <v>27.94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60">
        <v>2867.1196</v>
      </c>
      <c r="R110" s="2">
        <v>3488.1917459829583</v>
      </c>
      <c r="S110" s="12">
        <v>-621.07214598295832</v>
      </c>
      <c r="T110" s="2">
        <v>4799.8271120227837</v>
      </c>
      <c r="U110" s="12">
        <v>-1932.7075120227837</v>
      </c>
      <c r="V110" s="2">
        <v>38246.239001662369</v>
      </c>
      <c r="W110" s="3">
        <v>8471.9242483376293</v>
      </c>
      <c r="X110" s="3">
        <v>6407.1792790422569</v>
      </c>
      <c r="Y110" s="12">
        <v>11750.696720957743</v>
      </c>
    </row>
    <row r="111" spans="1:25" ht="15" customHeight="1" thickBot="1" x14ac:dyDescent="0.3">
      <c r="A111" s="3">
        <v>63</v>
      </c>
      <c r="B111" s="106" t="s">
        <v>12</v>
      </c>
      <c r="C111" s="106" t="s">
        <v>225</v>
      </c>
      <c r="D111" s="3">
        <v>0</v>
      </c>
      <c r="E111" s="106" t="s">
        <v>9</v>
      </c>
      <c r="F111" s="106" t="s">
        <v>15</v>
      </c>
      <c r="G111" s="106" t="s">
        <v>226</v>
      </c>
      <c r="H111" s="3">
        <v>63</v>
      </c>
      <c r="I111" s="3">
        <v>1</v>
      </c>
      <c r="J111" s="3">
        <v>35.090000000000003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60">
        <v>47055.532099999997</v>
      </c>
      <c r="R111" s="2">
        <v>39299.925827764746</v>
      </c>
      <c r="S111" s="12">
        <v>7755.6062722352508</v>
      </c>
      <c r="T111" s="2">
        <v>40457.820690666376</v>
      </c>
      <c r="U111" s="12">
        <v>6597.7114093336204</v>
      </c>
      <c r="V111" s="4">
        <v>27831.09670452898</v>
      </c>
      <c r="W111" s="5">
        <v>9998.627495471017</v>
      </c>
      <c r="X111" s="5">
        <v>7220.0571049090831</v>
      </c>
      <c r="Y111" s="13">
        <v>-2081.8004049090832</v>
      </c>
    </row>
    <row r="112" spans="1:25" ht="15" customHeight="1" x14ac:dyDescent="0.25">
      <c r="A112" s="3">
        <v>54</v>
      </c>
      <c r="B112" s="106" t="s">
        <v>12</v>
      </c>
      <c r="C112" s="106" t="s">
        <v>117</v>
      </c>
      <c r="D112" s="3">
        <v>1</v>
      </c>
      <c r="E112" s="106" t="s">
        <v>14</v>
      </c>
      <c r="F112" s="106" t="s">
        <v>20</v>
      </c>
      <c r="G112" s="106" t="s">
        <v>227</v>
      </c>
      <c r="H112" s="3">
        <v>54</v>
      </c>
      <c r="I112" s="3">
        <v>1</v>
      </c>
      <c r="J112" s="3">
        <v>33.630000000000003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60">
        <v>10825.253699999999</v>
      </c>
      <c r="R112" s="2">
        <v>13404.642134297132</v>
      </c>
      <c r="S112" s="12">
        <v>-2579.3884342971323</v>
      </c>
      <c r="T112" s="2">
        <v>13171.616017547984</v>
      </c>
      <c r="U112" s="12">
        <v>-2346.3623175479843</v>
      </c>
      <c r="X112">
        <v>11546.998041457613</v>
      </c>
      <c r="Y112">
        <v>-1669.3903414576125</v>
      </c>
    </row>
    <row r="113" spans="1:25" ht="15" customHeight="1" x14ac:dyDescent="0.25">
      <c r="A113" s="3">
        <v>55</v>
      </c>
      <c r="B113" s="106" t="s">
        <v>7</v>
      </c>
      <c r="C113" s="106" t="s">
        <v>228</v>
      </c>
      <c r="D113" s="3">
        <v>2</v>
      </c>
      <c r="E113" s="106" t="s">
        <v>14</v>
      </c>
      <c r="F113" s="106" t="s">
        <v>10</v>
      </c>
      <c r="G113" s="106" t="s">
        <v>229</v>
      </c>
      <c r="H113" s="3">
        <v>55</v>
      </c>
      <c r="I113" s="3">
        <v>0</v>
      </c>
      <c r="J113" s="3">
        <v>29.7</v>
      </c>
      <c r="K113" s="3">
        <v>2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60">
        <v>11881.358</v>
      </c>
      <c r="R113" s="2">
        <v>12156.107658095199</v>
      </c>
      <c r="S113" s="12">
        <v>-274.74965809519927</v>
      </c>
      <c r="T113" s="2">
        <v>12128.1798070444</v>
      </c>
      <c r="U113" s="12">
        <v>-246.82180704439997</v>
      </c>
      <c r="X113">
        <v>12052.909197877536</v>
      </c>
      <c r="Y113">
        <v>-1093.2144978775359</v>
      </c>
    </row>
    <row r="114" spans="1:25" ht="15" customHeight="1" x14ac:dyDescent="0.25">
      <c r="A114" s="3">
        <v>37</v>
      </c>
      <c r="B114" s="106" t="s">
        <v>12</v>
      </c>
      <c r="C114" s="106" t="s">
        <v>101</v>
      </c>
      <c r="D114" s="3">
        <v>0</v>
      </c>
      <c r="E114" s="106" t="s">
        <v>14</v>
      </c>
      <c r="F114" s="106" t="s">
        <v>10</v>
      </c>
      <c r="G114" s="106" t="s">
        <v>230</v>
      </c>
      <c r="H114" s="3">
        <v>37</v>
      </c>
      <c r="I114" s="3">
        <v>1</v>
      </c>
      <c r="J114" s="3">
        <v>30.8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60">
        <v>4646.759</v>
      </c>
      <c r="R114" s="2">
        <v>6339.0245101986993</v>
      </c>
      <c r="S114" s="12">
        <v>-1692.2655101986993</v>
      </c>
      <c r="T114" s="2">
        <v>7823.3102004237589</v>
      </c>
      <c r="U114" s="12">
        <v>-3176.5512004237589</v>
      </c>
      <c r="X114">
        <v>3183.7666819424458</v>
      </c>
      <c r="Y114">
        <v>-1341.2476819424458</v>
      </c>
    </row>
    <row r="115" spans="1:25" ht="15" customHeight="1" x14ac:dyDescent="0.25">
      <c r="A115" s="3">
        <v>21</v>
      </c>
      <c r="B115" s="106" t="s">
        <v>7</v>
      </c>
      <c r="C115" s="106" t="s">
        <v>231</v>
      </c>
      <c r="D115" s="3">
        <v>0</v>
      </c>
      <c r="E115" s="106" t="s">
        <v>14</v>
      </c>
      <c r="F115" s="106" t="s">
        <v>20</v>
      </c>
      <c r="G115" s="106" t="s">
        <v>232</v>
      </c>
      <c r="H115" s="3">
        <v>21</v>
      </c>
      <c r="I115" s="3">
        <v>0</v>
      </c>
      <c r="J115" s="3">
        <v>35.72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60">
        <v>2404.7338</v>
      </c>
      <c r="R115" s="2">
        <v>5207.1240605307248</v>
      </c>
      <c r="S115" s="12">
        <v>-2802.3902605307248</v>
      </c>
      <c r="T115" s="2">
        <v>5303.6661897632448</v>
      </c>
      <c r="U115" s="12">
        <v>-2898.9323897632448</v>
      </c>
      <c r="X115">
        <v>7195.5017335701041</v>
      </c>
      <c r="Y115">
        <v>-2070.2860335701043</v>
      </c>
    </row>
    <row r="116" spans="1:25" ht="15" customHeight="1" x14ac:dyDescent="0.25">
      <c r="A116" s="3">
        <v>52</v>
      </c>
      <c r="B116" s="106" t="s">
        <v>12</v>
      </c>
      <c r="C116" s="106" t="s">
        <v>233</v>
      </c>
      <c r="D116" s="3">
        <v>3</v>
      </c>
      <c r="E116" s="106" t="s">
        <v>14</v>
      </c>
      <c r="F116" s="106" t="s">
        <v>31</v>
      </c>
      <c r="G116" s="106" t="s">
        <v>234</v>
      </c>
      <c r="H116" s="3">
        <v>52</v>
      </c>
      <c r="I116" s="3">
        <v>1</v>
      </c>
      <c r="J116" s="3">
        <v>32.204999999999998</v>
      </c>
      <c r="K116" s="3">
        <v>3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60">
        <v>11488.31695</v>
      </c>
      <c r="R116" s="2">
        <v>14071.129514000553</v>
      </c>
      <c r="S116" s="12">
        <v>-2582.8125640005528</v>
      </c>
      <c r="T116" s="2">
        <v>12180.369424210856</v>
      </c>
      <c r="U116" s="12">
        <v>-692.05247421085551</v>
      </c>
      <c r="X116">
        <v>9986.9464396962012</v>
      </c>
      <c r="Y116">
        <v>-2197.311439696201</v>
      </c>
    </row>
    <row r="117" spans="1:25" ht="15" customHeight="1" x14ac:dyDescent="0.25">
      <c r="A117" s="3">
        <v>60</v>
      </c>
      <c r="B117" s="106" t="s">
        <v>12</v>
      </c>
      <c r="C117" s="106" t="s">
        <v>235</v>
      </c>
      <c r="D117" s="3">
        <v>0</v>
      </c>
      <c r="E117" s="106" t="s">
        <v>14</v>
      </c>
      <c r="F117" s="106" t="s">
        <v>31</v>
      </c>
      <c r="G117" s="106" t="s">
        <v>236</v>
      </c>
      <c r="H117" s="3">
        <v>60</v>
      </c>
      <c r="I117" s="3">
        <v>1</v>
      </c>
      <c r="J117" s="3">
        <v>28.594999999999999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60">
        <v>30259.995559999999</v>
      </c>
      <c r="R117" s="2">
        <v>12917.245712202883</v>
      </c>
      <c r="S117" s="12">
        <v>17342.749847797117</v>
      </c>
      <c r="T117" s="2">
        <v>13058.948902185601</v>
      </c>
      <c r="U117" s="12">
        <v>17201.046657814397</v>
      </c>
      <c r="X117">
        <v>7955.4428573632031</v>
      </c>
      <c r="Y117">
        <v>-1621.0993073632035</v>
      </c>
    </row>
    <row r="118" spans="1:25" ht="15" customHeight="1" x14ac:dyDescent="0.25">
      <c r="A118" s="3">
        <v>58</v>
      </c>
      <c r="B118" s="106" t="s">
        <v>12</v>
      </c>
      <c r="C118" s="106" t="s">
        <v>237</v>
      </c>
      <c r="D118" s="3">
        <v>0</v>
      </c>
      <c r="E118" s="106" t="s">
        <v>14</v>
      </c>
      <c r="F118" s="106" t="s">
        <v>15</v>
      </c>
      <c r="G118" s="106" t="s">
        <v>238</v>
      </c>
      <c r="H118" s="3">
        <v>58</v>
      </c>
      <c r="I118" s="3">
        <v>1</v>
      </c>
      <c r="J118" s="3">
        <v>49.06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60">
        <v>11381.3254</v>
      </c>
      <c r="R118" s="2">
        <v>18474.216730995617</v>
      </c>
      <c r="S118" s="12">
        <v>-7092.891330995617</v>
      </c>
      <c r="T118" s="2">
        <v>19324.570938250359</v>
      </c>
      <c r="U118" s="12">
        <v>-7943.2455382503595</v>
      </c>
      <c r="X118">
        <v>8499.8265419685667</v>
      </c>
      <c r="Y118">
        <v>-1422.6371419685665</v>
      </c>
    </row>
    <row r="119" spans="1:25" ht="15" customHeight="1" x14ac:dyDescent="0.25">
      <c r="A119" s="3">
        <v>29</v>
      </c>
      <c r="B119" s="106" t="s">
        <v>7</v>
      </c>
      <c r="C119" s="106" t="s">
        <v>223</v>
      </c>
      <c r="D119" s="3">
        <v>1</v>
      </c>
      <c r="E119" s="106" t="s">
        <v>9</v>
      </c>
      <c r="F119" s="106" t="s">
        <v>15</v>
      </c>
      <c r="G119" s="106" t="s">
        <v>239</v>
      </c>
      <c r="H119" s="3">
        <v>29</v>
      </c>
      <c r="I119" s="3">
        <v>0</v>
      </c>
      <c r="J119" s="3">
        <v>27.94</v>
      </c>
      <c r="K119" s="3">
        <v>1</v>
      </c>
      <c r="L119" s="3">
        <v>1</v>
      </c>
      <c r="M119" s="3">
        <v>0</v>
      </c>
      <c r="N119" s="3">
        <v>1</v>
      </c>
      <c r="O119" s="3">
        <v>0</v>
      </c>
      <c r="P119" s="3">
        <v>0</v>
      </c>
      <c r="Q119" s="60">
        <v>19107.779600000002</v>
      </c>
      <c r="R119" s="2">
        <v>28867.848850583632</v>
      </c>
      <c r="S119" s="12">
        <v>-9760.0692505836305</v>
      </c>
      <c r="T119" s="2">
        <v>29267.251347061654</v>
      </c>
      <c r="U119" s="12">
        <v>-10159.471747061652</v>
      </c>
      <c r="X119">
        <v>9150.4234431806908</v>
      </c>
      <c r="Y119">
        <v>-2201.7226431806912</v>
      </c>
    </row>
    <row r="120" spans="1:25" ht="15" customHeight="1" x14ac:dyDescent="0.25">
      <c r="A120" s="3">
        <v>49</v>
      </c>
      <c r="B120" s="106" t="s">
        <v>7</v>
      </c>
      <c r="C120" s="106" t="s">
        <v>240</v>
      </c>
      <c r="D120" s="3">
        <v>0</v>
      </c>
      <c r="E120" s="106" t="s">
        <v>14</v>
      </c>
      <c r="F120" s="106" t="s">
        <v>15</v>
      </c>
      <c r="G120" s="106" t="s">
        <v>241</v>
      </c>
      <c r="H120" s="3">
        <v>49</v>
      </c>
      <c r="I120" s="3">
        <v>0</v>
      </c>
      <c r="J120" s="3">
        <v>27.17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60">
        <v>8601.3292999999994</v>
      </c>
      <c r="R120" s="2">
        <v>8642.683293963777</v>
      </c>
      <c r="S120" s="12">
        <v>-41.353993963777611</v>
      </c>
      <c r="T120" s="2">
        <v>9732.9341228898666</v>
      </c>
      <c r="U120" s="12">
        <v>-1131.6048228898671</v>
      </c>
      <c r="X120">
        <v>12382.872660209159</v>
      </c>
      <c r="Y120">
        <v>7366.5107197908401</v>
      </c>
    </row>
    <row r="121" spans="1:25" ht="15" customHeight="1" x14ac:dyDescent="0.25">
      <c r="A121" s="3">
        <v>37</v>
      </c>
      <c r="B121" s="106" t="s">
        <v>7</v>
      </c>
      <c r="C121" s="106" t="s">
        <v>242</v>
      </c>
      <c r="D121" s="3">
        <v>2</v>
      </c>
      <c r="E121" s="106" t="s">
        <v>14</v>
      </c>
      <c r="F121" s="106" t="s">
        <v>20</v>
      </c>
      <c r="G121" s="106" t="s">
        <v>243</v>
      </c>
      <c r="H121" s="3">
        <v>37</v>
      </c>
      <c r="I121" s="3">
        <v>0</v>
      </c>
      <c r="J121" s="3">
        <v>23.37</v>
      </c>
      <c r="K121" s="3">
        <v>2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60">
        <v>6686.4313000000002</v>
      </c>
      <c r="R121" s="2">
        <v>6270.621563560745</v>
      </c>
      <c r="S121" s="12">
        <v>415.80973643925518</v>
      </c>
      <c r="T121" s="2">
        <v>5360.1519584659709</v>
      </c>
      <c r="U121" s="12">
        <v>1326.2793415340293</v>
      </c>
      <c r="X121">
        <v>12349.974799284077</v>
      </c>
      <c r="Y121">
        <v>-1899.422799284077</v>
      </c>
    </row>
    <row r="122" spans="1:25" ht="15" customHeight="1" x14ac:dyDescent="0.25">
      <c r="A122" s="3">
        <v>44</v>
      </c>
      <c r="B122" s="106" t="s">
        <v>12</v>
      </c>
      <c r="C122" s="106" t="s">
        <v>244</v>
      </c>
      <c r="D122" s="3">
        <v>2</v>
      </c>
      <c r="E122" s="106" t="s">
        <v>14</v>
      </c>
      <c r="F122" s="106" t="s">
        <v>10</v>
      </c>
      <c r="G122" s="106" t="s">
        <v>245</v>
      </c>
      <c r="H122" s="3">
        <v>44</v>
      </c>
      <c r="I122" s="3">
        <v>1</v>
      </c>
      <c r="J122" s="3">
        <v>37.1</v>
      </c>
      <c r="K122" s="3">
        <v>2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60">
        <v>7740.3370000000004</v>
      </c>
      <c r="R122" s="2">
        <v>11679.199913202257</v>
      </c>
      <c r="S122" s="12">
        <v>-3938.862913202257</v>
      </c>
      <c r="T122" s="2">
        <v>11727.78703115075</v>
      </c>
      <c r="U122" s="12">
        <v>-3987.45003115075</v>
      </c>
      <c r="X122">
        <v>7175.8376783041394</v>
      </c>
      <c r="Y122">
        <v>-2023.7036783041394</v>
      </c>
    </row>
    <row r="123" spans="1:25" ht="15" customHeight="1" x14ac:dyDescent="0.25">
      <c r="A123" s="3">
        <v>18</v>
      </c>
      <c r="B123" s="106" t="s">
        <v>12</v>
      </c>
      <c r="C123" s="106" t="s">
        <v>246</v>
      </c>
      <c r="D123" s="3">
        <v>0</v>
      </c>
      <c r="E123" s="106" t="s">
        <v>14</v>
      </c>
      <c r="F123" s="106" t="s">
        <v>31</v>
      </c>
      <c r="G123" s="106" t="s">
        <v>247</v>
      </c>
      <c r="H123" s="3">
        <v>18</v>
      </c>
      <c r="I123" s="3">
        <v>1</v>
      </c>
      <c r="J123" s="3">
        <v>23.75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60">
        <v>1705.6244999999999</v>
      </c>
      <c r="R123" s="2">
        <v>331.4587638286921</v>
      </c>
      <c r="S123" s="12">
        <v>1374.1657361713078</v>
      </c>
      <c r="T123" s="2">
        <v>557.17269086792658</v>
      </c>
      <c r="U123" s="12">
        <v>1148.4518091320733</v>
      </c>
      <c r="X123">
        <v>7171.9229502201833</v>
      </c>
      <c r="Y123">
        <v>-2143.7763502201833</v>
      </c>
    </row>
    <row r="124" spans="1:25" ht="15" customHeight="1" x14ac:dyDescent="0.25">
      <c r="A124" s="3">
        <v>20</v>
      </c>
      <c r="B124" s="106" t="s">
        <v>7</v>
      </c>
      <c r="C124" s="106" t="s">
        <v>248</v>
      </c>
      <c r="D124" s="3">
        <v>0</v>
      </c>
      <c r="E124" s="106" t="s">
        <v>14</v>
      </c>
      <c r="F124" s="106" t="s">
        <v>20</v>
      </c>
      <c r="G124" s="106" t="s">
        <v>249</v>
      </c>
      <c r="H124" s="3">
        <v>20</v>
      </c>
      <c r="I124" s="3">
        <v>0</v>
      </c>
      <c r="J124" s="3">
        <v>28.975000000000001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60">
        <v>2257.47525</v>
      </c>
      <c r="R124" s="2">
        <v>2559.2204910198807</v>
      </c>
      <c r="S124" s="12">
        <v>-301.74524101988072</v>
      </c>
      <c r="T124" s="2">
        <v>2808.1772006841366</v>
      </c>
      <c r="U124" s="12">
        <v>-550.70195068413659</v>
      </c>
      <c r="X124">
        <v>12262.725211583751</v>
      </c>
      <c r="Y124">
        <v>-1855.6393615837515</v>
      </c>
    </row>
    <row r="125" spans="1:25" ht="15" customHeight="1" x14ac:dyDescent="0.25">
      <c r="A125" s="3">
        <v>44</v>
      </c>
      <c r="B125" s="106" t="s">
        <v>12</v>
      </c>
      <c r="C125" s="106" t="s">
        <v>250</v>
      </c>
      <c r="D125" s="3">
        <v>1</v>
      </c>
      <c r="E125" s="106" t="s">
        <v>9</v>
      </c>
      <c r="F125" s="106" t="s">
        <v>31</v>
      </c>
      <c r="G125" s="106" t="s">
        <v>251</v>
      </c>
      <c r="H125" s="3">
        <v>44</v>
      </c>
      <c r="I125" s="3">
        <v>1</v>
      </c>
      <c r="J125" s="3">
        <v>31.35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1</v>
      </c>
      <c r="Q125" s="60">
        <v>39556.494500000001</v>
      </c>
      <c r="R125" s="2">
        <v>34880.711809998233</v>
      </c>
      <c r="S125" s="12">
        <v>4675.7826900017681</v>
      </c>
      <c r="T125" s="2">
        <v>34288.998629412061</v>
      </c>
      <c r="U125" s="12">
        <v>5267.4958705879399</v>
      </c>
      <c r="X125">
        <v>6162.9060028777039</v>
      </c>
      <c r="Y125">
        <v>-1332.2760028777038</v>
      </c>
    </row>
    <row r="126" spans="1:25" ht="15" customHeight="1" x14ac:dyDescent="0.25">
      <c r="A126" s="3">
        <v>47</v>
      </c>
      <c r="B126" s="106" t="s">
        <v>7</v>
      </c>
      <c r="C126" s="106" t="s">
        <v>252</v>
      </c>
      <c r="D126" s="3">
        <v>3</v>
      </c>
      <c r="E126" s="106" t="s">
        <v>14</v>
      </c>
      <c r="F126" s="106" t="s">
        <v>20</v>
      </c>
      <c r="G126" s="106" t="s">
        <v>253</v>
      </c>
      <c r="H126" s="3">
        <v>47</v>
      </c>
      <c r="I126" s="3">
        <v>0</v>
      </c>
      <c r="J126" s="3">
        <v>33.914999999999999</v>
      </c>
      <c r="K126" s="3">
        <v>3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60">
        <v>10115.00885</v>
      </c>
      <c r="R126" s="2">
        <v>13242.254404290816</v>
      </c>
      <c r="S126" s="12">
        <v>-3127.2455542908156</v>
      </c>
      <c r="T126" s="2">
        <v>11450.167049982772</v>
      </c>
      <c r="U126" s="12">
        <v>-1335.1581999827722</v>
      </c>
      <c r="X126">
        <v>7879.581222641501</v>
      </c>
      <c r="Y126">
        <v>-1750.7837726415009</v>
      </c>
    </row>
    <row r="127" spans="1:25" ht="15" customHeight="1" x14ac:dyDescent="0.25">
      <c r="A127" s="3">
        <v>26</v>
      </c>
      <c r="B127" s="106" t="s">
        <v>7</v>
      </c>
      <c r="C127" s="106" t="s">
        <v>254</v>
      </c>
      <c r="D127" s="3">
        <v>0</v>
      </c>
      <c r="E127" s="106" t="s">
        <v>14</v>
      </c>
      <c r="F127" s="106" t="s">
        <v>31</v>
      </c>
      <c r="G127" s="106" t="s">
        <v>255</v>
      </c>
      <c r="H127" s="3">
        <v>26</v>
      </c>
      <c r="I127" s="3">
        <v>0</v>
      </c>
      <c r="J127" s="3">
        <v>28.785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60">
        <v>3385.3991500000002</v>
      </c>
      <c r="R127" s="2">
        <v>4436.4805564793023</v>
      </c>
      <c r="S127" s="12">
        <v>-1051.0814064793021</v>
      </c>
      <c r="T127" s="2">
        <v>4301.7014288325872</v>
      </c>
      <c r="U127" s="12">
        <v>-916.30227883258704</v>
      </c>
      <c r="X127">
        <v>3248.886004980498</v>
      </c>
      <c r="Y127">
        <v>-529.60625498049785</v>
      </c>
    </row>
    <row r="128" spans="1:25" ht="15" customHeight="1" x14ac:dyDescent="0.25">
      <c r="A128" s="3">
        <v>19</v>
      </c>
      <c r="B128" s="106" t="s">
        <v>7</v>
      </c>
      <c r="C128" s="106" t="s">
        <v>256</v>
      </c>
      <c r="D128" s="3">
        <v>0</v>
      </c>
      <c r="E128" s="106" t="s">
        <v>9</v>
      </c>
      <c r="F128" s="106" t="s">
        <v>10</v>
      </c>
      <c r="G128" s="106" t="s">
        <v>257</v>
      </c>
      <c r="H128" s="3">
        <v>19</v>
      </c>
      <c r="I128" s="3">
        <v>0</v>
      </c>
      <c r="J128" s="3">
        <v>28.3</v>
      </c>
      <c r="K128" s="3">
        <v>0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60">
        <v>17081.080000000002</v>
      </c>
      <c r="R128" s="2">
        <v>25526.201424403542</v>
      </c>
      <c r="S128" s="12">
        <v>-8445.12142440354</v>
      </c>
      <c r="T128" s="2">
        <v>26792.409960598648</v>
      </c>
      <c r="U128" s="12">
        <v>-9711.3299605986467</v>
      </c>
      <c r="X128">
        <v>6329.6092160965736</v>
      </c>
      <c r="Y128">
        <v>-1501.7042660965735</v>
      </c>
    </row>
    <row r="129" spans="1:25" ht="15" customHeight="1" x14ac:dyDescent="0.25">
      <c r="A129" s="3">
        <v>52</v>
      </c>
      <c r="B129" s="106" t="s">
        <v>7</v>
      </c>
      <c r="C129" s="106" t="s">
        <v>258</v>
      </c>
      <c r="D129" s="3">
        <v>0</v>
      </c>
      <c r="E129" s="106" t="s">
        <v>14</v>
      </c>
      <c r="F129" s="106" t="s">
        <v>10</v>
      </c>
      <c r="G129" s="106" t="s">
        <v>259</v>
      </c>
      <c r="H129" s="3">
        <v>52</v>
      </c>
      <c r="I129" s="3">
        <v>0</v>
      </c>
      <c r="J129" s="3">
        <v>37.4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60">
        <v>9634.5380000000005</v>
      </c>
      <c r="R129" s="2">
        <v>12809.98652895238</v>
      </c>
      <c r="S129" s="12">
        <v>-3175.44852895238</v>
      </c>
      <c r="T129" s="2">
        <v>13902.591102134236</v>
      </c>
      <c r="U129" s="12">
        <v>-4268.0531021342358</v>
      </c>
      <c r="X129">
        <v>14047.841546128395</v>
      </c>
      <c r="Y129">
        <v>-642.45124612839572</v>
      </c>
    </row>
    <row r="130" spans="1:25" ht="15" customHeight="1" x14ac:dyDescent="0.25">
      <c r="A130" s="3">
        <v>32</v>
      </c>
      <c r="B130" s="106" t="s">
        <v>7</v>
      </c>
      <c r="C130" s="106" t="s">
        <v>260</v>
      </c>
      <c r="D130" s="3">
        <v>2</v>
      </c>
      <c r="E130" s="106" t="s">
        <v>9</v>
      </c>
      <c r="F130" s="106" t="s">
        <v>20</v>
      </c>
      <c r="G130" s="106" t="s">
        <v>261</v>
      </c>
      <c r="H130" s="3">
        <v>32</v>
      </c>
      <c r="I130" s="3">
        <v>0</v>
      </c>
      <c r="J130" s="3">
        <v>17.765000000000001</v>
      </c>
      <c r="K130" s="3">
        <v>2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60">
        <v>32734.186300000001</v>
      </c>
      <c r="R130" s="2">
        <v>27471.224989651848</v>
      </c>
      <c r="S130" s="12">
        <v>5262.9613103481533</v>
      </c>
      <c r="T130" s="2">
        <v>26672.33983005452</v>
      </c>
      <c r="U130" s="12">
        <v>6061.8464699454817</v>
      </c>
      <c r="X130">
        <v>10254.161723680918</v>
      </c>
      <c r="Y130">
        <v>-2137.4817236809176</v>
      </c>
    </row>
    <row r="131" spans="1:25" ht="15" customHeight="1" x14ac:dyDescent="0.25">
      <c r="A131" s="3">
        <v>38</v>
      </c>
      <c r="B131" s="106" t="s">
        <v>12</v>
      </c>
      <c r="C131" s="106" t="s">
        <v>262</v>
      </c>
      <c r="D131" s="3">
        <v>2</v>
      </c>
      <c r="E131" s="106" t="s">
        <v>14</v>
      </c>
      <c r="F131" s="106" t="s">
        <v>10</v>
      </c>
      <c r="G131" s="106" t="s">
        <v>263</v>
      </c>
      <c r="H131" s="3">
        <v>38</v>
      </c>
      <c r="I131" s="3">
        <v>1</v>
      </c>
      <c r="J131" s="3">
        <v>34.700000000000003</v>
      </c>
      <c r="K131" s="3">
        <v>2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60">
        <v>6082.4049999999997</v>
      </c>
      <c r="R131" s="2">
        <v>9276.3015592522206</v>
      </c>
      <c r="S131" s="12">
        <v>-3193.8965592522209</v>
      </c>
      <c r="T131" s="2">
        <v>9375.6383283494506</v>
      </c>
      <c r="U131" s="12">
        <v>-3293.2333283494509</v>
      </c>
      <c r="X131">
        <v>2051.4830489552937</v>
      </c>
      <c r="Y131">
        <v>-356.68664895529378</v>
      </c>
    </row>
    <row r="132" spans="1:25" ht="15" customHeight="1" x14ac:dyDescent="0.25">
      <c r="A132" s="3">
        <v>59</v>
      </c>
      <c r="B132" s="106" t="s">
        <v>7</v>
      </c>
      <c r="C132" s="106" t="s">
        <v>264</v>
      </c>
      <c r="D132" s="3">
        <v>0</v>
      </c>
      <c r="E132" s="106" t="s">
        <v>14</v>
      </c>
      <c r="F132" s="106" t="s">
        <v>31</v>
      </c>
      <c r="G132" s="106" t="s">
        <v>265</v>
      </c>
      <c r="H132" s="3">
        <v>59</v>
      </c>
      <c r="I132" s="3">
        <v>0</v>
      </c>
      <c r="J132" s="3">
        <v>26.504999999999999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60">
        <v>12815.444949999999</v>
      </c>
      <c r="R132" s="2">
        <v>12169.353023640009</v>
      </c>
      <c r="S132" s="12">
        <v>646.09192635998988</v>
      </c>
      <c r="T132" s="2">
        <v>12106.663360793369</v>
      </c>
      <c r="U132" s="12">
        <v>708.78158920663009</v>
      </c>
      <c r="X132">
        <v>7398.3698143922993</v>
      </c>
      <c r="Y132">
        <v>-2152.3228143922997</v>
      </c>
    </row>
    <row r="133" spans="1:25" ht="15" customHeight="1" x14ac:dyDescent="0.25">
      <c r="A133" s="3">
        <v>61</v>
      </c>
      <c r="B133" s="106" t="s">
        <v>7</v>
      </c>
      <c r="C133" s="106" t="s">
        <v>266</v>
      </c>
      <c r="D133" s="3">
        <v>0</v>
      </c>
      <c r="E133" s="106" t="s">
        <v>14</v>
      </c>
      <c r="F133" s="106" t="s">
        <v>31</v>
      </c>
      <c r="G133" s="106" t="s">
        <v>267</v>
      </c>
      <c r="H133" s="3">
        <v>61</v>
      </c>
      <c r="I133" s="3">
        <v>0</v>
      </c>
      <c r="J133" s="3">
        <v>22.04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60">
        <v>13616.3586</v>
      </c>
      <c r="R133" s="2">
        <v>11105.438292469145</v>
      </c>
      <c r="S133" s="12">
        <v>2510.9203075308542</v>
      </c>
      <c r="T133" s="2">
        <v>11145.285183587914</v>
      </c>
      <c r="U133" s="12">
        <v>2471.0734164120859</v>
      </c>
      <c r="X133">
        <v>3916.8681450036138</v>
      </c>
      <c r="Y133">
        <v>-1061.4305950036137</v>
      </c>
    </row>
    <row r="134" spans="1:25" ht="15" customHeight="1" x14ac:dyDescent="0.25">
      <c r="A134" s="3">
        <v>53</v>
      </c>
      <c r="B134" s="106" t="s">
        <v>7</v>
      </c>
      <c r="C134" s="106" t="s">
        <v>268</v>
      </c>
      <c r="D134" s="3">
        <v>2</v>
      </c>
      <c r="E134" s="106" t="s">
        <v>14</v>
      </c>
      <c r="F134" s="106" t="s">
        <v>10</v>
      </c>
      <c r="G134" s="106" t="s">
        <v>269</v>
      </c>
      <c r="H134" s="3">
        <v>53</v>
      </c>
      <c r="I134" s="3">
        <v>0</v>
      </c>
      <c r="J134" s="3">
        <v>35.9</v>
      </c>
      <c r="K134" s="3">
        <v>2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60">
        <v>11163.567999999999</v>
      </c>
      <c r="R134" s="2">
        <v>13834.565271181073</v>
      </c>
      <c r="S134" s="12">
        <v>-2670.9972711810733</v>
      </c>
      <c r="T134" s="2">
        <v>13664.736927694912</v>
      </c>
      <c r="U134" s="12">
        <v>-2501.1689276949128</v>
      </c>
      <c r="X134">
        <v>8673.3223653637542</v>
      </c>
      <c r="Y134">
        <v>-2217.4597153637542</v>
      </c>
    </row>
    <row r="135" spans="1:25" ht="15" customHeight="1" x14ac:dyDescent="0.25">
      <c r="A135" s="3">
        <v>19</v>
      </c>
      <c r="B135" s="106" t="s">
        <v>12</v>
      </c>
      <c r="C135" s="106" t="s">
        <v>270</v>
      </c>
      <c r="D135" s="3">
        <v>0</v>
      </c>
      <c r="E135" s="106" t="s">
        <v>14</v>
      </c>
      <c r="F135" s="106" t="s">
        <v>20</v>
      </c>
      <c r="G135" s="106" t="s">
        <v>271</v>
      </c>
      <c r="H135" s="3">
        <v>19</v>
      </c>
      <c r="I135" s="3">
        <v>1</v>
      </c>
      <c r="J135" s="3">
        <v>25.555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60">
        <v>1632.5644500000001</v>
      </c>
      <c r="R135" s="2">
        <v>837.84909397997558</v>
      </c>
      <c r="S135" s="12">
        <v>794.7153560200245</v>
      </c>
      <c r="T135" s="2">
        <v>1414.9763885242264</v>
      </c>
      <c r="U135" s="12">
        <v>217.58806147577366</v>
      </c>
      <c r="X135">
        <v>12152.240212540793</v>
      </c>
      <c r="Y135">
        <v>-1716.1442125407939</v>
      </c>
    </row>
    <row r="136" spans="1:25" ht="15" customHeight="1" x14ac:dyDescent="0.25">
      <c r="A136" s="3">
        <v>20</v>
      </c>
      <c r="B136" s="106" t="s">
        <v>7</v>
      </c>
      <c r="C136" s="106" t="s">
        <v>254</v>
      </c>
      <c r="D136" s="3">
        <v>0</v>
      </c>
      <c r="E136" s="106" t="s">
        <v>14</v>
      </c>
      <c r="F136" s="106" t="s">
        <v>31</v>
      </c>
      <c r="G136" s="106" t="s">
        <v>272</v>
      </c>
      <c r="H136" s="3">
        <v>20</v>
      </c>
      <c r="I136" s="3">
        <v>0</v>
      </c>
      <c r="J136" s="3">
        <v>28.785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60">
        <v>2457.2111500000001</v>
      </c>
      <c r="R136" s="2">
        <v>2883.670338895854</v>
      </c>
      <c r="S136" s="12">
        <v>-426.45918889585391</v>
      </c>
      <c r="T136" s="2">
        <v>2745.1893048601814</v>
      </c>
      <c r="U136" s="12">
        <v>-287.97815486018135</v>
      </c>
      <c r="X136">
        <v>10740.03130248321</v>
      </c>
      <c r="Y136">
        <v>-1916.7523024832099</v>
      </c>
    </row>
    <row r="137" spans="1:25" ht="15" customHeight="1" x14ac:dyDescent="0.25">
      <c r="A137" s="3">
        <v>22</v>
      </c>
      <c r="B137" s="106" t="s">
        <v>7</v>
      </c>
      <c r="C137" s="106" t="s">
        <v>273</v>
      </c>
      <c r="D137" s="3">
        <v>0</v>
      </c>
      <c r="E137" s="106" t="s">
        <v>14</v>
      </c>
      <c r="F137" s="106" t="s">
        <v>15</v>
      </c>
      <c r="G137" s="106" t="s">
        <v>274</v>
      </c>
      <c r="H137" s="3">
        <v>22</v>
      </c>
      <c r="I137" s="3">
        <v>0</v>
      </c>
      <c r="J137" s="3">
        <v>28.05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60">
        <v>2155.6815000000001</v>
      </c>
      <c r="R137" s="2">
        <v>1966.7362981726758</v>
      </c>
      <c r="S137" s="12">
        <v>188.94520182732435</v>
      </c>
      <c r="T137" s="2">
        <v>3020.3629772513004</v>
      </c>
      <c r="U137" s="12">
        <v>-864.68147725130029</v>
      </c>
      <c r="X137">
        <v>10181.848896925714</v>
      </c>
      <c r="Y137">
        <v>-1643.5604469257141</v>
      </c>
    </row>
    <row r="138" spans="1:25" ht="15" customHeight="1" x14ac:dyDescent="0.25">
      <c r="A138" s="3">
        <v>19</v>
      </c>
      <c r="B138" s="106" t="s">
        <v>12</v>
      </c>
      <c r="C138" s="106" t="s">
        <v>59</v>
      </c>
      <c r="D138" s="3">
        <v>0</v>
      </c>
      <c r="E138" s="106" t="s">
        <v>14</v>
      </c>
      <c r="F138" s="106" t="s">
        <v>10</v>
      </c>
      <c r="G138" s="106" t="s">
        <v>275</v>
      </c>
      <c r="H138" s="3">
        <v>19</v>
      </c>
      <c r="I138" s="3">
        <v>1</v>
      </c>
      <c r="J138" s="3">
        <v>34.1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60">
        <v>1261.442</v>
      </c>
      <c r="R138" s="2">
        <v>2849.4650449524179</v>
      </c>
      <c r="S138" s="12">
        <v>-1588.0230449524179</v>
      </c>
      <c r="T138" s="2">
        <v>4247.7741243962737</v>
      </c>
      <c r="U138" s="12">
        <v>-2986.3321243962737</v>
      </c>
      <c r="X138">
        <v>12524.012333503855</v>
      </c>
      <c r="Y138">
        <v>-788.13328350385564</v>
      </c>
    </row>
    <row r="139" spans="1:25" ht="15" customHeight="1" x14ac:dyDescent="0.25">
      <c r="A139" s="3">
        <v>22</v>
      </c>
      <c r="B139" s="106" t="s">
        <v>12</v>
      </c>
      <c r="C139" s="106" t="s">
        <v>276</v>
      </c>
      <c r="D139" s="3">
        <v>0</v>
      </c>
      <c r="E139" s="106" t="s">
        <v>14</v>
      </c>
      <c r="F139" s="106" t="s">
        <v>20</v>
      </c>
      <c r="G139" s="106" t="s">
        <v>277</v>
      </c>
      <c r="H139" s="3">
        <v>22</v>
      </c>
      <c r="I139" s="3">
        <v>1</v>
      </c>
      <c r="J139" s="3">
        <v>25.175000000000001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60">
        <v>2045.68525</v>
      </c>
      <c r="R139" s="2">
        <v>1479.6569145136571</v>
      </c>
      <c r="S139" s="12">
        <v>566.02833548634294</v>
      </c>
      <c r="T139" s="2">
        <v>2067.2566588625205</v>
      </c>
      <c r="U139" s="12">
        <v>-21.571408862520457</v>
      </c>
      <c r="X139">
        <v>2475.8518928120329</v>
      </c>
      <c r="Y139">
        <v>-844.03069281203284</v>
      </c>
    </row>
    <row r="140" spans="1:25" ht="15" customHeight="1" x14ac:dyDescent="0.25">
      <c r="A140" s="3">
        <v>54</v>
      </c>
      <c r="B140" s="106" t="s">
        <v>7</v>
      </c>
      <c r="C140" s="106" t="s">
        <v>278</v>
      </c>
      <c r="D140" s="3">
        <v>3</v>
      </c>
      <c r="E140" s="106" t="s">
        <v>14</v>
      </c>
      <c r="F140" s="106" t="s">
        <v>15</v>
      </c>
      <c r="G140" s="106" t="s">
        <v>279</v>
      </c>
      <c r="H140" s="3">
        <v>54</v>
      </c>
      <c r="I140" s="3">
        <v>0</v>
      </c>
      <c r="J140" s="3">
        <v>31.9</v>
      </c>
      <c r="K140" s="3">
        <v>3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60">
        <v>27322.73386</v>
      </c>
      <c r="R140" s="2">
        <v>13557.697030829995</v>
      </c>
      <c r="S140" s="12">
        <v>13765.036829170005</v>
      </c>
      <c r="T140" s="2">
        <v>12598.09465030882</v>
      </c>
      <c r="U140" s="12">
        <v>14724.63920969118</v>
      </c>
      <c r="X140">
        <v>5070.4401426515033</v>
      </c>
      <c r="Y140">
        <v>-1065.0176426515031</v>
      </c>
    </row>
    <row r="141" spans="1:25" ht="15" customHeight="1" x14ac:dyDescent="0.25">
      <c r="A141" s="3">
        <v>22</v>
      </c>
      <c r="B141" s="106" t="s">
        <v>7</v>
      </c>
      <c r="C141" s="106" t="s">
        <v>280</v>
      </c>
      <c r="D141" s="3">
        <v>0</v>
      </c>
      <c r="E141" s="106" t="s">
        <v>14</v>
      </c>
      <c r="F141" s="106" t="s">
        <v>10</v>
      </c>
      <c r="G141" s="106" t="s">
        <v>281</v>
      </c>
      <c r="H141" s="3">
        <v>22</v>
      </c>
      <c r="I141" s="3">
        <v>0</v>
      </c>
      <c r="J141" s="3">
        <v>36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>
        <v>0</v>
      </c>
      <c r="Q141" s="60">
        <v>2166.732</v>
      </c>
      <c r="R141" s="2">
        <v>4550.050694821296</v>
      </c>
      <c r="S141" s="12">
        <v>-2383.318694821296</v>
      </c>
      <c r="T141" s="2">
        <v>5655.9091446220182</v>
      </c>
      <c r="U141" s="12">
        <v>-3489.1771446220182</v>
      </c>
      <c r="X141">
        <v>8901.1637862379557</v>
      </c>
      <c r="Y141">
        <v>-1481.6858862379559</v>
      </c>
    </row>
    <row r="142" spans="1:25" ht="15" customHeight="1" x14ac:dyDescent="0.25">
      <c r="A142" s="3">
        <v>34</v>
      </c>
      <c r="B142" s="106" t="s">
        <v>12</v>
      </c>
      <c r="C142" s="106" t="s">
        <v>143</v>
      </c>
      <c r="D142" s="3">
        <v>2</v>
      </c>
      <c r="E142" s="106" t="s">
        <v>14</v>
      </c>
      <c r="F142" s="106" t="s">
        <v>31</v>
      </c>
      <c r="G142" s="106" t="s">
        <v>282</v>
      </c>
      <c r="H142" s="3">
        <v>34</v>
      </c>
      <c r="I142" s="3">
        <v>1</v>
      </c>
      <c r="J142" s="3">
        <v>22.42</v>
      </c>
      <c r="K142" s="3">
        <v>2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60">
        <v>27375.904780000001</v>
      </c>
      <c r="R142" s="2">
        <v>5298.2776263419719</v>
      </c>
      <c r="S142" s="12">
        <v>22077.627153658028</v>
      </c>
      <c r="T142" s="2">
        <v>4266.9564173599965</v>
      </c>
      <c r="U142" s="12">
        <v>23108.948362640003</v>
      </c>
      <c r="X142">
        <v>10262.449428202468</v>
      </c>
      <c r="Y142">
        <v>-2531.0223282024681</v>
      </c>
    </row>
    <row r="143" spans="1:25" ht="15" customHeight="1" x14ac:dyDescent="0.25">
      <c r="A143" s="3">
        <v>26</v>
      </c>
      <c r="B143" s="106" t="s">
        <v>12</v>
      </c>
      <c r="C143" s="106" t="s">
        <v>283</v>
      </c>
      <c r="D143" s="3">
        <v>1</v>
      </c>
      <c r="E143" s="106" t="s">
        <v>14</v>
      </c>
      <c r="F143" s="106" t="s">
        <v>31</v>
      </c>
      <c r="G143" s="106" t="s">
        <v>284</v>
      </c>
      <c r="H143" s="3">
        <v>26</v>
      </c>
      <c r="I143" s="3">
        <v>1</v>
      </c>
      <c r="J143" s="3">
        <v>32.49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60">
        <v>3490.5491000000002</v>
      </c>
      <c r="R143" s="2">
        <v>6146.1510794719061</v>
      </c>
      <c r="S143" s="12">
        <v>-2655.6019794719059</v>
      </c>
      <c r="T143" s="2">
        <v>5529.9653973996965</v>
      </c>
      <c r="U143" s="12">
        <v>-2039.4162973996963</v>
      </c>
      <c r="X143">
        <v>5643.2741150386255</v>
      </c>
      <c r="Y143">
        <v>-1661.2973150386256</v>
      </c>
    </row>
    <row r="144" spans="1:25" ht="15" customHeight="1" x14ac:dyDescent="0.25">
      <c r="A144" s="3">
        <v>34</v>
      </c>
      <c r="B144" s="106" t="s">
        <v>12</v>
      </c>
      <c r="C144" s="106" t="s">
        <v>285</v>
      </c>
      <c r="D144" s="3">
        <v>2</v>
      </c>
      <c r="E144" s="106" t="s">
        <v>9</v>
      </c>
      <c r="F144" s="106" t="s">
        <v>15</v>
      </c>
      <c r="G144" s="106" t="s">
        <v>286</v>
      </c>
      <c r="H144" s="3">
        <v>34</v>
      </c>
      <c r="I144" s="3">
        <v>1</v>
      </c>
      <c r="J144" s="3">
        <v>25.3</v>
      </c>
      <c r="K144" s="3">
        <v>2</v>
      </c>
      <c r="L144" s="3">
        <v>1</v>
      </c>
      <c r="M144" s="3">
        <v>0</v>
      </c>
      <c r="N144" s="3">
        <v>1</v>
      </c>
      <c r="O144" s="3">
        <v>0</v>
      </c>
      <c r="P144" s="3">
        <v>0</v>
      </c>
      <c r="Q144" s="60">
        <v>18972.494999999999</v>
      </c>
      <c r="R144" s="2">
        <v>29624.107377709934</v>
      </c>
      <c r="S144" s="12">
        <v>-10651.612377709935</v>
      </c>
      <c r="T144" s="2">
        <v>29689.144546993542</v>
      </c>
      <c r="U144" s="12">
        <v>-10716.649546993543</v>
      </c>
      <c r="X144">
        <v>7325.0920018822426</v>
      </c>
      <c r="Y144">
        <v>-1999.4410018822427</v>
      </c>
    </row>
    <row r="145" spans="1:25" ht="15" customHeight="1" x14ac:dyDescent="0.25">
      <c r="A145" s="3">
        <v>29</v>
      </c>
      <c r="B145" s="106" t="s">
        <v>12</v>
      </c>
      <c r="C145" s="106" t="s">
        <v>287</v>
      </c>
      <c r="D145" s="3">
        <v>2</v>
      </c>
      <c r="E145" s="106" t="s">
        <v>14</v>
      </c>
      <c r="F145" s="106" t="s">
        <v>20</v>
      </c>
      <c r="G145" s="106" t="s">
        <v>288</v>
      </c>
      <c r="H145" s="3">
        <v>29</v>
      </c>
      <c r="I145" s="3">
        <v>1</v>
      </c>
      <c r="J145" s="3">
        <v>29.734999999999999</v>
      </c>
      <c r="K145" s="3">
        <v>2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60">
        <v>18157.876</v>
      </c>
      <c r="R145" s="2">
        <v>6203.5184186514361</v>
      </c>
      <c r="S145" s="12">
        <v>11954.357581348564</v>
      </c>
      <c r="T145" s="2">
        <v>5394.8969699385616</v>
      </c>
      <c r="U145" s="12">
        <v>12762.979030061439</v>
      </c>
      <c r="X145">
        <v>8883.7812838959544</v>
      </c>
      <c r="Y145">
        <v>-2107.8202838959542</v>
      </c>
    </row>
    <row r="146" spans="1:25" ht="15" customHeight="1" x14ac:dyDescent="0.25">
      <c r="A146" s="3">
        <v>30</v>
      </c>
      <c r="B146" s="106" t="s">
        <v>12</v>
      </c>
      <c r="C146" s="106" t="s">
        <v>123</v>
      </c>
      <c r="D146" s="3">
        <v>3</v>
      </c>
      <c r="E146" s="106" t="s">
        <v>9</v>
      </c>
      <c r="F146" s="106" t="s">
        <v>20</v>
      </c>
      <c r="G146" s="106" t="s">
        <v>289</v>
      </c>
      <c r="H146" s="3">
        <v>30</v>
      </c>
      <c r="I146" s="3">
        <v>1</v>
      </c>
      <c r="J146" s="3">
        <v>28.69</v>
      </c>
      <c r="K146" s="3">
        <v>3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60">
        <v>20745.989099999999</v>
      </c>
      <c r="R146" s="2">
        <v>31220.640583686123</v>
      </c>
      <c r="S146" s="12">
        <v>-10474.651483686124</v>
      </c>
      <c r="T146" s="2">
        <v>29775.306465274418</v>
      </c>
      <c r="U146" s="12">
        <v>-9029.317365274419</v>
      </c>
      <c r="X146">
        <v>6452.335013995651</v>
      </c>
      <c r="Y146">
        <v>-1529.4191139956511</v>
      </c>
    </row>
    <row r="147" spans="1:25" ht="15" customHeight="1" x14ac:dyDescent="0.25">
      <c r="A147" s="3">
        <v>29</v>
      </c>
      <c r="B147" s="106" t="s">
        <v>7</v>
      </c>
      <c r="C147" s="106" t="s">
        <v>290</v>
      </c>
      <c r="D147" s="3">
        <v>3</v>
      </c>
      <c r="E147" s="106" t="s">
        <v>14</v>
      </c>
      <c r="F147" s="106" t="s">
        <v>15</v>
      </c>
      <c r="G147" s="106" t="s">
        <v>291</v>
      </c>
      <c r="H147" s="3">
        <v>29</v>
      </c>
      <c r="I147" s="3">
        <v>0</v>
      </c>
      <c r="J147" s="3">
        <v>38.83</v>
      </c>
      <c r="K147" s="3">
        <v>3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60">
        <v>5138.2566999999999</v>
      </c>
      <c r="R147" s="2">
        <v>9542.2839513241543</v>
      </c>
      <c r="S147" s="12">
        <v>-4404.0272513241543</v>
      </c>
      <c r="T147" s="2">
        <v>8410.0280884588956</v>
      </c>
      <c r="U147" s="12">
        <v>-3271.7713884588957</v>
      </c>
      <c r="X147">
        <v>13347.99839117179</v>
      </c>
      <c r="Y147">
        <v>-790.39309117179073</v>
      </c>
    </row>
    <row r="148" spans="1:25" ht="15" customHeight="1" x14ac:dyDescent="0.25">
      <c r="A148" s="3">
        <v>46</v>
      </c>
      <c r="B148" s="106" t="s">
        <v>12</v>
      </c>
      <c r="C148" s="106" t="s">
        <v>292</v>
      </c>
      <c r="D148" s="3">
        <v>3</v>
      </c>
      <c r="E148" s="106" t="s">
        <v>9</v>
      </c>
      <c r="F148" s="106" t="s">
        <v>20</v>
      </c>
      <c r="G148" s="106" t="s">
        <v>293</v>
      </c>
      <c r="H148" s="3">
        <v>46</v>
      </c>
      <c r="I148" s="3">
        <v>1</v>
      </c>
      <c r="J148" s="3">
        <v>30.495000000000001</v>
      </c>
      <c r="K148" s="3">
        <v>3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60">
        <v>40720.551050000002</v>
      </c>
      <c r="R148" s="2">
        <v>36000.80494980103</v>
      </c>
      <c r="S148" s="12">
        <v>4719.7461001989723</v>
      </c>
      <c r="T148" s="2">
        <v>34524.390472861734</v>
      </c>
      <c r="U148" s="12">
        <v>6196.1605771382674</v>
      </c>
      <c r="X148">
        <v>6850.7109137017223</v>
      </c>
      <c r="Y148">
        <v>-1966.8449137017224</v>
      </c>
    </row>
    <row r="149" spans="1:25" ht="15" customHeight="1" x14ac:dyDescent="0.25">
      <c r="A149" s="3">
        <v>51</v>
      </c>
      <c r="B149" s="106" t="s">
        <v>7</v>
      </c>
      <c r="C149" s="106" t="s">
        <v>294</v>
      </c>
      <c r="D149" s="3">
        <v>1</v>
      </c>
      <c r="E149" s="106" t="s">
        <v>14</v>
      </c>
      <c r="F149" s="106" t="s">
        <v>15</v>
      </c>
      <c r="G149" s="106" t="s">
        <v>295</v>
      </c>
      <c r="H149" s="3">
        <v>51</v>
      </c>
      <c r="I149" s="3">
        <v>0</v>
      </c>
      <c r="J149" s="3">
        <v>37.729999999999997</v>
      </c>
      <c r="K149" s="3">
        <v>1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60">
        <v>9877.6077000000005</v>
      </c>
      <c r="R149" s="2">
        <v>13549.215562101543</v>
      </c>
      <c r="S149" s="12">
        <v>-3671.6078621015422</v>
      </c>
      <c r="T149" s="2">
        <v>13752.572444394475</v>
      </c>
      <c r="U149" s="12">
        <v>-3874.9647443944741</v>
      </c>
      <c r="X149">
        <v>4028.0822478125006</v>
      </c>
      <c r="Y149">
        <v>-1890.4286478125005</v>
      </c>
    </row>
    <row r="150" spans="1:25" ht="15" customHeight="1" x14ac:dyDescent="0.25">
      <c r="A150" s="3">
        <v>53</v>
      </c>
      <c r="B150" s="106" t="s">
        <v>7</v>
      </c>
      <c r="C150" s="106" t="s">
        <v>296</v>
      </c>
      <c r="D150" s="3">
        <v>1</v>
      </c>
      <c r="E150" s="106" t="s">
        <v>14</v>
      </c>
      <c r="F150" s="106" t="s">
        <v>20</v>
      </c>
      <c r="G150" s="106" t="s">
        <v>297</v>
      </c>
      <c r="H150" s="3">
        <v>53</v>
      </c>
      <c r="I150" s="3">
        <v>0</v>
      </c>
      <c r="J150" s="3">
        <v>37.43</v>
      </c>
      <c r="K150" s="3">
        <v>1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60">
        <v>10959.6947</v>
      </c>
      <c r="R150" s="2">
        <v>14743.007413733929</v>
      </c>
      <c r="S150" s="12">
        <v>-3783.3127137339288</v>
      </c>
      <c r="T150" s="2">
        <v>14171.955246698333</v>
      </c>
      <c r="U150" s="12">
        <v>-3212.2605466983332</v>
      </c>
      <c r="X150">
        <v>12614.421604584797</v>
      </c>
      <c r="Y150">
        <v>-570.07960458479647</v>
      </c>
    </row>
    <row r="151" spans="1:25" ht="15" customHeight="1" x14ac:dyDescent="0.25">
      <c r="A151" s="3">
        <v>19</v>
      </c>
      <c r="B151" s="106" t="s">
        <v>12</v>
      </c>
      <c r="C151" s="106" t="s">
        <v>219</v>
      </c>
      <c r="D151" s="3">
        <v>1</v>
      </c>
      <c r="E151" s="106" t="s">
        <v>14</v>
      </c>
      <c r="F151" s="106" t="s">
        <v>10</v>
      </c>
      <c r="G151" s="106" t="s">
        <v>298</v>
      </c>
      <c r="H151" s="3">
        <v>19</v>
      </c>
      <c r="I151" s="3">
        <v>1</v>
      </c>
      <c r="J151" s="3">
        <v>28.4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60">
        <v>1842.519</v>
      </c>
      <c r="R151" s="2">
        <v>1479.0467833453829</v>
      </c>
      <c r="S151" s="12">
        <v>363.47221665461711</v>
      </c>
      <c r="T151" s="2">
        <v>2358.1372496776457</v>
      </c>
      <c r="U151" s="12">
        <v>-515.61824967764574</v>
      </c>
      <c r="X151">
        <v>2402.6520698349523</v>
      </c>
      <c r="Y151">
        <v>-1265.1823698349522</v>
      </c>
    </row>
    <row r="152" spans="1:25" ht="15" customHeight="1" x14ac:dyDescent="0.25">
      <c r="A152" s="3">
        <v>35</v>
      </c>
      <c r="B152" s="106" t="s">
        <v>12</v>
      </c>
      <c r="C152" s="106" t="s">
        <v>299</v>
      </c>
      <c r="D152" s="3">
        <v>1</v>
      </c>
      <c r="E152" s="106" t="s">
        <v>14</v>
      </c>
      <c r="F152" s="106" t="s">
        <v>20</v>
      </c>
      <c r="G152" s="106" t="s">
        <v>300</v>
      </c>
      <c r="H152" s="3">
        <v>35</v>
      </c>
      <c r="I152" s="3">
        <v>1</v>
      </c>
      <c r="J152" s="3">
        <v>24.13</v>
      </c>
      <c r="K152" s="3">
        <v>1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60">
        <v>5125.2156999999997</v>
      </c>
      <c r="R152" s="2">
        <v>5122.4775721651276</v>
      </c>
      <c r="S152" s="12">
        <v>2.7381278348721025</v>
      </c>
      <c r="T152" s="2">
        <v>5093.2661671043179</v>
      </c>
      <c r="U152" s="12">
        <v>31.949532895681841</v>
      </c>
      <c r="X152">
        <v>2585.449895633114</v>
      </c>
      <c r="Y152">
        <v>-945.88679563311393</v>
      </c>
    </row>
    <row r="153" spans="1:25" ht="15" customHeight="1" x14ac:dyDescent="0.25">
      <c r="A153" s="3">
        <v>48</v>
      </c>
      <c r="B153" s="106" t="s">
        <v>12</v>
      </c>
      <c r="C153" s="106" t="s">
        <v>228</v>
      </c>
      <c r="D153" s="3">
        <v>0</v>
      </c>
      <c r="E153" s="106" t="s">
        <v>14</v>
      </c>
      <c r="F153" s="106" t="s">
        <v>15</v>
      </c>
      <c r="G153" s="106" t="s">
        <v>301</v>
      </c>
      <c r="H153" s="3">
        <v>48</v>
      </c>
      <c r="I153" s="3">
        <v>1</v>
      </c>
      <c r="J153" s="3">
        <v>29.7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60">
        <v>7789.6350000000002</v>
      </c>
      <c r="R153" s="2">
        <v>9028.8220683327108</v>
      </c>
      <c r="S153" s="12">
        <v>-1239.1870683327106</v>
      </c>
      <c r="T153" s="2">
        <v>10312.248995743259</v>
      </c>
      <c r="U153" s="12">
        <v>-2522.6139957432588</v>
      </c>
      <c r="X153">
        <v>7743.6188826143143</v>
      </c>
      <c r="Y153">
        <v>-2093.9038826143142</v>
      </c>
    </row>
    <row r="154" spans="1:25" ht="15" customHeight="1" x14ac:dyDescent="0.25">
      <c r="A154" s="3">
        <v>32</v>
      </c>
      <c r="B154" s="106" t="s">
        <v>7</v>
      </c>
      <c r="C154" s="106" t="s">
        <v>302</v>
      </c>
      <c r="D154" s="3">
        <v>3</v>
      </c>
      <c r="E154" s="106" t="s">
        <v>14</v>
      </c>
      <c r="F154" s="106" t="s">
        <v>31</v>
      </c>
      <c r="G154" s="106" t="s">
        <v>303</v>
      </c>
      <c r="H154" s="3">
        <v>32</v>
      </c>
      <c r="I154" s="3">
        <v>0</v>
      </c>
      <c r="J154" s="3">
        <v>37.145000000000003</v>
      </c>
      <c r="K154" s="3">
        <v>3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60">
        <v>6334.3435499999996</v>
      </c>
      <c r="R154" s="2">
        <v>10896.054302530563</v>
      </c>
      <c r="S154" s="12">
        <v>-4561.7107525305637</v>
      </c>
      <c r="T154" s="2">
        <v>8629.6809690589816</v>
      </c>
      <c r="U154" s="12">
        <v>-2295.3374190589821</v>
      </c>
      <c r="X154">
        <v>10478.519900808395</v>
      </c>
      <c r="Y154">
        <v>-1961.6909008083949</v>
      </c>
    </row>
    <row r="155" spans="1:25" ht="15" customHeight="1" x14ac:dyDescent="0.25">
      <c r="A155" s="3">
        <v>42</v>
      </c>
      <c r="B155" s="106" t="s">
        <v>7</v>
      </c>
      <c r="C155" s="106" t="s">
        <v>242</v>
      </c>
      <c r="D155" s="3">
        <v>0</v>
      </c>
      <c r="E155" s="106" t="s">
        <v>9</v>
      </c>
      <c r="F155" s="106" t="s">
        <v>31</v>
      </c>
      <c r="G155" s="106" t="s">
        <v>304</v>
      </c>
      <c r="H155" s="3">
        <v>42</v>
      </c>
      <c r="I155" s="3">
        <v>0</v>
      </c>
      <c r="J155" s="3">
        <v>23.37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60">
        <v>19964.746299999999</v>
      </c>
      <c r="R155" s="2">
        <v>31139.218388241494</v>
      </c>
      <c r="S155" s="12">
        <v>-11174.472088241495</v>
      </c>
      <c r="T155" s="2">
        <v>31124.669630148514</v>
      </c>
      <c r="U155" s="12">
        <v>-11159.923330148515</v>
      </c>
      <c r="X155">
        <v>10532.868234756395</v>
      </c>
      <c r="Y155">
        <v>-888.61573475639489</v>
      </c>
    </row>
    <row r="156" spans="1:25" ht="15" customHeight="1" x14ac:dyDescent="0.25">
      <c r="A156" s="3">
        <v>40</v>
      </c>
      <c r="B156" s="106" t="s">
        <v>7</v>
      </c>
      <c r="C156" s="106" t="s">
        <v>210</v>
      </c>
      <c r="D156" s="3">
        <v>1</v>
      </c>
      <c r="E156" s="106" t="s">
        <v>14</v>
      </c>
      <c r="F156" s="106" t="s">
        <v>31</v>
      </c>
      <c r="G156" s="106" t="s">
        <v>305</v>
      </c>
      <c r="H156" s="3">
        <v>40</v>
      </c>
      <c r="I156" s="3">
        <v>0</v>
      </c>
      <c r="J156" s="3">
        <v>25.46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60">
        <v>7077.1894000000002</v>
      </c>
      <c r="R156" s="2">
        <v>7530.5191875130886</v>
      </c>
      <c r="S156" s="12">
        <v>-453.32978751308838</v>
      </c>
      <c r="T156" s="2">
        <v>6831.2748745156714</v>
      </c>
      <c r="U156" s="12">
        <v>245.91452548432881</v>
      </c>
      <c r="X156">
        <v>14262.96137168267</v>
      </c>
      <c r="Y156">
        <v>638.55532831733035</v>
      </c>
    </row>
    <row r="157" spans="1:25" ht="15" customHeight="1" x14ac:dyDescent="0.25">
      <c r="A157" s="3">
        <v>44</v>
      </c>
      <c r="B157" s="106" t="s">
        <v>12</v>
      </c>
      <c r="C157" s="106" t="s">
        <v>306</v>
      </c>
      <c r="D157" s="3">
        <v>0</v>
      </c>
      <c r="E157" s="106" t="s">
        <v>14</v>
      </c>
      <c r="F157" s="106" t="s">
        <v>20</v>
      </c>
      <c r="G157" s="106" t="s">
        <v>307</v>
      </c>
      <c r="H157" s="3">
        <v>44</v>
      </c>
      <c r="I157" s="3">
        <v>1</v>
      </c>
      <c r="J157" s="3">
        <v>39.520000000000003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60">
        <v>6948.7007999999996</v>
      </c>
      <c r="R157" s="2">
        <v>12254.34201072744</v>
      </c>
      <c r="S157" s="12">
        <v>-5305.64121072744</v>
      </c>
      <c r="T157" s="2">
        <v>12530.05391480322</v>
      </c>
      <c r="U157" s="12">
        <v>-5581.3531148032207</v>
      </c>
      <c r="X157">
        <v>2614.3495660032863</v>
      </c>
      <c r="Y157">
        <v>-483.67366600328614</v>
      </c>
    </row>
    <row r="158" spans="1:25" ht="15" customHeight="1" x14ac:dyDescent="0.25">
      <c r="A158" s="3">
        <v>48</v>
      </c>
      <c r="B158" s="106" t="s">
        <v>12</v>
      </c>
      <c r="C158" s="106" t="s">
        <v>308</v>
      </c>
      <c r="D158" s="3">
        <v>0</v>
      </c>
      <c r="E158" s="106" t="s">
        <v>9</v>
      </c>
      <c r="F158" s="106" t="s">
        <v>15</v>
      </c>
      <c r="G158" s="106" t="s">
        <v>309</v>
      </c>
      <c r="H158" s="3">
        <v>48</v>
      </c>
      <c r="I158" s="3">
        <v>1</v>
      </c>
      <c r="J158" s="3">
        <v>24.42</v>
      </c>
      <c r="K158" s="3">
        <v>0</v>
      </c>
      <c r="L158" s="3">
        <v>1</v>
      </c>
      <c r="M158" s="3">
        <v>0</v>
      </c>
      <c r="N158" s="3">
        <v>1</v>
      </c>
      <c r="O158" s="3">
        <v>0</v>
      </c>
      <c r="P158" s="3">
        <v>0</v>
      </c>
      <c r="Q158" s="60">
        <v>21223.675800000001</v>
      </c>
      <c r="R158" s="2">
        <v>31638.550110876331</v>
      </c>
      <c r="S158" s="12">
        <v>-10414.87431087633</v>
      </c>
      <c r="T158" s="2">
        <v>33029.272757358558</v>
      </c>
      <c r="U158" s="12">
        <v>-11805.596957358557</v>
      </c>
      <c r="X158">
        <v>10675.004307681329</v>
      </c>
      <c r="Y158">
        <v>-1803.8526076813287</v>
      </c>
    </row>
    <row r="159" spans="1:25" ht="15" customHeight="1" x14ac:dyDescent="0.25">
      <c r="A159" s="3">
        <v>18</v>
      </c>
      <c r="B159" s="106" t="s">
        <v>12</v>
      </c>
      <c r="C159" s="106" t="s">
        <v>276</v>
      </c>
      <c r="D159" s="3">
        <v>0</v>
      </c>
      <c r="E159" s="106" t="s">
        <v>9</v>
      </c>
      <c r="F159" s="106" t="s">
        <v>31</v>
      </c>
      <c r="G159" s="106" t="s">
        <v>310</v>
      </c>
      <c r="H159" s="3">
        <v>18</v>
      </c>
      <c r="I159" s="3">
        <v>1</v>
      </c>
      <c r="J159" s="3">
        <v>25.175000000000001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1</v>
      </c>
      <c r="Q159" s="60">
        <v>15518.180249999999</v>
      </c>
      <c r="R159" s="2">
        <v>25316.120537346469</v>
      </c>
      <c r="S159" s="12">
        <v>-9797.9402873464696</v>
      </c>
      <c r="T159" s="2">
        <v>25497.006144586456</v>
      </c>
      <c r="U159" s="12">
        <v>-9978.8258945864563</v>
      </c>
      <c r="X159">
        <v>12948.928361123164</v>
      </c>
      <c r="Y159">
        <v>63.280288876836494</v>
      </c>
    </row>
    <row r="160" spans="1:25" ht="15" customHeight="1" x14ac:dyDescent="0.25">
      <c r="A160" s="3">
        <v>30</v>
      </c>
      <c r="B160" s="106" t="s">
        <v>12</v>
      </c>
      <c r="C160" s="106" t="s">
        <v>168</v>
      </c>
      <c r="D160" s="3">
        <v>0</v>
      </c>
      <c r="E160" s="106" t="s">
        <v>9</v>
      </c>
      <c r="F160" s="106" t="s">
        <v>15</v>
      </c>
      <c r="G160" s="106" t="s">
        <v>311</v>
      </c>
      <c r="H160" s="3">
        <v>30</v>
      </c>
      <c r="I160" s="3">
        <v>1</v>
      </c>
      <c r="J160" s="3">
        <v>35.53</v>
      </c>
      <c r="K160" s="3">
        <v>0</v>
      </c>
      <c r="L160" s="3">
        <v>1</v>
      </c>
      <c r="M160" s="3">
        <v>0</v>
      </c>
      <c r="N160" s="3">
        <v>1</v>
      </c>
      <c r="O160" s="3">
        <v>0</v>
      </c>
      <c r="P160" s="3">
        <v>0</v>
      </c>
      <c r="Q160" s="60">
        <v>36950.256699999998</v>
      </c>
      <c r="R160" s="2">
        <v>30915.319122722987</v>
      </c>
      <c r="S160" s="12">
        <v>6034.9375772770109</v>
      </c>
      <c r="T160" s="2">
        <v>32042.870714936769</v>
      </c>
      <c r="U160" s="12">
        <v>4907.3859850632289</v>
      </c>
      <c r="X160">
        <v>9334.6356373221188</v>
      </c>
      <c r="Y160">
        <v>-2187.5306373221192</v>
      </c>
    </row>
    <row r="161" spans="1:25" ht="15" customHeight="1" x14ac:dyDescent="0.25">
      <c r="A161" s="3">
        <v>50</v>
      </c>
      <c r="B161" s="106" t="s">
        <v>7</v>
      </c>
      <c r="C161" s="106" t="s">
        <v>312</v>
      </c>
      <c r="D161" s="3">
        <v>3</v>
      </c>
      <c r="E161" s="106" t="s">
        <v>14</v>
      </c>
      <c r="F161" s="106" t="s">
        <v>15</v>
      </c>
      <c r="G161" s="106" t="s">
        <v>313</v>
      </c>
      <c r="H161" s="3">
        <v>50</v>
      </c>
      <c r="I161" s="3">
        <v>0</v>
      </c>
      <c r="J161" s="3">
        <v>27.83</v>
      </c>
      <c r="K161" s="3">
        <v>3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60">
        <v>19749.383379999999</v>
      </c>
      <c r="R161" s="2">
        <v>11080.882421186019</v>
      </c>
      <c r="S161" s="12">
        <v>8668.5009588139801</v>
      </c>
      <c r="T161" s="2">
        <v>10211.152869396547</v>
      </c>
      <c r="U161" s="12">
        <v>9538.2305106034528</v>
      </c>
      <c r="X161">
        <v>5495.1605679225031</v>
      </c>
      <c r="Y161">
        <v>-1157.425367922503</v>
      </c>
    </row>
    <row r="162" spans="1:25" ht="15" customHeight="1" x14ac:dyDescent="0.25">
      <c r="A162" s="3">
        <v>42</v>
      </c>
      <c r="B162" s="106" t="s">
        <v>7</v>
      </c>
      <c r="C162" s="106" t="s">
        <v>95</v>
      </c>
      <c r="D162" s="3">
        <v>0</v>
      </c>
      <c r="E162" s="106" t="s">
        <v>9</v>
      </c>
      <c r="F162" s="106" t="s">
        <v>20</v>
      </c>
      <c r="G162" s="106" t="s">
        <v>314</v>
      </c>
      <c r="H162" s="3">
        <v>42</v>
      </c>
      <c r="I162" s="3">
        <v>0</v>
      </c>
      <c r="J162" s="3">
        <v>26.6</v>
      </c>
      <c r="K162" s="3">
        <v>0</v>
      </c>
      <c r="L162" s="3">
        <v>1</v>
      </c>
      <c r="M162" s="3">
        <v>0</v>
      </c>
      <c r="N162" s="3">
        <v>0</v>
      </c>
      <c r="O162" s="3">
        <v>1</v>
      </c>
      <c r="P162" s="3">
        <v>0</v>
      </c>
      <c r="Q162" s="60">
        <v>21348.705999999998</v>
      </c>
      <c r="R162" s="2">
        <v>31891.546846429868</v>
      </c>
      <c r="S162" s="12">
        <v>-10542.84084642987</v>
      </c>
      <c r="T162" s="2">
        <v>32195.463859155734</v>
      </c>
      <c r="U162" s="12">
        <v>-10846.757859155736</v>
      </c>
      <c r="X162">
        <v>12738.086447301315</v>
      </c>
      <c r="Y162">
        <v>-994.78744730131439</v>
      </c>
    </row>
    <row r="163" spans="1:25" ht="15" customHeight="1" x14ac:dyDescent="0.25">
      <c r="A163" s="3">
        <v>18</v>
      </c>
      <c r="B163" s="106" t="s">
        <v>7</v>
      </c>
      <c r="C163" s="106" t="s">
        <v>315</v>
      </c>
      <c r="D163" s="3">
        <v>0</v>
      </c>
      <c r="E163" s="106" t="s">
        <v>9</v>
      </c>
      <c r="F163" s="106" t="s">
        <v>15</v>
      </c>
      <c r="G163" s="106" t="s">
        <v>316</v>
      </c>
      <c r="H163" s="3">
        <v>18</v>
      </c>
      <c r="I163" s="3">
        <v>0</v>
      </c>
      <c r="J163" s="3">
        <v>36.85</v>
      </c>
      <c r="K163" s="3">
        <v>0</v>
      </c>
      <c r="L163" s="3">
        <v>1</v>
      </c>
      <c r="M163" s="3">
        <v>0</v>
      </c>
      <c r="N163" s="3">
        <v>1</v>
      </c>
      <c r="O163" s="3">
        <v>0</v>
      </c>
      <c r="P163" s="3">
        <v>0</v>
      </c>
      <c r="Q163" s="60">
        <v>36149.483500000002</v>
      </c>
      <c r="R163" s="2">
        <v>28528.441262344655</v>
      </c>
      <c r="S163" s="12">
        <v>7621.042237655347</v>
      </c>
      <c r="T163" s="2">
        <v>29367.446585347854</v>
      </c>
      <c r="U163" s="12">
        <v>6782.036914652148</v>
      </c>
      <c r="X163">
        <v>13863.986406339207</v>
      </c>
      <c r="Y163">
        <v>16.962593660793573</v>
      </c>
    </row>
    <row r="164" spans="1:25" ht="15" customHeight="1" x14ac:dyDescent="0.25">
      <c r="A164" s="3">
        <v>54</v>
      </c>
      <c r="B164" s="106" t="s">
        <v>12</v>
      </c>
      <c r="C164" s="106" t="s">
        <v>317</v>
      </c>
      <c r="D164" s="3">
        <v>1</v>
      </c>
      <c r="E164" s="106" t="s">
        <v>14</v>
      </c>
      <c r="F164" s="106" t="s">
        <v>10</v>
      </c>
      <c r="G164" s="106" t="s">
        <v>318</v>
      </c>
      <c r="H164" s="3">
        <v>54</v>
      </c>
      <c r="I164" s="3">
        <v>1</v>
      </c>
      <c r="J164" s="3">
        <v>39.6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60">
        <v>10450.552</v>
      </c>
      <c r="R164" s="2">
        <v>14504.184355626252</v>
      </c>
      <c r="S164" s="12">
        <v>-4053.6323556262523</v>
      </c>
      <c r="T164" s="2">
        <v>15150.762007384861</v>
      </c>
      <c r="U164" s="12">
        <v>-4700.2100073848615</v>
      </c>
      <c r="X164">
        <v>8799.6606220591038</v>
      </c>
      <c r="Y164">
        <v>-2189.5509220591039</v>
      </c>
    </row>
    <row r="165" spans="1:25" ht="15" customHeight="1" x14ac:dyDescent="0.25">
      <c r="A165" s="3">
        <v>32</v>
      </c>
      <c r="B165" s="106" t="s">
        <v>7</v>
      </c>
      <c r="C165" s="106" t="s">
        <v>319</v>
      </c>
      <c r="D165" s="3">
        <v>2</v>
      </c>
      <c r="E165" s="106" t="s">
        <v>14</v>
      </c>
      <c r="F165" s="106" t="s">
        <v>10</v>
      </c>
      <c r="G165" s="106" t="s">
        <v>320</v>
      </c>
      <c r="H165" s="3">
        <v>32</v>
      </c>
      <c r="I165" s="3">
        <v>0</v>
      </c>
      <c r="J165" s="3">
        <v>29.8</v>
      </c>
      <c r="K165" s="3">
        <v>2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60">
        <v>5152.134</v>
      </c>
      <c r="R165" s="2">
        <v>6239.088829707257</v>
      </c>
      <c r="S165" s="12">
        <v>-1086.954829707257</v>
      </c>
      <c r="T165" s="2">
        <v>6194.7015226013809</v>
      </c>
      <c r="U165" s="12">
        <v>-1042.5675226013809</v>
      </c>
      <c r="X165">
        <v>3527.0337300591955</v>
      </c>
      <c r="Y165">
        <v>-1546.9637300591955</v>
      </c>
    </row>
    <row r="166" spans="1:25" ht="15" customHeight="1" x14ac:dyDescent="0.25">
      <c r="A166" s="3">
        <v>37</v>
      </c>
      <c r="B166" s="106" t="s">
        <v>12</v>
      </c>
      <c r="C166" s="106" t="s">
        <v>321</v>
      </c>
      <c r="D166" s="3">
        <v>0</v>
      </c>
      <c r="E166" s="106" t="s">
        <v>14</v>
      </c>
      <c r="F166" s="106" t="s">
        <v>20</v>
      </c>
      <c r="G166" s="106" t="s">
        <v>322</v>
      </c>
      <c r="H166" s="3">
        <v>37</v>
      </c>
      <c r="I166" s="3">
        <v>1</v>
      </c>
      <c r="J166" s="3">
        <v>29.64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0</v>
      </c>
      <c r="Q166" s="60">
        <v>5028.1466</v>
      </c>
      <c r="R166" s="2">
        <v>6943.2005955042869</v>
      </c>
      <c r="S166" s="12">
        <v>-1915.0539955042868</v>
      </c>
      <c r="T166" s="2">
        <v>7438.7525206564605</v>
      </c>
      <c r="U166" s="12">
        <v>-2410.6059206564605</v>
      </c>
      <c r="X166">
        <v>10522.646999177163</v>
      </c>
      <c r="Y166">
        <v>-2359.9307491771624</v>
      </c>
    </row>
    <row r="167" spans="1:25" ht="15" customHeight="1" x14ac:dyDescent="0.25">
      <c r="A167" s="3">
        <v>47</v>
      </c>
      <c r="B167" s="106" t="s">
        <v>12</v>
      </c>
      <c r="C167" s="106" t="s">
        <v>323</v>
      </c>
      <c r="D167" s="3">
        <v>4</v>
      </c>
      <c r="E167" s="106" t="s">
        <v>14</v>
      </c>
      <c r="F167" s="106" t="s">
        <v>31</v>
      </c>
      <c r="G167" s="106" t="s">
        <v>324</v>
      </c>
      <c r="H167" s="3">
        <v>47</v>
      </c>
      <c r="I167" s="3">
        <v>1</v>
      </c>
      <c r="J167" s="3">
        <v>28.215</v>
      </c>
      <c r="K167" s="3">
        <v>4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60">
        <v>10407.085849999999</v>
      </c>
      <c r="R167" s="2">
        <v>12012.390534901842</v>
      </c>
      <c r="S167" s="12">
        <v>-1605.3046849018428</v>
      </c>
      <c r="T167" s="2">
        <v>9560.5301752641462</v>
      </c>
      <c r="U167" s="12">
        <v>846.55567473585324</v>
      </c>
      <c r="X167">
        <v>5104.6607000419281</v>
      </c>
      <c r="Y167">
        <v>-1566.9577000419281</v>
      </c>
    </row>
    <row r="168" spans="1:25" ht="15" customHeight="1" x14ac:dyDescent="0.25">
      <c r="A168" s="3">
        <v>20</v>
      </c>
      <c r="B168" s="106" t="s">
        <v>7</v>
      </c>
      <c r="C168" s="106" t="s">
        <v>325</v>
      </c>
      <c r="D168" s="3">
        <v>5</v>
      </c>
      <c r="E168" s="106" t="s">
        <v>14</v>
      </c>
      <c r="F168" s="106" t="s">
        <v>10</v>
      </c>
      <c r="G168" s="106" t="s">
        <v>326</v>
      </c>
      <c r="H168" s="3">
        <v>20</v>
      </c>
      <c r="I168" s="3">
        <v>0</v>
      </c>
      <c r="J168" s="3" t="s">
        <v>325</v>
      </c>
      <c r="K168" s="3">
        <v>5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60">
        <v>4830.63</v>
      </c>
      <c r="R168" s="2">
        <v>7629.355990430985</v>
      </c>
      <c r="S168" s="12">
        <v>-2798.7259904309849</v>
      </c>
      <c r="T168" s="2">
        <v>5468.5870111432559</v>
      </c>
      <c r="U168" s="12">
        <v>-637.95701114325584</v>
      </c>
      <c r="X168">
        <v>6989.1278608910116</v>
      </c>
      <c r="Y168">
        <v>-1986.3451608910118</v>
      </c>
    </row>
    <row r="169" spans="1:25" ht="15" customHeight="1" x14ac:dyDescent="0.25">
      <c r="A169" s="3">
        <v>32</v>
      </c>
      <c r="B169" s="106" t="s">
        <v>7</v>
      </c>
      <c r="C169" s="106" t="s">
        <v>327</v>
      </c>
      <c r="D169" s="3">
        <v>3</v>
      </c>
      <c r="E169" s="106" t="s">
        <v>14</v>
      </c>
      <c r="F169" s="106" t="s">
        <v>20</v>
      </c>
      <c r="G169" s="106" t="s">
        <v>328</v>
      </c>
      <c r="H169" s="3">
        <v>32</v>
      </c>
      <c r="I169" s="3">
        <v>0</v>
      </c>
      <c r="J169" s="3">
        <v>33.155000000000001</v>
      </c>
      <c r="K169" s="3">
        <v>3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60">
        <v>6128.79745</v>
      </c>
      <c r="R169" s="2">
        <v>9091.0342838161087</v>
      </c>
      <c r="S169" s="12">
        <v>-2962.2368338161086</v>
      </c>
      <c r="T169" s="2">
        <v>7306.9351567559406</v>
      </c>
      <c r="U169" s="12">
        <v>-1178.1377067559406</v>
      </c>
      <c r="X169">
        <v>10522.249665184314</v>
      </c>
      <c r="Y169">
        <v>-2002.2236651843141</v>
      </c>
    </row>
    <row r="170" spans="1:25" ht="15" customHeight="1" x14ac:dyDescent="0.25">
      <c r="A170" s="3">
        <v>19</v>
      </c>
      <c r="B170" s="106" t="s">
        <v>7</v>
      </c>
      <c r="C170" s="106" t="s">
        <v>127</v>
      </c>
      <c r="D170" s="3">
        <v>1</v>
      </c>
      <c r="E170" s="106" t="s">
        <v>14</v>
      </c>
      <c r="F170" s="106" t="s">
        <v>20</v>
      </c>
      <c r="G170" s="106" t="s">
        <v>329</v>
      </c>
      <c r="H170" s="3">
        <v>19</v>
      </c>
      <c r="I170" s="3">
        <v>0</v>
      </c>
      <c r="J170" s="3">
        <v>31.824999999999999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60">
        <v>2719.2797500000001</v>
      </c>
      <c r="R170" s="2">
        <v>3958.4395122882479</v>
      </c>
      <c r="S170" s="12">
        <v>-1239.1597622882477</v>
      </c>
      <c r="T170" s="2">
        <v>3493.5769507147161</v>
      </c>
      <c r="U170" s="12">
        <v>-774.29720071471593</v>
      </c>
      <c r="X170">
        <v>9616.8998221293132</v>
      </c>
      <c r="Y170">
        <v>-2245.1278221293132</v>
      </c>
    </row>
    <row r="171" spans="1:25" ht="15" customHeight="1" x14ac:dyDescent="0.25">
      <c r="A171" s="3">
        <v>27</v>
      </c>
      <c r="B171" s="106" t="s">
        <v>12</v>
      </c>
      <c r="C171" s="106" t="s">
        <v>330</v>
      </c>
      <c r="D171" s="3">
        <v>3</v>
      </c>
      <c r="E171" s="106" t="s">
        <v>14</v>
      </c>
      <c r="F171" s="106" t="s">
        <v>31</v>
      </c>
      <c r="G171" s="106" t="s">
        <v>331</v>
      </c>
      <c r="H171" s="3">
        <v>27</v>
      </c>
      <c r="I171" s="3">
        <v>1</v>
      </c>
      <c r="J171" s="3">
        <v>18.905000000000001</v>
      </c>
      <c r="K171" s="3">
        <v>3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60">
        <v>4827.9049500000001</v>
      </c>
      <c r="R171" s="2">
        <v>2890.1818517046663</v>
      </c>
      <c r="S171" s="12">
        <v>1937.7230982953338</v>
      </c>
      <c r="T171" s="2">
        <v>1285.749533315703</v>
      </c>
      <c r="U171" s="12">
        <v>3542.1554166842971</v>
      </c>
      <c r="X171">
        <v>11207.043919318439</v>
      </c>
      <c r="Y171">
        <v>-851.40291931843967</v>
      </c>
    </row>
    <row r="172" spans="1:25" ht="15" customHeight="1" x14ac:dyDescent="0.25">
      <c r="A172" s="3">
        <v>63</v>
      </c>
      <c r="B172" s="106" t="s">
        <v>12</v>
      </c>
      <c r="C172" s="106" t="s">
        <v>332</v>
      </c>
      <c r="D172" s="3">
        <v>0</v>
      </c>
      <c r="E172" s="106" t="s">
        <v>14</v>
      </c>
      <c r="F172" s="106" t="s">
        <v>15</v>
      </c>
      <c r="G172" s="106" t="s">
        <v>333</v>
      </c>
      <c r="H172" s="3">
        <v>63</v>
      </c>
      <c r="I172" s="3">
        <v>1</v>
      </c>
      <c r="J172" s="3">
        <v>41.47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60">
        <v>13405.390299999999</v>
      </c>
      <c r="R172" s="2">
        <v>17079.82151438915</v>
      </c>
      <c r="S172" s="12">
        <v>-3674.4312143891511</v>
      </c>
      <c r="T172" s="2">
        <v>18105.463694347651</v>
      </c>
      <c r="U172" s="12">
        <v>-4700.0733943476516</v>
      </c>
      <c r="X172">
        <v>4489.5031222151856</v>
      </c>
      <c r="Y172">
        <v>-2005.7671222151857</v>
      </c>
    </row>
    <row r="173" spans="1:25" ht="15" customHeight="1" x14ac:dyDescent="0.25">
      <c r="A173" s="3">
        <v>49</v>
      </c>
      <c r="B173" s="106" t="s">
        <v>12</v>
      </c>
      <c r="C173" s="106" t="s">
        <v>334</v>
      </c>
      <c r="D173" s="3">
        <v>0</v>
      </c>
      <c r="E173" s="106" t="s">
        <v>14</v>
      </c>
      <c r="F173" s="106" t="s">
        <v>10</v>
      </c>
      <c r="G173" s="106" t="s">
        <v>335</v>
      </c>
      <c r="H173" s="3">
        <v>49</v>
      </c>
      <c r="I173" s="3">
        <v>1</v>
      </c>
      <c r="J173" s="3">
        <v>30.3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60">
        <v>8116.68</v>
      </c>
      <c r="R173" s="2">
        <v>9267.5432502892218</v>
      </c>
      <c r="S173" s="12">
        <v>-1150.8632502892215</v>
      </c>
      <c r="T173" s="2">
        <v>10770.576827779218</v>
      </c>
      <c r="U173" s="12">
        <v>-2653.8968277792173</v>
      </c>
      <c r="X173">
        <v>5003.3189878670064</v>
      </c>
      <c r="Y173">
        <v>-1610.3421878670065</v>
      </c>
    </row>
    <row r="174" spans="1:25" ht="15" customHeight="1" x14ac:dyDescent="0.25">
      <c r="A174" s="3">
        <v>18</v>
      </c>
      <c r="B174" s="106" t="s">
        <v>12</v>
      </c>
      <c r="C174" s="106" t="s">
        <v>336</v>
      </c>
      <c r="D174" s="3">
        <v>0</v>
      </c>
      <c r="E174" s="106" t="s">
        <v>14</v>
      </c>
      <c r="F174" s="106" t="s">
        <v>31</v>
      </c>
      <c r="G174" s="106" t="s">
        <v>337</v>
      </c>
      <c r="H174" s="3">
        <v>18</v>
      </c>
      <c r="I174" s="3">
        <v>1</v>
      </c>
      <c r="J174" s="3">
        <v>15.96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60">
        <v>1694.7963999999999</v>
      </c>
      <c r="R174" s="2">
        <v>-2427.7856454611983</v>
      </c>
      <c r="S174" s="12">
        <v>4122.5820454611985</v>
      </c>
      <c r="T174" s="2">
        <v>-2025.3310379141967</v>
      </c>
      <c r="U174" s="12">
        <v>3720.1274379141969</v>
      </c>
      <c r="X174">
        <v>3724.1719876340776</v>
      </c>
      <c r="Y174">
        <v>21357.595852365921</v>
      </c>
    </row>
    <row r="175" spans="1:25" ht="15" customHeight="1" x14ac:dyDescent="0.25">
      <c r="A175" s="3">
        <v>35</v>
      </c>
      <c r="B175" s="106" t="s">
        <v>7</v>
      </c>
      <c r="C175" s="106" t="s">
        <v>181</v>
      </c>
      <c r="D175" s="3">
        <v>1</v>
      </c>
      <c r="E175" s="106" t="s">
        <v>14</v>
      </c>
      <c r="F175" s="106" t="s">
        <v>10</v>
      </c>
      <c r="G175" s="106" t="s">
        <v>338</v>
      </c>
      <c r="H175" s="3">
        <v>35</v>
      </c>
      <c r="I175" s="3">
        <v>0</v>
      </c>
      <c r="J175" s="3">
        <v>34.799999999999997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60">
        <v>5246.0469999999996</v>
      </c>
      <c r="R175" s="2">
        <v>8137.9698269990922</v>
      </c>
      <c r="S175" s="12">
        <v>-2891.9228269990926</v>
      </c>
      <c r="T175" s="2">
        <v>8630.5337904811149</v>
      </c>
      <c r="U175" s="12">
        <v>-3384.4867904811153</v>
      </c>
      <c r="X175">
        <v>7121.6480598910775</v>
      </c>
      <c r="Y175">
        <v>-2109.177059891078</v>
      </c>
    </row>
    <row r="176" spans="1:25" ht="15" customHeight="1" x14ac:dyDescent="0.25">
      <c r="A176" s="3">
        <v>24</v>
      </c>
      <c r="B176" s="106" t="s">
        <v>7</v>
      </c>
      <c r="C176" s="106" t="s">
        <v>339</v>
      </c>
      <c r="D176" s="3">
        <v>0</v>
      </c>
      <c r="E176" s="106" t="s">
        <v>14</v>
      </c>
      <c r="F176" s="106" t="s">
        <v>20</v>
      </c>
      <c r="G176" s="106" t="s">
        <v>340</v>
      </c>
      <c r="H176" s="3">
        <v>24</v>
      </c>
      <c r="I176" s="3">
        <v>0</v>
      </c>
      <c r="J176" s="3">
        <v>33.344999999999999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60">
        <v>2855.4375500000001</v>
      </c>
      <c r="R176" s="2">
        <v>5142.2961177096777</v>
      </c>
      <c r="S176" s="12">
        <v>-2286.8585677096776</v>
      </c>
      <c r="T176" s="2">
        <v>5294.5735539500211</v>
      </c>
      <c r="U176" s="12">
        <v>-2439.1360039500209</v>
      </c>
      <c r="X176">
        <v>11333.479977187944</v>
      </c>
      <c r="Y176">
        <v>-768.5954771879442</v>
      </c>
    </row>
    <row r="177" spans="1:25" ht="15" customHeight="1" x14ac:dyDescent="0.25">
      <c r="A177" s="3">
        <v>63</v>
      </c>
      <c r="B177" s="106" t="s">
        <v>7</v>
      </c>
      <c r="C177" s="106" t="s">
        <v>341</v>
      </c>
      <c r="D177" s="3">
        <v>0</v>
      </c>
      <c r="E177" s="106" t="s">
        <v>9</v>
      </c>
      <c r="F177" s="106" t="s">
        <v>10</v>
      </c>
      <c r="G177" s="106" t="s">
        <v>342</v>
      </c>
      <c r="H177" s="3">
        <v>63</v>
      </c>
      <c r="I177" s="3">
        <v>0</v>
      </c>
      <c r="J177" s="3">
        <v>37.700000000000003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>
        <v>0</v>
      </c>
      <c r="Q177" s="60">
        <v>48824.45</v>
      </c>
      <c r="R177" s="2">
        <v>40242.988220784646</v>
      </c>
      <c r="S177" s="12">
        <v>8581.4617792153513</v>
      </c>
      <c r="T177" s="2">
        <v>41323.075470142794</v>
      </c>
      <c r="U177" s="12">
        <v>7501.374529857203</v>
      </c>
      <c r="X177">
        <v>7834.8057465087668</v>
      </c>
      <c r="Y177">
        <v>-2581.2817465087664</v>
      </c>
    </row>
    <row r="178" spans="1:25" ht="15" customHeight="1" x14ac:dyDescent="0.25">
      <c r="A178" s="3">
        <v>38</v>
      </c>
      <c r="B178" s="106" t="s">
        <v>12</v>
      </c>
      <c r="C178" s="106" t="s">
        <v>343</v>
      </c>
      <c r="D178" s="3">
        <v>2</v>
      </c>
      <c r="E178" s="106" t="s">
        <v>14</v>
      </c>
      <c r="F178" s="106" t="s">
        <v>20</v>
      </c>
      <c r="G178" s="106" t="s">
        <v>344</v>
      </c>
      <c r="H178" s="3">
        <v>38</v>
      </c>
      <c r="I178" s="3">
        <v>1</v>
      </c>
      <c r="J178" s="3">
        <v>27.835000000000001</v>
      </c>
      <c r="K178" s="3">
        <v>2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60">
        <v>6455.86265</v>
      </c>
      <c r="R178" s="2">
        <v>7859.7473037363934</v>
      </c>
      <c r="S178" s="12">
        <v>-1403.8846537363934</v>
      </c>
      <c r="T178" s="2">
        <v>7099.7861976576296</v>
      </c>
      <c r="U178" s="12">
        <v>-643.92354765762957</v>
      </c>
      <c r="X178">
        <v>13776.938550283421</v>
      </c>
      <c r="Y178">
        <v>-1789.7703502834211</v>
      </c>
    </row>
    <row r="179" spans="1:25" ht="15" customHeight="1" x14ac:dyDescent="0.25">
      <c r="A179" s="3">
        <v>54</v>
      </c>
      <c r="B179" s="106" t="s">
        <v>12</v>
      </c>
      <c r="C179" s="106" t="s">
        <v>345</v>
      </c>
      <c r="D179" s="3">
        <v>1</v>
      </c>
      <c r="E179" s="106" t="s">
        <v>14</v>
      </c>
      <c r="F179" s="106" t="s">
        <v>10</v>
      </c>
      <c r="G179" s="106" t="s">
        <v>346</v>
      </c>
      <c r="H179" s="3">
        <v>54</v>
      </c>
      <c r="I179" s="3">
        <v>1</v>
      </c>
      <c r="J179" s="3">
        <v>29.2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60">
        <v>10436.096</v>
      </c>
      <c r="R179" s="2">
        <v>10820.469098037694</v>
      </c>
      <c r="S179" s="12">
        <v>-384.37309803769494</v>
      </c>
      <c r="T179" s="2">
        <v>11703.003499126313</v>
      </c>
      <c r="U179" s="12">
        <v>-1266.9074991263133</v>
      </c>
      <c r="X179">
        <v>5029.7442394338977</v>
      </c>
      <c r="Y179">
        <v>-2340.248839433898</v>
      </c>
    </row>
    <row r="180" spans="1:25" ht="15" customHeight="1" x14ac:dyDescent="0.25">
      <c r="A180" s="3">
        <v>46</v>
      </c>
      <c r="B180" s="106" t="s">
        <v>7</v>
      </c>
      <c r="C180" s="106" t="s">
        <v>145</v>
      </c>
      <c r="D180" s="3">
        <v>2</v>
      </c>
      <c r="E180" s="106" t="s">
        <v>14</v>
      </c>
      <c r="F180" s="106" t="s">
        <v>10</v>
      </c>
      <c r="G180" s="106" t="s">
        <v>347</v>
      </c>
      <c r="H180" s="3">
        <v>46</v>
      </c>
      <c r="I180" s="3">
        <v>0</v>
      </c>
      <c r="J180" s="3">
        <v>28.9</v>
      </c>
      <c r="K180" s="3">
        <v>2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60">
        <v>8823.2790000000005</v>
      </c>
      <c r="R180" s="2">
        <v>9543.5296195978299</v>
      </c>
      <c r="S180" s="12">
        <v>-720.25061959782943</v>
      </c>
      <c r="T180" s="2">
        <v>9528.1994281428251</v>
      </c>
      <c r="U180" s="12">
        <v>-704.92042814282468</v>
      </c>
      <c r="X180">
        <v>12777.169643358357</v>
      </c>
      <c r="Y180">
        <v>11450.167596641644</v>
      </c>
    </row>
    <row r="181" spans="1:25" ht="15" customHeight="1" x14ac:dyDescent="0.25">
      <c r="A181" s="3">
        <v>41</v>
      </c>
      <c r="B181" s="106" t="s">
        <v>7</v>
      </c>
      <c r="C181" s="106" t="s">
        <v>327</v>
      </c>
      <c r="D181" s="3">
        <v>3</v>
      </c>
      <c r="E181" s="106" t="s">
        <v>14</v>
      </c>
      <c r="F181" s="106" t="s">
        <v>31</v>
      </c>
      <c r="G181" s="106" t="s">
        <v>348</v>
      </c>
      <c r="H181" s="3">
        <v>41</v>
      </c>
      <c r="I181" s="3">
        <v>0</v>
      </c>
      <c r="J181" s="3">
        <v>33.155000000000001</v>
      </c>
      <c r="K181" s="3">
        <v>3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60">
        <v>8538.28845</v>
      </c>
      <c r="R181" s="2">
        <v>11811.998102196278</v>
      </c>
      <c r="S181" s="12">
        <v>-3273.7096521962776</v>
      </c>
      <c r="T181" s="2">
        <v>9641.7033427145489</v>
      </c>
      <c r="U181" s="12">
        <v>-1103.4148927145488</v>
      </c>
      <c r="X181">
        <v>8873.0389722123036</v>
      </c>
      <c r="Y181">
        <v>-1514.8633222123035</v>
      </c>
    </row>
    <row r="182" spans="1:25" ht="15" customHeight="1" x14ac:dyDescent="0.25">
      <c r="A182" s="3">
        <v>58</v>
      </c>
      <c r="B182" s="106" t="s">
        <v>12</v>
      </c>
      <c r="C182" s="106" t="s">
        <v>235</v>
      </c>
      <c r="D182" s="3">
        <v>0</v>
      </c>
      <c r="E182" s="106" t="s">
        <v>14</v>
      </c>
      <c r="F182" s="106" t="s">
        <v>20</v>
      </c>
      <c r="G182" s="106" t="s">
        <v>349</v>
      </c>
      <c r="H182" s="3">
        <v>58</v>
      </c>
      <c r="I182" s="3">
        <v>1</v>
      </c>
      <c r="J182" s="3">
        <v>28.594999999999999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60">
        <v>11735.87905</v>
      </c>
      <c r="R182" s="2">
        <v>12007.893814336736</v>
      </c>
      <c r="S182" s="12">
        <v>-272.01476433673633</v>
      </c>
      <c r="T182" s="2">
        <v>12540.111527528132</v>
      </c>
      <c r="U182" s="12">
        <v>-804.23247752813222</v>
      </c>
      <c r="X182">
        <v>10930.434304694576</v>
      </c>
      <c r="Y182">
        <v>-1705.1779046945758</v>
      </c>
    </row>
    <row r="183" spans="1:25" ht="15" customHeight="1" x14ac:dyDescent="0.25">
      <c r="A183" s="3">
        <v>18</v>
      </c>
      <c r="B183" s="106" t="s">
        <v>7</v>
      </c>
      <c r="C183" s="106" t="s">
        <v>202</v>
      </c>
      <c r="D183" s="3">
        <v>0</v>
      </c>
      <c r="E183" s="106" t="s">
        <v>14</v>
      </c>
      <c r="F183" s="106" t="s">
        <v>15</v>
      </c>
      <c r="G183" s="106" t="s">
        <v>350</v>
      </c>
      <c r="H183" s="3">
        <v>18</v>
      </c>
      <c r="I183" s="3">
        <v>0</v>
      </c>
      <c r="J183" s="3">
        <v>38.28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3">
        <v>0</v>
      </c>
      <c r="Q183" s="60">
        <v>1631.8212000000001</v>
      </c>
      <c r="R183" s="2">
        <v>4555.0301677129673</v>
      </c>
      <c r="S183" s="12">
        <v>-2923.208967712967</v>
      </c>
      <c r="T183" s="2">
        <v>5374.0891451945317</v>
      </c>
      <c r="U183" s="12">
        <v>-3742.2679451945314</v>
      </c>
      <c r="X183">
        <v>9215.5455026877316</v>
      </c>
      <c r="Y183">
        <v>-1771.902452687732</v>
      </c>
    </row>
    <row r="184" spans="1:25" ht="15" customHeight="1" x14ac:dyDescent="0.25">
      <c r="A184" s="3">
        <v>22</v>
      </c>
      <c r="B184" s="106" t="s">
        <v>12</v>
      </c>
      <c r="C184" s="106" t="s">
        <v>204</v>
      </c>
      <c r="D184" s="3">
        <v>3</v>
      </c>
      <c r="E184" s="106" t="s">
        <v>14</v>
      </c>
      <c r="F184" s="106" t="s">
        <v>31</v>
      </c>
      <c r="G184" s="106" t="s">
        <v>351</v>
      </c>
      <c r="H184" s="3">
        <v>22</v>
      </c>
      <c r="I184" s="3">
        <v>1</v>
      </c>
      <c r="J184" s="3">
        <v>19.95</v>
      </c>
      <c r="K184" s="3">
        <v>3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60">
        <v>4005.4225000000001</v>
      </c>
      <c r="R184" s="2">
        <v>1966.315879761411</v>
      </c>
      <c r="S184" s="12">
        <v>2039.1066202385891</v>
      </c>
      <c r="T184" s="2">
        <v>335.08952370377847</v>
      </c>
      <c r="U184" s="12">
        <v>3670.3329762962217</v>
      </c>
      <c r="X184">
        <v>14685.140334493375</v>
      </c>
      <c r="Y184">
        <v>-683.85363449337456</v>
      </c>
    </row>
    <row r="185" spans="1:25" ht="15" customHeight="1" x14ac:dyDescent="0.25">
      <c r="A185" s="3">
        <v>44</v>
      </c>
      <c r="B185" s="106" t="s">
        <v>7</v>
      </c>
      <c r="C185" s="106" t="s">
        <v>352</v>
      </c>
      <c r="D185" s="3">
        <v>0</v>
      </c>
      <c r="E185" s="106" t="s">
        <v>14</v>
      </c>
      <c r="F185" s="106" t="s">
        <v>20</v>
      </c>
      <c r="G185" s="106" t="s">
        <v>353</v>
      </c>
      <c r="H185" s="3">
        <v>44</v>
      </c>
      <c r="I185" s="3">
        <v>0</v>
      </c>
      <c r="J185" s="3">
        <v>26.41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60">
        <v>7419.4778999999999</v>
      </c>
      <c r="R185" s="2">
        <v>7861.9296656118795</v>
      </c>
      <c r="S185" s="12">
        <v>-442.45176561187964</v>
      </c>
      <c r="T185" s="2">
        <v>8183.8891029503775</v>
      </c>
      <c r="U185" s="12">
        <v>-764.41120295037763</v>
      </c>
      <c r="X185">
        <v>2342.2743798209417</v>
      </c>
      <c r="Y185">
        <v>-614.48937982094162</v>
      </c>
    </row>
    <row r="186" spans="1:25" ht="15" customHeight="1" x14ac:dyDescent="0.25">
      <c r="A186" s="3">
        <v>44</v>
      </c>
      <c r="B186" s="106" t="s">
        <v>12</v>
      </c>
      <c r="C186" s="106" t="s">
        <v>354</v>
      </c>
      <c r="D186" s="3">
        <v>2</v>
      </c>
      <c r="E186" s="106" t="s">
        <v>14</v>
      </c>
      <c r="F186" s="106" t="s">
        <v>15</v>
      </c>
      <c r="G186" s="106" t="s">
        <v>355</v>
      </c>
      <c r="H186" s="3">
        <v>44</v>
      </c>
      <c r="I186" s="3">
        <v>1</v>
      </c>
      <c r="J186" s="3">
        <v>30.69</v>
      </c>
      <c r="K186" s="3">
        <v>2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60">
        <v>7731.4270999999999</v>
      </c>
      <c r="R186" s="2">
        <v>9641.3587373888677</v>
      </c>
      <c r="S186" s="12">
        <v>-1909.9316373888678</v>
      </c>
      <c r="T186" s="2">
        <v>9602.7743351952413</v>
      </c>
      <c r="U186" s="12">
        <v>-1871.3472351952414</v>
      </c>
      <c r="X186">
        <v>13398.955809609244</v>
      </c>
      <c r="Y186">
        <v>-1065.1278096092447</v>
      </c>
    </row>
    <row r="187" spans="1:25" ht="15" customHeight="1" x14ac:dyDescent="0.25">
      <c r="A187" s="3">
        <v>36</v>
      </c>
      <c r="B187" s="106" t="s">
        <v>12</v>
      </c>
      <c r="C187" s="106" t="s">
        <v>356</v>
      </c>
      <c r="D187" s="3">
        <v>3</v>
      </c>
      <c r="E187" s="106" t="s">
        <v>9</v>
      </c>
      <c r="F187" s="106" t="s">
        <v>31</v>
      </c>
      <c r="G187" s="106" t="s">
        <v>357</v>
      </c>
      <c r="H187" s="3">
        <v>36</v>
      </c>
      <c r="I187" s="3">
        <v>1</v>
      </c>
      <c r="J187" s="3">
        <v>41.895000000000003</v>
      </c>
      <c r="K187" s="3">
        <v>3</v>
      </c>
      <c r="L187" s="3">
        <v>1</v>
      </c>
      <c r="M187" s="3">
        <v>0</v>
      </c>
      <c r="N187" s="3">
        <v>0</v>
      </c>
      <c r="O187" s="3">
        <v>0</v>
      </c>
      <c r="P187" s="3">
        <v>1</v>
      </c>
      <c r="Q187" s="60">
        <v>43753.337050000002</v>
      </c>
      <c r="R187" s="2">
        <v>37842.455060241584</v>
      </c>
      <c r="S187" s="12">
        <v>5910.8819897584181</v>
      </c>
      <c r="T187" s="2">
        <v>35709.477349011642</v>
      </c>
      <c r="U187" s="12">
        <v>8043.8597009883597</v>
      </c>
      <c r="X187">
        <v>8865.9118557939146</v>
      </c>
      <c r="Y187">
        <v>-2155.7199557939148</v>
      </c>
    </row>
    <row r="188" spans="1:25" ht="15" customHeight="1" x14ac:dyDescent="0.25">
      <c r="A188" s="3">
        <v>26</v>
      </c>
      <c r="B188" s="106" t="s">
        <v>7</v>
      </c>
      <c r="C188" s="106" t="s">
        <v>214</v>
      </c>
      <c r="D188" s="3">
        <v>2</v>
      </c>
      <c r="E188" s="106" t="s">
        <v>14</v>
      </c>
      <c r="F188" s="106" t="s">
        <v>15</v>
      </c>
      <c r="G188" s="106" t="s">
        <v>358</v>
      </c>
      <c r="H188" s="3">
        <v>26</v>
      </c>
      <c r="I188" s="3">
        <v>0</v>
      </c>
      <c r="J188" s="3">
        <v>29.92</v>
      </c>
      <c r="K188" s="3">
        <v>2</v>
      </c>
      <c r="L188" s="3">
        <v>0</v>
      </c>
      <c r="M188" s="3">
        <v>0</v>
      </c>
      <c r="N188" s="3">
        <v>1</v>
      </c>
      <c r="O188" s="3">
        <v>0</v>
      </c>
      <c r="P188" s="3">
        <v>0</v>
      </c>
      <c r="Q188" s="60">
        <v>3981.9767999999999</v>
      </c>
      <c r="R188" s="2">
        <v>4961.3855740078461</v>
      </c>
      <c r="S188" s="12">
        <v>-979.4087740078462</v>
      </c>
      <c r="T188" s="2">
        <v>4677.9712275704196</v>
      </c>
      <c r="U188" s="12">
        <v>-695.9944275704197</v>
      </c>
      <c r="X188">
        <v>2256.2524238807905</v>
      </c>
      <c r="Y188">
        <v>-640.4857238807906</v>
      </c>
    </row>
    <row r="189" spans="1:25" ht="15" customHeight="1" x14ac:dyDescent="0.25">
      <c r="A189" s="3">
        <v>30</v>
      </c>
      <c r="B189" s="106" t="s">
        <v>7</v>
      </c>
      <c r="C189" s="106" t="s">
        <v>359</v>
      </c>
      <c r="D189" s="3">
        <v>3</v>
      </c>
      <c r="E189" s="106" t="s">
        <v>14</v>
      </c>
      <c r="F189" s="106" t="s">
        <v>10</v>
      </c>
      <c r="G189" s="106" t="s">
        <v>360</v>
      </c>
      <c r="H189" s="3">
        <v>30</v>
      </c>
      <c r="I189" s="3">
        <v>0</v>
      </c>
      <c r="J189" s="3">
        <v>30.9</v>
      </c>
      <c r="K189" s="3">
        <v>3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60">
        <v>5325.6509999999998</v>
      </c>
      <c r="R189" s="2">
        <v>6759.6502152777457</v>
      </c>
      <c r="S189" s="12">
        <v>-1433.9992152777459</v>
      </c>
      <c r="T189" s="2">
        <v>6040.5309132404891</v>
      </c>
      <c r="U189" s="12">
        <v>-714.87991324048926</v>
      </c>
      <c r="X189">
        <v>7083.3513224127655</v>
      </c>
      <c r="Y189">
        <v>-2620.1462224127654</v>
      </c>
    </row>
    <row r="190" spans="1:25" ht="15" customHeight="1" x14ac:dyDescent="0.25">
      <c r="A190" s="3">
        <v>41</v>
      </c>
      <c r="B190" s="106" t="s">
        <v>7</v>
      </c>
      <c r="C190" s="106" t="s">
        <v>361</v>
      </c>
      <c r="D190" s="3">
        <v>1</v>
      </c>
      <c r="E190" s="106" t="s">
        <v>14</v>
      </c>
      <c r="F190" s="106" t="s">
        <v>10</v>
      </c>
      <c r="G190" s="106" t="s">
        <v>362</v>
      </c>
      <c r="H190" s="3">
        <v>41</v>
      </c>
      <c r="I190" s="3">
        <v>0</v>
      </c>
      <c r="J190" s="3">
        <v>32.200000000000003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60">
        <v>6775.9610000000002</v>
      </c>
      <c r="R190" s="2">
        <v>8769.8512301854007</v>
      </c>
      <c r="S190" s="12">
        <v>-1993.8902301854005</v>
      </c>
      <c r="T190" s="2">
        <v>9325.1062873888859</v>
      </c>
      <c r="U190" s="12">
        <v>-2549.1452873888857</v>
      </c>
      <c r="X190">
        <v>9762.6196764441192</v>
      </c>
      <c r="Y190">
        <v>-2609.9482764441191</v>
      </c>
    </row>
    <row r="191" spans="1:25" ht="15" customHeight="1" x14ac:dyDescent="0.25">
      <c r="A191" s="3">
        <v>29</v>
      </c>
      <c r="B191" s="106" t="s">
        <v>7</v>
      </c>
      <c r="C191" s="106" t="s">
        <v>363</v>
      </c>
      <c r="D191" s="3">
        <v>2</v>
      </c>
      <c r="E191" s="106" t="s">
        <v>14</v>
      </c>
      <c r="F191" s="106" t="s">
        <v>20</v>
      </c>
      <c r="G191" s="106" t="s">
        <v>364</v>
      </c>
      <c r="H191" s="3">
        <v>29</v>
      </c>
      <c r="I191" s="3">
        <v>0</v>
      </c>
      <c r="J191" s="3">
        <v>32.11</v>
      </c>
      <c r="K191" s="3">
        <v>2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60">
        <v>4922.9159</v>
      </c>
      <c r="R191" s="2">
        <v>7295.9455700511462</v>
      </c>
      <c r="S191" s="12">
        <v>-2373.0296700511462</v>
      </c>
      <c r="T191" s="2">
        <v>6182.2456677379887</v>
      </c>
      <c r="U191" s="12">
        <v>-1259.3297677379887</v>
      </c>
      <c r="X191">
        <v>6645.9558774794268</v>
      </c>
      <c r="Y191">
        <v>-1291.8812274794273</v>
      </c>
    </row>
    <row r="192" spans="1:25" ht="15" customHeight="1" x14ac:dyDescent="0.25">
      <c r="A192" s="3">
        <v>61</v>
      </c>
      <c r="B192" s="106" t="s">
        <v>12</v>
      </c>
      <c r="C192" s="106" t="s">
        <v>365</v>
      </c>
      <c r="D192" s="3">
        <v>0</v>
      </c>
      <c r="E192" s="106" t="s">
        <v>14</v>
      </c>
      <c r="F192" s="106" t="s">
        <v>15</v>
      </c>
      <c r="G192" s="106" t="s">
        <v>366</v>
      </c>
      <c r="H192" s="3">
        <v>61</v>
      </c>
      <c r="I192" s="3">
        <v>1</v>
      </c>
      <c r="J192" s="3">
        <v>31.57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60">
        <v>12557.605299999999</v>
      </c>
      <c r="R192" s="2">
        <v>13055.604546015817</v>
      </c>
      <c r="S192" s="12">
        <v>-497.99924601581733</v>
      </c>
      <c r="T192" s="2">
        <v>14304.625432020986</v>
      </c>
      <c r="U192" s="12">
        <v>-1747.0201320209871</v>
      </c>
      <c r="X192">
        <v>12362.416673426487</v>
      </c>
      <c r="Y192">
        <v>22797.717896573515</v>
      </c>
    </row>
    <row r="193" spans="1:25" ht="15" customHeight="1" x14ac:dyDescent="0.25">
      <c r="A193" s="3">
        <v>36</v>
      </c>
      <c r="B193" s="106" t="s">
        <v>7</v>
      </c>
      <c r="C193" s="106" t="s">
        <v>367</v>
      </c>
      <c r="D193" s="3">
        <v>0</v>
      </c>
      <c r="E193" s="106" t="s">
        <v>14</v>
      </c>
      <c r="F193" s="106" t="s">
        <v>10</v>
      </c>
      <c r="G193" s="106" t="s">
        <v>368</v>
      </c>
      <c r="H193" s="3">
        <v>36</v>
      </c>
      <c r="I193" s="3">
        <v>0</v>
      </c>
      <c r="J193" s="3">
        <v>26.2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60">
        <v>4883.866</v>
      </c>
      <c r="R193" s="2">
        <v>4702.081312352434</v>
      </c>
      <c r="S193" s="12">
        <v>181.78468764756599</v>
      </c>
      <c r="T193" s="2">
        <v>6038.9214036729754</v>
      </c>
      <c r="U193" s="12">
        <v>-1155.0554036729754</v>
      </c>
      <c r="X193">
        <v>9966.8241360766042</v>
      </c>
      <c r="Y193">
        <v>-2769.957136076604</v>
      </c>
    </row>
    <row r="194" spans="1:25" ht="15" customHeight="1" x14ac:dyDescent="0.25">
      <c r="A194" s="3">
        <v>25</v>
      </c>
      <c r="B194" s="106" t="s">
        <v>12</v>
      </c>
      <c r="C194" s="106" t="s">
        <v>24</v>
      </c>
      <c r="D194" s="3">
        <v>0</v>
      </c>
      <c r="E194" s="106" t="s">
        <v>14</v>
      </c>
      <c r="F194" s="106" t="s">
        <v>15</v>
      </c>
      <c r="G194" s="106" t="s">
        <v>369</v>
      </c>
      <c r="H194" s="3">
        <v>25</v>
      </c>
      <c r="I194" s="3">
        <v>1</v>
      </c>
      <c r="J194" s="3">
        <v>25.74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60">
        <v>2137.6536000000001</v>
      </c>
      <c r="R194" s="2">
        <v>1673.7374759246179</v>
      </c>
      <c r="S194" s="12">
        <v>463.91612407538219</v>
      </c>
      <c r="T194" s="2">
        <v>3032.8188321146927</v>
      </c>
      <c r="U194" s="12">
        <v>-895.16523211469257</v>
      </c>
      <c r="X194">
        <v>11527.875697016239</v>
      </c>
      <c r="Y194">
        <v>12948.602812983761</v>
      </c>
    </row>
    <row r="195" spans="1:25" ht="15" customHeight="1" x14ac:dyDescent="0.25">
      <c r="A195" s="3">
        <v>56</v>
      </c>
      <c r="B195" s="106" t="s">
        <v>7</v>
      </c>
      <c r="C195" s="106" t="s">
        <v>95</v>
      </c>
      <c r="D195" s="3">
        <v>1</v>
      </c>
      <c r="E195" s="106" t="s">
        <v>14</v>
      </c>
      <c r="F195" s="106" t="s">
        <v>20</v>
      </c>
      <c r="G195" s="106" t="s">
        <v>370</v>
      </c>
      <c r="H195" s="3">
        <v>56</v>
      </c>
      <c r="I195" s="3">
        <v>0</v>
      </c>
      <c r="J195" s="3">
        <v>26.6</v>
      </c>
      <c r="K195" s="3">
        <v>1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60">
        <v>12044.342000000001</v>
      </c>
      <c r="R195" s="2">
        <v>11683.389807171417</v>
      </c>
      <c r="S195" s="12">
        <v>360.95219282858307</v>
      </c>
      <c r="T195" s="2">
        <v>11359.901246719144</v>
      </c>
      <c r="U195" s="12">
        <v>684.44075328085637</v>
      </c>
      <c r="X195">
        <v>13215.584859111103</v>
      </c>
      <c r="Y195">
        <v>-566.88145911110223</v>
      </c>
    </row>
    <row r="196" spans="1:25" ht="15" customHeight="1" x14ac:dyDescent="0.25">
      <c r="A196" s="3">
        <v>18</v>
      </c>
      <c r="B196" s="106" t="s">
        <v>12</v>
      </c>
      <c r="C196" s="106" t="s">
        <v>121</v>
      </c>
      <c r="D196" s="3">
        <v>0</v>
      </c>
      <c r="E196" s="106" t="s">
        <v>14</v>
      </c>
      <c r="F196" s="106" t="s">
        <v>15</v>
      </c>
      <c r="G196" s="106" t="s">
        <v>371</v>
      </c>
      <c r="H196" s="3">
        <v>18</v>
      </c>
      <c r="I196" s="3">
        <v>1</v>
      </c>
      <c r="J196" s="3">
        <v>34.43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60">
        <v>1137.4697000000001</v>
      </c>
      <c r="R196" s="2">
        <v>2940.1530158379564</v>
      </c>
      <c r="S196" s="12">
        <v>-1802.6833158379563</v>
      </c>
      <c r="T196" s="2">
        <v>4097.755466656512</v>
      </c>
      <c r="U196" s="12">
        <v>-2960.2857666565119</v>
      </c>
      <c r="X196">
        <v>3964.6856917016289</v>
      </c>
      <c r="Y196">
        <v>-1977.752291701629</v>
      </c>
    </row>
    <row r="197" spans="1:25" ht="15" customHeight="1" x14ac:dyDescent="0.25">
      <c r="A197" s="3">
        <v>19</v>
      </c>
      <c r="B197" s="106" t="s">
        <v>12</v>
      </c>
      <c r="C197" s="106" t="s">
        <v>372</v>
      </c>
      <c r="D197" s="3">
        <v>0</v>
      </c>
      <c r="E197" s="106" t="s">
        <v>14</v>
      </c>
      <c r="F197" s="106" t="s">
        <v>20</v>
      </c>
      <c r="G197" s="106" t="s">
        <v>373</v>
      </c>
      <c r="H197" s="3">
        <v>19</v>
      </c>
      <c r="I197" s="3">
        <v>1</v>
      </c>
      <c r="J197" s="3">
        <v>30.59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60">
        <v>1639.5631000000001</v>
      </c>
      <c r="R197" s="2">
        <v>2621.2631633990513</v>
      </c>
      <c r="S197" s="12">
        <v>-981.70006339905126</v>
      </c>
      <c r="T197" s="2">
        <v>3084.1556278590124</v>
      </c>
      <c r="U197" s="12">
        <v>-1444.5925278590123</v>
      </c>
      <c r="X197">
        <v>3041.1696241948853</v>
      </c>
      <c r="Y197">
        <v>-1209.0756241948852</v>
      </c>
    </row>
    <row r="198" spans="1:25" ht="15" customHeight="1" x14ac:dyDescent="0.25">
      <c r="A198" s="3">
        <v>39</v>
      </c>
      <c r="B198" s="106" t="s">
        <v>7</v>
      </c>
      <c r="C198" s="106" t="s">
        <v>374</v>
      </c>
      <c r="D198" s="3">
        <v>0</v>
      </c>
      <c r="E198" s="106" t="s">
        <v>14</v>
      </c>
      <c r="F198" s="106" t="s">
        <v>10</v>
      </c>
      <c r="G198" s="106" t="s">
        <v>375</v>
      </c>
      <c r="H198" s="3">
        <v>39</v>
      </c>
      <c r="I198" s="3">
        <v>0</v>
      </c>
      <c r="J198" s="3">
        <v>32.799999999999997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60">
        <v>5649.7150000000001</v>
      </c>
      <c r="R198" s="2">
        <v>7816.2287961522807</v>
      </c>
      <c r="S198" s="12">
        <v>-2166.5137961522805</v>
      </c>
      <c r="T198" s="2">
        <v>9005.1780574386412</v>
      </c>
      <c r="U198" s="12">
        <v>-3355.463057438641</v>
      </c>
      <c r="X198">
        <v>5752.7743166855516</v>
      </c>
      <c r="Y198">
        <v>-1712.2160666855516</v>
      </c>
    </row>
    <row r="199" spans="1:25" ht="15" customHeight="1" x14ac:dyDescent="0.25">
      <c r="A199" s="3">
        <v>45</v>
      </c>
      <c r="B199" s="106" t="s">
        <v>7</v>
      </c>
      <c r="C199" s="106" t="s">
        <v>79</v>
      </c>
      <c r="D199" s="3">
        <v>2</v>
      </c>
      <c r="E199" s="106" t="s">
        <v>14</v>
      </c>
      <c r="F199" s="106" t="s">
        <v>15</v>
      </c>
      <c r="G199" s="106" t="s">
        <v>376</v>
      </c>
      <c r="H199" s="3">
        <v>45</v>
      </c>
      <c r="I199" s="3">
        <v>0</v>
      </c>
      <c r="J199" s="3">
        <v>28.6</v>
      </c>
      <c r="K199" s="3">
        <v>2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60">
        <v>8516.8289999999997</v>
      </c>
      <c r="R199" s="2">
        <v>9411.0694546871418</v>
      </c>
      <c r="S199" s="12">
        <v>-894.24045468714212</v>
      </c>
      <c r="T199" s="2">
        <v>9169.3261684604804</v>
      </c>
      <c r="U199" s="12">
        <v>-652.49716846048068</v>
      </c>
      <c r="X199">
        <v>6546.2616791677001</v>
      </c>
      <c r="Y199">
        <v>-2285.5176791677004</v>
      </c>
    </row>
    <row r="200" spans="1:25" ht="15" customHeight="1" x14ac:dyDescent="0.25">
      <c r="A200" s="3">
        <v>51</v>
      </c>
      <c r="B200" s="106" t="s">
        <v>7</v>
      </c>
      <c r="C200" s="106" t="s">
        <v>377</v>
      </c>
      <c r="D200" s="3">
        <v>0</v>
      </c>
      <c r="E200" s="106" t="s">
        <v>14</v>
      </c>
      <c r="F200" s="106" t="s">
        <v>20</v>
      </c>
      <c r="G200" s="106" t="s">
        <v>378</v>
      </c>
      <c r="H200" s="3">
        <v>51</v>
      </c>
      <c r="I200" s="3">
        <v>0</v>
      </c>
      <c r="J200" s="3">
        <v>18.05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60">
        <v>9644.2525000000005</v>
      </c>
      <c r="R200" s="2">
        <v>6712.4012444489499</v>
      </c>
      <c r="S200" s="12">
        <v>2931.8512555510506</v>
      </c>
      <c r="T200" s="2">
        <v>7228.3524979975327</v>
      </c>
      <c r="U200" s="12">
        <v>2415.9000020024678</v>
      </c>
      <c r="X200">
        <v>13615.043357387358</v>
      </c>
      <c r="Y200">
        <v>-567.71100738735731</v>
      </c>
    </row>
    <row r="201" spans="1:25" ht="15" customHeight="1" x14ac:dyDescent="0.25">
      <c r="A201" s="3">
        <v>64</v>
      </c>
      <c r="B201" s="106" t="s">
        <v>7</v>
      </c>
      <c r="C201" s="106" t="s">
        <v>379</v>
      </c>
      <c r="D201" s="3">
        <v>0</v>
      </c>
      <c r="E201" s="106" t="s">
        <v>14</v>
      </c>
      <c r="F201" s="106" t="s">
        <v>31</v>
      </c>
      <c r="G201" s="106" t="s">
        <v>380</v>
      </c>
      <c r="H201" s="3">
        <v>64</v>
      </c>
      <c r="I201" s="3">
        <v>0</v>
      </c>
      <c r="J201" s="3">
        <v>39.33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60">
        <v>14901.5167</v>
      </c>
      <c r="R201" s="2">
        <v>18006.020017001843</v>
      </c>
      <c r="S201" s="12">
        <v>-3104.5033170018432</v>
      </c>
      <c r="T201" s="2">
        <v>17655.439765553951</v>
      </c>
      <c r="U201" s="12">
        <v>-2753.9230655539504</v>
      </c>
      <c r="X201">
        <v>7627.55647984201</v>
      </c>
      <c r="Y201">
        <v>-2226.5759798420104</v>
      </c>
    </row>
    <row r="202" spans="1:25" ht="15" customHeight="1" x14ac:dyDescent="0.25">
      <c r="A202" s="3">
        <v>19</v>
      </c>
      <c r="B202" s="106" t="s">
        <v>7</v>
      </c>
      <c r="C202" s="106" t="s">
        <v>363</v>
      </c>
      <c r="D202" s="3">
        <v>0</v>
      </c>
      <c r="E202" s="106" t="s">
        <v>14</v>
      </c>
      <c r="F202" s="106" t="s">
        <v>20</v>
      </c>
      <c r="G202" s="106" t="s">
        <v>381</v>
      </c>
      <c r="H202" s="3">
        <v>19</v>
      </c>
      <c r="I202" s="3">
        <v>0</v>
      </c>
      <c r="J202" s="3">
        <v>32.11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60">
        <v>2130.6759000000002</v>
      </c>
      <c r="R202" s="2">
        <v>3410.8464162181626</v>
      </c>
      <c r="S202" s="12">
        <v>-1280.1705162181624</v>
      </c>
      <c r="T202" s="2">
        <v>3588.058794450646</v>
      </c>
      <c r="U202" s="12">
        <v>-1457.3828944506458</v>
      </c>
      <c r="X202">
        <v>13213.706113117969</v>
      </c>
      <c r="Y202">
        <v>-1693.6062631179684</v>
      </c>
    </row>
    <row r="203" spans="1:25" ht="15" customHeight="1" x14ac:dyDescent="0.25">
      <c r="A203" s="3">
        <v>48</v>
      </c>
      <c r="B203" s="106" t="s">
        <v>7</v>
      </c>
      <c r="C203" s="106" t="s">
        <v>382</v>
      </c>
      <c r="D203" s="3">
        <v>1</v>
      </c>
      <c r="E203" s="106" t="s">
        <v>14</v>
      </c>
      <c r="F203" s="106" t="s">
        <v>15</v>
      </c>
      <c r="G203" s="106" t="s">
        <v>383</v>
      </c>
      <c r="H203" s="3">
        <v>48</v>
      </c>
      <c r="I203" s="3">
        <v>0</v>
      </c>
      <c r="J203" s="3">
        <v>32.229999999999997</v>
      </c>
      <c r="K203" s="3">
        <v>1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60">
        <v>8871.1517000000003</v>
      </c>
      <c r="R203" s="2">
        <v>10824.691807469715</v>
      </c>
      <c r="S203" s="12">
        <v>-1953.5401074697147</v>
      </c>
      <c r="T203" s="2">
        <v>11150.982555925386</v>
      </c>
      <c r="U203" s="12">
        <v>-2279.8308559253855</v>
      </c>
      <c r="X203">
        <v>12459.463398696793</v>
      </c>
      <c r="Y203">
        <v>-622.30339869679301</v>
      </c>
    </row>
    <row r="204" spans="1:25" ht="15" customHeight="1" x14ac:dyDescent="0.25">
      <c r="A204" s="3">
        <v>60</v>
      </c>
      <c r="B204" s="106" t="s">
        <v>7</v>
      </c>
      <c r="C204" s="106" t="s">
        <v>384</v>
      </c>
      <c r="D204" s="3">
        <v>0</v>
      </c>
      <c r="E204" s="106" t="s">
        <v>14</v>
      </c>
      <c r="F204" s="106" t="s">
        <v>20</v>
      </c>
      <c r="G204" s="106" t="s">
        <v>385</v>
      </c>
      <c r="H204" s="3">
        <v>60</v>
      </c>
      <c r="I204" s="3">
        <v>0</v>
      </c>
      <c r="J204" s="3">
        <v>24.035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60">
        <v>13012.20865</v>
      </c>
      <c r="R204" s="2">
        <v>11161.523860888303</v>
      </c>
      <c r="S204" s="12">
        <v>1850.6847891116977</v>
      </c>
      <c r="T204" s="2">
        <v>11547.239402410698</v>
      </c>
      <c r="U204" s="12">
        <v>1464.9692475893025</v>
      </c>
      <c r="X204">
        <v>13344.79760507157</v>
      </c>
      <c r="Y204">
        <v>7118.2000549284312</v>
      </c>
    </row>
    <row r="205" spans="1:25" ht="15" customHeight="1" x14ac:dyDescent="0.25">
      <c r="A205" s="3">
        <v>27</v>
      </c>
      <c r="B205" s="106" t="s">
        <v>7</v>
      </c>
      <c r="C205" s="106" t="s">
        <v>386</v>
      </c>
      <c r="D205" s="3">
        <v>0</v>
      </c>
      <c r="E205" s="106" t="s">
        <v>9</v>
      </c>
      <c r="F205" s="106" t="s">
        <v>15</v>
      </c>
      <c r="G205" s="106" t="s">
        <v>387</v>
      </c>
      <c r="H205" s="3">
        <v>27</v>
      </c>
      <c r="I205" s="3">
        <v>0</v>
      </c>
      <c r="J205" s="3">
        <v>36.08</v>
      </c>
      <c r="K205" s="3">
        <v>0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60">
        <v>37133.898200000003</v>
      </c>
      <c r="R205" s="2">
        <v>30584.919978302212</v>
      </c>
      <c r="S205" s="12">
        <v>6548.978221697791</v>
      </c>
      <c r="T205" s="2">
        <v>31446.948035598856</v>
      </c>
      <c r="U205" s="12">
        <v>5686.950164401147</v>
      </c>
      <c r="X205">
        <v>14771.934410309055</v>
      </c>
      <c r="Y205">
        <v>-181.30236030905508</v>
      </c>
    </row>
    <row r="206" spans="1:25" ht="15" customHeight="1" x14ac:dyDescent="0.25">
      <c r="A206" s="3">
        <v>46</v>
      </c>
      <c r="B206" s="106" t="s">
        <v>12</v>
      </c>
      <c r="C206" s="106" t="s">
        <v>388</v>
      </c>
      <c r="D206" s="3">
        <v>0</v>
      </c>
      <c r="E206" s="106" t="s">
        <v>14</v>
      </c>
      <c r="F206" s="106" t="s">
        <v>10</v>
      </c>
      <c r="G206" s="106" t="s">
        <v>389</v>
      </c>
      <c r="H206" s="3">
        <v>46</v>
      </c>
      <c r="I206" s="3">
        <v>1</v>
      </c>
      <c r="J206" s="3">
        <v>22.3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60">
        <v>7147.1049999999996</v>
      </c>
      <c r="R206" s="2">
        <v>5657.5110202755341</v>
      </c>
      <c r="S206" s="12">
        <v>1489.5939797244655</v>
      </c>
      <c r="T206" s="2">
        <v>7340.1988363633636</v>
      </c>
      <c r="U206" s="12">
        <v>-193.09383636336406</v>
      </c>
      <c r="X206">
        <v>9868.9854792895894</v>
      </c>
      <c r="Y206">
        <v>-2427.9324792895895</v>
      </c>
    </row>
    <row r="207" spans="1:25" ht="15" customHeight="1" x14ac:dyDescent="0.25">
      <c r="A207" s="3">
        <v>28</v>
      </c>
      <c r="B207" s="106" t="s">
        <v>7</v>
      </c>
      <c r="C207" s="106" t="s">
        <v>22</v>
      </c>
      <c r="D207" s="3">
        <v>1</v>
      </c>
      <c r="E207" s="106" t="s">
        <v>14</v>
      </c>
      <c r="F207" s="106" t="s">
        <v>31</v>
      </c>
      <c r="G207" s="106" t="s">
        <v>390</v>
      </c>
      <c r="H207" s="3">
        <v>28</v>
      </c>
      <c r="I207" s="3">
        <v>0</v>
      </c>
      <c r="J207" s="3">
        <v>28.88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60">
        <v>4337.7352000000001</v>
      </c>
      <c r="R207" s="2">
        <v>5636.2743466685815</v>
      </c>
      <c r="S207" s="12">
        <v>-1298.5391466685815</v>
      </c>
      <c r="T207" s="2">
        <v>4852.0327514020337</v>
      </c>
      <c r="U207" s="12">
        <v>-514.2975514020336</v>
      </c>
      <c r="X207">
        <v>10809.319133845322</v>
      </c>
      <c r="Y207">
        <v>-1526.8385338453209</v>
      </c>
    </row>
    <row r="208" spans="1:25" ht="15" customHeight="1" x14ac:dyDescent="0.25">
      <c r="A208" s="3">
        <v>59</v>
      </c>
      <c r="B208" s="106" t="s">
        <v>12</v>
      </c>
      <c r="C208" s="106" t="s">
        <v>391</v>
      </c>
      <c r="D208" s="3">
        <v>0</v>
      </c>
      <c r="E208" s="106" t="s">
        <v>14</v>
      </c>
      <c r="F208" s="106" t="s">
        <v>15</v>
      </c>
      <c r="G208" s="106" t="s">
        <v>392</v>
      </c>
      <c r="H208" s="3">
        <v>59</v>
      </c>
      <c r="I208" s="3">
        <v>1</v>
      </c>
      <c r="J208" s="3">
        <v>26.4</v>
      </c>
      <c r="K208" s="3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60">
        <v>11743.299000000001</v>
      </c>
      <c r="R208" s="2">
        <v>10706.769613064973</v>
      </c>
      <c r="S208" s="12">
        <v>1036.529386935028</v>
      </c>
      <c r="T208" s="2">
        <v>12071.854260469605</v>
      </c>
      <c r="U208" s="12">
        <v>-328.55526046960404</v>
      </c>
      <c r="X208">
        <v>2946.4017153795508</v>
      </c>
      <c r="Y208">
        <v>-1226.9654153795507</v>
      </c>
    </row>
    <row r="209" spans="1:25" ht="15" customHeight="1" x14ac:dyDescent="0.25">
      <c r="A209" s="3">
        <v>35</v>
      </c>
      <c r="B209" s="106" t="s">
        <v>12</v>
      </c>
      <c r="C209" s="106" t="s">
        <v>28</v>
      </c>
      <c r="D209" s="3">
        <v>2</v>
      </c>
      <c r="E209" s="106" t="s">
        <v>9</v>
      </c>
      <c r="F209" s="106" t="s">
        <v>31</v>
      </c>
      <c r="G209" s="106" t="s">
        <v>393</v>
      </c>
      <c r="H209" s="3">
        <v>35</v>
      </c>
      <c r="I209" s="3">
        <v>1</v>
      </c>
      <c r="J209" s="3">
        <v>27.74</v>
      </c>
      <c r="K209" s="3">
        <v>2</v>
      </c>
      <c r="L209" s="3">
        <v>1</v>
      </c>
      <c r="M209" s="3">
        <v>0</v>
      </c>
      <c r="N209" s="3">
        <v>0</v>
      </c>
      <c r="O209" s="3">
        <v>0</v>
      </c>
      <c r="P209" s="3">
        <v>1</v>
      </c>
      <c r="Q209" s="60">
        <v>20984.0936</v>
      </c>
      <c r="R209" s="2">
        <v>31921.363307435269</v>
      </c>
      <c r="S209" s="12">
        <v>-10937.269707435269</v>
      </c>
      <c r="T209" s="2">
        <v>30757.460422798318</v>
      </c>
      <c r="U209" s="12">
        <v>-9773.366822798318</v>
      </c>
      <c r="X209">
        <v>9615.9491750776615</v>
      </c>
      <c r="Y209">
        <v>-2350.2466750776612</v>
      </c>
    </row>
    <row r="210" spans="1:25" ht="15" customHeight="1" x14ac:dyDescent="0.25">
      <c r="A210" s="3">
        <v>63</v>
      </c>
      <c r="B210" s="106" t="s">
        <v>7</v>
      </c>
      <c r="C210" s="106" t="s">
        <v>394</v>
      </c>
      <c r="D210" s="3">
        <v>0</v>
      </c>
      <c r="E210" s="106" t="s">
        <v>14</v>
      </c>
      <c r="F210" s="106" t="s">
        <v>10</v>
      </c>
      <c r="G210" s="106" t="s">
        <v>395</v>
      </c>
      <c r="H210" s="3">
        <v>63</v>
      </c>
      <c r="I210" s="3">
        <v>0</v>
      </c>
      <c r="J210" s="3">
        <v>31.8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0</v>
      </c>
      <c r="Q210" s="60">
        <v>13880.949000000001</v>
      </c>
      <c r="R210" s="2">
        <v>13673.266276333328</v>
      </c>
      <c r="S210" s="12">
        <v>207.68272366667225</v>
      </c>
      <c r="T210" s="2">
        <v>14899.711312149559</v>
      </c>
      <c r="U210" s="12">
        <v>-1018.7623121495581</v>
      </c>
      <c r="X210">
        <v>11095.832552978542</v>
      </c>
      <c r="Y210">
        <v>-1478.1701029785418</v>
      </c>
    </row>
    <row r="211" spans="1:25" ht="15" customHeight="1" x14ac:dyDescent="0.25">
      <c r="A211" s="3">
        <v>40</v>
      </c>
      <c r="B211" s="106" t="s">
        <v>12</v>
      </c>
      <c r="C211" s="106" t="s">
        <v>179</v>
      </c>
      <c r="D211" s="3">
        <v>1</v>
      </c>
      <c r="E211" s="106" t="s">
        <v>14</v>
      </c>
      <c r="F211" s="106" t="s">
        <v>31</v>
      </c>
      <c r="G211" s="106" t="s">
        <v>396</v>
      </c>
      <c r="H211" s="3">
        <v>40</v>
      </c>
      <c r="I211" s="3">
        <v>1</v>
      </c>
      <c r="J211" s="3">
        <v>41.23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60">
        <v>6610.1097</v>
      </c>
      <c r="R211" s="2">
        <v>12865.112550434949</v>
      </c>
      <c r="S211" s="12">
        <v>-6255.0028504349493</v>
      </c>
      <c r="T211" s="2">
        <v>12059.270227903869</v>
      </c>
      <c r="U211" s="12">
        <v>-5449.1605279038695</v>
      </c>
      <c r="X211">
        <v>4062.4956710822453</v>
      </c>
      <c r="Y211">
        <v>-1539.3261710822453</v>
      </c>
    </row>
    <row r="212" spans="1:25" ht="15" customHeight="1" x14ac:dyDescent="0.25">
      <c r="A212" s="3">
        <v>20</v>
      </c>
      <c r="B212" s="106" t="s">
        <v>12</v>
      </c>
      <c r="C212" s="106" t="s">
        <v>17</v>
      </c>
      <c r="D212" s="3">
        <v>1</v>
      </c>
      <c r="E212" s="106" t="s">
        <v>14</v>
      </c>
      <c r="F212" s="106" t="s">
        <v>10</v>
      </c>
      <c r="G212" s="106" t="s">
        <v>397</v>
      </c>
      <c r="H212" s="3">
        <v>20</v>
      </c>
      <c r="I212" s="3">
        <v>1</v>
      </c>
      <c r="J212" s="3">
        <v>33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60">
        <v>1980.07</v>
      </c>
      <c r="R212" s="2">
        <v>3367.1840809785899</v>
      </c>
      <c r="S212" s="12">
        <v>-1387.11408097859</v>
      </c>
      <c r="T212" s="2">
        <v>4142.5260464284293</v>
      </c>
      <c r="U212" s="12">
        <v>-2162.4560464284295</v>
      </c>
      <c r="X212">
        <v>10952.109057472204</v>
      </c>
      <c r="Y212">
        <v>-1236.2680574722035</v>
      </c>
    </row>
    <row r="213" spans="1:25" ht="15" customHeight="1" x14ac:dyDescent="0.25">
      <c r="A213" s="3">
        <v>40</v>
      </c>
      <c r="B213" s="106" t="s">
        <v>12</v>
      </c>
      <c r="C213" s="106" t="s">
        <v>221</v>
      </c>
      <c r="D213" s="3">
        <v>4</v>
      </c>
      <c r="E213" s="106" t="s">
        <v>14</v>
      </c>
      <c r="F213" s="106" t="s">
        <v>20</v>
      </c>
      <c r="G213" s="106" t="s">
        <v>398</v>
      </c>
      <c r="H213" s="3">
        <v>40</v>
      </c>
      <c r="I213" s="3">
        <v>1</v>
      </c>
      <c r="J213" s="3">
        <v>30.875</v>
      </c>
      <c r="K213" s="3">
        <v>4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60">
        <v>8162.7162500000004</v>
      </c>
      <c r="R213" s="2">
        <v>10751.211140189123</v>
      </c>
      <c r="S213" s="12">
        <v>-2588.494890189123</v>
      </c>
      <c r="T213" s="2">
        <v>8626.4299054983658</v>
      </c>
      <c r="U213" s="12">
        <v>-463.71365549836537</v>
      </c>
      <c r="X213">
        <v>3675.7060631720974</v>
      </c>
      <c r="Y213">
        <v>-872.00821317209738</v>
      </c>
    </row>
    <row r="214" spans="1:25" ht="15" customHeight="1" x14ac:dyDescent="0.25">
      <c r="A214" s="3">
        <v>24</v>
      </c>
      <c r="B214" s="106" t="s">
        <v>12</v>
      </c>
      <c r="C214" s="106" t="s">
        <v>156</v>
      </c>
      <c r="D214" s="3">
        <v>2</v>
      </c>
      <c r="E214" s="106" t="s">
        <v>14</v>
      </c>
      <c r="F214" s="106" t="s">
        <v>20</v>
      </c>
      <c r="G214" s="106" t="s">
        <v>399</v>
      </c>
      <c r="H214" s="3">
        <v>24</v>
      </c>
      <c r="I214" s="3">
        <v>1</v>
      </c>
      <c r="J214" s="3">
        <v>28.5</v>
      </c>
      <c r="K214" s="3">
        <v>2</v>
      </c>
      <c r="L214" s="3">
        <v>0</v>
      </c>
      <c r="M214" s="3">
        <v>0</v>
      </c>
      <c r="N214" s="3">
        <v>0</v>
      </c>
      <c r="O214" s="3">
        <v>1</v>
      </c>
      <c r="P214" s="3">
        <v>0</v>
      </c>
      <c r="Q214" s="60">
        <v>3537.703</v>
      </c>
      <c r="R214" s="2">
        <v>4472.0687171599229</v>
      </c>
      <c r="S214" s="12">
        <v>-934.36571715992295</v>
      </c>
      <c r="T214" s="2">
        <v>3688.3822104391884</v>
      </c>
      <c r="U214" s="12">
        <v>-150.67921043918841</v>
      </c>
      <c r="X214">
        <v>3233.2810546302317</v>
      </c>
      <c r="Y214">
        <v>-1082.8120546302316</v>
      </c>
    </row>
    <row r="215" spans="1:25" ht="15" customHeight="1" x14ac:dyDescent="0.25">
      <c r="A215" s="3">
        <v>34</v>
      </c>
      <c r="B215" s="106" t="s">
        <v>7</v>
      </c>
      <c r="C215" s="106" t="s">
        <v>400</v>
      </c>
      <c r="D215" s="3">
        <v>1</v>
      </c>
      <c r="E215" s="106" t="s">
        <v>14</v>
      </c>
      <c r="F215" s="106" t="s">
        <v>15</v>
      </c>
      <c r="G215" s="106" t="s">
        <v>401</v>
      </c>
      <c r="H215" s="3">
        <v>34</v>
      </c>
      <c r="I215" s="3">
        <v>0</v>
      </c>
      <c r="J215" s="3">
        <v>26.73</v>
      </c>
      <c r="K215" s="3">
        <v>1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60">
        <v>5002.7826999999997</v>
      </c>
      <c r="R215" s="2">
        <v>5253.3493206015664</v>
      </c>
      <c r="S215" s="12">
        <v>-250.56662060156668</v>
      </c>
      <c r="T215" s="2">
        <v>5695.7871068402219</v>
      </c>
      <c r="U215" s="12">
        <v>-693.00440684022215</v>
      </c>
      <c r="X215">
        <v>14120.476453812467</v>
      </c>
      <c r="Y215">
        <v>-1191.6853538124669</v>
      </c>
    </row>
    <row r="216" spans="1:25" ht="15" customHeight="1" x14ac:dyDescent="0.25">
      <c r="A216" s="3">
        <v>45</v>
      </c>
      <c r="B216" s="106" t="s">
        <v>7</v>
      </c>
      <c r="C216" s="106" t="s">
        <v>359</v>
      </c>
      <c r="D216" s="3">
        <v>2</v>
      </c>
      <c r="E216" s="106" t="s">
        <v>14</v>
      </c>
      <c r="F216" s="106" t="s">
        <v>10</v>
      </c>
      <c r="G216" s="106" t="s">
        <v>402</v>
      </c>
      <c r="H216" s="3">
        <v>45</v>
      </c>
      <c r="I216" s="3">
        <v>0</v>
      </c>
      <c r="J216" s="3">
        <v>30.9</v>
      </c>
      <c r="K216" s="3">
        <v>2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60">
        <v>8520.0259999999998</v>
      </c>
      <c r="R216" s="2">
        <v>9993.1346969727456</v>
      </c>
      <c r="S216" s="12">
        <v>-1473.1086969727457</v>
      </c>
      <c r="T216" s="2">
        <v>9931.811223171504</v>
      </c>
      <c r="U216" s="12">
        <v>-1411.7852231715042</v>
      </c>
      <c r="X216">
        <v>11239.558784953873</v>
      </c>
      <c r="Y216">
        <v>-1384.4273849538731</v>
      </c>
    </row>
    <row r="217" spans="1:25" ht="15" customHeight="1" x14ac:dyDescent="0.25">
      <c r="A217" s="3">
        <v>41</v>
      </c>
      <c r="B217" s="106" t="s">
        <v>7</v>
      </c>
      <c r="C217" s="106" t="s">
        <v>244</v>
      </c>
      <c r="D217" s="3">
        <v>2</v>
      </c>
      <c r="E217" s="106" t="s">
        <v>14</v>
      </c>
      <c r="F217" s="106" t="s">
        <v>10</v>
      </c>
      <c r="G217" s="106" t="s">
        <v>403</v>
      </c>
      <c r="H217" s="3">
        <v>41</v>
      </c>
      <c r="I217" s="3">
        <v>0</v>
      </c>
      <c r="J217" s="3">
        <v>37.1</v>
      </c>
      <c r="K217" s="3">
        <v>2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60">
        <v>7371.7719999999999</v>
      </c>
      <c r="R217" s="2">
        <v>11153.988904197471</v>
      </c>
      <c r="S217" s="12">
        <v>-3782.2169041974712</v>
      </c>
      <c r="T217" s="2">
        <v>10949.530969164547</v>
      </c>
      <c r="U217" s="12">
        <v>-3577.7589691645471</v>
      </c>
      <c r="X217">
        <v>5983.2946244765635</v>
      </c>
      <c r="Y217">
        <v>-1746.1680744765636</v>
      </c>
    </row>
    <row r="218" spans="1:25" ht="15" customHeight="1" x14ac:dyDescent="0.25">
      <c r="A218" s="3">
        <v>53</v>
      </c>
      <c r="B218" s="106" t="s">
        <v>7</v>
      </c>
      <c r="C218" s="106" t="s">
        <v>95</v>
      </c>
      <c r="D218" s="3">
        <v>0</v>
      </c>
      <c r="E218" s="106" t="s">
        <v>14</v>
      </c>
      <c r="F218" s="106" t="s">
        <v>20</v>
      </c>
      <c r="G218" s="106" t="s">
        <v>404</v>
      </c>
      <c r="H218" s="3">
        <v>53</v>
      </c>
      <c r="I218" s="3">
        <v>0</v>
      </c>
      <c r="J218" s="3">
        <v>26.6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60">
        <v>10355.641</v>
      </c>
      <c r="R218" s="2">
        <v>10258.443636116073</v>
      </c>
      <c r="S218" s="12">
        <v>97.1973638839263</v>
      </c>
      <c r="T218" s="2">
        <v>10581.645184732943</v>
      </c>
      <c r="U218" s="12">
        <v>-226.00418473294303</v>
      </c>
      <c r="X218">
        <v>12468.794078506166</v>
      </c>
      <c r="Y218">
        <v>-589.69002850616562</v>
      </c>
    </row>
    <row r="219" spans="1:25" ht="15" customHeight="1" x14ac:dyDescent="0.25">
      <c r="A219" s="3">
        <v>27</v>
      </c>
      <c r="B219" s="106" t="s">
        <v>12</v>
      </c>
      <c r="C219" s="106" t="s">
        <v>405</v>
      </c>
      <c r="D219" s="3">
        <v>0</v>
      </c>
      <c r="E219" s="106" t="s">
        <v>14</v>
      </c>
      <c r="F219" s="106" t="s">
        <v>15</v>
      </c>
      <c r="G219" s="106" t="s">
        <v>406</v>
      </c>
      <c r="H219" s="3">
        <v>27</v>
      </c>
      <c r="I219" s="3">
        <v>1</v>
      </c>
      <c r="J219" s="3">
        <v>23.1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60">
        <v>2483.7359999999999</v>
      </c>
      <c r="R219" s="2">
        <v>1256.2439317825203</v>
      </c>
      <c r="S219" s="12">
        <v>1227.4920682174795</v>
      </c>
      <c r="T219" s="2">
        <v>2676.4559700603768</v>
      </c>
      <c r="U219" s="12">
        <v>-192.71997006037691</v>
      </c>
      <c r="X219">
        <v>11038.695928705363</v>
      </c>
      <c r="Y219">
        <v>-1412.7759287053632</v>
      </c>
    </row>
    <row r="220" spans="1:25" ht="15" customHeight="1" x14ac:dyDescent="0.25">
      <c r="A220" s="3">
        <v>26</v>
      </c>
      <c r="B220" s="106" t="s">
        <v>7</v>
      </c>
      <c r="C220" s="106" t="s">
        <v>214</v>
      </c>
      <c r="D220" s="3">
        <v>1</v>
      </c>
      <c r="E220" s="106" t="s">
        <v>14</v>
      </c>
      <c r="F220" s="106" t="s">
        <v>15</v>
      </c>
      <c r="G220" s="106" t="s">
        <v>407</v>
      </c>
      <c r="H220" s="3">
        <v>26</v>
      </c>
      <c r="I220" s="3">
        <v>0</v>
      </c>
      <c r="J220" s="3">
        <v>29.92</v>
      </c>
      <c r="K220" s="3">
        <v>1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60">
        <v>3392.9767999999999</v>
      </c>
      <c r="R220" s="2">
        <v>4312.8445117442279</v>
      </c>
      <c r="S220" s="12">
        <v>-919.86771174422802</v>
      </c>
      <c r="T220" s="2">
        <v>4677.9712275704196</v>
      </c>
      <c r="U220" s="12">
        <v>-1284.9944275704197</v>
      </c>
      <c r="X220">
        <v>10056.726669756332</v>
      </c>
      <c r="Y220">
        <v>-2314.6168697563317</v>
      </c>
    </row>
    <row r="221" spans="1:25" ht="15" customHeight="1" x14ac:dyDescent="0.25">
      <c r="A221" s="3">
        <v>24</v>
      </c>
      <c r="B221" s="106" t="s">
        <v>7</v>
      </c>
      <c r="C221" s="106" t="s">
        <v>408</v>
      </c>
      <c r="D221" s="3">
        <v>0</v>
      </c>
      <c r="E221" s="106" t="s">
        <v>14</v>
      </c>
      <c r="F221" s="106" t="s">
        <v>15</v>
      </c>
      <c r="G221" s="106" t="s">
        <v>409</v>
      </c>
      <c r="H221" s="3">
        <v>24</v>
      </c>
      <c r="I221" s="3">
        <v>0</v>
      </c>
      <c r="J221" s="3">
        <v>23.21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60">
        <v>25081.76784</v>
      </c>
      <c r="R221" s="2">
        <v>769.99529569453739</v>
      </c>
      <c r="S221" s="12">
        <v>24311.772544305462</v>
      </c>
      <c r="T221" s="2">
        <v>1934.6665846038313</v>
      </c>
      <c r="U221" s="12">
        <v>23147.10125539617</v>
      </c>
      <c r="X221">
        <v>11104.509382085975</v>
      </c>
      <c r="Y221">
        <v>-1671.5840820859739</v>
      </c>
    </row>
    <row r="222" spans="1:25" ht="15" customHeight="1" x14ac:dyDescent="0.25">
      <c r="A222" s="3">
        <v>34</v>
      </c>
      <c r="B222" s="106" t="s">
        <v>7</v>
      </c>
      <c r="C222" s="106" t="s">
        <v>410</v>
      </c>
      <c r="D222" s="3">
        <v>1</v>
      </c>
      <c r="E222" s="106" t="s">
        <v>14</v>
      </c>
      <c r="F222" s="106" t="s">
        <v>10</v>
      </c>
      <c r="G222" s="106" t="s">
        <v>411</v>
      </c>
      <c r="H222" s="3">
        <v>34</v>
      </c>
      <c r="I222" s="3">
        <v>0</v>
      </c>
      <c r="J222" s="3">
        <v>33.700000000000003</v>
      </c>
      <c r="K222" s="3">
        <v>1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60">
        <v>5012.4709999999995</v>
      </c>
      <c r="R222" s="2">
        <v>7489.5443949004975</v>
      </c>
      <c r="S222" s="12">
        <v>-2477.073394900498</v>
      </c>
      <c r="T222" s="2">
        <v>8006.4483378558052</v>
      </c>
      <c r="U222" s="12">
        <v>-2993.9773378558057</v>
      </c>
      <c r="X222">
        <v>13757.894195375022</v>
      </c>
      <c r="Y222">
        <v>498.29860462497891</v>
      </c>
    </row>
    <row r="223" spans="1:25" ht="15" customHeight="1" x14ac:dyDescent="0.25">
      <c r="A223" s="3">
        <v>53</v>
      </c>
      <c r="B223" s="106" t="s">
        <v>7</v>
      </c>
      <c r="C223" s="106" t="s">
        <v>412</v>
      </c>
      <c r="D223" s="3">
        <v>0</v>
      </c>
      <c r="E223" s="106" t="s">
        <v>14</v>
      </c>
      <c r="F223" s="106" t="s">
        <v>31</v>
      </c>
      <c r="G223" s="106" t="s">
        <v>413</v>
      </c>
      <c r="H223" s="3">
        <v>53</v>
      </c>
      <c r="I223" s="3">
        <v>0</v>
      </c>
      <c r="J223" s="3">
        <v>33.25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60">
        <v>10564.8845</v>
      </c>
      <c r="R223" s="2">
        <v>13005.644672636829</v>
      </c>
      <c r="S223" s="12">
        <v>-2440.7601726368284</v>
      </c>
      <c r="T223" s="2">
        <v>12786.221538571339</v>
      </c>
      <c r="U223" s="12">
        <v>-2221.3370385713388</v>
      </c>
      <c r="X223">
        <v>12867.299193261782</v>
      </c>
      <c r="Y223">
        <v>13125.521846738216</v>
      </c>
    </row>
    <row r="224" spans="1:25" ht="15" customHeight="1" x14ac:dyDescent="0.25">
      <c r="A224" s="3">
        <v>32</v>
      </c>
      <c r="B224" s="106" t="s">
        <v>12</v>
      </c>
      <c r="C224" s="106" t="s">
        <v>101</v>
      </c>
      <c r="D224" s="3">
        <v>3</v>
      </c>
      <c r="E224" s="106" t="s">
        <v>14</v>
      </c>
      <c r="F224" s="106" t="s">
        <v>10</v>
      </c>
      <c r="G224" s="106" t="s">
        <v>414</v>
      </c>
      <c r="H224" s="3">
        <v>32</v>
      </c>
      <c r="I224" s="3">
        <v>1</v>
      </c>
      <c r="J224" s="3">
        <v>30.8</v>
      </c>
      <c r="K224" s="3">
        <v>3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60">
        <v>5253.5240000000003</v>
      </c>
      <c r="R224" s="2">
        <v>6990.6391823366821</v>
      </c>
      <c r="S224" s="12">
        <v>-1737.1151823366818</v>
      </c>
      <c r="T224" s="2">
        <v>6526.2167637800867</v>
      </c>
      <c r="U224" s="12">
        <v>-1272.6927637800864</v>
      </c>
      <c r="X224">
        <v>4941.1439342200802</v>
      </c>
      <c r="Y224">
        <v>-1769.1259342200801</v>
      </c>
    </row>
    <row r="225" spans="1:25" ht="15" customHeight="1" x14ac:dyDescent="0.25">
      <c r="A225" s="3">
        <v>19</v>
      </c>
      <c r="B225" s="106" t="s">
        <v>12</v>
      </c>
      <c r="C225" s="106" t="s">
        <v>181</v>
      </c>
      <c r="D225" s="3">
        <v>0</v>
      </c>
      <c r="E225" s="106" t="s">
        <v>9</v>
      </c>
      <c r="F225" s="106" t="s">
        <v>10</v>
      </c>
      <c r="G225" s="106" t="s">
        <v>415</v>
      </c>
      <c r="H225" s="3">
        <v>19</v>
      </c>
      <c r="I225" s="3">
        <v>1</v>
      </c>
      <c r="J225" s="3">
        <v>34.799999999999997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>
        <v>0</v>
      </c>
      <c r="Q225" s="60">
        <v>34779.614999999998</v>
      </c>
      <c r="R225" s="2">
        <v>27577.329360609452</v>
      </c>
      <c r="S225" s="12">
        <v>7202.2856393905458</v>
      </c>
      <c r="T225" s="2">
        <v>28947.259028260236</v>
      </c>
      <c r="U225" s="12">
        <v>5832.355971739762</v>
      </c>
      <c r="X225">
        <v>5765.4179224725012</v>
      </c>
      <c r="Y225">
        <v>14512.389587527497</v>
      </c>
    </row>
    <row r="226" spans="1:25" ht="15" customHeight="1" x14ac:dyDescent="0.25">
      <c r="A226" s="3">
        <v>42</v>
      </c>
      <c r="B226" s="106" t="s">
        <v>12</v>
      </c>
      <c r="C226" s="106" t="s">
        <v>416</v>
      </c>
      <c r="D226" s="3">
        <v>0</v>
      </c>
      <c r="E226" s="106" t="s">
        <v>9</v>
      </c>
      <c r="F226" s="106" t="s">
        <v>15</v>
      </c>
      <c r="G226" s="106" t="s">
        <v>417</v>
      </c>
      <c r="H226" s="3">
        <v>42</v>
      </c>
      <c r="I226" s="3">
        <v>1</v>
      </c>
      <c r="J226" s="3">
        <v>24.64</v>
      </c>
      <c r="K226" s="3">
        <v>0</v>
      </c>
      <c r="L226" s="3">
        <v>1</v>
      </c>
      <c r="M226" s="3">
        <v>0</v>
      </c>
      <c r="N226" s="3">
        <v>1</v>
      </c>
      <c r="O226" s="3">
        <v>0</v>
      </c>
      <c r="P226" s="3">
        <v>0</v>
      </c>
      <c r="Q226" s="60">
        <v>19515.5416</v>
      </c>
      <c r="R226" s="2">
        <v>30163.664639126484</v>
      </c>
      <c r="S226" s="12">
        <v>-10648.123039126483</v>
      </c>
      <c r="T226" s="2">
        <v>31545.693986445469</v>
      </c>
      <c r="U226" s="12">
        <v>-12030.152386445468</v>
      </c>
      <c r="X226">
        <v>3319.2195480994278</v>
      </c>
      <c r="Y226">
        <v>-1162.4677480994278</v>
      </c>
    </row>
    <row r="227" spans="1:25" ht="15" customHeight="1" x14ac:dyDescent="0.25">
      <c r="A227" s="3">
        <v>55</v>
      </c>
      <c r="B227" s="106" t="s">
        <v>12</v>
      </c>
      <c r="C227" s="106" t="s">
        <v>418</v>
      </c>
      <c r="D227" s="3">
        <v>3</v>
      </c>
      <c r="E227" s="106" t="s">
        <v>14</v>
      </c>
      <c r="F227" s="106" t="s">
        <v>15</v>
      </c>
      <c r="G227" s="106" t="s">
        <v>419</v>
      </c>
      <c r="H227" s="3">
        <v>55</v>
      </c>
      <c r="I227" s="3">
        <v>1</v>
      </c>
      <c r="J227" s="3">
        <v>33.880000000000003</v>
      </c>
      <c r="K227" s="3">
        <v>3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60">
        <v>11987.1682</v>
      </c>
      <c r="R227" s="2">
        <v>14266.627346476069</v>
      </c>
      <c r="S227" s="12">
        <v>-2279.4591464760688</v>
      </c>
      <c r="T227" s="2">
        <v>13513.913515171394</v>
      </c>
      <c r="U227" s="12">
        <v>-1526.7453151713944</v>
      </c>
      <c r="X227">
        <v>5968.1013468223464</v>
      </c>
      <c r="Y227">
        <v>-2061.9743468223464</v>
      </c>
    </row>
    <row r="228" spans="1:25" ht="15" customHeight="1" x14ac:dyDescent="0.25">
      <c r="A228" s="3">
        <v>28</v>
      </c>
      <c r="B228" s="106" t="s">
        <v>12</v>
      </c>
      <c r="C228" s="106" t="s">
        <v>420</v>
      </c>
      <c r="D228" s="3">
        <v>0</v>
      </c>
      <c r="E228" s="106" t="s">
        <v>14</v>
      </c>
      <c r="F228" s="106" t="s">
        <v>15</v>
      </c>
      <c r="G228" s="106" t="s">
        <v>421</v>
      </c>
      <c r="H228" s="3">
        <v>28</v>
      </c>
      <c r="I228" s="3">
        <v>1</v>
      </c>
      <c r="J228" s="3">
        <v>38.06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60">
        <v>2689.4953999999998</v>
      </c>
      <c r="R228" s="2">
        <v>6813.9283513981727</v>
      </c>
      <c r="S228" s="12">
        <v>-4124.4329513981729</v>
      </c>
      <c r="T228" s="2">
        <v>7895.3426654225586</v>
      </c>
      <c r="U228" s="12">
        <v>-5205.8472654225588</v>
      </c>
      <c r="X228">
        <v>2185.14402441734</v>
      </c>
      <c r="Y228">
        <v>-480.57592441734005</v>
      </c>
    </row>
    <row r="229" spans="1:25" ht="15" customHeight="1" x14ac:dyDescent="0.25">
      <c r="A229" s="3">
        <v>58</v>
      </c>
      <c r="B229" s="106" t="s">
        <v>7</v>
      </c>
      <c r="C229" s="106" t="s">
        <v>422</v>
      </c>
      <c r="D229" s="3">
        <v>0</v>
      </c>
      <c r="E229" s="106" t="s">
        <v>14</v>
      </c>
      <c r="F229" s="106" t="s">
        <v>15</v>
      </c>
      <c r="G229" s="106" t="s">
        <v>423</v>
      </c>
      <c r="H229" s="3">
        <v>58</v>
      </c>
      <c r="I229" s="3">
        <v>0</v>
      </c>
      <c r="J229" s="3">
        <v>41.91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60">
        <v>24227.337240000001</v>
      </c>
      <c r="R229" s="2">
        <v>16192.856591190422</v>
      </c>
      <c r="S229" s="12">
        <v>8034.4806488095783</v>
      </c>
      <c r="T229" s="2">
        <v>16954.236963822608</v>
      </c>
      <c r="U229" s="12">
        <v>7273.1002761773925</v>
      </c>
      <c r="X229">
        <v>10611.310955220753</v>
      </c>
      <c r="Y229">
        <v>-1361.815755220754</v>
      </c>
    </row>
    <row r="230" spans="1:25" ht="15" customHeight="1" x14ac:dyDescent="0.25">
      <c r="A230" s="3">
        <v>41</v>
      </c>
      <c r="B230" s="106" t="s">
        <v>7</v>
      </c>
      <c r="C230" s="106" t="s">
        <v>424</v>
      </c>
      <c r="D230" s="3">
        <v>1</v>
      </c>
      <c r="E230" s="106" t="s">
        <v>14</v>
      </c>
      <c r="F230" s="106" t="s">
        <v>31</v>
      </c>
      <c r="G230" s="106" t="s">
        <v>425</v>
      </c>
      <c r="H230" s="3">
        <v>41</v>
      </c>
      <c r="I230" s="3">
        <v>0</v>
      </c>
      <c r="J230" s="3">
        <v>31.635000000000002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60">
        <v>7358.1756500000001</v>
      </c>
      <c r="R230" s="2">
        <v>9976.5268246368687</v>
      </c>
      <c r="S230" s="12">
        <v>-2618.3511746368686</v>
      </c>
      <c r="T230" s="2">
        <v>9137.8001761229152</v>
      </c>
      <c r="U230" s="12">
        <v>-1779.6245261229151</v>
      </c>
      <c r="X230">
        <v>8796.2437656111397</v>
      </c>
      <c r="Y230">
        <v>-2049.5012656111394</v>
      </c>
    </row>
    <row r="231" spans="1:25" ht="15" customHeight="1" x14ac:dyDescent="0.25">
      <c r="A231" s="3">
        <v>47</v>
      </c>
      <c r="B231" s="106" t="s">
        <v>12</v>
      </c>
      <c r="C231" s="106" t="s">
        <v>210</v>
      </c>
      <c r="D231" s="3">
        <v>2</v>
      </c>
      <c r="E231" s="106" t="s">
        <v>14</v>
      </c>
      <c r="F231" s="106" t="s">
        <v>31</v>
      </c>
      <c r="G231" s="106" t="s">
        <v>426</v>
      </c>
      <c r="H231" s="3">
        <v>47</v>
      </c>
      <c r="I231" s="3">
        <v>1</v>
      </c>
      <c r="J231" s="3">
        <v>25.46</v>
      </c>
      <c r="K231" s="3">
        <v>2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60">
        <v>9225.2564000000002</v>
      </c>
      <c r="R231" s="2">
        <v>9739.478070503792</v>
      </c>
      <c r="S231" s="12">
        <v>-514.22167050379176</v>
      </c>
      <c r="T231" s="2">
        <v>8647.2056858168107</v>
      </c>
      <c r="U231" s="12">
        <v>578.05071418318948</v>
      </c>
      <c r="X231">
        <v>13461.807918426533</v>
      </c>
      <c r="Y231">
        <v>-1196.3010184265331</v>
      </c>
    </row>
    <row r="232" spans="1:25" ht="15" customHeight="1" x14ac:dyDescent="0.25">
      <c r="A232" s="3">
        <v>42</v>
      </c>
      <c r="B232" s="106" t="s">
        <v>7</v>
      </c>
      <c r="C232" s="106" t="s">
        <v>427</v>
      </c>
      <c r="D232" s="3">
        <v>1</v>
      </c>
      <c r="E232" s="106" t="s">
        <v>14</v>
      </c>
      <c r="F232" s="106" t="s">
        <v>20</v>
      </c>
      <c r="G232" s="106" t="s">
        <v>428</v>
      </c>
      <c r="H232" s="3">
        <v>42</v>
      </c>
      <c r="I232" s="3">
        <v>0</v>
      </c>
      <c r="J232" s="3">
        <v>36.195</v>
      </c>
      <c r="K232" s="3">
        <v>1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60">
        <v>7443.6430499999997</v>
      </c>
      <c r="R232" s="2">
        <v>11458.747494658966</v>
      </c>
      <c r="S232" s="12">
        <v>-4015.1044446589667</v>
      </c>
      <c r="T232" s="2">
        <v>10908.928363226551</v>
      </c>
      <c r="U232" s="12">
        <v>-3465.2853132265509</v>
      </c>
      <c r="X232">
        <v>6213.4490121501149</v>
      </c>
      <c r="Y232">
        <v>-1863.9870121501144</v>
      </c>
    </row>
    <row r="233" spans="1:25" ht="15" customHeight="1" x14ac:dyDescent="0.25">
      <c r="A233" s="3">
        <v>59</v>
      </c>
      <c r="B233" s="106" t="s">
        <v>7</v>
      </c>
      <c r="C233" s="106" t="s">
        <v>312</v>
      </c>
      <c r="D233" s="3">
        <v>3</v>
      </c>
      <c r="E233" s="106" t="s">
        <v>14</v>
      </c>
      <c r="F233" s="106" t="s">
        <v>15</v>
      </c>
      <c r="G233" s="106" t="s">
        <v>429</v>
      </c>
      <c r="H233" s="3">
        <v>59</v>
      </c>
      <c r="I233" s="3">
        <v>0</v>
      </c>
      <c r="J233" s="3">
        <v>27.83</v>
      </c>
      <c r="K233" s="3">
        <v>3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60">
        <v>14001.286700000001</v>
      </c>
      <c r="R233" s="2">
        <v>13410.097747561193</v>
      </c>
      <c r="S233" s="12">
        <v>591.18895243880797</v>
      </c>
      <c r="T233" s="2">
        <v>12545.921055355155</v>
      </c>
      <c r="U233" s="12">
        <v>1455.3656446448458</v>
      </c>
      <c r="X233">
        <v>13726.93177889762</v>
      </c>
      <c r="Y233">
        <v>-1080.7247788976201</v>
      </c>
    </row>
    <row r="234" spans="1:25" ht="15" customHeight="1" x14ac:dyDescent="0.25">
      <c r="A234" s="3">
        <v>19</v>
      </c>
      <c r="B234" s="106" t="s">
        <v>7</v>
      </c>
      <c r="C234" s="106" t="s">
        <v>430</v>
      </c>
      <c r="D234" s="3">
        <v>0</v>
      </c>
      <c r="E234" s="106" t="s">
        <v>14</v>
      </c>
      <c r="F234" s="106" t="s">
        <v>10</v>
      </c>
      <c r="G234" s="106" t="s">
        <v>431</v>
      </c>
      <c r="H234" s="3">
        <v>19</v>
      </c>
      <c r="I234" s="3">
        <v>0</v>
      </c>
      <c r="J234" s="3">
        <v>17.8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60">
        <v>1727.7850000000001</v>
      </c>
      <c r="R234" s="2">
        <v>-2672.8561147504006</v>
      </c>
      <c r="S234" s="12">
        <v>4400.6411147504004</v>
      </c>
      <c r="T234" s="2">
        <v>-1155.9243068166425</v>
      </c>
      <c r="U234" s="12">
        <v>2883.7093068166423</v>
      </c>
      <c r="X234">
        <v>6475.8159961714155</v>
      </c>
      <c r="Y234">
        <v>12966.537503828586</v>
      </c>
    </row>
    <row r="235" spans="1:25" ht="15" customHeight="1" x14ac:dyDescent="0.25">
      <c r="A235" s="3">
        <v>59</v>
      </c>
      <c r="B235" s="106" t="s">
        <v>12</v>
      </c>
      <c r="C235" s="106" t="s">
        <v>216</v>
      </c>
      <c r="D235" s="3">
        <v>1</v>
      </c>
      <c r="E235" s="106" t="s">
        <v>14</v>
      </c>
      <c r="F235" s="106" t="s">
        <v>10</v>
      </c>
      <c r="G235" s="106" t="s">
        <v>432</v>
      </c>
      <c r="H235" s="3">
        <v>59</v>
      </c>
      <c r="I235" s="3">
        <v>1</v>
      </c>
      <c r="J235" s="3">
        <v>27.5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60">
        <v>12333.828</v>
      </c>
      <c r="R235" s="2">
        <v>11512.331849430902</v>
      </c>
      <c r="S235" s="12">
        <v>821.49615056909715</v>
      </c>
      <c r="T235" s="2">
        <v>12436.521025766182</v>
      </c>
      <c r="U235" s="12">
        <v>-102.69302576618247</v>
      </c>
      <c r="X235">
        <v>6108.8778364685704</v>
      </c>
      <c r="Y235">
        <v>14068.793293531427</v>
      </c>
    </row>
    <row r="236" spans="1:25" ht="15" customHeight="1" x14ac:dyDescent="0.25">
      <c r="A236" s="3">
        <v>39</v>
      </c>
      <c r="B236" s="106" t="s">
        <v>12</v>
      </c>
      <c r="C236" s="106" t="s">
        <v>433</v>
      </c>
      <c r="D236" s="3">
        <v>2</v>
      </c>
      <c r="E236" s="106" t="s">
        <v>14</v>
      </c>
      <c r="F236" s="106" t="s">
        <v>20</v>
      </c>
      <c r="G236" s="106" t="s">
        <v>434</v>
      </c>
      <c r="H236" s="3">
        <v>39</v>
      </c>
      <c r="I236" s="3">
        <v>1</v>
      </c>
      <c r="J236" s="3">
        <v>24.51</v>
      </c>
      <c r="K236" s="3">
        <v>2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60">
        <v>6710.1918999999998</v>
      </c>
      <c r="R236" s="2">
        <v>6940.8227344090892</v>
      </c>
      <c r="S236" s="12">
        <v>-230.6308344090894</v>
      </c>
      <c r="T236" s="2">
        <v>6256.916708067165</v>
      </c>
      <c r="U236" s="12">
        <v>453.27519193283479</v>
      </c>
      <c r="X236">
        <v>6091.3831942492143</v>
      </c>
      <c r="Y236">
        <v>-1940.3544942492144</v>
      </c>
    </row>
    <row r="237" spans="1:25" ht="15" customHeight="1" x14ac:dyDescent="0.25">
      <c r="A237" s="3">
        <v>40</v>
      </c>
      <c r="B237" s="106" t="s">
        <v>7</v>
      </c>
      <c r="C237" s="106" t="s">
        <v>435</v>
      </c>
      <c r="D237" s="3">
        <v>2</v>
      </c>
      <c r="E237" s="106" t="s">
        <v>9</v>
      </c>
      <c r="F237" s="106" t="s">
        <v>15</v>
      </c>
      <c r="G237" s="106" t="s">
        <v>436</v>
      </c>
      <c r="H237" s="3">
        <v>40</v>
      </c>
      <c r="I237" s="3">
        <v>0</v>
      </c>
      <c r="J237" s="3">
        <v>22.22</v>
      </c>
      <c r="K237" s="3">
        <v>2</v>
      </c>
      <c r="L237" s="3">
        <v>1</v>
      </c>
      <c r="M237" s="3">
        <v>0</v>
      </c>
      <c r="N237" s="3">
        <v>1</v>
      </c>
      <c r="O237" s="3">
        <v>0</v>
      </c>
      <c r="P237" s="3">
        <v>0</v>
      </c>
      <c r="Q237" s="60">
        <v>19444.265800000001</v>
      </c>
      <c r="R237" s="2">
        <v>30337.165253409865</v>
      </c>
      <c r="S237" s="12">
        <v>-10892.899453409864</v>
      </c>
      <c r="T237" s="2">
        <v>30224.589728135532</v>
      </c>
      <c r="U237" s="12">
        <v>-10780.323928135531</v>
      </c>
      <c r="X237">
        <v>12643.223473780816</v>
      </c>
      <c r="Y237">
        <v>-698.62912378081637</v>
      </c>
    </row>
    <row r="238" spans="1:25" ht="15" customHeight="1" x14ac:dyDescent="0.25">
      <c r="A238" s="3">
        <v>18</v>
      </c>
      <c r="B238" s="106" t="s">
        <v>7</v>
      </c>
      <c r="C238" s="106" t="s">
        <v>400</v>
      </c>
      <c r="D238" s="3">
        <v>0</v>
      </c>
      <c r="E238" s="106" t="s">
        <v>14</v>
      </c>
      <c r="F238" s="106" t="s">
        <v>15</v>
      </c>
      <c r="G238" s="106" t="s">
        <v>437</v>
      </c>
      <c r="H238" s="3">
        <v>18</v>
      </c>
      <c r="I238" s="3">
        <v>0</v>
      </c>
      <c r="J238" s="3">
        <v>26.73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60">
        <v>1615.7666999999999</v>
      </c>
      <c r="R238" s="2">
        <v>463.98101144875295</v>
      </c>
      <c r="S238" s="12">
        <v>1151.7856885512469</v>
      </c>
      <c r="T238" s="2">
        <v>1545.0881095804725</v>
      </c>
      <c r="U238" s="12">
        <v>70.678590419527382</v>
      </c>
      <c r="X238">
        <v>9540.0875403559603</v>
      </c>
      <c r="Y238">
        <v>-1790.9311403559605</v>
      </c>
    </row>
    <row r="239" spans="1:25" ht="15" customHeight="1" x14ac:dyDescent="0.25">
      <c r="A239" s="3">
        <v>31</v>
      </c>
      <c r="B239" s="106" t="s">
        <v>12</v>
      </c>
      <c r="C239" s="106" t="s">
        <v>438</v>
      </c>
      <c r="D239" s="3">
        <v>2</v>
      </c>
      <c r="E239" s="106" t="s">
        <v>14</v>
      </c>
      <c r="F239" s="106" t="s">
        <v>15</v>
      </c>
      <c r="G239" s="106" t="s">
        <v>439</v>
      </c>
      <c r="H239" s="3">
        <v>31</v>
      </c>
      <c r="I239" s="3">
        <v>1</v>
      </c>
      <c r="J239" s="3">
        <v>38.39</v>
      </c>
      <c r="K239" s="3">
        <v>2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60">
        <v>4463.2051000000001</v>
      </c>
      <c r="R239" s="2">
        <v>9004.3027034675379</v>
      </c>
      <c r="S239" s="12">
        <v>-4541.0976034675377</v>
      </c>
      <c r="T239" s="2">
        <v>8782.9987569977347</v>
      </c>
      <c r="U239" s="12">
        <v>-4319.7936569977346</v>
      </c>
      <c r="X239">
        <v>10439.621361223701</v>
      </c>
      <c r="Y239">
        <v>-1995.1473612237005</v>
      </c>
    </row>
    <row r="240" spans="1:25" ht="15" customHeight="1" x14ac:dyDescent="0.25">
      <c r="A240" s="3">
        <v>19</v>
      </c>
      <c r="B240" s="106" t="s">
        <v>12</v>
      </c>
      <c r="C240" s="106" t="s">
        <v>440</v>
      </c>
      <c r="D240" s="3">
        <v>0</v>
      </c>
      <c r="E240" s="106" t="s">
        <v>9</v>
      </c>
      <c r="F240" s="106" t="s">
        <v>20</v>
      </c>
      <c r="G240" s="106" t="s">
        <v>441</v>
      </c>
      <c r="H240" s="3">
        <v>19</v>
      </c>
      <c r="I240" s="3">
        <v>1</v>
      </c>
      <c r="J240" s="3">
        <v>29.07</v>
      </c>
      <c r="K240" s="3">
        <v>0</v>
      </c>
      <c r="L240" s="3">
        <v>1</v>
      </c>
      <c r="M240" s="3">
        <v>0</v>
      </c>
      <c r="N240" s="3">
        <v>0</v>
      </c>
      <c r="O240" s="3">
        <v>1</v>
      </c>
      <c r="P240" s="3">
        <v>0</v>
      </c>
      <c r="Q240" s="60">
        <v>17352.6803</v>
      </c>
      <c r="R240" s="2">
        <v>26562.795952916989</v>
      </c>
      <c r="S240" s="12">
        <v>-9210.1156529169893</v>
      </c>
      <c r="T240" s="2">
        <v>27047.676696306247</v>
      </c>
      <c r="U240" s="12">
        <v>-9694.9963963062473</v>
      </c>
      <c r="X240">
        <v>2473.463672948697</v>
      </c>
      <c r="Y240">
        <v>-736.08767294869699</v>
      </c>
    </row>
    <row r="241" spans="1:25" ht="15" customHeight="1" x14ac:dyDescent="0.25">
      <c r="A241" s="3">
        <v>44</v>
      </c>
      <c r="B241" s="106" t="s">
        <v>12</v>
      </c>
      <c r="C241" s="106" t="s">
        <v>420</v>
      </c>
      <c r="D241" s="3">
        <v>1</v>
      </c>
      <c r="E241" s="106" t="s">
        <v>14</v>
      </c>
      <c r="F241" s="106" t="s">
        <v>15</v>
      </c>
      <c r="G241" s="106" t="s">
        <v>442</v>
      </c>
      <c r="H241" s="3">
        <v>44</v>
      </c>
      <c r="I241" s="3">
        <v>1</v>
      </c>
      <c r="J241" s="3">
        <v>38.06</v>
      </c>
      <c r="K241" s="3">
        <v>1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60">
        <v>7152.6714000000002</v>
      </c>
      <c r="R241" s="2">
        <v>11603.296660550988</v>
      </c>
      <c r="S241" s="12">
        <v>-4450.6252605509881</v>
      </c>
      <c r="T241" s="2">
        <v>12046.041662682308</v>
      </c>
      <c r="U241" s="12">
        <v>-4893.3702626823078</v>
      </c>
      <c r="X241">
        <v>10359.873675824443</v>
      </c>
      <c r="Y241">
        <v>-2235.4652758244429</v>
      </c>
    </row>
    <row r="242" spans="1:25" ht="15" customHeight="1" x14ac:dyDescent="0.25">
      <c r="A242" s="3">
        <v>23</v>
      </c>
      <c r="B242" s="106" t="s">
        <v>7</v>
      </c>
      <c r="C242" s="106" t="s">
        <v>91</v>
      </c>
      <c r="D242" s="3">
        <v>2</v>
      </c>
      <c r="E242" s="106" t="s">
        <v>9</v>
      </c>
      <c r="F242" s="106" t="s">
        <v>31</v>
      </c>
      <c r="G242" s="106" t="s">
        <v>443</v>
      </c>
      <c r="H242" s="3">
        <v>23</v>
      </c>
      <c r="I242" s="3">
        <v>0</v>
      </c>
      <c r="J242" s="3">
        <v>36.67</v>
      </c>
      <c r="K242" s="3">
        <v>2</v>
      </c>
      <c r="L242" s="3">
        <v>1</v>
      </c>
      <c r="M242" s="3">
        <v>0</v>
      </c>
      <c r="N242" s="3">
        <v>0</v>
      </c>
      <c r="O242" s="3">
        <v>0</v>
      </c>
      <c r="P242" s="3">
        <v>1</v>
      </c>
      <c r="Q242" s="60">
        <v>38511.628299999997</v>
      </c>
      <c r="R242" s="2">
        <v>32229.973246119331</v>
      </c>
      <c r="S242" s="12">
        <v>6281.6550538806659</v>
      </c>
      <c r="T242" s="2">
        <v>30604.867278579357</v>
      </c>
      <c r="U242" s="12">
        <v>7906.7610214206397</v>
      </c>
      <c r="X242">
        <v>11077.672457823031</v>
      </c>
      <c r="Y242">
        <v>-1354.9029578230311</v>
      </c>
    </row>
    <row r="243" spans="1:25" ht="15" customHeight="1" x14ac:dyDescent="0.25">
      <c r="A243" s="3">
        <v>33</v>
      </c>
      <c r="B243" s="106" t="s">
        <v>7</v>
      </c>
      <c r="C243" s="106" t="s">
        <v>444</v>
      </c>
      <c r="D243" s="3">
        <v>1</v>
      </c>
      <c r="E243" s="106" t="s">
        <v>14</v>
      </c>
      <c r="F243" s="106" t="s">
        <v>31</v>
      </c>
      <c r="G243" s="106" t="s">
        <v>445</v>
      </c>
      <c r="H243" s="3">
        <v>33</v>
      </c>
      <c r="I243" s="3">
        <v>0</v>
      </c>
      <c r="J243" s="3">
        <v>22.135000000000002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60">
        <v>5354.0746499999996</v>
      </c>
      <c r="R243" s="2">
        <v>4541.1809947411839</v>
      </c>
      <c r="S243" s="12">
        <v>812.89365525881567</v>
      </c>
      <c r="T243" s="2">
        <v>3913.0558862953312</v>
      </c>
      <c r="U243" s="12">
        <v>1441.0187637046683</v>
      </c>
      <c r="X243">
        <v>10546.188895713711</v>
      </c>
      <c r="Y243">
        <v>-1710.9239457137101</v>
      </c>
    </row>
    <row r="244" spans="1:25" ht="15" customHeight="1" x14ac:dyDescent="0.25">
      <c r="A244" s="3">
        <v>55</v>
      </c>
      <c r="B244" s="106" t="s">
        <v>7</v>
      </c>
      <c r="C244" s="106" t="s">
        <v>446</v>
      </c>
      <c r="D244" s="3">
        <v>1</v>
      </c>
      <c r="E244" s="106" t="s">
        <v>14</v>
      </c>
      <c r="F244" s="106" t="s">
        <v>10</v>
      </c>
      <c r="G244" s="106" t="s">
        <v>447</v>
      </c>
      <c r="H244" s="3">
        <v>55</v>
      </c>
      <c r="I244" s="3">
        <v>0</v>
      </c>
      <c r="J244" s="3">
        <v>26.8</v>
      </c>
      <c r="K244" s="3">
        <v>1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60">
        <v>35160.134570000002</v>
      </c>
      <c r="R244" s="2">
        <v>10480.37676438862</v>
      </c>
      <c r="S244" s="12">
        <v>24679.757805611382</v>
      </c>
      <c r="T244" s="2">
        <v>11166.785607626152</v>
      </c>
      <c r="U244" s="12">
        <v>23993.34896237385</v>
      </c>
      <c r="X244">
        <v>11580.256349562178</v>
      </c>
      <c r="Y244">
        <v>-1145.1910995621784</v>
      </c>
    </row>
    <row r="245" spans="1:25" ht="15" customHeight="1" x14ac:dyDescent="0.25">
      <c r="A245" s="3">
        <v>40</v>
      </c>
      <c r="B245" s="106" t="s">
        <v>12</v>
      </c>
      <c r="C245" s="106" t="s">
        <v>53</v>
      </c>
      <c r="D245" s="3">
        <v>3</v>
      </c>
      <c r="E245" s="106" t="s">
        <v>14</v>
      </c>
      <c r="F245" s="106" t="s">
        <v>10</v>
      </c>
      <c r="G245" s="106" t="s">
        <v>448</v>
      </c>
      <c r="H245" s="3">
        <v>40</v>
      </c>
      <c r="I245" s="3">
        <v>1</v>
      </c>
      <c r="J245" s="3">
        <v>35.299999999999997</v>
      </c>
      <c r="K245" s="3">
        <v>3</v>
      </c>
      <c r="L245" s="3">
        <v>0</v>
      </c>
      <c r="M245" s="3">
        <v>1</v>
      </c>
      <c r="N245" s="3">
        <v>0</v>
      </c>
      <c r="O245" s="3">
        <v>0</v>
      </c>
      <c r="P245" s="3">
        <v>0</v>
      </c>
      <c r="Q245" s="60">
        <v>7196.8670000000002</v>
      </c>
      <c r="R245" s="2">
        <v>10654.968061468635</v>
      </c>
      <c r="S245" s="12">
        <v>-3458.1010614686347</v>
      </c>
      <c r="T245" s="2">
        <v>10093.384847714142</v>
      </c>
      <c r="U245" s="12">
        <v>-2896.5178477141417</v>
      </c>
      <c r="X245">
        <v>8924.6447684137202</v>
      </c>
      <c r="Y245">
        <v>-1503.45021841372</v>
      </c>
    </row>
    <row r="246" spans="1:25" ht="15" customHeight="1" x14ac:dyDescent="0.25">
      <c r="A246" s="3">
        <v>63</v>
      </c>
      <c r="B246" s="106" t="s">
        <v>7</v>
      </c>
      <c r="C246" s="106" t="s">
        <v>28</v>
      </c>
      <c r="D246" s="3">
        <v>0</v>
      </c>
      <c r="E246" s="106" t="s">
        <v>9</v>
      </c>
      <c r="F246" s="106" t="s">
        <v>31</v>
      </c>
      <c r="G246" s="106" t="s">
        <v>449</v>
      </c>
      <c r="H246" s="3">
        <v>63</v>
      </c>
      <c r="I246" s="3">
        <v>0</v>
      </c>
      <c r="J246" s="3">
        <v>27.74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1</v>
      </c>
      <c r="Q246" s="60">
        <v>29523.1656</v>
      </c>
      <c r="R246" s="2">
        <v>38121.922964751066</v>
      </c>
      <c r="S246" s="12">
        <v>-8598.7573647510653</v>
      </c>
      <c r="T246" s="2">
        <v>38021.183668002879</v>
      </c>
      <c r="U246" s="12">
        <v>-8498.0180680028789</v>
      </c>
      <c r="X246">
        <v>6679.1450618162362</v>
      </c>
      <c r="Y246">
        <v>-2011.5374118162363</v>
      </c>
    </row>
    <row r="247" spans="1:25" ht="15" customHeight="1" x14ac:dyDescent="0.25">
      <c r="A247" s="3">
        <v>54</v>
      </c>
      <c r="B247" s="106" t="s">
        <v>12</v>
      </c>
      <c r="C247" s="106" t="s">
        <v>450</v>
      </c>
      <c r="D247" s="3">
        <v>0</v>
      </c>
      <c r="E247" s="106" t="s">
        <v>14</v>
      </c>
      <c r="F247" s="106" t="s">
        <v>20</v>
      </c>
      <c r="G247" s="106" t="s">
        <v>451</v>
      </c>
      <c r="H247" s="3">
        <v>54</v>
      </c>
      <c r="I247" s="3">
        <v>1</v>
      </c>
      <c r="J247" s="3">
        <v>30.02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60">
        <v>24476.478510000001</v>
      </c>
      <c r="R247" s="2">
        <v>11477.4268335821</v>
      </c>
      <c r="S247" s="12">
        <v>12999.051676417901</v>
      </c>
      <c r="T247" s="2">
        <v>11974.845996892853</v>
      </c>
      <c r="U247" s="12">
        <v>12501.632513107148</v>
      </c>
      <c r="X247">
        <v>6961.36896698282</v>
      </c>
      <c r="Y247">
        <v>-2066.6156669828197</v>
      </c>
    </row>
    <row r="248" spans="1:25" ht="15" customHeight="1" x14ac:dyDescent="0.25">
      <c r="A248" s="3">
        <v>60</v>
      </c>
      <c r="B248" s="106" t="s">
        <v>7</v>
      </c>
      <c r="C248" s="106" t="s">
        <v>420</v>
      </c>
      <c r="D248" s="3">
        <v>0</v>
      </c>
      <c r="E248" s="106" t="s">
        <v>14</v>
      </c>
      <c r="F248" s="106" t="s">
        <v>15</v>
      </c>
      <c r="G248" s="106" t="s">
        <v>452</v>
      </c>
      <c r="H248" s="3">
        <v>60</v>
      </c>
      <c r="I248" s="3">
        <v>0</v>
      </c>
      <c r="J248" s="3">
        <v>38.06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0</v>
      </c>
      <c r="Q248" s="60">
        <v>12648.7034</v>
      </c>
      <c r="R248" s="2">
        <v>15346.776944963505</v>
      </c>
      <c r="S248" s="12">
        <v>-2698.0735449635049</v>
      </c>
      <c r="T248" s="2">
        <v>16196.740659942057</v>
      </c>
      <c r="U248" s="12">
        <v>-3548.0372599420571</v>
      </c>
      <c r="X248">
        <v>6917.8607458926217</v>
      </c>
      <c r="Y248">
        <v>17753.802594107379</v>
      </c>
    </row>
    <row r="249" spans="1:25" ht="15" customHeight="1" x14ac:dyDescent="0.25">
      <c r="A249" s="3">
        <v>24</v>
      </c>
      <c r="B249" s="106" t="s">
        <v>12</v>
      </c>
      <c r="C249" s="106" t="s">
        <v>453</v>
      </c>
      <c r="D249" s="3">
        <v>0</v>
      </c>
      <c r="E249" s="106" t="s">
        <v>14</v>
      </c>
      <c r="F249" s="106" t="s">
        <v>15</v>
      </c>
      <c r="G249" s="106" t="s">
        <v>454</v>
      </c>
      <c r="H249" s="3">
        <v>24</v>
      </c>
      <c r="I249" s="3">
        <v>1</v>
      </c>
      <c r="J249" s="3">
        <v>35.86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60">
        <v>1986.9333999999999</v>
      </c>
      <c r="R249" s="2">
        <v>4999.4740813398321</v>
      </c>
      <c r="S249" s="12">
        <v>-3012.5406813398322</v>
      </c>
      <c r="T249" s="2">
        <v>6128.3343855144676</v>
      </c>
      <c r="U249" s="12">
        <v>-4141.4009855144677</v>
      </c>
      <c r="X249">
        <v>12503.014635896592</v>
      </c>
      <c r="Y249">
        <v>-936.71408589659222</v>
      </c>
    </row>
    <row r="250" spans="1:25" ht="15" customHeight="1" x14ac:dyDescent="0.25">
      <c r="A250" s="3">
        <v>19</v>
      </c>
      <c r="B250" s="106" t="s">
        <v>12</v>
      </c>
      <c r="C250" s="106" t="s">
        <v>455</v>
      </c>
      <c r="D250" s="3">
        <v>1</v>
      </c>
      <c r="E250" s="106" t="s">
        <v>14</v>
      </c>
      <c r="F250" s="106" t="s">
        <v>10</v>
      </c>
      <c r="G250" s="106" t="s">
        <v>456</v>
      </c>
      <c r="H250" s="3">
        <v>19</v>
      </c>
      <c r="I250" s="3">
        <v>1</v>
      </c>
      <c r="J250" s="3">
        <v>20.9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3">
        <v>0</v>
      </c>
      <c r="Q250" s="60">
        <v>1832.0940000000001</v>
      </c>
      <c r="R250" s="2">
        <v>-1177.4786428002099</v>
      </c>
      <c r="S250" s="12">
        <v>3009.5726428002099</v>
      </c>
      <c r="T250" s="2">
        <v>-128.22705916265295</v>
      </c>
      <c r="U250" s="12">
        <v>1960.321059162653</v>
      </c>
      <c r="X250">
        <v>5079.0712191803432</v>
      </c>
      <c r="Y250">
        <v>-2212.9802191803433</v>
      </c>
    </row>
    <row r="251" spans="1:25" ht="15" customHeight="1" x14ac:dyDescent="0.25">
      <c r="A251" s="3">
        <v>29</v>
      </c>
      <c r="B251" s="106" t="s">
        <v>12</v>
      </c>
      <c r="C251" s="106" t="s">
        <v>248</v>
      </c>
      <c r="D251" s="3">
        <v>1</v>
      </c>
      <c r="E251" s="106" t="s">
        <v>14</v>
      </c>
      <c r="F251" s="106" t="s">
        <v>31</v>
      </c>
      <c r="G251" s="106" t="s">
        <v>457</v>
      </c>
      <c r="H251" s="3">
        <v>29</v>
      </c>
      <c r="I251" s="3">
        <v>1</v>
      </c>
      <c r="J251" s="3">
        <v>28.975000000000001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60">
        <v>4040.55825</v>
      </c>
      <c r="R251" s="2">
        <v>5677.5312718767291</v>
      </c>
      <c r="S251" s="12">
        <v>-1636.973021876729</v>
      </c>
      <c r="T251" s="2">
        <v>5142.9453866427448</v>
      </c>
      <c r="U251" s="12">
        <v>-1102.3871366427447</v>
      </c>
      <c r="X251">
        <v>8664.1934171989215</v>
      </c>
      <c r="Y251">
        <v>-2063.9874671989219</v>
      </c>
    </row>
    <row r="252" spans="1:25" ht="15" customHeight="1" x14ac:dyDescent="0.25">
      <c r="A252" s="3">
        <v>18</v>
      </c>
      <c r="B252" s="106" t="s">
        <v>12</v>
      </c>
      <c r="C252" s="106" t="s">
        <v>458</v>
      </c>
      <c r="D252" s="3">
        <v>2</v>
      </c>
      <c r="E252" s="106" t="s">
        <v>9</v>
      </c>
      <c r="F252" s="106" t="s">
        <v>31</v>
      </c>
      <c r="G252" s="106" t="s">
        <v>459</v>
      </c>
      <c r="H252" s="3">
        <v>18</v>
      </c>
      <c r="I252" s="3">
        <v>1</v>
      </c>
      <c r="J252" s="3">
        <v>17.29</v>
      </c>
      <c r="K252" s="3">
        <v>2</v>
      </c>
      <c r="L252" s="3">
        <v>1</v>
      </c>
      <c r="M252" s="3">
        <v>0</v>
      </c>
      <c r="N252" s="3">
        <v>0</v>
      </c>
      <c r="O252" s="3">
        <v>0</v>
      </c>
      <c r="P252" s="3">
        <v>1</v>
      </c>
      <c r="Q252" s="60">
        <v>12829.455099999999</v>
      </c>
      <c r="R252" s="2">
        <v>23820.308930519303</v>
      </c>
      <c r="S252" s="12">
        <v>-10990.853830519303</v>
      </c>
      <c r="T252" s="2">
        <v>22883.008467892352</v>
      </c>
      <c r="U252" s="12">
        <v>-10053.553367892353</v>
      </c>
      <c r="X252">
        <v>5131.5496729004353</v>
      </c>
      <c r="Y252">
        <v>-1569.6607729004354</v>
      </c>
    </row>
    <row r="253" spans="1:25" ht="15" customHeight="1" x14ac:dyDescent="0.25">
      <c r="A253" s="3">
        <v>63</v>
      </c>
      <c r="B253" s="106" t="s">
        <v>7</v>
      </c>
      <c r="C253" s="106" t="s">
        <v>361</v>
      </c>
      <c r="D253" s="3">
        <v>2</v>
      </c>
      <c r="E253" s="106" t="s">
        <v>9</v>
      </c>
      <c r="F253" s="106" t="s">
        <v>10</v>
      </c>
      <c r="G253" s="106" t="s">
        <v>460</v>
      </c>
      <c r="H253" s="3">
        <v>63</v>
      </c>
      <c r="I253" s="3">
        <v>0</v>
      </c>
      <c r="J253" s="3">
        <v>32.200000000000003</v>
      </c>
      <c r="K253" s="3">
        <v>2</v>
      </c>
      <c r="L253" s="3">
        <v>1</v>
      </c>
      <c r="M253" s="3">
        <v>1</v>
      </c>
      <c r="N253" s="3">
        <v>0</v>
      </c>
      <c r="O253" s="3">
        <v>0</v>
      </c>
      <c r="P253" s="3">
        <v>0</v>
      </c>
      <c r="Q253" s="60">
        <v>47305.305</v>
      </c>
      <c r="R253" s="2">
        <v>39591.951699471778</v>
      </c>
      <c r="S253" s="12">
        <v>7713.3533005282225</v>
      </c>
      <c r="T253" s="2">
        <v>39499.741643659916</v>
      </c>
      <c r="U253" s="12">
        <v>7805.5633563400843</v>
      </c>
      <c r="X253">
        <v>11143.267104386909</v>
      </c>
      <c r="Y253">
        <v>-1998.7021043869081</v>
      </c>
    </row>
    <row r="254" spans="1:25" ht="15" customHeight="1" x14ac:dyDescent="0.25">
      <c r="A254" s="3">
        <v>54</v>
      </c>
      <c r="B254" s="106" t="s">
        <v>12</v>
      </c>
      <c r="C254" s="106" t="s">
        <v>461</v>
      </c>
      <c r="D254" s="3">
        <v>2</v>
      </c>
      <c r="E254" s="106" t="s">
        <v>9</v>
      </c>
      <c r="F254" s="106" t="s">
        <v>15</v>
      </c>
      <c r="G254" s="106" t="s">
        <v>462</v>
      </c>
      <c r="H254" s="3">
        <v>54</v>
      </c>
      <c r="I254" s="3">
        <v>1</v>
      </c>
      <c r="J254" s="3">
        <v>34.21</v>
      </c>
      <c r="K254" s="3">
        <v>2</v>
      </c>
      <c r="L254" s="3">
        <v>1</v>
      </c>
      <c r="M254" s="3">
        <v>0</v>
      </c>
      <c r="N254" s="3">
        <v>1</v>
      </c>
      <c r="O254" s="3">
        <v>0</v>
      </c>
      <c r="P254" s="3">
        <v>0</v>
      </c>
      <c r="Q254" s="60">
        <v>44260.749900000003</v>
      </c>
      <c r="R254" s="2">
        <v>37956.093642582389</v>
      </c>
      <c r="S254" s="12">
        <v>6304.6562574176132</v>
      </c>
      <c r="T254" s="2">
        <v>37831.319092470505</v>
      </c>
      <c r="U254" s="12">
        <v>6429.4308075294975</v>
      </c>
      <c r="X254">
        <v>13340.203085348256</v>
      </c>
      <c r="Y254">
        <v>88.832314651745037</v>
      </c>
    </row>
    <row r="255" spans="1:25" ht="15" customHeight="1" x14ac:dyDescent="0.25">
      <c r="A255" s="3">
        <v>27</v>
      </c>
      <c r="B255" s="106" t="s">
        <v>12</v>
      </c>
      <c r="C255" s="106" t="s">
        <v>334</v>
      </c>
      <c r="D255" s="3">
        <v>3</v>
      </c>
      <c r="E255" s="106" t="s">
        <v>14</v>
      </c>
      <c r="F255" s="106" t="s">
        <v>10</v>
      </c>
      <c r="G255" s="106" t="s">
        <v>463</v>
      </c>
      <c r="H255" s="3">
        <v>27</v>
      </c>
      <c r="I255" s="3">
        <v>1</v>
      </c>
      <c r="J255" s="3">
        <v>30.3</v>
      </c>
      <c r="K255" s="3">
        <v>3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60">
        <v>4260.7439999999997</v>
      </c>
      <c r="R255" s="2">
        <v>5519.5289726074343</v>
      </c>
      <c r="S255" s="12">
        <v>-1258.7849726074346</v>
      </c>
      <c r="T255" s="2">
        <v>5063.3657065470625</v>
      </c>
      <c r="U255" s="12">
        <v>-802.62170654706279</v>
      </c>
      <c r="X255">
        <v>12016.009753570301</v>
      </c>
      <c r="Y255">
        <v>-357.63060357030008</v>
      </c>
    </row>
    <row r="256" spans="1:25" ht="15" customHeight="1" x14ac:dyDescent="0.25">
      <c r="A256" s="3">
        <v>50</v>
      </c>
      <c r="B256" s="106" t="s">
        <v>12</v>
      </c>
      <c r="C256" s="106" t="s">
        <v>127</v>
      </c>
      <c r="D256" s="3">
        <v>0</v>
      </c>
      <c r="E256" s="106" t="s">
        <v>9</v>
      </c>
      <c r="F256" s="106" t="s">
        <v>31</v>
      </c>
      <c r="G256" s="106" t="s">
        <v>464</v>
      </c>
      <c r="H256" s="3">
        <v>50</v>
      </c>
      <c r="I256" s="3">
        <v>1</v>
      </c>
      <c r="J256" s="3">
        <v>31.824999999999999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1</v>
      </c>
      <c r="Q256" s="60">
        <v>41097.161749999999</v>
      </c>
      <c r="R256" s="2">
        <v>35953.227575640616</v>
      </c>
      <c r="S256" s="12">
        <v>5143.9341743593832</v>
      </c>
      <c r="T256" s="2">
        <v>36002.980492944349</v>
      </c>
      <c r="U256" s="12">
        <v>5094.1812570556503</v>
      </c>
      <c r="X256">
        <v>10102.277002233586</v>
      </c>
      <c r="Y256">
        <v>9042.2995177664125</v>
      </c>
    </row>
    <row r="257" spans="1:25" ht="15" customHeight="1" x14ac:dyDescent="0.25">
      <c r="A257" s="3">
        <v>55</v>
      </c>
      <c r="B257" s="106" t="s">
        <v>7</v>
      </c>
      <c r="C257" s="106" t="s">
        <v>465</v>
      </c>
      <c r="D257" s="3">
        <v>3</v>
      </c>
      <c r="E257" s="106" t="s">
        <v>14</v>
      </c>
      <c r="F257" s="106" t="s">
        <v>31</v>
      </c>
      <c r="G257" s="106" t="s">
        <v>466</v>
      </c>
      <c r="H257" s="3">
        <v>55</v>
      </c>
      <c r="I257" s="3">
        <v>0</v>
      </c>
      <c r="J257" s="3">
        <v>25.364999999999998</v>
      </c>
      <c r="K257" s="3">
        <v>3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  <c r="Q257" s="60">
        <v>13047.332350000001</v>
      </c>
      <c r="R257" s="2">
        <v>12675.977533934434</v>
      </c>
      <c r="S257" s="12">
        <v>371.35481606556641</v>
      </c>
      <c r="T257" s="2">
        <v>10691.061236534708</v>
      </c>
      <c r="U257" s="12">
        <v>2356.2711134652927</v>
      </c>
      <c r="X257">
        <v>14171.128866493242</v>
      </c>
      <c r="Y257">
        <v>-348.32586649324185</v>
      </c>
    </row>
    <row r="258" spans="1:25" ht="15" customHeight="1" x14ac:dyDescent="0.25">
      <c r="A258" s="3">
        <v>56</v>
      </c>
      <c r="B258" s="106" t="s">
        <v>12</v>
      </c>
      <c r="C258" s="106" t="s">
        <v>117</v>
      </c>
      <c r="D258" s="3">
        <v>0</v>
      </c>
      <c r="E258" s="106" t="s">
        <v>9</v>
      </c>
      <c r="F258" s="106" t="s">
        <v>20</v>
      </c>
      <c r="G258" s="106" t="s">
        <v>467</v>
      </c>
      <c r="H258" s="3">
        <v>56</v>
      </c>
      <c r="I258" s="3">
        <v>1</v>
      </c>
      <c r="J258" s="3">
        <v>33.630000000000003</v>
      </c>
      <c r="K258" s="3">
        <v>0</v>
      </c>
      <c r="L258" s="3">
        <v>1</v>
      </c>
      <c r="M258" s="3">
        <v>0</v>
      </c>
      <c r="N258" s="3">
        <v>0</v>
      </c>
      <c r="O258" s="3">
        <v>1</v>
      </c>
      <c r="P258" s="3">
        <v>0</v>
      </c>
      <c r="Q258" s="60">
        <v>43921.183700000001</v>
      </c>
      <c r="R258" s="2">
        <v>37753.626420444773</v>
      </c>
      <c r="S258" s="12">
        <v>6167.5572795552289</v>
      </c>
      <c r="T258" s="2">
        <v>38157.877627244321</v>
      </c>
      <c r="U258" s="12">
        <v>5763.3060727556804</v>
      </c>
      <c r="X258">
        <v>12981.345425584443</v>
      </c>
      <c r="Y258">
        <v>-838.7668255844419</v>
      </c>
    </row>
    <row r="259" spans="1:25" ht="15" customHeight="1" x14ac:dyDescent="0.25">
      <c r="A259" s="3">
        <v>38</v>
      </c>
      <c r="B259" s="106" t="s">
        <v>7</v>
      </c>
      <c r="C259" s="106" t="s">
        <v>468</v>
      </c>
      <c r="D259" s="3">
        <v>0</v>
      </c>
      <c r="E259" s="106" t="s">
        <v>14</v>
      </c>
      <c r="F259" s="106" t="s">
        <v>15</v>
      </c>
      <c r="G259" s="106" t="s">
        <v>469</v>
      </c>
      <c r="H259" s="3">
        <v>38</v>
      </c>
      <c r="I259" s="3">
        <v>0</v>
      </c>
      <c r="J259" s="3">
        <v>40.15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60">
        <v>5400.9804999999997</v>
      </c>
      <c r="R259" s="2">
        <v>10393.424565910096</v>
      </c>
      <c r="S259" s="12">
        <v>-4992.4440659100965</v>
      </c>
      <c r="T259" s="2">
        <v>11182.396392773398</v>
      </c>
      <c r="U259" s="12">
        <v>-5781.4158927733988</v>
      </c>
      <c r="X259">
        <v>14167.329014755629</v>
      </c>
      <c r="Y259">
        <v>-229.66251475562967</v>
      </c>
    </row>
    <row r="260" spans="1:25" ht="15" customHeight="1" x14ac:dyDescent="0.25">
      <c r="A260" s="3">
        <v>51</v>
      </c>
      <c r="B260" s="106" t="s">
        <v>12</v>
      </c>
      <c r="C260" s="106" t="s">
        <v>470</v>
      </c>
      <c r="D260" s="3">
        <v>4</v>
      </c>
      <c r="E260" s="106" t="s">
        <v>14</v>
      </c>
      <c r="F260" s="106" t="s">
        <v>20</v>
      </c>
      <c r="G260" s="106" t="s">
        <v>471</v>
      </c>
      <c r="H260" s="3">
        <v>51</v>
      </c>
      <c r="I260" s="3">
        <v>1</v>
      </c>
      <c r="J260" s="3">
        <v>24.414999999999999</v>
      </c>
      <c r="K260" s="3">
        <v>4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60">
        <v>11520.099850000001</v>
      </c>
      <c r="R260" s="2">
        <v>11309.87597203871</v>
      </c>
      <c r="S260" s="12">
        <v>210.22387796129078</v>
      </c>
      <c r="T260" s="2">
        <v>9338.4470080999999</v>
      </c>
      <c r="U260" s="12">
        <v>2181.6528419000006</v>
      </c>
      <c r="X260">
        <v>10077.640904892642</v>
      </c>
      <c r="Y260">
        <v>-1845.002104892641</v>
      </c>
    </row>
    <row r="261" spans="1:25" ht="15" customHeight="1" x14ac:dyDescent="0.25">
      <c r="A261" s="3">
        <v>19</v>
      </c>
      <c r="B261" s="106" t="s">
        <v>12</v>
      </c>
      <c r="C261" s="106" t="s">
        <v>61</v>
      </c>
      <c r="D261" s="3">
        <v>0</v>
      </c>
      <c r="E261" s="106" t="s">
        <v>9</v>
      </c>
      <c r="F261" s="106" t="s">
        <v>20</v>
      </c>
      <c r="G261" s="106" t="s">
        <v>472</v>
      </c>
      <c r="H261" s="3">
        <v>19</v>
      </c>
      <c r="I261" s="3">
        <v>1</v>
      </c>
      <c r="J261" s="3">
        <v>31.92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60">
        <v>33750.291799999999</v>
      </c>
      <c r="R261" s="2">
        <v>27572.275614852315</v>
      </c>
      <c r="S261" s="12">
        <v>6178.0161851476842</v>
      </c>
      <c r="T261" s="2">
        <v>27992.495133665565</v>
      </c>
      <c r="U261" s="12">
        <v>5757.7966663344341</v>
      </c>
      <c r="X261">
        <v>3807.6387987689827</v>
      </c>
      <c r="Y261">
        <v>15147.581371231017</v>
      </c>
    </row>
    <row r="262" spans="1:25" ht="15" customHeight="1" x14ac:dyDescent="0.25">
      <c r="A262" s="3">
        <v>58</v>
      </c>
      <c r="B262" s="106" t="s">
        <v>7</v>
      </c>
      <c r="C262" s="106" t="s">
        <v>473</v>
      </c>
      <c r="D262" s="3">
        <v>0</v>
      </c>
      <c r="E262" s="106" t="s">
        <v>14</v>
      </c>
      <c r="F262" s="106" t="s">
        <v>10</v>
      </c>
      <c r="G262" s="106" t="s">
        <v>474</v>
      </c>
      <c r="H262" s="3">
        <v>58</v>
      </c>
      <c r="I262" s="3">
        <v>0</v>
      </c>
      <c r="J262" s="3">
        <v>25.2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  <c r="Q262" s="60">
        <v>11837.16</v>
      </c>
      <c r="R262" s="2">
        <v>10041.51538667233</v>
      </c>
      <c r="S262" s="12">
        <v>1795.6446133276695</v>
      </c>
      <c r="T262" s="2">
        <v>11414.617283726424</v>
      </c>
      <c r="U262" s="12">
        <v>422.54271627357593</v>
      </c>
      <c r="X262">
        <v>13574.335851935539</v>
      </c>
      <c r="Y262">
        <v>-222.23605193553885</v>
      </c>
    </row>
    <row r="263" spans="1:25" ht="15" customHeight="1" x14ac:dyDescent="0.25">
      <c r="A263" s="3">
        <v>20</v>
      </c>
      <c r="B263" s="106" t="s">
        <v>7</v>
      </c>
      <c r="C263" s="106" t="s">
        <v>475</v>
      </c>
      <c r="D263" s="3">
        <v>1</v>
      </c>
      <c r="E263" s="106" t="s">
        <v>9</v>
      </c>
      <c r="F263" s="106" t="s">
        <v>15</v>
      </c>
      <c r="G263" s="106" t="s">
        <v>476</v>
      </c>
      <c r="H263" s="3">
        <v>20</v>
      </c>
      <c r="I263" s="3">
        <v>0</v>
      </c>
      <c r="J263" s="3">
        <v>26.84</v>
      </c>
      <c r="K263" s="3">
        <v>1</v>
      </c>
      <c r="L263" s="3">
        <v>1</v>
      </c>
      <c r="M263" s="3">
        <v>0</v>
      </c>
      <c r="N263" s="3">
        <v>1</v>
      </c>
      <c r="O263" s="3">
        <v>0</v>
      </c>
      <c r="P263" s="3">
        <v>0</v>
      </c>
      <c r="Q263" s="60">
        <v>17085.267599999999</v>
      </c>
      <c r="R263" s="2">
        <v>26149.009795040438</v>
      </c>
      <c r="S263" s="12">
        <v>-9063.7421950404387</v>
      </c>
      <c r="T263" s="2">
        <v>26567.816395806469</v>
      </c>
      <c r="U263" s="12">
        <v>-9482.5487958064696</v>
      </c>
      <c r="X263">
        <v>13015.758848854188</v>
      </c>
      <c r="Y263">
        <v>201.33565114581143</v>
      </c>
    </row>
    <row r="264" spans="1:25" ht="15" customHeight="1" x14ac:dyDescent="0.25">
      <c r="A264" s="3">
        <v>52</v>
      </c>
      <c r="B264" s="106" t="s">
        <v>12</v>
      </c>
      <c r="C264" s="106" t="s">
        <v>477</v>
      </c>
      <c r="D264" s="3">
        <v>3</v>
      </c>
      <c r="E264" s="106" t="s">
        <v>9</v>
      </c>
      <c r="F264" s="106" t="s">
        <v>31</v>
      </c>
      <c r="G264" s="106" t="s">
        <v>478</v>
      </c>
      <c r="H264" s="3">
        <v>52</v>
      </c>
      <c r="I264" s="3">
        <v>1</v>
      </c>
      <c r="J264" s="3">
        <v>24.32</v>
      </c>
      <c r="K264" s="3">
        <v>3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60">
        <v>24869.836800000001</v>
      </c>
      <c r="R264" s="2">
        <v>35758.157725196266</v>
      </c>
      <c r="S264" s="12">
        <v>-10888.320925196265</v>
      </c>
      <c r="T264" s="2">
        <v>34033.795982555632</v>
      </c>
      <c r="U264" s="12">
        <v>-9163.9591825556308</v>
      </c>
      <c r="X264">
        <v>13958.385658568091</v>
      </c>
      <c r="Y264">
        <v>23.464691431909159</v>
      </c>
    </row>
    <row r="265" spans="1:25" ht="15" customHeight="1" x14ac:dyDescent="0.25">
      <c r="A265" s="3">
        <v>19</v>
      </c>
      <c r="B265" s="106" t="s">
        <v>12</v>
      </c>
      <c r="C265" s="106" t="s">
        <v>125</v>
      </c>
      <c r="D265" s="3">
        <v>0</v>
      </c>
      <c r="E265" s="106" t="s">
        <v>9</v>
      </c>
      <c r="F265" s="106" t="s">
        <v>20</v>
      </c>
      <c r="G265" s="106" t="s">
        <v>479</v>
      </c>
      <c r="H265" s="3">
        <v>19</v>
      </c>
      <c r="I265" s="3">
        <v>1</v>
      </c>
      <c r="J265" s="3">
        <v>36.954999999999998</v>
      </c>
      <c r="K265" s="3">
        <v>0</v>
      </c>
      <c r="L265" s="3">
        <v>1</v>
      </c>
      <c r="M265" s="3">
        <v>0</v>
      </c>
      <c r="N265" s="3">
        <v>0</v>
      </c>
      <c r="O265" s="3">
        <v>1</v>
      </c>
      <c r="P265" s="3">
        <v>0</v>
      </c>
      <c r="Q265" s="60">
        <v>36219.405449999998</v>
      </c>
      <c r="R265" s="2">
        <v>29355.68968427139</v>
      </c>
      <c r="S265" s="12">
        <v>6863.7157657286079</v>
      </c>
      <c r="T265" s="2">
        <v>29661.674373000351</v>
      </c>
      <c r="U265" s="12">
        <v>6557.7310769996475</v>
      </c>
      <c r="X265">
        <v>13026.356783706095</v>
      </c>
      <c r="Y265">
        <v>-2049.1504837060947</v>
      </c>
    </row>
    <row r="266" spans="1:25" ht="15" customHeight="1" x14ac:dyDescent="0.25">
      <c r="A266" s="3">
        <v>53</v>
      </c>
      <c r="B266" s="106" t="s">
        <v>7</v>
      </c>
      <c r="C266" s="106" t="s">
        <v>420</v>
      </c>
      <c r="D266" s="3">
        <v>3</v>
      </c>
      <c r="E266" s="106" t="s">
        <v>14</v>
      </c>
      <c r="F266" s="106" t="s">
        <v>15</v>
      </c>
      <c r="G266" s="106" t="s">
        <v>480</v>
      </c>
      <c r="H266" s="3">
        <v>53</v>
      </c>
      <c r="I266" s="3">
        <v>0</v>
      </c>
      <c r="J266" s="3">
        <v>38.06</v>
      </c>
      <c r="K266" s="3">
        <v>3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60">
        <v>20462.997660000001</v>
      </c>
      <c r="R266" s="2">
        <v>15480.788211240335</v>
      </c>
      <c r="S266" s="12">
        <v>4982.209448759666</v>
      </c>
      <c r="T266" s="2">
        <v>14380.809848640918</v>
      </c>
      <c r="U266" s="12">
        <v>6082.1878113590828</v>
      </c>
      <c r="X266">
        <v>8317.1408560477612</v>
      </c>
      <c r="Y266">
        <v>-2132.8414560477613</v>
      </c>
    </row>
    <row r="267" spans="1:25" ht="15" customHeight="1" x14ac:dyDescent="0.25">
      <c r="A267" s="3">
        <v>46</v>
      </c>
      <c r="B267" s="106" t="s">
        <v>12</v>
      </c>
      <c r="C267" s="106" t="s">
        <v>481</v>
      </c>
      <c r="D267" s="3">
        <v>3</v>
      </c>
      <c r="E267" s="106" t="s">
        <v>9</v>
      </c>
      <c r="F267" s="106" t="s">
        <v>15</v>
      </c>
      <c r="G267" s="106" t="s">
        <v>482</v>
      </c>
      <c r="H267" s="3">
        <v>46</v>
      </c>
      <c r="I267" s="3">
        <v>1</v>
      </c>
      <c r="J267" s="3">
        <v>42.35</v>
      </c>
      <c r="K267" s="3">
        <v>3</v>
      </c>
      <c r="L267" s="3">
        <v>1</v>
      </c>
      <c r="M267" s="3">
        <v>0</v>
      </c>
      <c r="N267" s="3">
        <v>1</v>
      </c>
      <c r="O267" s="3">
        <v>0</v>
      </c>
      <c r="P267" s="3">
        <v>0</v>
      </c>
      <c r="Q267" s="60">
        <v>46151.124499999998</v>
      </c>
      <c r="R267" s="2">
        <v>39417.436677244761</v>
      </c>
      <c r="S267" s="12">
        <v>6733.687822755237</v>
      </c>
      <c r="T267" s="2">
        <v>38454.503657035297</v>
      </c>
      <c r="U267" s="12">
        <v>7696.6208429647013</v>
      </c>
      <c r="X267">
        <v>7544.7721968154501</v>
      </c>
      <c r="Y267">
        <v>-2654.7726968154502</v>
      </c>
    </row>
    <row r="268" spans="1:25" ht="15" customHeight="1" x14ac:dyDescent="0.25">
      <c r="A268" s="3">
        <v>40</v>
      </c>
      <c r="B268" s="106" t="s">
        <v>12</v>
      </c>
      <c r="C268" s="106" t="s">
        <v>483</v>
      </c>
      <c r="D268" s="3">
        <v>1</v>
      </c>
      <c r="E268" s="106" t="s">
        <v>9</v>
      </c>
      <c r="F268" s="106" t="s">
        <v>15</v>
      </c>
      <c r="G268" s="106" t="s">
        <v>484</v>
      </c>
      <c r="H268" s="3">
        <v>40</v>
      </c>
      <c r="I268" s="3">
        <v>1</v>
      </c>
      <c r="J268" s="3">
        <v>19.8</v>
      </c>
      <c r="K268" s="3">
        <v>1</v>
      </c>
      <c r="L268" s="3">
        <v>1</v>
      </c>
      <c r="M268" s="3">
        <v>0</v>
      </c>
      <c r="N268" s="3">
        <v>1</v>
      </c>
      <c r="O268" s="3">
        <v>0</v>
      </c>
      <c r="P268" s="3">
        <v>0</v>
      </c>
      <c r="Q268" s="60">
        <v>17179.522000000001</v>
      </c>
      <c r="R268" s="2">
        <v>28580.257887189662</v>
      </c>
      <c r="S268" s="12">
        <v>-11400.735887189661</v>
      </c>
      <c r="T268" s="2">
        <v>29422.322844483064</v>
      </c>
      <c r="U268" s="12">
        <v>-12242.800844483063</v>
      </c>
      <c r="X268">
        <v>10184.588698203312</v>
      </c>
      <c r="Y268">
        <v>-1850.1311482033125</v>
      </c>
    </row>
    <row r="269" spans="1:25" ht="15" customHeight="1" x14ac:dyDescent="0.25">
      <c r="A269" s="3">
        <v>59</v>
      </c>
      <c r="B269" s="106" t="s">
        <v>7</v>
      </c>
      <c r="C269" s="106" t="s">
        <v>485</v>
      </c>
      <c r="D269" s="3">
        <v>3</v>
      </c>
      <c r="E269" s="106" t="s">
        <v>14</v>
      </c>
      <c r="F269" s="106" t="s">
        <v>31</v>
      </c>
      <c r="G269" s="106" t="s">
        <v>486</v>
      </c>
      <c r="H269" s="3">
        <v>59</v>
      </c>
      <c r="I269" s="3">
        <v>0</v>
      </c>
      <c r="J269" s="3">
        <v>32.395000000000003</v>
      </c>
      <c r="K269" s="3">
        <v>3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60">
        <v>14590.63205</v>
      </c>
      <c r="R269" s="2">
        <v>16201.234178430539</v>
      </c>
      <c r="S269" s="12">
        <v>-1610.6021284305389</v>
      </c>
      <c r="T269" s="2">
        <v>14059.288131335952</v>
      </c>
      <c r="U269" s="12">
        <v>531.34391866404803</v>
      </c>
      <c r="X269">
        <v>7561.3941815161315</v>
      </c>
      <c r="Y269">
        <v>-2083.3573815161317</v>
      </c>
    </row>
    <row r="270" spans="1:25" ht="15" customHeight="1" x14ac:dyDescent="0.25">
      <c r="A270" s="3">
        <v>45</v>
      </c>
      <c r="B270" s="106" t="s">
        <v>12</v>
      </c>
      <c r="C270" s="106" t="s">
        <v>487</v>
      </c>
      <c r="D270" s="3">
        <v>1</v>
      </c>
      <c r="E270" s="106" t="s">
        <v>14</v>
      </c>
      <c r="F270" s="106" t="s">
        <v>10</v>
      </c>
      <c r="G270" s="106" t="s">
        <v>488</v>
      </c>
      <c r="H270" s="3">
        <v>45</v>
      </c>
      <c r="I270" s="3">
        <v>1</v>
      </c>
      <c r="J270" s="3">
        <v>30.2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60">
        <v>7441.0529999999999</v>
      </c>
      <c r="R270" s="2">
        <v>8845.4571618152677</v>
      </c>
      <c r="S270" s="12">
        <v>-1404.4041618152678</v>
      </c>
      <c r="T270" s="2">
        <v>9699.7505543464085</v>
      </c>
      <c r="U270" s="12">
        <v>-2258.6975543464087</v>
      </c>
      <c r="X270">
        <v>2533.0692430871768</v>
      </c>
      <c r="Y270">
        <v>-897.3355930871769</v>
      </c>
    </row>
    <row r="271" spans="1:25" ht="15" customHeight="1" x14ac:dyDescent="0.25">
      <c r="A271" s="3">
        <v>49</v>
      </c>
      <c r="B271" s="106" t="s">
        <v>12</v>
      </c>
      <c r="C271" s="106" t="s">
        <v>33</v>
      </c>
      <c r="D271" s="3">
        <v>1</v>
      </c>
      <c r="E271" s="106" t="s">
        <v>14</v>
      </c>
      <c r="F271" s="106" t="s">
        <v>31</v>
      </c>
      <c r="G271" s="106" t="s">
        <v>489</v>
      </c>
      <c r="H271" s="3">
        <v>49</v>
      </c>
      <c r="I271" s="3">
        <v>1</v>
      </c>
      <c r="J271" s="3">
        <v>25.84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60">
        <v>9282.4806000000008</v>
      </c>
      <c r="R271" s="2">
        <v>9743.137702359365</v>
      </c>
      <c r="S271" s="12">
        <v>-460.65710235936422</v>
      </c>
      <c r="T271" s="2">
        <v>9292.018852122188</v>
      </c>
      <c r="U271" s="12">
        <v>-9.5382521221872594</v>
      </c>
      <c r="X271">
        <v>12165.249738445204</v>
      </c>
      <c r="Y271">
        <v>-334.64253844520317</v>
      </c>
    </row>
    <row r="272" spans="1:25" ht="15" customHeight="1" x14ac:dyDescent="0.25">
      <c r="A272" s="3">
        <v>18</v>
      </c>
      <c r="B272" s="106" t="s">
        <v>12</v>
      </c>
      <c r="C272" s="106" t="s">
        <v>490</v>
      </c>
      <c r="D272" s="3">
        <v>1</v>
      </c>
      <c r="E272" s="106" t="s">
        <v>14</v>
      </c>
      <c r="F272" s="106" t="s">
        <v>15</v>
      </c>
      <c r="G272" s="106" t="s">
        <v>491</v>
      </c>
      <c r="H272" s="3">
        <v>18</v>
      </c>
      <c r="I272" s="3">
        <v>1</v>
      </c>
      <c r="J272" s="3">
        <v>29.37</v>
      </c>
      <c r="K272" s="3">
        <v>1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60">
        <v>1719.4363000000001</v>
      </c>
      <c r="R272" s="2">
        <v>1796.4249239286821</v>
      </c>
      <c r="S272" s="12">
        <v>-76.988623928682046</v>
      </c>
      <c r="T272" s="2">
        <v>2420.2883462922564</v>
      </c>
      <c r="U272" s="12">
        <v>-700.85204629225632</v>
      </c>
      <c r="X272">
        <v>10420.608420190692</v>
      </c>
      <c r="Y272">
        <v>-1488.5244201906917</v>
      </c>
    </row>
    <row r="273" spans="1:25" ht="15" customHeight="1" x14ac:dyDescent="0.25">
      <c r="A273" s="3">
        <v>50</v>
      </c>
      <c r="B273" s="106" t="s">
        <v>12</v>
      </c>
      <c r="C273" s="106" t="s">
        <v>492</v>
      </c>
      <c r="D273" s="3">
        <v>2</v>
      </c>
      <c r="E273" s="106" t="s">
        <v>9</v>
      </c>
      <c r="F273" s="106" t="s">
        <v>10</v>
      </c>
      <c r="G273" s="106" t="s">
        <v>493</v>
      </c>
      <c r="H273" s="3">
        <v>50</v>
      </c>
      <c r="I273" s="3">
        <v>1</v>
      </c>
      <c r="J273" s="3">
        <v>34.200000000000003</v>
      </c>
      <c r="K273" s="3">
        <v>2</v>
      </c>
      <c r="L273" s="3">
        <v>1</v>
      </c>
      <c r="M273" s="3">
        <v>1</v>
      </c>
      <c r="N273" s="3">
        <v>0</v>
      </c>
      <c r="O273" s="3">
        <v>0</v>
      </c>
      <c r="P273" s="3">
        <v>0</v>
      </c>
      <c r="Q273" s="60">
        <v>42856.838000000003</v>
      </c>
      <c r="R273" s="2">
        <v>36684.742241892855</v>
      </c>
      <c r="S273" s="12">
        <v>6172.0957581071489</v>
      </c>
      <c r="T273" s="2">
        <v>36790.329190743782</v>
      </c>
      <c r="U273" s="12">
        <v>6066.5088092562219</v>
      </c>
      <c r="X273">
        <v>5344.3852090617602</v>
      </c>
      <c r="Y273">
        <v>-1790.1822090617602</v>
      </c>
    </row>
    <row r="274" spans="1:25" ht="15" customHeight="1" x14ac:dyDescent="0.25">
      <c r="A274" s="3">
        <v>41</v>
      </c>
      <c r="B274" s="106" t="s">
        <v>12</v>
      </c>
      <c r="C274" s="106" t="s">
        <v>103</v>
      </c>
      <c r="D274" s="3">
        <v>2</v>
      </c>
      <c r="E274" s="106" t="s">
        <v>14</v>
      </c>
      <c r="F274" s="106" t="s">
        <v>20</v>
      </c>
      <c r="G274" s="106" t="s">
        <v>494</v>
      </c>
      <c r="H274" s="3">
        <v>41</v>
      </c>
      <c r="I274" s="3">
        <v>1</v>
      </c>
      <c r="J274" s="3">
        <v>37.049999999999997</v>
      </c>
      <c r="K274" s="3">
        <v>2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60">
        <v>7265.7025000000003</v>
      </c>
      <c r="R274" s="2">
        <v>11900.136652785666</v>
      </c>
      <c r="S274" s="12">
        <v>-4634.4341527856659</v>
      </c>
      <c r="T274" s="2">
        <v>10932.95520710561</v>
      </c>
      <c r="U274" s="12">
        <v>-3667.2527071056093</v>
      </c>
      <c r="X274">
        <v>6255.2604072505428</v>
      </c>
      <c r="Y274">
        <v>6149.6186927494573</v>
      </c>
    </row>
    <row r="275" spans="1:25" ht="15" customHeight="1" x14ac:dyDescent="0.25">
      <c r="A275" s="3">
        <v>50</v>
      </c>
      <c r="B275" s="106" t="s">
        <v>12</v>
      </c>
      <c r="C275" s="106" t="s">
        <v>495</v>
      </c>
      <c r="D275" s="3">
        <v>1</v>
      </c>
      <c r="E275" s="106" t="s">
        <v>14</v>
      </c>
      <c r="F275" s="106" t="s">
        <v>31</v>
      </c>
      <c r="G275" s="106" t="s">
        <v>496</v>
      </c>
      <c r="H275" s="3">
        <v>50</v>
      </c>
      <c r="I275" s="3">
        <v>1</v>
      </c>
      <c r="J275" s="3">
        <v>27.454999999999998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60">
        <v>9617.6624499999998</v>
      </c>
      <c r="R275" s="2">
        <v>10573.977880386625</v>
      </c>
      <c r="S275" s="12">
        <v>-956.31543038662494</v>
      </c>
      <c r="T275" s="2">
        <v>10086.834653954533</v>
      </c>
      <c r="U275" s="12">
        <v>-469.17220395453296</v>
      </c>
      <c r="X275">
        <v>2475.8518928120329</v>
      </c>
      <c r="Y275">
        <v>11657.185857187967</v>
      </c>
    </row>
    <row r="276" spans="1:25" ht="15" customHeight="1" x14ac:dyDescent="0.25">
      <c r="A276" s="3">
        <v>25</v>
      </c>
      <c r="B276" s="106" t="s">
        <v>12</v>
      </c>
      <c r="C276" s="106" t="s">
        <v>497</v>
      </c>
      <c r="D276" s="3">
        <v>0</v>
      </c>
      <c r="E276" s="106" t="s">
        <v>14</v>
      </c>
      <c r="F276" s="106" t="s">
        <v>20</v>
      </c>
      <c r="G276" s="106" t="s">
        <v>498</v>
      </c>
      <c r="H276" s="3">
        <v>25</v>
      </c>
      <c r="I276" s="3">
        <v>1</v>
      </c>
      <c r="J276" s="3">
        <v>27.55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60">
        <v>2523.1695</v>
      </c>
      <c r="R276" s="2">
        <v>3097.2950749181527</v>
      </c>
      <c r="S276" s="12">
        <v>-574.12557491815278</v>
      </c>
      <c r="T276" s="2">
        <v>3632.8614186481509</v>
      </c>
      <c r="U276" s="12">
        <v>-1109.6919186481509</v>
      </c>
      <c r="X276">
        <v>9435.404224797061</v>
      </c>
      <c r="Y276">
        <v>15167.644145202939</v>
      </c>
    </row>
    <row r="277" spans="1:25" ht="15" customHeight="1" x14ac:dyDescent="0.25">
      <c r="A277" s="3">
        <v>47</v>
      </c>
      <c r="B277" s="106" t="s">
        <v>7</v>
      </c>
      <c r="C277" s="106" t="s">
        <v>95</v>
      </c>
      <c r="D277" s="3">
        <v>2</v>
      </c>
      <c r="E277" s="106" t="s">
        <v>14</v>
      </c>
      <c r="F277" s="106" t="s">
        <v>31</v>
      </c>
      <c r="G277" s="106" t="s">
        <v>499</v>
      </c>
      <c r="H277" s="3">
        <v>47</v>
      </c>
      <c r="I277" s="3">
        <v>0</v>
      </c>
      <c r="J277" s="3">
        <v>26.6</v>
      </c>
      <c r="K277" s="3">
        <v>2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60">
        <v>9715.8410000000003</v>
      </c>
      <c r="R277" s="2">
        <v>10394.464035064861</v>
      </c>
      <c r="S277" s="12">
        <v>-678.62303506486023</v>
      </c>
      <c r="T277" s="2">
        <v>9025.133060760536</v>
      </c>
      <c r="U277" s="12">
        <v>690.70793923946439</v>
      </c>
      <c r="X277">
        <v>11664.990415739619</v>
      </c>
      <c r="Y277">
        <v>-2720.8753157396186</v>
      </c>
    </row>
    <row r="278" spans="1:25" ht="15" customHeight="1" x14ac:dyDescent="0.25">
      <c r="A278" s="3">
        <v>19</v>
      </c>
      <c r="B278" s="106" t="s">
        <v>12</v>
      </c>
      <c r="C278" s="106" t="s">
        <v>500</v>
      </c>
      <c r="D278" s="3">
        <v>2</v>
      </c>
      <c r="E278" s="106" t="s">
        <v>14</v>
      </c>
      <c r="F278" s="106" t="s">
        <v>20</v>
      </c>
      <c r="G278" s="106" t="s">
        <v>501</v>
      </c>
      <c r="H278" s="3">
        <v>19</v>
      </c>
      <c r="I278" s="3">
        <v>1</v>
      </c>
      <c r="J278" s="3">
        <v>20.614999999999998</v>
      </c>
      <c r="K278" s="3">
        <v>2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60">
        <v>2803.69785</v>
      </c>
      <c r="R278" s="2">
        <v>385.16647115264732</v>
      </c>
      <c r="S278" s="12">
        <v>2418.5313788473527</v>
      </c>
      <c r="T278" s="2">
        <v>-222.70890289858471</v>
      </c>
      <c r="U278" s="12">
        <v>3026.4067528985847</v>
      </c>
      <c r="X278">
        <v>11653.475984180439</v>
      </c>
      <c r="Y278">
        <v>-2033.1452841804385</v>
      </c>
    </row>
    <row r="279" spans="1:25" ht="15" customHeight="1" x14ac:dyDescent="0.25">
      <c r="A279" s="3">
        <v>22</v>
      </c>
      <c r="B279" s="106" t="s">
        <v>7</v>
      </c>
      <c r="C279" s="106" t="s">
        <v>502</v>
      </c>
      <c r="D279" s="3">
        <v>0</v>
      </c>
      <c r="E279" s="106" t="s">
        <v>14</v>
      </c>
      <c r="F279" s="106" t="s">
        <v>10</v>
      </c>
      <c r="G279" s="106" t="s">
        <v>503</v>
      </c>
      <c r="H279" s="3">
        <v>22</v>
      </c>
      <c r="I279" s="3">
        <v>0</v>
      </c>
      <c r="J279" s="3">
        <v>24.3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60">
        <v>2150.4690000000001</v>
      </c>
      <c r="R279" s="2">
        <v>405.87103003417064</v>
      </c>
      <c r="S279" s="12">
        <v>1744.5979699658294</v>
      </c>
      <c r="T279" s="2">
        <v>1777.180822831152</v>
      </c>
      <c r="U279" s="12">
        <v>373.28817716884805</v>
      </c>
      <c r="X279">
        <v>3823.9064655864158</v>
      </c>
      <c r="Y279">
        <v>-1986.6245655864159</v>
      </c>
    </row>
    <row r="280" spans="1:25" ht="15" customHeight="1" x14ac:dyDescent="0.25">
      <c r="A280" s="3">
        <v>59</v>
      </c>
      <c r="B280" s="106" t="s">
        <v>12</v>
      </c>
      <c r="C280" s="106" t="s">
        <v>504</v>
      </c>
      <c r="D280" s="3">
        <v>2</v>
      </c>
      <c r="E280" s="106" t="s">
        <v>14</v>
      </c>
      <c r="F280" s="106" t="s">
        <v>15</v>
      </c>
      <c r="G280" s="106" t="s">
        <v>505</v>
      </c>
      <c r="H280" s="3">
        <v>59</v>
      </c>
      <c r="I280" s="3">
        <v>1</v>
      </c>
      <c r="J280" s="3">
        <v>31.79</v>
      </c>
      <c r="K280" s="3">
        <v>2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60">
        <v>12928.7911</v>
      </c>
      <c r="R280" s="2">
        <v>13913.008010515508</v>
      </c>
      <c r="S280" s="12">
        <v>-984.21691051550806</v>
      </c>
      <c r="T280" s="2">
        <v>13858.721410422833</v>
      </c>
      <c r="U280" s="12">
        <v>-929.93031042283292</v>
      </c>
      <c r="X280">
        <v>2143.3155541447227</v>
      </c>
      <c r="Y280">
        <v>-535.80545414472272</v>
      </c>
    </row>
    <row r="281" spans="1:25" ht="15" customHeight="1" x14ac:dyDescent="0.25">
      <c r="A281" s="3">
        <v>51</v>
      </c>
      <c r="B281" s="106" t="s">
        <v>7</v>
      </c>
      <c r="C281" s="106" t="s">
        <v>506</v>
      </c>
      <c r="D281" s="3">
        <v>1</v>
      </c>
      <c r="E281" s="106" t="s">
        <v>14</v>
      </c>
      <c r="F281" s="106" t="s">
        <v>15</v>
      </c>
      <c r="G281" s="106" t="s">
        <v>507</v>
      </c>
      <c r="H281" s="3">
        <v>51</v>
      </c>
      <c r="I281" s="3">
        <v>0</v>
      </c>
      <c r="J281" s="3">
        <v>21.56</v>
      </c>
      <c r="K281" s="3">
        <v>1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60">
        <v>9855.1314000000002</v>
      </c>
      <c r="R281" s="2">
        <v>7821.7467433316424</v>
      </c>
      <c r="S281" s="12">
        <v>2033.3846566683578</v>
      </c>
      <c r="T281" s="2">
        <v>8391.9709945347931</v>
      </c>
      <c r="U281" s="12">
        <v>1463.1604054652071</v>
      </c>
      <c r="X281">
        <v>11316.29034072526</v>
      </c>
      <c r="Y281">
        <v>-1273.0413407252599</v>
      </c>
    </row>
    <row r="282" spans="1:25" ht="15" customHeight="1" x14ac:dyDescent="0.25">
      <c r="A282" s="3">
        <v>40</v>
      </c>
      <c r="B282" s="106" t="s">
        <v>7</v>
      </c>
      <c r="C282" s="106" t="s">
        <v>508</v>
      </c>
      <c r="D282" s="3">
        <v>1</v>
      </c>
      <c r="E282" s="106" t="s">
        <v>9</v>
      </c>
      <c r="F282" s="106" t="s">
        <v>31</v>
      </c>
      <c r="G282" s="106" t="s">
        <v>509</v>
      </c>
      <c r="H282" s="3">
        <v>40</v>
      </c>
      <c r="I282" s="3">
        <v>0</v>
      </c>
      <c r="J282" s="3">
        <v>28.12</v>
      </c>
      <c r="K282" s="3">
        <v>1</v>
      </c>
      <c r="L282" s="3">
        <v>1</v>
      </c>
      <c r="M282" s="3">
        <v>0</v>
      </c>
      <c r="N282" s="3">
        <v>0</v>
      </c>
      <c r="O282" s="3">
        <v>0</v>
      </c>
      <c r="P282" s="3">
        <v>1</v>
      </c>
      <c r="Q282" s="60">
        <v>22331.566800000001</v>
      </c>
      <c r="R282" s="2">
        <v>32952.622147869508</v>
      </c>
      <c r="S282" s="12">
        <v>-10621.055347869507</v>
      </c>
      <c r="T282" s="2">
        <v>32180.529651089899</v>
      </c>
      <c r="U282" s="12">
        <v>-9848.9628510898983</v>
      </c>
      <c r="X282">
        <v>7316.6141679503653</v>
      </c>
      <c r="Y282">
        <v>-2565.5441679503656</v>
      </c>
    </row>
    <row r="283" spans="1:25" ht="15" customHeight="1" x14ac:dyDescent="0.25">
      <c r="A283" s="3">
        <v>54</v>
      </c>
      <c r="B283" s="106" t="s">
        <v>12</v>
      </c>
      <c r="C283" s="106" t="s">
        <v>510</v>
      </c>
      <c r="D283" s="3">
        <v>3</v>
      </c>
      <c r="E283" s="106" t="s">
        <v>9</v>
      </c>
      <c r="F283" s="106" t="s">
        <v>31</v>
      </c>
      <c r="G283" s="106" t="s">
        <v>511</v>
      </c>
      <c r="H283" s="3">
        <v>54</v>
      </c>
      <c r="I283" s="3">
        <v>1</v>
      </c>
      <c r="J283" s="3">
        <v>40.564999999999998</v>
      </c>
      <c r="K283" s="3">
        <v>3</v>
      </c>
      <c r="L283" s="3">
        <v>1</v>
      </c>
      <c r="M283" s="3">
        <v>0</v>
      </c>
      <c r="N283" s="3">
        <v>0</v>
      </c>
      <c r="O283" s="3">
        <v>0</v>
      </c>
      <c r="P283" s="3">
        <v>1</v>
      </c>
      <c r="Q283" s="60">
        <v>48549.178350000002</v>
      </c>
      <c r="R283" s="2">
        <v>42029.795204088769</v>
      </c>
      <c r="S283" s="12">
        <v>6519.3831459112334</v>
      </c>
      <c r="T283" s="2">
        <v>39938.098450161182</v>
      </c>
      <c r="U283" s="12">
        <v>8611.07989983882</v>
      </c>
      <c r="X283">
        <v>3657.3558386062546</v>
      </c>
      <c r="Y283">
        <v>-1059.5768386062546</v>
      </c>
    </row>
    <row r="284" spans="1:25" ht="15" customHeight="1" x14ac:dyDescent="0.25">
      <c r="A284" s="3">
        <v>30</v>
      </c>
      <c r="B284" s="106" t="s">
        <v>12</v>
      </c>
      <c r="C284" s="106" t="s">
        <v>512</v>
      </c>
      <c r="D284" s="3">
        <v>1</v>
      </c>
      <c r="E284" s="106" t="s">
        <v>14</v>
      </c>
      <c r="F284" s="106" t="s">
        <v>31</v>
      </c>
      <c r="G284" s="106" t="s">
        <v>513</v>
      </c>
      <c r="H284" s="3">
        <v>30</v>
      </c>
      <c r="I284" s="3">
        <v>1</v>
      </c>
      <c r="J284" s="3">
        <v>27.645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60">
        <v>4237.12655</v>
      </c>
      <c r="R284" s="2">
        <v>5465.2424659041508</v>
      </c>
      <c r="S284" s="12">
        <v>-1228.1159159041508</v>
      </c>
      <c r="T284" s="2">
        <v>4961.4488032037989</v>
      </c>
      <c r="U284" s="12">
        <v>-724.32225320379894</v>
      </c>
      <c r="X284">
        <v>4211.5626017190079</v>
      </c>
      <c r="Y284">
        <v>-1031.052501719008</v>
      </c>
    </row>
    <row r="285" spans="1:25" ht="15" customHeight="1" x14ac:dyDescent="0.25">
      <c r="A285" s="3">
        <v>55</v>
      </c>
      <c r="B285" s="106" t="s">
        <v>7</v>
      </c>
      <c r="C285" s="106" t="s">
        <v>485</v>
      </c>
      <c r="D285" s="3">
        <v>1</v>
      </c>
      <c r="E285" s="106" t="s">
        <v>14</v>
      </c>
      <c r="F285" s="106" t="s">
        <v>31</v>
      </c>
      <c r="G285" s="106" t="s">
        <v>514</v>
      </c>
      <c r="H285" s="3">
        <v>55</v>
      </c>
      <c r="I285" s="3">
        <v>0</v>
      </c>
      <c r="J285" s="3">
        <v>32.395000000000003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60">
        <v>11879.10405</v>
      </c>
      <c r="R285" s="2">
        <v>13868.945242181004</v>
      </c>
      <c r="S285" s="12">
        <v>-1989.8411921810039</v>
      </c>
      <c r="T285" s="2">
        <v>13021.613382021016</v>
      </c>
      <c r="U285" s="12">
        <v>-1142.5093320210162</v>
      </c>
      <c r="X285">
        <v>10903.243062548381</v>
      </c>
      <c r="Y285">
        <v>-1124.895862548381</v>
      </c>
    </row>
    <row r="286" spans="1:25" ht="15" customHeight="1" x14ac:dyDescent="0.25">
      <c r="A286" s="3">
        <v>52</v>
      </c>
      <c r="B286" s="106" t="s">
        <v>7</v>
      </c>
      <c r="C286" s="106" t="s">
        <v>515</v>
      </c>
      <c r="D286" s="3">
        <v>0</v>
      </c>
      <c r="E286" s="106" t="s">
        <v>14</v>
      </c>
      <c r="F286" s="106" t="s">
        <v>10</v>
      </c>
      <c r="G286" s="106" t="s">
        <v>516</v>
      </c>
      <c r="H286" s="3">
        <v>52</v>
      </c>
      <c r="I286" s="3">
        <v>0</v>
      </c>
      <c r="J286" s="3">
        <v>31.2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60">
        <v>9625.92</v>
      </c>
      <c r="R286" s="2">
        <v>10613.925510005358</v>
      </c>
      <c r="S286" s="12">
        <v>-988.00551000535779</v>
      </c>
      <c r="T286" s="2">
        <v>11847.196606826257</v>
      </c>
      <c r="U286" s="12">
        <v>-2221.2766068262572</v>
      </c>
      <c r="X286">
        <v>14002.705622816182</v>
      </c>
      <c r="Y286">
        <v>-572.44062281618244</v>
      </c>
    </row>
    <row r="287" spans="1:25" ht="15" customHeight="1" x14ac:dyDescent="0.25">
      <c r="A287" s="3">
        <v>46</v>
      </c>
      <c r="B287" s="106" t="s">
        <v>12</v>
      </c>
      <c r="C287" s="106" t="s">
        <v>517</v>
      </c>
      <c r="D287" s="3">
        <v>1</v>
      </c>
      <c r="E287" s="106" t="s">
        <v>14</v>
      </c>
      <c r="F287" s="106" t="s">
        <v>15</v>
      </c>
      <c r="G287" s="106" t="s">
        <v>518</v>
      </c>
      <c r="H287" s="3">
        <v>46</v>
      </c>
      <c r="I287" s="3">
        <v>1</v>
      </c>
      <c r="J287" s="3">
        <v>26.62</v>
      </c>
      <c r="K287" s="3">
        <v>1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60">
        <v>7742.1098000000002</v>
      </c>
      <c r="R287" s="2">
        <v>8068.8132830647237</v>
      </c>
      <c r="S287" s="12">
        <v>-326.70348306472351</v>
      </c>
      <c r="T287" s="2">
        <v>8772.3446782553747</v>
      </c>
      <c r="U287" s="12">
        <v>-1030.2348782553745</v>
      </c>
      <c r="X287">
        <v>9642.3655608793306</v>
      </c>
      <c r="Y287">
        <v>-1625.3044108793301</v>
      </c>
    </row>
    <row r="288" spans="1:25" ht="15" customHeight="1" x14ac:dyDescent="0.25">
      <c r="A288" s="3">
        <v>46</v>
      </c>
      <c r="B288" s="106" t="s">
        <v>7</v>
      </c>
      <c r="C288" s="106" t="s">
        <v>519</v>
      </c>
      <c r="D288" s="3">
        <v>2</v>
      </c>
      <c r="E288" s="106" t="s">
        <v>14</v>
      </c>
      <c r="F288" s="106" t="s">
        <v>31</v>
      </c>
      <c r="G288" s="106" t="s">
        <v>520</v>
      </c>
      <c r="H288" s="3">
        <v>46</v>
      </c>
      <c r="I288" s="3">
        <v>0</v>
      </c>
      <c r="J288" s="3">
        <v>48.07</v>
      </c>
      <c r="K288" s="3">
        <v>2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60">
        <v>9432.9253000000008</v>
      </c>
      <c r="R288" s="2">
        <v>17740.409118713738</v>
      </c>
      <c r="S288" s="12">
        <v>-8307.4838187137375</v>
      </c>
      <c r="T288" s="2">
        <v>15883.346601538628</v>
      </c>
      <c r="U288" s="12">
        <v>-6450.4213015386267</v>
      </c>
      <c r="X288">
        <v>10287.641575071204</v>
      </c>
      <c r="Y288">
        <v>-2171.3727250712036</v>
      </c>
    </row>
    <row r="289" spans="1:25" ht="15" customHeight="1" x14ac:dyDescent="0.25">
      <c r="A289" s="3">
        <v>63</v>
      </c>
      <c r="B289" s="106" t="s">
        <v>7</v>
      </c>
      <c r="C289" s="106" t="s">
        <v>35</v>
      </c>
      <c r="D289" s="3">
        <v>0</v>
      </c>
      <c r="E289" s="106" t="s">
        <v>14</v>
      </c>
      <c r="F289" s="106" t="s">
        <v>20</v>
      </c>
      <c r="G289" s="106" t="s">
        <v>521</v>
      </c>
      <c r="H289" s="3">
        <v>63</v>
      </c>
      <c r="I289" s="3">
        <v>0</v>
      </c>
      <c r="J289" s="3">
        <v>26.22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60">
        <v>14256.192800000001</v>
      </c>
      <c r="R289" s="2">
        <v>12711.863377163778</v>
      </c>
      <c r="S289" s="12">
        <v>1544.3294228362229</v>
      </c>
      <c r="T289" s="2">
        <v>13049.856266372375</v>
      </c>
      <c r="U289" s="12">
        <v>1206.3365336276256</v>
      </c>
      <c r="X289">
        <v>4245.8952989867867</v>
      </c>
      <c r="Y289">
        <v>-764.02729898678672</v>
      </c>
    </row>
    <row r="290" spans="1:25" ht="15" customHeight="1" x14ac:dyDescent="0.25">
      <c r="A290" s="3">
        <v>59</v>
      </c>
      <c r="B290" s="106" t="s">
        <v>7</v>
      </c>
      <c r="C290" s="106" t="s">
        <v>522</v>
      </c>
      <c r="D290" s="3">
        <v>1</v>
      </c>
      <c r="E290" s="106" t="s">
        <v>9</v>
      </c>
      <c r="F290" s="106" t="s">
        <v>31</v>
      </c>
      <c r="G290" s="106" t="s">
        <v>523</v>
      </c>
      <c r="H290" s="3">
        <v>59</v>
      </c>
      <c r="I290" s="3">
        <v>0</v>
      </c>
      <c r="J290" s="3">
        <v>36.765000000000001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>
        <v>1</v>
      </c>
      <c r="Q290" s="60">
        <v>47896.79135</v>
      </c>
      <c r="R290" s="2">
        <v>40931.942811420915</v>
      </c>
      <c r="S290" s="12">
        <v>6964.8485385790846</v>
      </c>
      <c r="T290" s="2">
        <v>39975.433970325772</v>
      </c>
      <c r="U290" s="12">
        <v>7921.3573796742276</v>
      </c>
      <c r="X290">
        <v>13148.742769145865</v>
      </c>
      <c r="Y290">
        <v>266.29533085413459</v>
      </c>
    </row>
    <row r="291" spans="1:25" ht="15" customHeight="1" x14ac:dyDescent="0.25">
      <c r="A291" s="3">
        <v>52</v>
      </c>
      <c r="B291" s="106" t="s">
        <v>12</v>
      </c>
      <c r="C291" s="106" t="s">
        <v>391</v>
      </c>
      <c r="D291" s="3">
        <v>3</v>
      </c>
      <c r="E291" s="106" t="s">
        <v>14</v>
      </c>
      <c r="F291" s="106" t="s">
        <v>15</v>
      </c>
      <c r="G291" s="106" t="s">
        <v>524</v>
      </c>
      <c r="H291" s="3">
        <v>52</v>
      </c>
      <c r="I291" s="3">
        <v>1</v>
      </c>
      <c r="J291" s="3">
        <v>26.4</v>
      </c>
      <c r="K291" s="3">
        <v>3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60">
        <v>25992.821039999999</v>
      </c>
      <c r="R291" s="2">
        <v>10840.780879341804</v>
      </c>
      <c r="S291" s="12">
        <v>15152.040160658195</v>
      </c>
      <c r="T291" s="2">
        <v>10255.923449168466</v>
      </c>
      <c r="U291" s="12">
        <v>15736.897590831533</v>
      </c>
      <c r="X291">
        <v>12147.187444463847</v>
      </c>
      <c r="Y291">
        <v>-117.90074446384642</v>
      </c>
    </row>
    <row r="292" spans="1:25" ht="15" customHeight="1" x14ac:dyDescent="0.25">
      <c r="A292" s="3">
        <v>28</v>
      </c>
      <c r="B292" s="106" t="s">
        <v>7</v>
      </c>
      <c r="C292" s="106" t="s">
        <v>525</v>
      </c>
      <c r="D292" s="3">
        <v>0</v>
      </c>
      <c r="E292" s="106" t="s">
        <v>14</v>
      </c>
      <c r="F292" s="106" t="s">
        <v>10</v>
      </c>
      <c r="G292" s="106" t="s">
        <v>526</v>
      </c>
      <c r="H292" s="3">
        <v>28</v>
      </c>
      <c r="I292" s="3">
        <v>0</v>
      </c>
      <c r="J292" s="3">
        <v>33.4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60">
        <v>3172.018</v>
      </c>
      <c r="R292" s="2">
        <v>5181.9320980076054</v>
      </c>
      <c r="S292" s="12">
        <v>-2009.9140980076054</v>
      </c>
      <c r="T292" s="2">
        <v>6350.4816415297864</v>
      </c>
      <c r="U292" s="12">
        <v>-3178.4636415297864</v>
      </c>
      <c r="X292">
        <v>9157.746161947387</v>
      </c>
      <c r="Y292">
        <v>-1518.3287119473871</v>
      </c>
    </row>
    <row r="293" spans="1:25" ht="15" customHeight="1" x14ac:dyDescent="0.25">
      <c r="A293" s="3">
        <v>29</v>
      </c>
      <c r="B293" s="106" t="s">
        <v>12</v>
      </c>
      <c r="C293" s="106" t="s">
        <v>321</v>
      </c>
      <c r="D293" s="3">
        <v>1</v>
      </c>
      <c r="E293" s="106" t="s">
        <v>14</v>
      </c>
      <c r="F293" s="106" t="s">
        <v>31</v>
      </c>
      <c r="G293" s="106" t="s">
        <v>527</v>
      </c>
      <c r="H293" s="3">
        <v>29</v>
      </c>
      <c r="I293" s="3">
        <v>1</v>
      </c>
      <c r="J293" s="3">
        <v>29.64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60">
        <v>20277.807509999999</v>
      </c>
      <c r="R293" s="2">
        <v>5913.0765263283047</v>
      </c>
      <c r="S293" s="12">
        <v>14364.730983671694</v>
      </c>
      <c r="T293" s="2">
        <v>5363.4030220265849</v>
      </c>
      <c r="U293" s="12">
        <v>14914.404487973414</v>
      </c>
      <c r="X293">
        <v>2893.3528734284691</v>
      </c>
      <c r="Y293">
        <v>-1501.8241734284691</v>
      </c>
    </row>
    <row r="294" spans="1:25" ht="15" customHeight="1" x14ac:dyDescent="0.25">
      <c r="A294" s="3">
        <v>25</v>
      </c>
      <c r="B294" s="106" t="s">
        <v>12</v>
      </c>
      <c r="C294" s="106" t="s">
        <v>528</v>
      </c>
      <c r="D294" s="3">
        <v>2</v>
      </c>
      <c r="E294" s="106" t="s">
        <v>9</v>
      </c>
      <c r="F294" s="106" t="s">
        <v>15</v>
      </c>
      <c r="G294" s="106" t="s">
        <v>529</v>
      </c>
      <c r="H294" s="3">
        <v>25</v>
      </c>
      <c r="I294" s="3">
        <v>1</v>
      </c>
      <c r="J294" s="3">
        <v>45.54</v>
      </c>
      <c r="K294" s="3">
        <v>2</v>
      </c>
      <c r="L294" s="3">
        <v>1</v>
      </c>
      <c r="M294" s="3">
        <v>0</v>
      </c>
      <c r="N294" s="3">
        <v>1</v>
      </c>
      <c r="O294" s="3">
        <v>0</v>
      </c>
      <c r="P294" s="3">
        <v>0</v>
      </c>
      <c r="Q294" s="60">
        <v>42112.2356</v>
      </c>
      <c r="R294" s="2">
        <v>34463.968668026333</v>
      </c>
      <c r="S294" s="12">
        <v>7648.2669319736669</v>
      </c>
      <c r="T294" s="2">
        <v>34064.244842491949</v>
      </c>
      <c r="U294" s="12">
        <v>8047.9907575080506</v>
      </c>
      <c r="X294">
        <v>16007.622501578358</v>
      </c>
      <c r="Y294">
        <v>448.08534842164045</v>
      </c>
    </row>
    <row r="295" spans="1:25" ht="15" customHeight="1" x14ac:dyDescent="0.25">
      <c r="A295" s="3">
        <v>22</v>
      </c>
      <c r="B295" s="106" t="s">
        <v>7</v>
      </c>
      <c r="C295" s="106" t="s">
        <v>530</v>
      </c>
      <c r="D295" s="3">
        <v>0</v>
      </c>
      <c r="E295" s="106" t="s">
        <v>14</v>
      </c>
      <c r="F295" s="106" t="s">
        <v>15</v>
      </c>
      <c r="G295" s="106" t="s">
        <v>531</v>
      </c>
      <c r="H295" s="3">
        <v>22</v>
      </c>
      <c r="I295" s="3">
        <v>0</v>
      </c>
      <c r="J295" s="3">
        <v>28.82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60">
        <v>2156.7518</v>
      </c>
      <c r="R295" s="2">
        <v>2239.47290859029</v>
      </c>
      <c r="S295" s="12">
        <v>-82.721108590289987</v>
      </c>
      <c r="T295" s="2">
        <v>3275.6297129589047</v>
      </c>
      <c r="U295" s="12">
        <v>-1118.8779129589047</v>
      </c>
      <c r="X295">
        <v>14241.66961419469</v>
      </c>
      <c r="Y295">
        <v>12759.31511580531</v>
      </c>
    </row>
    <row r="296" spans="1:25" ht="15" customHeight="1" x14ac:dyDescent="0.25">
      <c r="A296" s="3">
        <v>25</v>
      </c>
      <c r="B296" s="106" t="s">
        <v>12</v>
      </c>
      <c r="C296" s="106" t="s">
        <v>446</v>
      </c>
      <c r="D296" s="3">
        <v>3</v>
      </c>
      <c r="E296" s="106" t="s">
        <v>14</v>
      </c>
      <c r="F296" s="106" t="s">
        <v>10</v>
      </c>
      <c r="G296" s="106" t="s">
        <v>532</v>
      </c>
      <c r="H296" s="3">
        <v>25</v>
      </c>
      <c r="I296" s="3">
        <v>1</v>
      </c>
      <c r="J296" s="3">
        <v>26.8</v>
      </c>
      <c r="K296" s="3">
        <v>3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60">
        <v>3906.127</v>
      </c>
      <c r="R296" s="2">
        <v>3762.2137012116755</v>
      </c>
      <c r="S296" s="12">
        <v>143.91329878832448</v>
      </c>
      <c r="T296" s="2">
        <v>3384.2249877641216</v>
      </c>
      <c r="U296" s="12">
        <v>521.90201223587837</v>
      </c>
      <c r="X296">
        <v>11840.341780659517</v>
      </c>
      <c r="Y296">
        <v>8941.1471393404827</v>
      </c>
    </row>
    <row r="297" spans="1:25" ht="15" customHeight="1" x14ac:dyDescent="0.25">
      <c r="A297" s="3">
        <v>18</v>
      </c>
      <c r="B297" s="106" t="s">
        <v>12</v>
      </c>
      <c r="C297" s="106" t="s">
        <v>533</v>
      </c>
      <c r="D297" s="3">
        <v>0</v>
      </c>
      <c r="E297" s="106" t="s">
        <v>14</v>
      </c>
      <c r="F297" s="106" t="s">
        <v>31</v>
      </c>
      <c r="G297" s="106" t="s">
        <v>534</v>
      </c>
      <c r="H297" s="3">
        <v>18</v>
      </c>
      <c r="I297" s="3">
        <v>1</v>
      </c>
      <c r="J297" s="3">
        <v>22.99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60">
        <v>1704.5681</v>
      </c>
      <c r="R297" s="2">
        <v>62.264187312604008</v>
      </c>
      <c r="S297" s="12">
        <v>1642.303912687396</v>
      </c>
      <c r="T297" s="2">
        <v>305.22110757210885</v>
      </c>
      <c r="U297" s="12">
        <v>1399.3469924278911</v>
      </c>
      <c r="X297">
        <v>8200.6954579858066</v>
      </c>
      <c r="Y297">
        <v>-2353.7778579858068</v>
      </c>
    </row>
    <row r="298" spans="1:25" ht="15" customHeight="1" x14ac:dyDescent="0.25">
      <c r="A298" s="3">
        <v>19</v>
      </c>
      <c r="B298" s="106" t="s">
        <v>12</v>
      </c>
      <c r="C298" s="106" t="s">
        <v>535</v>
      </c>
      <c r="D298" s="3">
        <v>0</v>
      </c>
      <c r="E298" s="106" t="s">
        <v>9</v>
      </c>
      <c r="F298" s="106" t="s">
        <v>10</v>
      </c>
      <c r="G298" s="106" t="s">
        <v>536</v>
      </c>
      <c r="H298" s="3">
        <v>19</v>
      </c>
      <c r="I298" s="3">
        <v>1</v>
      </c>
      <c r="J298" s="3">
        <v>27.7</v>
      </c>
      <c r="K298" s="3">
        <v>0</v>
      </c>
      <c r="L298" s="3">
        <v>1</v>
      </c>
      <c r="M298" s="3">
        <v>1</v>
      </c>
      <c r="N298" s="3">
        <v>0</v>
      </c>
      <c r="O298" s="3">
        <v>0</v>
      </c>
      <c r="P298" s="3">
        <v>0</v>
      </c>
      <c r="Q298" s="60">
        <v>16297.846</v>
      </c>
      <c r="R298" s="2">
        <v>25062.485290524957</v>
      </c>
      <c r="S298" s="12">
        <v>-8764.6392905249577</v>
      </c>
      <c r="T298" s="2">
        <v>26593.500815891421</v>
      </c>
      <c r="U298" s="12">
        <v>-10295.654815891421</v>
      </c>
      <c r="X298">
        <v>10099.793717665085</v>
      </c>
      <c r="Y298">
        <v>-1797.258067665085</v>
      </c>
    </row>
    <row r="299" spans="1:25" ht="15" customHeight="1" x14ac:dyDescent="0.25">
      <c r="A299" s="3">
        <v>47</v>
      </c>
      <c r="B299" s="106" t="s">
        <v>12</v>
      </c>
      <c r="C299" s="106" t="s">
        <v>537</v>
      </c>
      <c r="D299" s="3">
        <v>1</v>
      </c>
      <c r="E299" s="106" t="s">
        <v>9</v>
      </c>
      <c r="F299" s="106" t="s">
        <v>15</v>
      </c>
      <c r="G299" s="106" t="s">
        <v>538</v>
      </c>
      <c r="H299" s="3">
        <v>47</v>
      </c>
      <c r="I299" s="3">
        <v>1</v>
      </c>
      <c r="J299" s="3">
        <v>25.41</v>
      </c>
      <c r="K299" s="3">
        <v>1</v>
      </c>
      <c r="L299" s="3">
        <v>1</v>
      </c>
      <c r="M299" s="3">
        <v>0</v>
      </c>
      <c r="N299" s="3">
        <v>1</v>
      </c>
      <c r="O299" s="3">
        <v>0</v>
      </c>
      <c r="P299" s="3">
        <v>0</v>
      </c>
      <c r="Q299" s="60">
        <v>21978.676899999999</v>
      </c>
      <c r="R299" s="2">
        <v>32378.950826460594</v>
      </c>
      <c r="S299" s="12">
        <v>-10400.273926460595</v>
      </c>
      <c r="T299" s="2">
        <v>33098.054158796745</v>
      </c>
      <c r="U299" s="12">
        <v>-11119.377258796747</v>
      </c>
      <c r="X299">
        <v>2657.8892009688748</v>
      </c>
      <c r="Y299">
        <v>-1396.0302009688749</v>
      </c>
    </row>
    <row r="300" spans="1:25" ht="15" customHeight="1" x14ac:dyDescent="0.25">
      <c r="A300" s="3">
        <v>31</v>
      </c>
      <c r="B300" s="106" t="s">
        <v>12</v>
      </c>
      <c r="C300" s="106" t="s">
        <v>539</v>
      </c>
      <c r="D300" s="3">
        <v>3</v>
      </c>
      <c r="E300" s="106" t="s">
        <v>9</v>
      </c>
      <c r="F300" s="106" t="s">
        <v>20</v>
      </c>
      <c r="G300" s="106" t="s">
        <v>540</v>
      </c>
      <c r="H300" s="3">
        <v>31</v>
      </c>
      <c r="I300" s="3">
        <v>1</v>
      </c>
      <c r="J300" s="3">
        <v>34.39</v>
      </c>
      <c r="K300" s="3">
        <v>3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60">
        <v>38746.355100000001</v>
      </c>
      <c r="R300" s="2">
        <v>33498.401610487352</v>
      </c>
      <c r="S300" s="12">
        <v>5247.953489512649</v>
      </c>
      <c r="T300" s="2">
        <v>31924.362027321782</v>
      </c>
      <c r="U300" s="12">
        <v>6821.9930726782186</v>
      </c>
      <c r="X300">
        <v>12722.792632003955</v>
      </c>
      <c r="Y300">
        <v>-866.38113200395492</v>
      </c>
    </row>
    <row r="301" spans="1:25" ht="15" customHeight="1" x14ac:dyDescent="0.25">
      <c r="A301" s="3">
        <v>48</v>
      </c>
      <c r="B301" s="106" t="s">
        <v>7</v>
      </c>
      <c r="C301" s="106" t="s">
        <v>22</v>
      </c>
      <c r="D301" s="3">
        <v>1</v>
      </c>
      <c r="E301" s="106" t="s">
        <v>14</v>
      </c>
      <c r="F301" s="106" t="s">
        <v>20</v>
      </c>
      <c r="G301" s="106" t="s">
        <v>541</v>
      </c>
      <c r="H301" s="3">
        <v>48</v>
      </c>
      <c r="I301" s="3">
        <v>0</v>
      </c>
      <c r="J301" s="3">
        <v>28.88</v>
      </c>
      <c r="K301" s="3">
        <v>1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60">
        <v>9249.4951999999994</v>
      </c>
      <c r="R301" s="2">
        <v>10420.559913275079</v>
      </c>
      <c r="S301" s="12">
        <v>-1171.0647132750801</v>
      </c>
      <c r="T301" s="2">
        <v>10040.406497976721</v>
      </c>
      <c r="U301" s="12">
        <v>-790.91129797672147</v>
      </c>
      <c r="X301">
        <v>11696.050633391174</v>
      </c>
      <c r="Y301">
        <v>18588.592306608829</v>
      </c>
    </row>
    <row r="302" spans="1:25" ht="15" customHeight="1" x14ac:dyDescent="0.25">
      <c r="A302" s="3">
        <v>36</v>
      </c>
      <c r="B302" s="106" t="s">
        <v>12</v>
      </c>
      <c r="C302" s="106" t="s">
        <v>497</v>
      </c>
      <c r="D302" s="3">
        <v>3</v>
      </c>
      <c r="E302" s="106" t="s">
        <v>14</v>
      </c>
      <c r="F302" s="106" t="s">
        <v>31</v>
      </c>
      <c r="G302" s="106" t="s">
        <v>542</v>
      </c>
      <c r="H302" s="3">
        <v>36</v>
      </c>
      <c r="I302" s="3">
        <v>1</v>
      </c>
      <c r="J302" s="3">
        <v>27.55</v>
      </c>
      <c r="K302" s="3">
        <v>3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60">
        <v>6746.7425000000003</v>
      </c>
      <c r="R302" s="2">
        <v>8281.4854859503266</v>
      </c>
      <c r="S302" s="12">
        <v>-1534.7429859503263</v>
      </c>
      <c r="T302" s="2">
        <v>6486.4669792642289</v>
      </c>
      <c r="U302" s="12">
        <v>260.27552073577135</v>
      </c>
      <c r="X302">
        <v>4224.3792617440986</v>
      </c>
      <c r="Y302">
        <v>-1047.5633617440985</v>
      </c>
    </row>
    <row r="303" spans="1:25" ht="15" customHeight="1" x14ac:dyDescent="0.25">
      <c r="A303" s="3">
        <v>53</v>
      </c>
      <c r="B303" s="106" t="s">
        <v>7</v>
      </c>
      <c r="C303" s="106" t="s">
        <v>543</v>
      </c>
      <c r="D303" s="3">
        <v>3</v>
      </c>
      <c r="E303" s="106" t="s">
        <v>9</v>
      </c>
      <c r="F303" s="106" t="s">
        <v>31</v>
      </c>
      <c r="G303" s="106" t="s">
        <v>544</v>
      </c>
      <c r="H303" s="3">
        <v>53</v>
      </c>
      <c r="I303" s="3">
        <v>0</v>
      </c>
      <c r="J303" s="3">
        <v>22.61</v>
      </c>
      <c r="K303" s="3">
        <v>3</v>
      </c>
      <c r="L303" s="3">
        <v>1</v>
      </c>
      <c r="M303" s="3">
        <v>0</v>
      </c>
      <c r="N303" s="3">
        <v>0</v>
      </c>
      <c r="O303" s="3">
        <v>0</v>
      </c>
      <c r="P303" s="3">
        <v>1</v>
      </c>
      <c r="Q303" s="60">
        <v>24873.384900000001</v>
      </c>
      <c r="R303" s="2">
        <v>35662.465730752585</v>
      </c>
      <c r="S303" s="12">
        <v>-10789.080830752584</v>
      </c>
      <c r="T303" s="2">
        <v>33726.323607468774</v>
      </c>
      <c r="U303" s="12">
        <v>-8852.9387074687729</v>
      </c>
      <c r="X303">
        <v>5777.1279563799908</v>
      </c>
      <c r="Y303">
        <v>-1159.0480563799911</v>
      </c>
    </row>
    <row r="304" spans="1:25" ht="15" customHeight="1" x14ac:dyDescent="0.25">
      <c r="A304" s="3">
        <v>56</v>
      </c>
      <c r="B304" s="106" t="s">
        <v>7</v>
      </c>
      <c r="C304" s="106" t="s">
        <v>545</v>
      </c>
      <c r="D304" s="3">
        <v>2</v>
      </c>
      <c r="E304" s="106" t="s">
        <v>14</v>
      </c>
      <c r="F304" s="106" t="s">
        <v>15</v>
      </c>
      <c r="G304" s="106" t="s">
        <v>546</v>
      </c>
      <c r="H304" s="3">
        <v>56</v>
      </c>
      <c r="I304" s="3">
        <v>0</v>
      </c>
      <c r="J304" s="3">
        <v>37.51</v>
      </c>
      <c r="K304" s="3">
        <v>2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60">
        <v>12265.5069</v>
      </c>
      <c r="R304" s="2">
        <v>15413.84039318443</v>
      </c>
      <c r="S304" s="12">
        <v>-3148.3334931844292</v>
      </c>
      <c r="T304" s="2">
        <v>14976.732527978829</v>
      </c>
      <c r="U304" s="12">
        <v>-2711.2256279788289</v>
      </c>
      <c r="X304">
        <v>12659.418624003249</v>
      </c>
      <c r="Y304">
        <v>-1922.5478740032486</v>
      </c>
    </row>
    <row r="305" spans="1:25" ht="15" customHeight="1" x14ac:dyDescent="0.25">
      <c r="A305" s="3">
        <v>28</v>
      </c>
      <c r="B305" s="106" t="s">
        <v>7</v>
      </c>
      <c r="C305" s="106" t="s">
        <v>17</v>
      </c>
      <c r="D305" s="3">
        <v>2</v>
      </c>
      <c r="E305" s="106" t="s">
        <v>14</v>
      </c>
      <c r="F305" s="106" t="s">
        <v>15</v>
      </c>
      <c r="G305" s="106" t="s">
        <v>547</v>
      </c>
      <c r="H305" s="3">
        <v>28</v>
      </c>
      <c r="I305" s="3">
        <v>0</v>
      </c>
      <c r="J305" s="3">
        <v>33</v>
      </c>
      <c r="K305" s="3">
        <v>2</v>
      </c>
      <c r="L305" s="3">
        <v>0</v>
      </c>
      <c r="M305" s="3">
        <v>0</v>
      </c>
      <c r="N305" s="3">
        <v>1</v>
      </c>
      <c r="O305" s="3">
        <v>0</v>
      </c>
      <c r="P305" s="3">
        <v>0</v>
      </c>
      <c r="Q305" s="60">
        <v>4349.4620000000004</v>
      </c>
      <c r="R305" s="2">
        <v>6569.9354215394533</v>
      </c>
      <c r="S305" s="12">
        <v>-2220.4734215394528</v>
      </c>
      <c r="T305" s="2">
        <v>6217.875545058303</v>
      </c>
      <c r="U305" s="12">
        <v>-1868.4135450583026</v>
      </c>
      <c r="X305">
        <v>2715.498412298889</v>
      </c>
      <c r="Y305">
        <v>-577.42771229888876</v>
      </c>
    </row>
    <row r="306" spans="1:25" ht="15" customHeight="1" x14ac:dyDescent="0.25">
      <c r="A306" s="3">
        <v>57</v>
      </c>
      <c r="B306" s="106" t="s">
        <v>7</v>
      </c>
      <c r="C306" s="106" t="s">
        <v>548</v>
      </c>
      <c r="D306" s="3">
        <v>2</v>
      </c>
      <c r="E306" s="106" t="s">
        <v>14</v>
      </c>
      <c r="F306" s="106" t="s">
        <v>10</v>
      </c>
      <c r="G306" s="106" t="s">
        <v>549</v>
      </c>
      <c r="H306" s="3">
        <v>57</v>
      </c>
      <c r="I306" s="3">
        <v>0</v>
      </c>
      <c r="J306" s="3">
        <v>38</v>
      </c>
      <c r="K306" s="3">
        <v>2</v>
      </c>
      <c r="L306" s="3">
        <v>0</v>
      </c>
      <c r="M306" s="3">
        <v>1</v>
      </c>
      <c r="N306" s="3">
        <v>0</v>
      </c>
      <c r="O306" s="3">
        <v>0</v>
      </c>
      <c r="P306" s="3">
        <v>0</v>
      </c>
      <c r="Q306" s="60">
        <v>12646.207</v>
      </c>
      <c r="R306" s="2">
        <v>15613.599202224137</v>
      </c>
      <c r="S306" s="12">
        <v>-2967.3922022241368</v>
      </c>
      <c r="T306" s="2">
        <v>15398.593683485131</v>
      </c>
      <c r="U306" s="12">
        <v>-2752.3866834851306</v>
      </c>
      <c r="X306">
        <v>10660.079148970419</v>
      </c>
      <c r="Y306">
        <v>-1696.0185989704187</v>
      </c>
    </row>
    <row r="307" spans="1:25" ht="15" customHeight="1" x14ac:dyDescent="0.25">
      <c r="A307" s="3">
        <v>29</v>
      </c>
      <c r="B307" s="106" t="s">
        <v>12</v>
      </c>
      <c r="C307" s="106" t="s">
        <v>339</v>
      </c>
      <c r="D307" s="3">
        <v>2</v>
      </c>
      <c r="E307" s="106" t="s">
        <v>14</v>
      </c>
      <c r="F307" s="106" t="s">
        <v>20</v>
      </c>
      <c r="G307" s="106" t="s">
        <v>550</v>
      </c>
      <c r="H307" s="3">
        <v>29</v>
      </c>
      <c r="I307" s="3">
        <v>1</v>
      </c>
      <c r="J307" s="3">
        <v>33.344999999999999</v>
      </c>
      <c r="K307" s="3">
        <v>2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60">
        <v>19442.353500000001</v>
      </c>
      <c r="R307" s="2">
        <v>7482.1926571028489</v>
      </c>
      <c r="S307" s="12">
        <v>11960.160842897152</v>
      </c>
      <c r="T307" s="2">
        <v>6591.6669905936924</v>
      </c>
      <c r="U307" s="12">
        <v>12850.686509406309</v>
      </c>
      <c r="X307">
        <v>10914.080438937195</v>
      </c>
      <c r="Y307">
        <v>-1623.9409389371958</v>
      </c>
    </row>
    <row r="308" spans="1:25" ht="15" customHeight="1" x14ac:dyDescent="0.25">
      <c r="A308" s="3">
        <v>28</v>
      </c>
      <c r="B308" s="106" t="s">
        <v>7</v>
      </c>
      <c r="C308" s="106" t="s">
        <v>216</v>
      </c>
      <c r="D308" s="3">
        <v>2</v>
      </c>
      <c r="E308" s="106" t="s">
        <v>14</v>
      </c>
      <c r="F308" s="106" t="s">
        <v>10</v>
      </c>
      <c r="G308" s="106" t="s">
        <v>551</v>
      </c>
      <c r="H308" s="3">
        <v>28</v>
      </c>
      <c r="I308" s="3">
        <v>0</v>
      </c>
      <c r="J308" s="3">
        <v>27.5</v>
      </c>
      <c r="K308" s="3">
        <v>2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 s="60">
        <v>20177.671129999999</v>
      </c>
      <c r="R308" s="2">
        <v>4389.2142206336421</v>
      </c>
      <c r="S308" s="12">
        <v>15788.456909366356</v>
      </c>
      <c r="T308" s="2">
        <v>4394.5417185754177</v>
      </c>
      <c r="U308" s="12">
        <v>15783.129411424581</v>
      </c>
      <c r="X308">
        <v>10804.675301995438</v>
      </c>
      <c r="Y308">
        <v>-1393.6703019954384</v>
      </c>
    </row>
    <row r="309" spans="1:25" ht="15" customHeight="1" x14ac:dyDescent="0.25">
      <c r="A309" s="3">
        <v>30</v>
      </c>
      <c r="B309" s="106" t="s">
        <v>7</v>
      </c>
      <c r="C309" s="106" t="s">
        <v>552</v>
      </c>
      <c r="D309" s="3">
        <v>1</v>
      </c>
      <c r="E309" s="106" t="s">
        <v>14</v>
      </c>
      <c r="F309" s="106" t="s">
        <v>15</v>
      </c>
      <c r="G309" s="106" t="s">
        <v>553</v>
      </c>
      <c r="H309" s="3">
        <v>30</v>
      </c>
      <c r="I309" s="3">
        <v>0</v>
      </c>
      <c r="J309" s="3">
        <v>33.33</v>
      </c>
      <c r="K309" s="3">
        <v>1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60">
        <v>4151.0286999999998</v>
      </c>
      <c r="R309" s="2">
        <v>6555.8848838873892</v>
      </c>
      <c r="S309" s="12">
        <v>-2404.8561838873893</v>
      </c>
      <c r="T309" s="2">
        <v>6846.1129493047447</v>
      </c>
      <c r="U309" s="12">
        <v>-2695.0842493047448</v>
      </c>
      <c r="X309">
        <v>9288.1489964964148</v>
      </c>
      <c r="Y309">
        <v>-1761.4425464964152</v>
      </c>
    </row>
    <row r="310" spans="1:25" ht="15" customHeight="1" x14ac:dyDescent="0.25">
      <c r="A310" s="3">
        <v>58</v>
      </c>
      <c r="B310" s="106" t="s">
        <v>12</v>
      </c>
      <c r="C310" s="106" t="s">
        <v>554</v>
      </c>
      <c r="D310" s="3">
        <v>0</v>
      </c>
      <c r="E310" s="106" t="s">
        <v>14</v>
      </c>
      <c r="F310" s="106" t="s">
        <v>31</v>
      </c>
      <c r="G310" s="106" t="s">
        <v>555</v>
      </c>
      <c r="H310" s="3">
        <v>58</v>
      </c>
      <c r="I310" s="3">
        <v>1</v>
      </c>
      <c r="J310" s="3">
        <v>34.865000000000002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60">
        <v>11944.594349999999</v>
      </c>
      <c r="R310" s="2">
        <v>14620.49756259945</v>
      </c>
      <c r="S310" s="12">
        <v>-2675.9032125994509</v>
      </c>
      <c r="T310" s="2">
        <v>14618.712089718621</v>
      </c>
      <c r="U310" s="12">
        <v>-2674.117739718622</v>
      </c>
      <c r="X310">
        <v>10717.135047241634</v>
      </c>
      <c r="Y310">
        <v>-2195.1320472416337</v>
      </c>
    </row>
    <row r="311" spans="1:25" ht="15" customHeight="1" x14ac:dyDescent="0.25">
      <c r="A311" s="3">
        <v>41</v>
      </c>
      <c r="B311" s="106" t="s">
        <v>7</v>
      </c>
      <c r="C311" s="106" t="s">
        <v>556</v>
      </c>
      <c r="D311" s="3">
        <v>2</v>
      </c>
      <c r="E311" s="106" t="s">
        <v>14</v>
      </c>
      <c r="F311" s="106" t="s">
        <v>20</v>
      </c>
      <c r="G311" s="106" t="s">
        <v>557</v>
      </c>
      <c r="H311" s="3">
        <v>41</v>
      </c>
      <c r="I311" s="3">
        <v>0</v>
      </c>
      <c r="J311" s="3">
        <v>33.06</v>
      </c>
      <c r="K311" s="3">
        <v>2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60">
        <v>7749.1563999999998</v>
      </c>
      <c r="R311" s="2">
        <v>10738.059225863151</v>
      </c>
      <c r="S311" s="12">
        <v>-2988.9028258631515</v>
      </c>
      <c r="T311" s="2">
        <v>9610.2093948025722</v>
      </c>
      <c r="U311" s="12">
        <v>-1861.0529948025724</v>
      </c>
      <c r="X311">
        <v>3105.2404990071327</v>
      </c>
      <c r="Y311">
        <v>13481.257210992866</v>
      </c>
    </row>
    <row r="312" spans="1:25" ht="15" customHeight="1" x14ac:dyDescent="0.25">
      <c r="A312" s="3">
        <v>50</v>
      </c>
      <c r="B312" s="106" t="s">
        <v>12</v>
      </c>
      <c r="C312" s="106" t="s">
        <v>95</v>
      </c>
      <c r="D312" s="3">
        <v>0</v>
      </c>
      <c r="E312" s="106" t="s">
        <v>14</v>
      </c>
      <c r="F312" s="106" t="s">
        <v>10</v>
      </c>
      <c r="G312" s="106" t="s">
        <v>558</v>
      </c>
      <c r="H312" s="3">
        <v>50</v>
      </c>
      <c r="I312" s="3">
        <v>1</v>
      </c>
      <c r="J312" s="3">
        <v>26.6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60">
        <v>8444.4740000000002</v>
      </c>
      <c r="R312" s="2">
        <v>8215.7924096546394</v>
      </c>
      <c r="S312" s="12">
        <v>228.68159034536075</v>
      </c>
      <c r="T312" s="2">
        <v>9803.3891227467393</v>
      </c>
      <c r="U312" s="12">
        <v>-1358.9151227467391</v>
      </c>
      <c r="X312">
        <v>15281.823945642707</v>
      </c>
      <c r="Y312">
        <v>-293.39194564270656</v>
      </c>
    </row>
    <row r="313" spans="1:25" ht="15" customHeight="1" x14ac:dyDescent="0.25">
      <c r="A313" s="3">
        <v>19</v>
      </c>
      <c r="B313" s="106" t="s">
        <v>7</v>
      </c>
      <c r="C313" s="106" t="s">
        <v>139</v>
      </c>
      <c r="D313" s="3">
        <v>0</v>
      </c>
      <c r="E313" s="106" t="s">
        <v>14</v>
      </c>
      <c r="F313" s="106" t="s">
        <v>10</v>
      </c>
      <c r="G313" s="106" t="s">
        <v>559</v>
      </c>
      <c r="H313" s="3">
        <v>19</v>
      </c>
      <c r="I313" s="3">
        <v>0</v>
      </c>
      <c r="J313" s="3">
        <v>24.7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>
        <v>0</v>
      </c>
      <c r="Q313" s="60">
        <v>1737.376</v>
      </c>
      <c r="R313" s="2">
        <v>-228.85272269645634</v>
      </c>
      <c r="S313" s="12">
        <v>1966.2287226964563</v>
      </c>
      <c r="T313" s="2">
        <v>1131.530857316432</v>
      </c>
      <c r="U313" s="12">
        <v>605.84514268356793</v>
      </c>
      <c r="X313">
        <v>2473.7604692984023</v>
      </c>
      <c r="Y313">
        <v>-842.09216929840227</v>
      </c>
    </row>
    <row r="314" spans="1:25" ht="15" customHeight="1" x14ac:dyDescent="0.25">
      <c r="A314" s="3">
        <v>43</v>
      </c>
      <c r="B314" s="106" t="s">
        <v>12</v>
      </c>
      <c r="C314" s="106" t="s">
        <v>560</v>
      </c>
      <c r="D314" s="3">
        <v>3</v>
      </c>
      <c r="E314" s="106" t="s">
        <v>9</v>
      </c>
      <c r="F314" s="106" t="s">
        <v>15</v>
      </c>
      <c r="G314" s="106" t="s">
        <v>561</v>
      </c>
      <c r="H314" s="3">
        <v>43</v>
      </c>
      <c r="I314" s="3">
        <v>1</v>
      </c>
      <c r="J314" s="3">
        <v>35.97</v>
      </c>
      <c r="K314" s="3">
        <v>3</v>
      </c>
      <c r="L314" s="3">
        <v>1</v>
      </c>
      <c r="M314" s="3">
        <v>0</v>
      </c>
      <c r="N314" s="3">
        <v>1</v>
      </c>
      <c r="O314" s="3">
        <v>0</v>
      </c>
      <c r="P314" s="3">
        <v>0</v>
      </c>
      <c r="Q314" s="60">
        <v>42124.515299999999</v>
      </c>
      <c r="R314" s="2">
        <v>36381.213939278525</v>
      </c>
      <c r="S314" s="12">
        <v>5743.3013607214743</v>
      </c>
      <c r="T314" s="2">
        <v>35561.180356328943</v>
      </c>
      <c r="U314" s="12">
        <v>6563.334943671056</v>
      </c>
      <c r="X314">
        <v>10581.351234390566</v>
      </c>
      <c r="Y314">
        <v>-1316.5542343905654</v>
      </c>
    </row>
    <row r="315" spans="1:25" ht="15" customHeight="1" x14ac:dyDescent="0.25">
      <c r="A315" s="3">
        <v>49</v>
      </c>
      <c r="B315" s="106" t="s">
        <v>12</v>
      </c>
      <c r="C315" s="106" t="s">
        <v>453</v>
      </c>
      <c r="D315" s="3">
        <v>0</v>
      </c>
      <c r="E315" s="106" t="s">
        <v>14</v>
      </c>
      <c r="F315" s="106" t="s">
        <v>15</v>
      </c>
      <c r="G315" s="106" t="s">
        <v>562</v>
      </c>
      <c r="H315" s="3">
        <v>49</v>
      </c>
      <c r="I315" s="3">
        <v>1</v>
      </c>
      <c r="J315" s="3">
        <v>35.86</v>
      </c>
      <c r="K315" s="3">
        <v>0</v>
      </c>
      <c r="L315" s="3">
        <v>0</v>
      </c>
      <c r="M315" s="3">
        <v>0</v>
      </c>
      <c r="N315" s="3">
        <v>1</v>
      </c>
      <c r="O315" s="3">
        <v>0</v>
      </c>
      <c r="P315" s="3">
        <v>0</v>
      </c>
      <c r="Q315" s="60">
        <v>8124.4084000000003</v>
      </c>
      <c r="R315" s="2">
        <v>11469.5166546042</v>
      </c>
      <c r="S315" s="12">
        <v>-3345.1082546041998</v>
      </c>
      <c r="T315" s="2">
        <v>12613.801568732826</v>
      </c>
      <c r="U315" s="12">
        <v>-4489.3931687328259</v>
      </c>
      <c r="X315">
        <v>10709.904656711113</v>
      </c>
      <c r="Y315">
        <v>-2625.984856711113</v>
      </c>
    </row>
    <row r="316" spans="1:25" ht="15" customHeight="1" x14ac:dyDescent="0.25">
      <c r="A316" s="3">
        <v>27</v>
      </c>
      <c r="B316" s="106" t="s">
        <v>7</v>
      </c>
      <c r="C316" s="106" t="s">
        <v>563</v>
      </c>
      <c r="D316" s="3">
        <v>0</v>
      </c>
      <c r="E316" s="106" t="s">
        <v>9</v>
      </c>
      <c r="F316" s="106" t="s">
        <v>10</v>
      </c>
      <c r="G316" s="106" t="s">
        <v>564</v>
      </c>
      <c r="H316" s="3">
        <v>27</v>
      </c>
      <c r="I316" s="3">
        <v>0</v>
      </c>
      <c r="J316" s="3">
        <v>31.4</v>
      </c>
      <c r="K316" s="3">
        <v>0</v>
      </c>
      <c r="L316" s="3">
        <v>1</v>
      </c>
      <c r="M316" s="3">
        <v>1</v>
      </c>
      <c r="N316" s="3">
        <v>0</v>
      </c>
      <c r="O316" s="3">
        <v>0</v>
      </c>
      <c r="P316" s="3">
        <v>0</v>
      </c>
      <c r="Q316" s="60">
        <v>34838.873</v>
      </c>
      <c r="R316" s="2">
        <v>28694.645557321652</v>
      </c>
      <c r="S316" s="12">
        <v>6144.2274426783479</v>
      </c>
      <c r="T316" s="2">
        <v>29895.456706882509</v>
      </c>
      <c r="U316" s="12">
        <v>4943.4162931174906</v>
      </c>
      <c r="X316">
        <v>14141.944002007574</v>
      </c>
      <c r="Y316">
        <v>550.72534799242567</v>
      </c>
    </row>
    <row r="317" spans="1:25" ht="15" customHeight="1" x14ac:dyDescent="0.25">
      <c r="A317" s="3">
        <v>52</v>
      </c>
      <c r="B317" s="106" t="s">
        <v>12</v>
      </c>
      <c r="C317" s="106" t="s">
        <v>412</v>
      </c>
      <c r="D317" s="3">
        <v>0</v>
      </c>
      <c r="E317" s="106" t="s">
        <v>14</v>
      </c>
      <c r="F317" s="106" t="s">
        <v>31</v>
      </c>
      <c r="G317" s="106" t="s">
        <v>565</v>
      </c>
      <c r="H317" s="3">
        <v>52</v>
      </c>
      <c r="I317" s="3">
        <v>1</v>
      </c>
      <c r="J317" s="3">
        <v>33.25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60">
        <v>9722.7695000000003</v>
      </c>
      <c r="R317" s="2">
        <v>12495.648869919316</v>
      </c>
      <c r="S317" s="12">
        <v>-2772.8793699193156</v>
      </c>
      <c r="T317" s="2">
        <v>12526.802851242604</v>
      </c>
      <c r="U317" s="12">
        <v>-2804.0333512426041</v>
      </c>
      <c r="X317">
        <v>12212.052987261792</v>
      </c>
      <c r="Y317">
        <v>-1942.5929872617926</v>
      </c>
    </row>
    <row r="318" spans="1:25" ht="15" customHeight="1" x14ac:dyDescent="0.25">
      <c r="A318" s="3">
        <v>50</v>
      </c>
      <c r="B318" s="106" t="s">
        <v>12</v>
      </c>
      <c r="C318" s="106" t="s">
        <v>233</v>
      </c>
      <c r="D318" s="3">
        <v>0</v>
      </c>
      <c r="E318" s="106" t="s">
        <v>14</v>
      </c>
      <c r="F318" s="106" t="s">
        <v>20</v>
      </c>
      <c r="G318" s="106" t="s">
        <v>566</v>
      </c>
      <c r="H318" s="3">
        <v>50</v>
      </c>
      <c r="I318" s="3">
        <v>1</v>
      </c>
      <c r="J318" s="3">
        <v>32.204999999999998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60">
        <v>8835.2649500000007</v>
      </c>
      <c r="R318" s="2">
        <v>11216.154429343551</v>
      </c>
      <c r="S318" s="12">
        <v>-2380.8894793435502</v>
      </c>
      <c r="T318" s="2">
        <v>11661.532049553387</v>
      </c>
      <c r="U318" s="12">
        <v>-2826.2670995533863</v>
      </c>
      <c r="X318">
        <v>5461.3982588857134</v>
      </c>
      <c r="Y318">
        <v>-2201.1992588857133</v>
      </c>
    </row>
    <row r="319" spans="1:25" ht="15" customHeight="1" x14ac:dyDescent="0.25">
      <c r="A319" s="3">
        <v>54</v>
      </c>
      <c r="B319" s="106" t="s">
        <v>12</v>
      </c>
      <c r="C319" s="106" t="s">
        <v>69</v>
      </c>
      <c r="D319" s="3">
        <v>0</v>
      </c>
      <c r="E319" s="106" t="s">
        <v>14</v>
      </c>
      <c r="F319" s="106" t="s">
        <v>31</v>
      </c>
      <c r="G319" s="106" t="s">
        <v>567</v>
      </c>
      <c r="H319" s="3">
        <v>54</v>
      </c>
      <c r="I319" s="3">
        <v>1</v>
      </c>
      <c r="J319" s="3">
        <v>32.774999999999999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60">
        <v>10435.06525</v>
      </c>
      <c r="R319" s="2">
        <v>12845.005665457911</v>
      </c>
      <c r="S319" s="12">
        <v>-2409.9404154579115</v>
      </c>
      <c r="T319" s="2">
        <v>12888.170486340188</v>
      </c>
      <c r="U319" s="12">
        <v>-2453.1052363401886</v>
      </c>
      <c r="X319">
        <v>12455.119099665601</v>
      </c>
      <c r="Y319">
        <v>-1058.2188996656005</v>
      </c>
    </row>
    <row r="320" spans="1:25" ht="15" customHeight="1" x14ac:dyDescent="0.25">
      <c r="A320" s="3">
        <v>44</v>
      </c>
      <c r="B320" s="106" t="s">
        <v>7</v>
      </c>
      <c r="C320" s="106" t="s">
        <v>512</v>
      </c>
      <c r="D320" s="3">
        <v>0</v>
      </c>
      <c r="E320" s="106" t="s">
        <v>14</v>
      </c>
      <c r="F320" s="106" t="s">
        <v>20</v>
      </c>
      <c r="G320" s="106" t="s">
        <v>568</v>
      </c>
      <c r="H320" s="3">
        <v>44</v>
      </c>
      <c r="I320" s="3">
        <v>0</v>
      </c>
      <c r="J320" s="3">
        <v>27.645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60">
        <v>7421.1945500000002</v>
      </c>
      <c r="R320" s="2">
        <v>8299.37085245052</v>
      </c>
      <c r="S320" s="12">
        <v>-878.17630245051987</v>
      </c>
      <c r="T320" s="2">
        <v>8593.3104258060794</v>
      </c>
      <c r="U320" s="12">
        <v>-1172.1158758060792</v>
      </c>
      <c r="X320">
        <v>6047.3538970546006</v>
      </c>
      <c r="Y320">
        <v>-1862.2559970546008</v>
      </c>
    </row>
    <row r="321" spans="1:25" ht="15" customHeight="1" x14ac:dyDescent="0.25">
      <c r="A321" s="3">
        <v>32</v>
      </c>
      <c r="B321" s="106" t="s">
        <v>12</v>
      </c>
      <c r="C321" s="106" t="s">
        <v>133</v>
      </c>
      <c r="D321" s="3">
        <v>1</v>
      </c>
      <c r="E321" s="106" t="s">
        <v>14</v>
      </c>
      <c r="F321" s="106" t="s">
        <v>31</v>
      </c>
      <c r="G321" s="106" t="s">
        <v>569</v>
      </c>
      <c r="H321" s="3">
        <v>32</v>
      </c>
      <c r="I321" s="3">
        <v>1</v>
      </c>
      <c r="J321" s="3">
        <v>37.335000000000001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60">
        <v>4667.6076499999999</v>
      </c>
      <c r="R321" s="2">
        <v>9415.0767223454077</v>
      </c>
      <c r="S321" s="12">
        <v>-4747.4690723454078</v>
      </c>
      <c r="T321" s="2">
        <v>8692.6688648829349</v>
      </c>
      <c r="U321" s="12">
        <v>-4025.061214882935</v>
      </c>
      <c r="X321">
        <v>10255.115107201562</v>
      </c>
      <c r="Y321">
        <v>-1715.4441072015616</v>
      </c>
    </row>
    <row r="322" spans="1:25" ht="15" customHeight="1" x14ac:dyDescent="0.25">
      <c r="A322" s="3">
        <v>34</v>
      </c>
      <c r="B322" s="106" t="s">
        <v>12</v>
      </c>
      <c r="C322" s="106" t="s">
        <v>570</v>
      </c>
      <c r="D322" s="3">
        <v>1</v>
      </c>
      <c r="E322" s="106" t="s">
        <v>14</v>
      </c>
      <c r="F322" s="106" t="s">
        <v>20</v>
      </c>
      <c r="G322" s="106" t="s">
        <v>571</v>
      </c>
      <c r="H322" s="3">
        <v>34</v>
      </c>
      <c r="I322" s="3">
        <v>1</v>
      </c>
      <c r="J322" s="3">
        <v>25.27</v>
      </c>
      <c r="K322" s="3">
        <v>1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60">
        <v>4894.7533000000003</v>
      </c>
      <c r="R322" s="2">
        <v>5267.4677340086819</v>
      </c>
      <c r="S322" s="12">
        <v>-372.71443400868156</v>
      </c>
      <c r="T322" s="2">
        <v>5211.7748547193096</v>
      </c>
      <c r="U322" s="12">
        <v>-317.02155471930928</v>
      </c>
      <c r="X322">
        <v>9185.6055934987235</v>
      </c>
      <c r="Y322">
        <v>-2533.0767934987234</v>
      </c>
    </row>
    <row r="323" spans="1:25" ht="15" customHeight="1" x14ac:dyDescent="0.25">
      <c r="A323" s="3">
        <v>26</v>
      </c>
      <c r="B323" s="106" t="s">
        <v>7</v>
      </c>
      <c r="C323" s="106" t="s">
        <v>321</v>
      </c>
      <c r="D323" s="3">
        <v>4</v>
      </c>
      <c r="E323" s="106" t="s">
        <v>14</v>
      </c>
      <c r="F323" s="106" t="s">
        <v>31</v>
      </c>
      <c r="G323" s="106" t="s">
        <v>572</v>
      </c>
      <c r="H323" s="3">
        <v>26</v>
      </c>
      <c r="I323" s="3">
        <v>0</v>
      </c>
      <c r="J323" s="3">
        <v>29.64</v>
      </c>
      <c r="K323" s="3">
        <v>4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60">
        <v>24671.663339999999</v>
      </c>
      <c r="R323" s="2">
        <v>7333.4887041143738</v>
      </c>
      <c r="S323" s="12">
        <v>17338.174635885625</v>
      </c>
      <c r="T323" s="2">
        <v>4585.1469600403825</v>
      </c>
      <c r="U323" s="12">
        <v>20086.516379959616</v>
      </c>
      <c r="X323">
        <v>6540.2555275701125</v>
      </c>
      <c r="Y323">
        <v>-2465.8018275701124</v>
      </c>
    </row>
    <row r="324" spans="1:25" ht="15" customHeight="1" x14ac:dyDescent="0.25">
      <c r="A324" s="3">
        <v>34</v>
      </c>
      <c r="B324" s="106" t="s">
        <v>12</v>
      </c>
      <c r="C324" s="106" t="s">
        <v>101</v>
      </c>
      <c r="D324" s="3">
        <v>0</v>
      </c>
      <c r="E324" s="106" t="s">
        <v>9</v>
      </c>
      <c r="F324" s="106" t="s">
        <v>10</v>
      </c>
      <c r="G324" s="106" t="s">
        <v>573</v>
      </c>
      <c r="H324" s="3">
        <v>34</v>
      </c>
      <c r="I324" s="3">
        <v>1</v>
      </c>
      <c r="J324" s="3">
        <v>30.8</v>
      </c>
      <c r="K324" s="3">
        <v>0</v>
      </c>
      <c r="L324" s="3">
        <v>1</v>
      </c>
      <c r="M324" s="3">
        <v>1</v>
      </c>
      <c r="N324" s="3">
        <v>0</v>
      </c>
      <c r="O324" s="3">
        <v>0</v>
      </c>
      <c r="P324" s="3">
        <v>0</v>
      </c>
      <c r="Q324" s="60">
        <v>35491.64</v>
      </c>
      <c r="R324" s="2">
        <v>30042.541343957091</v>
      </c>
      <c r="S324" s="12">
        <v>5449.0986560429083</v>
      </c>
      <c r="T324" s="2">
        <v>31512.478373476428</v>
      </c>
      <c r="U324" s="12">
        <v>3979.1616265235716</v>
      </c>
      <c r="X324">
        <v>2336.1902386903789</v>
      </c>
      <c r="Y324">
        <v>-714.85003869037882</v>
      </c>
    </row>
    <row r="325" spans="1:25" ht="15" customHeight="1" x14ac:dyDescent="0.25">
      <c r="A325" s="3">
        <v>57</v>
      </c>
      <c r="B325" s="106" t="s">
        <v>12</v>
      </c>
      <c r="C325" s="106" t="s">
        <v>574</v>
      </c>
      <c r="D325" s="3">
        <v>0</v>
      </c>
      <c r="E325" s="106" t="s">
        <v>14</v>
      </c>
      <c r="F325" s="106" t="s">
        <v>31</v>
      </c>
      <c r="G325" s="106" t="s">
        <v>575</v>
      </c>
      <c r="H325" s="3">
        <v>57</v>
      </c>
      <c r="I325" s="3">
        <v>1</v>
      </c>
      <c r="J325" s="3">
        <v>40.945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60">
        <v>11566.30055</v>
      </c>
      <c r="R325" s="2">
        <v>16515.252471797568</v>
      </c>
      <c r="S325" s="12">
        <v>-4948.9519217975685</v>
      </c>
      <c r="T325" s="2">
        <v>16374.906068756422</v>
      </c>
      <c r="U325" s="12">
        <v>-4808.6055187564216</v>
      </c>
      <c r="X325">
        <v>7192.8740721698614</v>
      </c>
      <c r="Y325">
        <v>-2112.7780721698618</v>
      </c>
    </row>
    <row r="326" spans="1:25" ht="15" customHeight="1" x14ac:dyDescent="0.25">
      <c r="A326" s="3">
        <v>29</v>
      </c>
      <c r="B326" s="106" t="s">
        <v>12</v>
      </c>
      <c r="C326" s="106" t="s">
        <v>187</v>
      </c>
      <c r="D326" s="3">
        <v>0</v>
      </c>
      <c r="E326" s="106" t="s">
        <v>14</v>
      </c>
      <c r="F326" s="106" t="s">
        <v>10</v>
      </c>
      <c r="G326" s="106" t="s">
        <v>576</v>
      </c>
      <c r="H326" s="3">
        <v>29</v>
      </c>
      <c r="I326" s="3">
        <v>1</v>
      </c>
      <c r="J326" s="3">
        <v>27.2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60">
        <v>2866.0909999999999</v>
      </c>
      <c r="R326" s="2">
        <v>2993.478682204217</v>
      </c>
      <c r="S326" s="12">
        <v>-127.38768220421707</v>
      </c>
      <c r="T326" s="2">
        <v>4554.50583355054</v>
      </c>
      <c r="U326" s="12">
        <v>-1688.4148335505402</v>
      </c>
      <c r="X326">
        <v>2672.1489067436305</v>
      </c>
      <c r="Y326">
        <v>-537.24740674363056</v>
      </c>
    </row>
    <row r="327" spans="1:25" ht="15" customHeight="1" x14ac:dyDescent="0.25">
      <c r="A327" s="3">
        <v>40</v>
      </c>
      <c r="B327" s="106" t="s">
        <v>12</v>
      </c>
      <c r="C327" s="106" t="s">
        <v>577</v>
      </c>
      <c r="D327" s="3">
        <v>1</v>
      </c>
      <c r="E327" s="106" t="s">
        <v>14</v>
      </c>
      <c r="F327" s="106" t="s">
        <v>31</v>
      </c>
      <c r="G327" s="106" t="s">
        <v>578</v>
      </c>
      <c r="H327" s="3">
        <v>40</v>
      </c>
      <c r="I327" s="3">
        <v>1</v>
      </c>
      <c r="J327" s="3">
        <v>34.104999999999997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60">
        <v>6600.2059499999996</v>
      </c>
      <c r="R327" s="2">
        <v>10341.413395596635</v>
      </c>
      <c r="S327" s="12">
        <v>-3741.2074455966358</v>
      </c>
      <c r="T327" s="2">
        <v>9697.2241345055863</v>
      </c>
      <c r="U327" s="12">
        <v>-3097.0181845055868</v>
      </c>
      <c r="X327">
        <v>9460.8008397793255</v>
      </c>
      <c r="Y327">
        <v>-2115.0742397793256</v>
      </c>
    </row>
    <row r="328" spans="1:25" ht="15" customHeight="1" x14ac:dyDescent="0.25">
      <c r="A328" s="3">
        <v>27</v>
      </c>
      <c r="B328" s="106" t="s">
        <v>7</v>
      </c>
      <c r="C328" s="106" t="s">
        <v>408</v>
      </c>
      <c r="D328" s="3">
        <v>1</v>
      </c>
      <c r="E328" s="106" t="s">
        <v>14</v>
      </c>
      <c r="F328" s="106" t="s">
        <v>15</v>
      </c>
      <c r="G328" s="106" t="s">
        <v>579</v>
      </c>
      <c r="H328" s="3">
        <v>27</v>
      </c>
      <c r="I328" s="3">
        <v>0</v>
      </c>
      <c r="J328" s="3">
        <v>23.21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60">
        <v>3561.8888999999999</v>
      </c>
      <c r="R328" s="2">
        <v>2194.9414667498795</v>
      </c>
      <c r="S328" s="12">
        <v>1366.9474332501204</v>
      </c>
      <c r="T328" s="2">
        <v>2712.9226465900347</v>
      </c>
      <c r="U328" s="12">
        <v>848.96625340996525</v>
      </c>
      <c r="X328">
        <v>11093.833457701086</v>
      </c>
      <c r="Y328">
        <v>-1952.8824577010873</v>
      </c>
    </row>
    <row r="329" spans="1:25" ht="15" customHeight="1" x14ac:dyDescent="0.25">
      <c r="A329" s="3">
        <v>45</v>
      </c>
      <c r="B329" s="106" t="s">
        <v>12</v>
      </c>
      <c r="C329" s="106" t="s">
        <v>580</v>
      </c>
      <c r="D329" s="3">
        <v>2</v>
      </c>
      <c r="E329" s="106" t="s">
        <v>9</v>
      </c>
      <c r="F329" s="106" t="s">
        <v>20</v>
      </c>
      <c r="G329" s="106" t="s">
        <v>581</v>
      </c>
      <c r="H329" s="3">
        <v>45</v>
      </c>
      <c r="I329" s="3">
        <v>1</v>
      </c>
      <c r="J329" s="3">
        <v>36.479999999999997</v>
      </c>
      <c r="K329" s="3">
        <v>2</v>
      </c>
      <c r="L329" s="3">
        <v>1</v>
      </c>
      <c r="M329" s="3">
        <v>0</v>
      </c>
      <c r="N329" s="3">
        <v>0</v>
      </c>
      <c r="O329" s="3">
        <v>1</v>
      </c>
      <c r="P329" s="3">
        <v>0</v>
      </c>
      <c r="Q329" s="60">
        <v>42760.502200000003</v>
      </c>
      <c r="R329" s="2">
        <v>37213.369474671017</v>
      </c>
      <c r="S329" s="12">
        <v>5547.1327253289855</v>
      </c>
      <c r="T329" s="2">
        <v>36249.090503987558</v>
      </c>
      <c r="U329" s="12">
        <v>6511.4116960124447</v>
      </c>
      <c r="X329">
        <v>14899.684298878678</v>
      </c>
      <c r="Y329">
        <v>-481.40389887867786</v>
      </c>
    </row>
    <row r="330" spans="1:25" ht="15" customHeight="1" x14ac:dyDescent="0.25">
      <c r="A330" s="3">
        <v>64</v>
      </c>
      <c r="B330" s="106" t="s">
        <v>7</v>
      </c>
      <c r="C330" s="106" t="s">
        <v>582</v>
      </c>
      <c r="D330" s="3">
        <v>1</v>
      </c>
      <c r="E330" s="106" t="s">
        <v>9</v>
      </c>
      <c r="F330" s="106" t="s">
        <v>10</v>
      </c>
      <c r="G330" s="106" t="s">
        <v>583</v>
      </c>
      <c r="H330" s="3">
        <v>64</v>
      </c>
      <c r="I330" s="3">
        <v>0</v>
      </c>
      <c r="J330" s="3">
        <v>33.799999999999997</v>
      </c>
      <c r="K330" s="3">
        <v>1</v>
      </c>
      <c r="L330" s="3">
        <v>1</v>
      </c>
      <c r="M330" s="3">
        <v>1</v>
      </c>
      <c r="N330" s="3">
        <v>0</v>
      </c>
      <c r="O330" s="3">
        <v>0</v>
      </c>
      <c r="P330" s="3">
        <v>0</v>
      </c>
      <c r="Q330" s="60">
        <v>47928.03</v>
      </c>
      <c r="R330" s="2">
        <v>39768.937764383125</v>
      </c>
      <c r="S330" s="12">
        <v>8159.0922356168739</v>
      </c>
      <c r="T330" s="2">
        <v>40289.584716874575</v>
      </c>
      <c r="U330" s="12">
        <v>7638.4452831254239</v>
      </c>
      <c r="X330">
        <v>4120.2950118225899</v>
      </c>
      <c r="Y330">
        <v>-1392.8999118225897</v>
      </c>
    </row>
    <row r="331" spans="1:25" ht="15" customHeight="1" x14ac:dyDescent="0.25">
      <c r="A331" s="3">
        <v>52</v>
      </c>
      <c r="B331" s="106" t="s">
        <v>12</v>
      </c>
      <c r="C331" s="106" t="s">
        <v>584</v>
      </c>
      <c r="D331" s="3">
        <v>0</v>
      </c>
      <c r="E331" s="106" t="s">
        <v>14</v>
      </c>
      <c r="F331" s="106" t="s">
        <v>10</v>
      </c>
      <c r="G331" s="106" t="s">
        <v>585</v>
      </c>
      <c r="H331" s="3">
        <v>52</v>
      </c>
      <c r="I331" s="3">
        <v>1</v>
      </c>
      <c r="J331" s="3">
        <v>36.700000000000003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60">
        <v>9144.5650000000005</v>
      </c>
      <c r="R331" s="2">
        <v>12310.850056058522</v>
      </c>
      <c r="S331" s="12">
        <v>-3166.2850560585211</v>
      </c>
      <c r="T331" s="2">
        <v>13670.530433309143</v>
      </c>
      <c r="U331" s="12">
        <v>-4525.9654333091421</v>
      </c>
      <c r="X331">
        <v>11276.363164555944</v>
      </c>
      <c r="Y331">
        <v>-2308.0331645559436</v>
      </c>
    </row>
    <row r="332" spans="1:25" ht="15" customHeight="1" x14ac:dyDescent="0.25">
      <c r="A332" s="3">
        <v>61</v>
      </c>
      <c r="B332" s="106" t="s">
        <v>7</v>
      </c>
      <c r="C332" s="106" t="s">
        <v>586</v>
      </c>
      <c r="D332" s="3">
        <v>1</v>
      </c>
      <c r="E332" s="106" t="s">
        <v>9</v>
      </c>
      <c r="F332" s="106" t="s">
        <v>31</v>
      </c>
      <c r="G332" s="106" t="s">
        <v>587</v>
      </c>
      <c r="H332" s="3">
        <v>61</v>
      </c>
      <c r="I332" s="3">
        <v>0</v>
      </c>
      <c r="J332" s="3">
        <v>36.384999999999998</v>
      </c>
      <c r="K332" s="3">
        <v>1</v>
      </c>
      <c r="L332" s="3">
        <v>1</v>
      </c>
      <c r="M332" s="3">
        <v>0</v>
      </c>
      <c r="N332" s="3">
        <v>0</v>
      </c>
      <c r="O332" s="3">
        <v>0</v>
      </c>
      <c r="P332" s="3">
        <v>1</v>
      </c>
      <c r="Q332" s="60">
        <v>48517.563150000002</v>
      </c>
      <c r="R332" s="2">
        <v>41314.948929024016</v>
      </c>
      <c r="S332" s="12">
        <v>7202.6142209759855</v>
      </c>
      <c r="T332" s="2">
        <v>40368.295553335331</v>
      </c>
      <c r="U332" s="12">
        <v>8149.2675966646711</v>
      </c>
      <c r="X332">
        <v>12316.819765291648</v>
      </c>
      <c r="Y332">
        <v>-2527.9538652916472</v>
      </c>
    </row>
    <row r="333" spans="1:25" ht="15" customHeight="1" x14ac:dyDescent="0.25">
      <c r="A333" s="3">
        <v>52</v>
      </c>
      <c r="B333" s="106" t="s">
        <v>12</v>
      </c>
      <c r="C333" s="106" t="s">
        <v>135</v>
      </c>
      <c r="D333" s="3">
        <v>0</v>
      </c>
      <c r="E333" s="106" t="s">
        <v>9</v>
      </c>
      <c r="F333" s="106" t="s">
        <v>20</v>
      </c>
      <c r="G333" s="106" t="s">
        <v>588</v>
      </c>
      <c r="H333" s="3">
        <v>52</v>
      </c>
      <c r="I333" s="3">
        <v>1</v>
      </c>
      <c r="J333" s="3">
        <v>27.36</v>
      </c>
      <c r="K333" s="3">
        <v>0</v>
      </c>
      <c r="L333" s="3">
        <v>1</v>
      </c>
      <c r="M333" s="3">
        <v>0</v>
      </c>
      <c r="N333" s="3">
        <v>0</v>
      </c>
      <c r="O333" s="3">
        <v>1</v>
      </c>
      <c r="P333" s="3">
        <v>0</v>
      </c>
      <c r="Q333" s="60">
        <v>24393.6224</v>
      </c>
      <c r="R333" s="2">
        <v>34497.56435246476</v>
      </c>
      <c r="S333" s="12">
        <v>-10103.94195246476</v>
      </c>
      <c r="T333" s="2">
        <v>35041.602315738899</v>
      </c>
      <c r="U333" s="12">
        <v>-10647.979915738899</v>
      </c>
      <c r="X333">
        <v>8022.5298618033212</v>
      </c>
      <c r="Y333">
        <v>-1467.4595118033212</v>
      </c>
    </row>
    <row r="334" spans="1:25" ht="15" customHeight="1" x14ac:dyDescent="0.25">
      <c r="A334" s="3">
        <v>61</v>
      </c>
      <c r="B334" s="106" t="s">
        <v>7</v>
      </c>
      <c r="C334" s="106" t="s">
        <v>185</v>
      </c>
      <c r="D334" s="3">
        <v>0</v>
      </c>
      <c r="E334" s="106" t="s">
        <v>14</v>
      </c>
      <c r="F334" s="106" t="s">
        <v>20</v>
      </c>
      <c r="G334" s="106" t="s">
        <v>589</v>
      </c>
      <c r="H334" s="3">
        <v>61</v>
      </c>
      <c r="I334" s="3">
        <v>0</v>
      </c>
      <c r="J334" s="3">
        <v>31.16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60">
        <v>13429.035400000001</v>
      </c>
      <c r="R334" s="2">
        <v>13944.024718657191</v>
      </c>
      <c r="S334" s="12">
        <v>-514.98931865718987</v>
      </c>
      <c r="T334" s="2">
        <v>14168.704183137717</v>
      </c>
      <c r="U334" s="12">
        <v>-739.66878313771667</v>
      </c>
      <c r="X334">
        <v>2302.5489352961649</v>
      </c>
      <c r="Y334">
        <v>5021.1858837038353</v>
      </c>
    </row>
    <row r="335" spans="1:25" ht="15" customHeight="1" x14ac:dyDescent="0.25">
      <c r="A335" s="3">
        <v>56</v>
      </c>
      <c r="B335" s="106" t="s">
        <v>7</v>
      </c>
      <c r="C335" s="106" t="s">
        <v>254</v>
      </c>
      <c r="D335" s="3">
        <v>0</v>
      </c>
      <c r="E335" s="106" t="s">
        <v>14</v>
      </c>
      <c r="F335" s="106" t="s">
        <v>31</v>
      </c>
      <c r="G335" s="106" t="s">
        <v>590</v>
      </c>
      <c r="H335" s="3">
        <v>56</v>
      </c>
      <c r="I335" s="3">
        <v>0</v>
      </c>
      <c r="J335" s="3">
        <v>28.785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60">
        <v>11658.379150000001</v>
      </c>
      <c r="R335" s="2">
        <v>12200.531644396544</v>
      </c>
      <c r="S335" s="12">
        <v>-542.15249439654326</v>
      </c>
      <c r="T335" s="2">
        <v>12084.262048694616</v>
      </c>
      <c r="U335" s="12">
        <v>-425.88289869461551</v>
      </c>
      <c r="X335">
        <v>3475.1167988048728</v>
      </c>
      <c r="Y335">
        <v>-307.66094880487299</v>
      </c>
    </row>
    <row r="336" spans="1:25" ht="15" customHeight="1" x14ac:dyDescent="0.25">
      <c r="A336" s="3">
        <v>43</v>
      </c>
      <c r="B336" s="106" t="s">
        <v>7</v>
      </c>
      <c r="C336" s="106" t="s">
        <v>231</v>
      </c>
      <c r="D336" s="3">
        <v>2</v>
      </c>
      <c r="E336" s="106" t="s">
        <v>14</v>
      </c>
      <c r="F336" s="106" t="s">
        <v>31</v>
      </c>
      <c r="G336" s="106" t="s">
        <v>591</v>
      </c>
      <c r="H336" s="3">
        <v>43</v>
      </c>
      <c r="I336" s="3">
        <v>0</v>
      </c>
      <c r="J336" s="3">
        <v>35.72</v>
      </c>
      <c r="K336" s="3">
        <v>2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60">
        <v>19144.576519999999</v>
      </c>
      <c r="R336" s="2">
        <v>12589.592141535602</v>
      </c>
      <c r="S336" s="12">
        <v>6554.9843784643963</v>
      </c>
      <c r="T336" s="2">
        <v>11010.8773109954</v>
      </c>
      <c r="U336" s="12">
        <v>8133.6992090045987</v>
      </c>
      <c r="X336">
        <v>6548.1629732710007</v>
      </c>
      <c r="Y336">
        <v>12256.589426729</v>
      </c>
    </row>
    <row r="337" spans="1:25" ht="15" customHeight="1" x14ac:dyDescent="0.25">
      <c r="A337" s="3">
        <v>64</v>
      </c>
      <c r="B337" s="106" t="s">
        <v>12</v>
      </c>
      <c r="C337" s="106" t="s">
        <v>592</v>
      </c>
      <c r="D337" s="3">
        <v>0</v>
      </c>
      <c r="E337" s="106" t="s">
        <v>14</v>
      </c>
      <c r="F337" s="106" t="s">
        <v>10</v>
      </c>
      <c r="G337" s="106" t="s">
        <v>593</v>
      </c>
      <c r="H337" s="3">
        <v>64</v>
      </c>
      <c r="I337" s="3">
        <v>1</v>
      </c>
      <c r="J337" s="3">
        <v>34.5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>
        <v>0</v>
      </c>
      <c r="Q337" s="60">
        <v>13822.803</v>
      </c>
      <c r="R337" s="2">
        <v>14637.223032889377</v>
      </c>
      <c r="S337" s="12">
        <v>-814.42003288937667</v>
      </c>
      <c r="T337" s="2">
        <v>16054.2211506608</v>
      </c>
      <c r="U337" s="12">
        <v>-2231.4181506608002</v>
      </c>
      <c r="X337">
        <v>2633.1723776259641</v>
      </c>
      <c r="Y337">
        <v>20449.782952374037</v>
      </c>
    </row>
    <row r="338" spans="1:25" ht="15" customHeight="1" x14ac:dyDescent="0.25">
      <c r="A338" s="3">
        <v>60</v>
      </c>
      <c r="B338" s="106" t="s">
        <v>12</v>
      </c>
      <c r="C338" s="106" t="s">
        <v>24</v>
      </c>
      <c r="D338" s="3">
        <v>0</v>
      </c>
      <c r="E338" s="106" t="s">
        <v>14</v>
      </c>
      <c r="F338" s="106" t="s">
        <v>15</v>
      </c>
      <c r="G338" s="106" t="s">
        <v>594</v>
      </c>
      <c r="H338" s="3">
        <v>60</v>
      </c>
      <c r="I338" s="3">
        <v>1</v>
      </c>
      <c r="J338" s="3">
        <v>25.74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60">
        <v>12142.578600000001</v>
      </c>
      <c r="R338" s="2">
        <v>10731.797078494734</v>
      </c>
      <c r="S338" s="12">
        <v>1410.7815215052669</v>
      </c>
      <c r="T338" s="2">
        <v>12112.472888620394</v>
      </c>
      <c r="U338" s="12">
        <v>30.105711379606873</v>
      </c>
      <c r="X338">
        <v>6226.5563392286804</v>
      </c>
      <c r="Y338">
        <v>-1320.1466892286808</v>
      </c>
    </row>
    <row r="339" spans="1:25" ht="15" customHeight="1" x14ac:dyDescent="0.25">
      <c r="A339" s="3">
        <v>62</v>
      </c>
      <c r="B339" s="106" t="s">
        <v>12</v>
      </c>
      <c r="C339" s="106" t="s">
        <v>497</v>
      </c>
      <c r="D339" s="3">
        <v>1</v>
      </c>
      <c r="E339" s="106" t="s">
        <v>14</v>
      </c>
      <c r="F339" s="106" t="s">
        <v>20</v>
      </c>
      <c r="G339" s="106" t="s">
        <v>595</v>
      </c>
      <c r="H339" s="3">
        <v>62</v>
      </c>
      <c r="I339" s="3">
        <v>1</v>
      </c>
      <c r="J339" s="3">
        <v>27.55</v>
      </c>
      <c r="K339" s="3">
        <v>1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60">
        <v>13937.666499999999</v>
      </c>
      <c r="R339" s="2">
        <v>13321.499145613036</v>
      </c>
      <c r="S339" s="12">
        <v>616.16735438696378</v>
      </c>
      <c r="T339" s="2">
        <v>13231.352849811321</v>
      </c>
      <c r="U339" s="12">
        <v>706.31365018867837</v>
      </c>
      <c r="X339">
        <v>8398.8650886143041</v>
      </c>
      <c r="Y339">
        <v>-2429.1420886143042</v>
      </c>
    </row>
    <row r="340" spans="1:25" ht="15" customHeight="1" x14ac:dyDescent="0.25">
      <c r="A340" s="3">
        <v>50</v>
      </c>
      <c r="B340" s="106" t="s">
        <v>12</v>
      </c>
      <c r="C340" s="106" t="s">
        <v>596</v>
      </c>
      <c r="D340" s="3">
        <v>1</v>
      </c>
      <c r="E340" s="106" t="s">
        <v>9</v>
      </c>
      <c r="F340" s="106" t="s">
        <v>31</v>
      </c>
      <c r="G340" s="106" t="s">
        <v>597</v>
      </c>
      <c r="H340" s="3">
        <v>50</v>
      </c>
      <c r="I340" s="3">
        <v>1</v>
      </c>
      <c r="J340" s="3">
        <v>32.299999999999997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60">
        <v>41919.097000000002</v>
      </c>
      <c r="R340" s="2">
        <v>36770.015248226788</v>
      </c>
      <c r="S340" s="12">
        <v>5149.0817517732139</v>
      </c>
      <c r="T340" s="2">
        <v>36160.450232504234</v>
      </c>
      <c r="U340" s="12">
        <v>5758.6467674957676</v>
      </c>
      <c r="X340">
        <v>13071.847024901561</v>
      </c>
      <c r="Y340">
        <v>-433.65202490156116</v>
      </c>
    </row>
    <row r="341" spans="1:25" ht="15" customHeight="1" x14ac:dyDescent="0.25">
      <c r="A341" s="3">
        <v>46</v>
      </c>
      <c r="B341" s="106" t="s">
        <v>7</v>
      </c>
      <c r="C341" s="106" t="s">
        <v>65</v>
      </c>
      <c r="D341" s="3">
        <v>1</v>
      </c>
      <c r="E341" s="106" t="s">
        <v>14</v>
      </c>
      <c r="F341" s="106" t="s">
        <v>15</v>
      </c>
      <c r="G341" s="106" t="s">
        <v>598</v>
      </c>
      <c r="H341" s="3">
        <v>46</v>
      </c>
      <c r="I341" s="3">
        <v>0</v>
      </c>
      <c r="J341" s="3">
        <v>27.72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60">
        <v>8232.6388000000006</v>
      </c>
      <c r="R341" s="2">
        <v>8709.6311120196824</v>
      </c>
      <c r="S341" s="12">
        <v>-476.99231201968178</v>
      </c>
      <c r="T341" s="2">
        <v>9137.0114435519517</v>
      </c>
      <c r="U341" s="12">
        <v>-904.37264355195111</v>
      </c>
      <c r="X341">
        <v>6257.164437822833</v>
      </c>
      <c r="Y341">
        <v>-2013.5743878228332</v>
      </c>
    </row>
    <row r="342" spans="1:25" ht="15" customHeight="1" x14ac:dyDescent="0.25">
      <c r="A342" s="3">
        <v>24</v>
      </c>
      <c r="B342" s="106" t="s">
        <v>7</v>
      </c>
      <c r="C342" s="106" t="s">
        <v>599</v>
      </c>
      <c r="D342" s="3">
        <v>0</v>
      </c>
      <c r="E342" s="106" t="s">
        <v>14</v>
      </c>
      <c r="F342" s="106" t="s">
        <v>10</v>
      </c>
      <c r="G342" s="106" t="s">
        <v>600</v>
      </c>
      <c r="H342" s="3">
        <v>24</v>
      </c>
      <c r="I342" s="3">
        <v>0</v>
      </c>
      <c r="J342" s="3">
        <v>27.6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3">
        <v>0</v>
      </c>
      <c r="Q342" s="60">
        <v>18955.220170000001</v>
      </c>
      <c r="R342" s="2">
        <v>2092.3456233993811</v>
      </c>
      <c r="S342" s="12">
        <v>16862.874546600618</v>
      </c>
      <c r="T342" s="2">
        <v>3390.0184933783521</v>
      </c>
      <c r="U342" s="12">
        <v>15565.201676621647</v>
      </c>
      <c r="X342">
        <v>15041.33618251257</v>
      </c>
      <c r="Y342">
        <v>-1121.5132825125711</v>
      </c>
    </row>
    <row r="343" spans="1:25" ht="15" customHeight="1" x14ac:dyDescent="0.25">
      <c r="A343" s="3">
        <v>62</v>
      </c>
      <c r="B343" s="106" t="s">
        <v>12</v>
      </c>
      <c r="C343" s="106" t="s">
        <v>450</v>
      </c>
      <c r="D343" s="3">
        <v>0</v>
      </c>
      <c r="E343" s="106" t="s">
        <v>14</v>
      </c>
      <c r="F343" s="106" t="s">
        <v>20</v>
      </c>
      <c r="G343" s="106" t="s">
        <v>601</v>
      </c>
      <c r="H343" s="3">
        <v>62</v>
      </c>
      <c r="I343" s="3">
        <v>1</v>
      </c>
      <c r="J343" s="3">
        <v>30.02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60">
        <v>13352.0998</v>
      </c>
      <c r="R343" s="2">
        <v>13547.840457026698</v>
      </c>
      <c r="S343" s="12">
        <v>-195.74065702669759</v>
      </c>
      <c r="T343" s="2">
        <v>14050.195495522727</v>
      </c>
      <c r="U343" s="12">
        <v>-698.0956955227266</v>
      </c>
      <c r="X343">
        <v>3374.547206505481</v>
      </c>
      <c r="Y343">
        <v>-1119.7505065054811</v>
      </c>
    </row>
    <row r="344" spans="1:25" ht="15" customHeight="1" x14ac:dyDescent="0.25">
      <c r="A344" s="3">
        <v>60</v>
      </c>
      <c r="B344" s="106" t="s">
        <v>7</v>
      </c>
      <c r="C344" s="106" t="s">
        <v>497</v>
      </c>
      <c r="D344" s="3">
        <v>0</v>
      </c>
      <c r="E344" s="106" t="s">
        <v>14</v>
      </c>
      <c r="F344" s="106" t="s">
        <v>31</v>
      </c>
      <c r="G344" s="106" t="s">
        <v>602</v>
      </c>
      <c r="H344" s="3">
        <v>60</v>
      </c>
      <c r="I344" s="3">
        <v>0</v>
      </c>
      <c r="J344" s="3">
        <v>27.55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60">
        <v>13217.094499999999</v>
      </c>
      <c r="R344" s="2">
        <v>12798.297269280203</v>
      </c>
      <c r="S344" s="12">
        <v>418.79723071979606</v>
      </c>
      <c r="T344" s="2">
        <v>12712.515475153852</v>
      </c>
      <c r="U344" s="12">
        <v>504.57902484614715</v>
      </c>
      <c r="X344">
        <v>8566.1037166407914</v>
      </c>
      <c r="Y344">
        <v>-2639.2577166407918</v>
      </c>
    </row>
    <row r="345" spans="1:25" ht="15" customHeight="1" x14ac:dyDescent="0.25">
      <c r="A345" s="3">
        <v>63</v>
      </c>
      <c r="B345" s="106" t="s">
        <v>12</v>
      </c>
      <c r="C345" s="106" t="s">
        <v>522</v>
      </c>
      <c r="D345" s="3">
        <v>0</v>
      </c>
      <c r="E345" s="106" t="s">
        <v>14</v>
      </c>
      <c r="F345" s="106" t="s">
        <v>31</v>
      </c>
      <c r="G345" s="106" t="s">
        <v>603</v>
      </c>
      <c r="H345" s="3">
        <v>63</v>
      </c>
      <c r="I345" s="3">
        <v>1</v>
      </c>
      <c r="J345" s="3">
        <v>36.765000000000001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60">
        <v>13981.850350000001</v>
      </c>
      <c r="R345" s="2">
        <v>16587.492518542542</v>
      </c>
      <c r="S345" s="12">
        <v>-2605.6421685425412</v>
      </c>
      <c r="T345" s="2">
        <v>16545.684484601836</v>
      </c>
      <c r="U345" s="12">
        <v>-2563.8341346018351</v>
      </c>
      <c r="X345">
        <v>14534.122797626735</v>
      </c>
      <c r="Y345">
        <v>-1941.5882976267349</v>
      </c>
    </row>
    <row r="346" spans="1:25" ht="15" customHeight="1" x14ac:dyDescent="0.25">
      <c r="A346" s="3">
        <v>49</v>
      </c>
      <c r="B346" s="106" t="s">
        <v>7</v>
      </c>
      <c r="C346" s="106" t="s">
        <v>332</v>
      </c>
      <c r="D346" s="3">
        <v>4</v>
      </c>
      <c r="E346" s="106" t="s">
        <v>14</v>
      </c>
      <c r="F346" s="106" t="s">
        <v>15</v>
      </c>
      <c r="G346" s="106" t="s">
        <v>604</v>
      </c>
      <c r="H346" s="3">
        <v>49</v>
      </c>
      <c r="I346" s="3">
        <v>0</v>
      </c>
      <c r="J346" s="3">
        <v>41.47</v>
      </c>
      <c r="K346" s="3">
        <v>4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60">
        <v>10977.2063</v>
      </c>
      <c r="R346" s="2">
        <v>16301.956022202514</v>
      </c>
      <c r="S346" s="12">
        <v>-5324.749722202514</v>
      </c>
      <c r="T346" s="2">
        <v>14473.602071745368</v>
      </c>
      <c r="U346" s="12">
        <v>-3496.3957717453686</v>
      </c>
      <c r="X346">
        <v>4354.4277784098731</v>
      </c>
      <c r="Y346">
        <v>-1457.1042784098731</v>
      </c>
    </row>
    <row r="347" spans="1:25" ht="15" customHeight="1" x14ac:dyDescent="0.25">
      <c r="A347" s="3">
        <v>34</v>
      </c>
      <c r="B347" s="106" t="s">
        <v>7</v>
      </c>
      <c r="C347" s="106" t="s">
        <v>605</v>
      </c>
      <c r="D347" s="3">
        <v>3</v>
      </c>
      <c r="E347" s="106" t="s">
        <v>14</v>
      </c>
      <c r="F347" s="106" t="s">
        <v>15</v>
      </c>
      <c r="G347" s="106" t="s">
        <v>606</v>
      </c>
      <c r="H347" s="3">
        <v>34</v>
      </c>
      <c r="I347" s="3">
        <v>0</v>
      </c>
      <c r="J347" s="3">
        <v>29.26</v>
      </c>
      <c r="K347" s="3">
        <v>3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60">
        <v>6184.2993999999999</v>
      </c>
      <c r="R347" s="2">
        <v>7446.5660222152519</v>
      </c>
      <c r="S347" s="12">
        <v>-1262.266622215252</v>
      </c>
      <c r="T347" s="2">
        <v>6534.5206670223488</v>
      </c>
      <c r="U347" s="12">
        <v>-350.22126702234891</v>
      </c>
      <c r="X347">
        <v>6334.8323019426707</v>
      </c>
      <c r="Y347">
        <v>-1596.5641019426703</v>
      </c>
    </row>
    <row r="348" spans="1:25" ht="15" customHeight="1" x14ac:dyDescent="0.25">
      <c r="A348" s="3">
        <v>33</v>
      </c>
      <c r="B348" s="106" t="s">
        <v>12</v>
      </c>
      <c r="C348" s="106" t="s">
        <v>607</v>
      </c>
      <c r="D348" s="3">
        <v>2</v>
      </c>
      <c r="E348" s="106" t="s">
        <v>14</v>
      </c>
      <c r="F348" s="106" t="s">
        <v>15</v>
      </c>
      <c r="G348" s="106" t="s">
        <v>608</v>
      </c>
      <c r="H348" s="3">
        <v>33</v>
      </c>
      <c r="I348" s="3">
        <v>1</v>
      </c>
      <c r="J348" s="3">
        <v>35.75</v>
      </c>
      <c r="K348" s="3">
        <v>2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60">
        <v>4889.9994999999999</v>
      </c>
      <c r="R348" s="2">
        <v>8586.8091593254376</v>
      </c>
      <c r="S348" s="12">
        <v>-3696.8096593254377</v>
      </c>
      <c r="T348" s="2">
        <v>8426.635894943418</v>
      </c>
      <c r="U348" s="12">
        <v>-3536.6363949434181</v>
      </c>
      <c r="X348">
        <v>2565.7831038981608</v>
      </c>
      <c r="Y348">
        <v>-1416.3872038981608</v>
      </c>
    </row>
    <row r="349" spans="1:25" ht="15" customHeight="1" x14ac:dyDescent="0.25">
      <c r="A349" s="3">
        <v>46</v>
      </c>
      <c r="B349" s="106" t="s">
        <v>12</v>
      </c>
      <c r="C349" s="106" t="s">
        <v>339</v>
      </c>
      <c r="D349" s="3">
        <v>1</v>
      </c>
      <c r="E349" s="106" t="s">
        <v>14</v>
      </c>
      <c r="F349" s="106" t="s">
        <v>31</v>
      </c>
      <c r="G349" s="106" t="s">
        <v>609</v>
      </c>
      <c r="H349" s="3">
        <v>46</v>
      </c>
      <c r="I349" s="3">
        <v>1</v>
      </c>
      <c r="J349" s="3">
        <v>33.344999999999999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60">
        <v>8334.4575499999992</v>
      </c>
      <c r="R349" s="2">
        <v>11625.029036663998</v>
      </c>
      <c r="S349" s="12">
        <v>-3290.5714866639992</v>
      </c>
      <c r="T349" s="2">
        <v>11001.784675182176</v>
      </c>
      <c r="U349" s="12">
        <v>-2667.327125182177</v>
      </c>
      <c r="X349">
        <v>13570.452537726977</v>
      </c>
      <c r="Y349">
        <v>14717.445122273022</v>
      </c>
    </row>
    <row r="350" spans="1:25" ht="15" customHeight="1" x14ac:dyDescent="0.25">
      <c r="A350" s="3">
        <v>36</v>
      </c>
      <c r="B350" s="106" t="s">
        <v>7</v>
      </c>
      <c r="C350" s="106" t="s">
        <v>214</v>
      </c>
      <c r="D350" s="3">
        <v>1</v>
      </c>
      <c r="E350" s="106" t="s">
        <v>14</v>
      </c>
      <c r="F350" s="106" t="s">
        <v>15</v>
      </c>
      <c r="G350" s="106" t="s">
        <v>610</v>
      </c>
      <c r="H350" s="3">
        <v>36</v>
      </c>
      <c r="I350" s="3">
        <v>0</v>
      </c>
      <c r="J350" s="3">
        <v>29.92</v>
      </c>
      <c r="K350" s="3">
        <v>1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60">
        <v>5478.0367999999999</v>
      </c>
      <c r="R350" s="2">
        <v>6900.8615410499751</v>
      </c>
      <c r="S350" s="12">
        <v>-1422.8247410499753</v>
      </c>
      <c r="T350" s="2">
        <v>7272.1581008577632</v>
      </c>
      <c r="U350" s="12">
        <v>-1794.1213008577633</v>
      </c>
      <c r="X350">
        <v>9284.1678811136935</v>
      </c>
      <c r="Y350">
        <v>-1939.0838811136937</v>
      </c>
    </row>
    <row r="351" spans="1:25" ht="15" customHeight="1" x14ac:dyDescent="0.25">
      <c r="A351" s="3">
        <v>19</v>
      </c>
      <c r="B351" s="106" t="s">
        <v>12</v>
      </c>
      <c r="C351" s="106" t="s">
        <v>343</v>
      </c>
      <c r="D351" s="3">
        <v>0</v>
      </c>
      <c r="E351" s="106" t="s">
        <v>14</v>
      </c>
      <c r="F351" s="106" t="s">
        <v>20</v>
      </c>
      <c r="G351" s="106" t="s">
        <v>611</v>
      </c>
      <c r="H351" s="3">
        <v>19</v>
      </c>
      <c r="I351" s="3">
        <v>1</v>
      </c>
      <c r="J351" s="3">
        <v>27.835000000000001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60">
        <v>1635.7336499999999</v>
      </c>
      <c r="R351" s="2">
        <v>1645.4328235282371</v>
      </c>
      <c r="S351" s="12">
        <v>-9.6991735282372247</v>
      </c>
      <c r="T351" s="2">
        <v>2170.8311384116769</v>
      </c>
      <c r="U351" s="12">
        <v>-535.09748841167698</v>
      </c>
      <c r="X351">
        <v>13055.495895613174</v>
      </c>
      <c r="Y351">
        <v>-324.49629561317488</v>
      </c>
    </row>
    <row r="352" spans="1:25" ht="15" customHeight="1" x14ac:dyDescent="0.25">
      <c r="A352" s="3">
        <v>57</v>
      </c>
      <c r="B352" s="106" t="s">
        <v>7</v>
      </c>
      <c r="C352" s="106" t="s">
        <v>612</v>
      </c>
      <c r="D352" s="3">
        <v>0</v>
      </c>
      <c r="E352" s="106" t="s">
        <v>14</v>
      </c>
      <c r="F352" s="106" t="s">
        <v>20</v>
      </c>
      <c r="G352" s="106" t="s">
        <v>613</v>
      </c>
      <c r="H352" s="3">
        <v>57</v>
      </c>
      <c r="I352" s="3">
        <v>0</v>
      </c>
      <c r="J352" s="3">
        <v>23.18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60">
        <v>11830.6072</v>
      </c>
      <c r="R352" s="2">
        <v>10082.274853515981</v>
      </c>
      <c r="S352" s="12">
        <v>1748.3323464840196</v>
      </c>
      <c r="T352" s="2">
        <v>10485.537809216701</v>
      </c>
      <c r="U352" s="12">
        <v>1345.0693907832992</v>
      </c>
      <c r="X352">
        <v>11956.404183431821</v>
      </c>
      <c r="Y352">
        <v>-502.38268343182062</v>
      </c>
    </row>
    <row r="353" spans="1:25" ht="15" customHeight="1" x14ac:dyDescent="0.25">
      <c r="A353" s="3">
        <v>50</v>
      </c>
      <c r="B353" s="106" t="s">
        <v>7</v>
      </c>
      <c r="C353" s="106" t="s">
        <v>614</v>
      </c>
      <c r="D353" s="3">
        <v>0</v>
      </c>
      <c r="E353" s="106" t="s">
        <v>14</v>
      </c>
      <c r="F353" s="106" t="s">
        <v>10</v>
      </c>
      <c r="G353" s="106" t="s">
        <v>615</v>
      </c>
      <c r="H353" s="3">
        <v>50</v>
      </c>
      <c r="I353" s="3">
        <v>0</v>
      </c>
      <c r="J353" s="3">
        <v>25.6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60">
        <v>8932.0840000000007</v>
      </c>
      <c r="R353" s="2">
        <v>8112.7831192888325</v>
      </c>
      <c r="S353" s="12">
        <v>819.30088071116825</v>
      </c>
      <c r="T353" s="2">
        <v>9471.8738815680317</v>
      </c>
      <c r="U353" s="12">
        <v>-539.78988156803098</v>
      </c>
      <c r="X353">
        <v>7938.5849906736012</v>
      </c>
      <c r="Y353">
        <v>-2027.6409906736008</v>
      </c>
    </row>
    <row r="354" spans="1:25" ht="15" customHeight="1" x14ac:dyDescent="0.25">
      <c r="A354" s="3">
        <v>30</v>
      </c>
      <c r="B354" s="106" t="s">
        <v>7</v>
      </c>
      <c r="C354" s="106" t="s">
        <v>535</v>
      </c>
      <c r="D354" s="3">
        <v>0</v>
      </c>
      <c r="E354" s="106" t="s">
        <v>14</v>
      </c>
      <c r="F354" s="106" t="s">
        <v>10</v>
      </c>
      <c r="G354" s="106" t="s">
        <v>616</v>
      </c>
      <c r="H354" s="3">
        <v>30</v>
      </c>
      <c r="I354" s="3">
        <v>0</v>
      </c>
      <c r="J354" s="3">
        <v>27.7</v>
      </c>
      <c r="K354" s="3">
        <v>0</v>
      </c>
      <c r="L354" s="3">
        <v>0</v>
      </c>
      <c r="M354" s="3">
        <v>1</v>
      </c>
      <c r="N354" s="3">
        <v>0</v>
      </c>
      <c r="O354" s="3">
        <v>0</v>
      </c>
      <c r="P354" s="3">
        <v>0</v>
      </c>
      <c r="Q354" s="60">
        <v>3554.203</v>
      </c>
      <c r="R354" s="2">
        <v>3680.5761799981037</v>
      </c>
      <c r="S354" s="12">
        <v>-126.37317999810375</v>
      </c>
      <c r="T354" s="2">
        <v>4979.6821414686274</v>
      </c>
      <c r="U354" s="12">
        <v>-1425.4791414686274</v>
      </c>
      <c r="X354">
        <v>7470.6189903177301</v>
      </c>
      <c r="Y354">
        <v>-2708.2899903177304</v>
      </c>
    </row>
    <row r="355" spans="1:25" ht="15" customHeight="1" x14ac:dyDescent="0.25">
      <c r="A355" s="3">
        <v>33</v>
      </c>
      <c r="B355" s="106" t="s">
        <v>12</v>
      </c>
      <c r="C355" s="106" t="s">
        <v>617</v>
      </c>
      <c r="D355" s="3">
        <v>0</v>
      </c>
      <c r="E355" s="106" t="s">
        <v>14</v>
      </c>
      <c r="F355" s="106" t="s">
        <v>31</v>
      </c>
      <c r="G355" s="106" t="s">
        <v>618</v>
      </c>
      <c r="H355" s="3">
        <v>33</v>
      </c>
      <c r="I355" s="3">
        <v>1</v>
      </c>
      <c r="J355" s="3">
        <v>35.244999999999997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60">
        <v>12404.8791</v>
      </c>
      <c r="R355" s="2">
        <v>8285.052277593124</v>
      </c>
      <c r="S355" s="12">
        <v>4119.8268224068761</v>
      </c>
      <c r="T355" s="2">
        <v>8259.2206981481704</v>
      </c>
      <c r="U355" s="12">
        <v>4145.6584018518297</v>
      </c>
      <c r="X355">
        <v>10242.597979995164</v>
      </c>
      <c r="Y355">
        <v>-2730.3309799951639</v>
      </c>
    </row>
    <row r="356" spans="1:25" ht="15" customHeight="1" x14ac:dyDescent="0.25">
      <c r="A356" s="3">
        <v>18</v>
      </c>
      <c r="B356" s="106" t="s">
        <v>7</v>
      </c>
      <c r="C356" s="106" t="s">
        <v>202</v>
      </c>
      <c r="D356" s="3">
        <v>0</v>
      </c>
      <c r="E356" s="106" t="s">
        <v>14</v>
      </c>
      <c r="F356" s="106" t="s">
        <v>15</v>
      </c>
      <c r="G356" s="106" t="s">
        <v>619</v>
      </c>
      <c r="H356" s="3">
        <v>18</v>
      </c>
      <c r="I356" s="3">
        <v>0</v>
      </c>
      <c r="J356" s="3">
        <v>38.28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60">
        <v>14133.03775</v>
      </c>
      <c r="R356" s="2">
        <v>4555.0301677129673</v>
      </c>
      <c r="S356" s="12">
        <v>9578.0075822870313</v>
      </c>
      <c r="T356" s="2">
        <v>5374.0891451945317</v>
      </c>
      <c r="U356" s="12">
        <v>8758.9486048054678</v>
      </c>
      <c r="X356">
        <v>5916.4641367455406</v>
      </c>
      <c r="Y356">
        <v>-1884.2234367455408</v>
      </c>
    </row>
    <row r="357" spans="1:25" ht="15" customHeight="1" x14ac:dyDescent="0.25">
      <c r="A357" s="3">
        <v>46</v>
      </c>
      <c r="B357" s="106" t="s">
        <v>12</v>
      </c>
      <c r="C357" s="106" t="s">
        <v>599</v>
      </c>
      <c r="D357" s="3">
        <v>0</v>
      </c>
      <c r="E357" s="106" t="s">
        <v>14</v>
      </c>
      <c r="F357" s="106" t="s">
        <v>10</v>
      </c>
      <c r="G357" s="106" t="s">
        <v>620</v>
      </c>
      <c r="H357" s="3">
        <v>46</v>
      </c>
      <c r="I357" s="3">
        <v>1</v>
      </c>
      <c r="J357" s="3">
        <v>27.6</v>
      </c>
      <c r="K357" s="3">
        <v>0</v>
      </c>
      <c r="L357" s="3">
        <v>0</v>
      </c>
      <c r="M357" s="3">
        <v>1</v>
      </c>
      <c r="N357" s="3">
        <v>0</v>
      </c>
      <c r="O357" s="3">
        <v>0</v>
      </c>
      <c r="P357" s="3">
        <v>0</v>
      </c>
      <c r="Q357" s="60">
        <v>24603.04837</v>
      </c>
      <c r="R357" s="2">
        <v>7534.7889880850862</v>
      </c>
      <c r="S357" s="12">
        <v>17068.259381914915</v>
      </c>
      <c r="T357" s="2">
        <v>9097.2296146105073</v>
      </c>
      <c r="U357" s="12">
        <v>15505.818755389493</v>
      </c>
      <c r="X357">
        <v>3727.7844464303489</v>
      </c>
      <c r="Y357">
        <v>-1758.1704464303489</v>
      </c>
    </row>
    <row r="358" spans="1:25" ht="15" customHeight="1" x14ac:dyDescent="0.25">
      <c r="A358" s="3">
        <v>46</v>
      </c>
      <c r="B358" s="106" t="s">
        <v>12</v>
      </c>
      <c r="C358" s="106" t="s">
        <v>621</v>
      </c>
      <c r="D358" s="3">
        <v>3</v>
      </c>
      <c r="E358" s="106" t="s">
        <v>14</v>
      </c>
      <c r="F358" s="106" t="s">
        <v>15</v>
      </c>
      <c r="G358" s="106" t="s">
        <v>622</v>
      </c>
      <c r="H358" s="3">
        <v>46</v>
      </c>
      <c r="I358" s="3">
        <v>1</v>
      </c>
      <c r="J358" s="3">
        <v>43.89</v>
      </c>
      <c r="K358" s="3">
        <v>3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60">
        <v>8944.1151000000009</v>
      </c>
      <c r="R358" s="2">
        <v>15482.987955529879</v>
      </c>
      <c r="S358" s="12">
        <v>-6538.8728555298785</v>
      </c>
      <c r="T358" s="2">
        <v>14497.612893411635</v>
      </c>
      <c r="U358" s="12">
        <v>-5553.4977934116341</v>
      </c>
      <c r="X358">
        <v>2825.0013504148051</v>
      </c>
      <c r="Y358">
        <v>-1055.4697004148052</v>
      </c>
    </row>
    <row r="359" spans="1:25" ht="15" customHeight="1" x14ac:dyDescent="0.25">
      <c r="A359" s="3">
        <v>47</v>
      </c>
      <c r="B359" s="106" t="s">
        <v>12</v>
      </c>
      <c r="C359" s="106" t="s">
        <v>30</v>
      </c>
      <c r="D359" s="3">
        <v>3</v>
      </c>
      <c r="E359" s="106" t="s">
        <v>14</v>
      </c>
      <c r="F359" s="106" t="s">
        <v>20</v>
      </c>
      <c r="G359" s="106" t="s">
        <v>623</v>
      </c>
      <c r="H359" s="3">
        <v>47</v>
      </c>
      <c r="I359" s="3">
        <v>1</v>
      </c>
      <c r="J359" s="3">
        <v>29.83</v>
      </c>
      <c r="K359" s="3">
        <v>3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60">
        <v>9620.3307000000004</v>
      </c>
      <c r="R359" s="2">
        <v>11544.139455729912</v>
      </c>
      <c r="S359" s="12">
        <v>-1923.8087557299114</v>
      </c>
      <c r="T359" s="2">
        <v>10095.927289767757</v>
      </c>
      <c r="U359" s="12">
        <v>-475.59658976775609</v>
      </c>
      <c r="X359">
        <v>7493.924181786364</v>
      </c>
      <c r="Y359">
        <v>-2807.5354817863636</v>
      </c>
    </row>
    <row r="360" spans="1:25" ht="15" customHeight="1" x14ac:dyDescent="0.25">
      <c r="A360" s="3">
        <v>23</v>
      </c>
      <c r="B360" s="106" t="s">
        <v>12</v>
      </c>
      <c r="C360" s="106" t="s">
        <v>422</v>
      </c>
      <c r="D360" s="3">
        <v>0</v>
      </c>
      <c r="E360" s="106" t="s">
        <v>14</v>
      </c>
      <c r="F360" s="106" t="s">
        <v>15</v>
      </c>
      <c r="G360" s="106" t="s">
        <v>624</v>
      </c>
      <c r="H360" s="3">
        <v>23</v>
      </c>
      <c r="I360" s="3">
        <v>1</v>
      </c>
      <c r="J360" s="3">
        <v>41.91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60">
        <v>1837.2819</v>
      </c>
      <c r="R360" s="2">
        <v>6883.6028888333676</v>
      </c>
      <c r="S360" s="12">
        <v>-5046.3209888333677</v>
      </c>
      <c r="T360" s="2">
        <v>7874.5829073169052</v>
      </c>
      <c r="U360" s="12">
        <v>-6037.3010073169053</v>
      </c>
      <c r="X360">
        <v>12947.228798664404</v>
      </c>
      <c r="Y360">
        <v>8849.7716013355966</v>
      </c>
    </row>
    <row r="361" spans="1:25" ht="15" customHeight="1" x14ac:dyDescent="0.25">
      <c r="A361" s="3">
        <v>18</v>
      </c>
      <c r="B361" s="106" t="s">
        <v>7</v>
      </c>
      <c r="C361" s="106" t="s">
        <v>625</v>
      </c>
      <c r="D361" s="3">
        <v>0</v>
      </c>
      <c r="E361" s="106" t="s">
        <v>14</v>
      </c>
      <c r="F361" s="106" t="s">
        <v>15</v>
      </c>
      <c r="G361" s="106" t="s">
        <v>626</v>
      </c>
      <c r="H361" s="3">
        <v>18</v>
      </c>
      <c r="I361" s="3">
        <v>0</v>
      </c>
      <c r="J361" s="3">
        <v>20.79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60">
        <v>1607.5101</v>
      </c>
      <c r="R361" s="2">
        <v>-1639.9871260585576</v>
      </c>
      <c r="S361" s="12">
        <v>3247.4972260585573</v>
      </c>
      <c r="T361" s="2">
        <v>-424.11242302104529</v>
      </c>
      <c r="U361" s="12">
        <v>2031.6225230210453</v>
      </c>
      <c r="X361">
        <v>13065.875023648352</v>
      </c>
      <c r="Y361">
        <v>-1183.9054236483516</v>
      </c>
    </row>
    <row r="362" spans="1:25" ht="15" customHeight="1" x14ac:dyDescent="0.25">
      <c r="A362" s="3">
        <v>48</v>
      </c>
      <c r="B362" s="106" t="s">
        <v>7</v>
      </c>
      <c r="C362" s="106" t="s">
        <v>596</v>
      </c>
      <c r="D362" s="3">
        <v>2</v>
      </c>
      <c r="E362" s="106" t="s">
        <v>14</v>
      </c>
      <c r="F362" s="106" t="s">
        <v>31</v>
      </c>
      <c r="G362" s="106" t="s">
        <v>627</v>
      </c>
      <c r="H362" s="3">
        <v>48</v>
      </c>
      <c r="I362" s="3">
        <v>0</v>
      </c>
      <c r="J362" s="3">
        <v>32.299999999999997</v>
      </c>
      <c r="K362" s="3">
        <v>2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60">
        <v>10043.249</v>
      </c>
      <c r="R362" s="2">
        <v>12672.225061866084</v>
      </c>
      <c r="S362" s="12">
        <v>-2628.9760618660839</v>
      </c>
      <c r="T362" s="2">
        <v>11174.188622807895</v>
      </c>
      <c r="U362" s="12">
        <v>-1130.9396228078949</v>
      </c>
      <c r="X362">
        <v>12304.329402101657</v>
      </c>
      <c r="Y362">
        <v>-463.55435210165706</v>
      </c>
    </row>
    <row r="363" spans="1:25" ht="15" customHeight="1" x14ac:dyDescent="0.25">
      <c r="A363" s="3">
        <v>35</v>
      </c>
      <c r="B363" s="106" t="s">
        <v>12</v>
      </c>
      <c r="C363" s="106" t="s">
        <v>628</v>
      </c>
      <c r="D363" s="3">
        <v>1</v>
      </c>
      <c r="E363" s="106" t="s">
        <v>14</v>
      </c>
      <c r="F363" s="106" t="s">
        <v>10</v>
      </c>
      <c r="G363" s="106" t="s">
        <v>629</v>
      </c>
      <c r="H363" s="3">
        <v>35</v>
      </c>
      <c r="I363" s="3">
        <v>1</v>
      </c>
      <c r="J363" s="3">
        <v>30.5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60">
        <v>4751.07</v>
      </c>
      <c r="R363" s="2">
        <v>6363.701149555347</v>
      </c>
      <c r="S363" s="12">
        <v>-1612.6311495553473</v>
      </c>
      <c r="T363" s="2">
        <v>7205.018253412678</v>
      </c>
      <c r="U363" s="12">
        <v>-2453.9482534126782</v>
      </c>
      <c r="X363">
        <v>12221.634710842283</v>
      </c>
      <c r="Y363">
        <v>-1620.222710842283</v>
      </c>
    </row>
    <row r="364" spans="1:25" ht="15" customHeight="1" x14ac:dyDescent="0.25">
      <c r="A364" s="3">
        <v>19</v>
      </c>
      <c r="B364" s="106" t="s">
        <v>7</v>
      </c>
      <c r="C364" s="106" t="s">
        <v>630</v>
      </c>
      <c r="D364" s="3">
        <v>0</v>
      </c>
      <c r="E364" s="106" t="s">
        <v>9</v>
      </c>
      <c r="F364" s="106" t="s">
        <v>10</v>
      </c>
      <c r="G364" s="106" t="s">
        <v>631</v>
      </c>
      <c r="H364" s="3">
        <v>19</v>
      </c>
      <c r="I364" s="3">
        <v>0</v>
      </c>
      <c r="J364" s="3">
        <v>21.7</v>
      </c>
      <c r="K364" s="3">
        <v>0</v>
      </c>
      <c r="L364" s="3">
        <v>1</v>
      </c>
      <c r="M364" s="3">
        <v>1</v>
      </c>
      <c r="N364" s="3">
        <v>0</v>
      </c>
      <c r="O364" s="3">
        <v>0</v>
      </c>
      <c r="P364" s="3">
        <v>0</v>
      </c>
      <c r="Q364" s="60">
        <v>13844.505999999999</v>
      </c>
      <c r="R364" s="2">
        <v>23188.45904939542</v>
      </c>
      <c r="S364" s="12">
        <v>-9343.9530493954207</v>
      </c>
      <c r="T364" s="2">
        <v>24604.409368819182</v>
      </c>
      <c r="U364" s="12">
        <v>-10759.903368819183</v>
      </c>
      <c r="X364">
        <v>5874.9208605884178</v>
      </c>
      <c r="Y364">
        <v>-1156.7173105884176</v>
      </c>
    </row>
    <row r="365" spans="1:25" ht="15" customHeight="1" x14ac:dyDescent="0.25">
      <c r="A365" s="3">
        <v>21</v>
      </c>
      <c r="B365" s="106" t="s">
        <v>7</v>
      </c>
      <c r="C365" s="106" t="s">
        <v>391</v>
      </c>
      <c r="D365" s="3">
        <v>1</v>
      </c>
      <c r="E365" s="106" t="s">
        <v>14</v>
      </c>
      <c r="F365" s="106" t="s">
        <v>10</v>
      </c>
      <c r="G365" s="106" t="s">
        <v>632</v>
      </c>
      <c r="H365" s="3">
        <v>21</v>
      </c>
      <c r="I365" s="3">
        <v>0</v>
      </c>
      <c r="J365" s="3">
        <v>26.4</v>
      </c>
      <c r="K365" s="3">
        <v>1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60">
        <v>2597.779</v>
      </c>
      <c r="R365" s="2">
        <v>1539.4375086879797</v>
      </c>
      <c r="S365" s="12">
        <v>1058.3414913120203</v>
      </c>
      <c r="T365" s="2">
        <v>2213.9441419777004</v>
      </c>
      <c r="U365" s="12">
        <v>383.83485802229961</v>
      </c>
      <c r="X365">
        <v>9130.4653280340135</v>
      </c>
      <c r="Y365">
        <v>-2536.9570280340131</v>
      </c>
    </row>
    <row r="366" spans="1:25" ht="15" customHeight="1" x14ac:dyDescent="0.25">
      <c r="A366" s="3">
        <v>21</v>
      </c>
      <c r="B366" s="106" t="s">
        <v>7</v>
      </c>
      <c r="C366" s="106" t="s">
        <v>633</v>
      </c>
      <c r="D366" s="3">
        <v>2</v>
      </c>
      <c r="E366" s="106" t="s">
        <v>14</v>
      </c>
      <c r="F366" s="106" t="s">
        <v>15</v>
      </c>
      <c r="G366" s="106" t="s">
        <v>634</v>
      </c>
      <c r="H366" s="3">
        <v>21</v>
      </c>
      <c r="I366" s="3">
        <v>0</v>
      </c>
      <c r="J366" s="3">
        <v>21.89</v>
      </c>
      <c r="K366" s="3">
        <v>2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60">
        <v>3180.5101</v>
      </c>
      <c r="R366" s="2">
        <v>823.12383642842406</v>
      </c>
      <c r="S366" s="12">
        <v>2357.3862635715759</v>
      </c>
      <c r="T366" s="2">
        <v>718.81040426173513</v>
      </c>
      <c r="U366" s="12">
        <v>2461.6996957382648</v>
      </c>
      <c r="X366">
        <v>10414.904537880791</v>
      </c>
      <c r="Y366">
        <v>-1972.2375378807919</v>
      </c>
    </row>
    <row r="367" spans="1:25" ht="15" customHeight="1" x14ac:dyDescent="0.25">
      <c r="A367" s="3">
        <v>49</v>
      </c>
      <c r="B367" s="106" t="s">
        <v>7</v>
      </c>
      <c r="C367" s="106" t="s">
        <v>47</v>
      </c>
      <c r="D367" s="3">
        <v>1</v>
      </c>
      <c r="E367" s="106" t="s">
        <v>14</v>
      </c>
      <c r="F367" s="106" t="s">
        <v>31</v>
      </c>
      <c r="G367" s="106" t="s">
        <v>635</v>
      </c>
      <c r="H367" s="3">
        <v>49</v>
      </c>
      <c r="I367" s="3">
        <v>0</v>
      </c>
      <c r="J367" s="3">
        <v>30.78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60">
        <v>9778.3472000000002</v>
      </c>
      <c r="R367" s="2">
        <v>11744.096549500868</v>
      </c>
      <c r="S367" s="12">
        <v>-1965.7493495008675</v>
      </c>
      <c r="T367" s="2">
        <v>10929.704143544997</v>
      </c>
      <c r="U367" s="12">
        <v>-1151.3569435449972</v>
      </c>
      <c r="X367">
        <v>8726.7343909633073</v>
      </c>
      <c r="Y367">
        <v>-1868.2547909633076</v>
      </c>
    </row>
    <row r="368" spans="1:25" ht="15" customHeight="1" x14ac:dyDescent="0.25">
      <c r="A368" s="3">
        <v>56</v>
      </c>
      <c r="B368" s="106" t="s">
        <v>7</v>
      </c>
      <c r="C368" s="106" t="s">
        <v>596</v>
      </c>
      <c r="D368" s="3">
        <v>3</v>
      </c>
      <c r="E368" s="106" t="s">
        <v>14</v>
      </c>
      <c r="F368" s="106" t="s">
        <v>31</v>
      </c>
      <c r="G368" s="106" t="s">
        <v>636</v>
      </c>
      <c r="H368" s="3">
        <v>56</v>
      </c>
      <c r="I368" s="3">
        <v>0</v>
      </c>
      <c r="J368" s="3">
        <v>32.299999999999997</v>
      </c>
      <c r="K368" s="3">
        <v>3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60">
        <v>13430.264999999999</v>
      </c>
      <c r="R368" s="2">
        <v>15391.179747574301</v>
      </c>
      <c r="S368" s="12">
        <v>-1960.9147475743011</v>
      </c>
      <c r="T368" s="2">
        <v>13249.538121437768</v>
      </c>
      <c r="U368" s="12">
        <v>180.72687856223092</v>
      </c>
      <c r="X368">
        <v>6982.1997396481738</v>
      </c>
      <c r="Y368">
        <v>-2186.5429396481741</v>
      </c>
    </row>
    <row r="369" spans="1:25" ht="15" customHeight="1" x14ac:dyDescent="0.25">
      <c r="A369" s="3">
        <v>42</v>
      </c>
      <c r="B369" s="106" t="s">
        <v>7</v>
      </c>
      <c r="C369" s="106" t="s">
        <v>637</v>
      </c>
      <c r="D369" s="3">
        <v>2</v>
      </c>
      <c r="E369" s="106" t="s">
        <v>14</v>
      </c>
      <c r="F369" s="106" t="s">
        <v>20</v>
      </c>
      <c r="G369" s="106" t="s">
        <v>638</v>
      </c>
      <c r="H369" s="3">
        <v>42</v>
      </c>
      <c r="I369" s="3">
        <v>0</v>
      </c>
      <c r="J369" s="3">
        <v>24.984999999999999</v>
      </c>
      <c r="K369" s="3">
        <v>2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60">
        <v>8017.0611500000005</v>
      </c>
      <c r="R369" s="2">
        <v>8136.6685533103037</v>
      </c>
      <c r="S369" s="12">
        <v>-119.6074033103032</v>
      </c>
      <c r="T369" s="2">
        <v>7192.6425096132516</v>
      </c>
      <c r="U369" s="12">
        <v>824.41864038674885</v>
      </c>
      <c r="X369">
        <v>8463.7997551800072</v>
      </c>
      <c r="Y369">
        <v>-1823.254905180007</v>
      </c>
    </row>
    <row r="370" spans="1:25" ht="15" customHeight="1" x14ac:dyDescent="0.25">
      <c r="A370" s="3">
        <v>44</v>
      </c>
      <c r="B370" s="106" t="s">
        <v>12</v>
      </c>
      <c r="C370" s="106" t="s">
        <v>639</v>
      </c>
      <c r="D370" s="3">
        <v>2</v>
      </c>
      <c r="E370" s="106" t="s">
        <v>14</v>
      </c>
      <c r="F370" s="106" t="s">
        <v>20</v>
      </c>
      <c r="G370" s="106" t="s">
        <v>640</v>
      </c>
      <c r="H370" s="3">
        <v>44</v>
      </c>
      <c r="I370" s="3">
        <v>1</v>
      </c>
      <c r="J370" s="3">
        <v>32.015000000000001</v>
      </c>
      <c r="K370" s="3">
        <v>2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60">
        <v>8116.2688500000004</v>
      </c>
      <c r="R370" s="2">
        <v>10893.127692158318</v>
      </c>
      <c r="S370" s="12">
        <v>-2776.8588421583172</v>
      </c>
      <c r="T370" s="2">
        <v>10042.032029757027</v>
      </c>
      <c r="U370" s="12">
        <v>-1925.7631797570266</v>
      </c>
      <c r="X370">
        <v>9874.228376776864</v>
      </c>
      <c r="Y370">
        <v>-2712.2161767768639</v>
      </c>
    </row>
    <row r="371" spans="1:25" ht="15" customHeight="1" x14ac:dyDescent="0.25">
      <c r="A371" s="3">
        <v>18</v>
      </c>
      <c r="B371" s="106" t="s">
        <v>12</v>
      </c>
      <c r="C371" s="106" t="s">
        <v>641</v>
      </c>
      <c r="D371" s="3">
        <v>3</v>
      </c>
      <c r="E371" s="106" t="s">
        <v>14</v>
      </c>
      <c r="F371" s="106" t="s">
        <v>31</v>
      </c>
      <c r="G371" s="106" t="s">
        <v>642</v>
      </c>
      <c r="H371" s="3">
        <v>18</v>
      </c>
      <c r="I371" s="3">
        <v>1</v>
      </c>
      <c r="J371" s="3">
        <v>30.4</v>
      </c>
      <c r="K371" s="3">
        <v>3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60">
        <v>3481.8679999999999</v>
      </c>
      <c r="R371" s="2">
        <v>4632.5344951353054</v>
      </c>
      <c r="S371" s="12">
        <v>-1150.6664951353055</v>
      </c>
      <c r="T371" s="2">
        <v>2761.7490447063246</v>
      </c>
      <c r="U371" s="12">
        <v>720.1189552936753</v>
      </c>
      <c r="X371">
        <v>12123.337805701631</v>
      </c>
      <c r="Y371">
        <v>-1529.1121057016298</v>
      </c>
    </row>
    <row r="372" spans="1:25" ht="15" customHeight="1" x14ac:dyDescent="0.25">
      <c r="A372" s="3">
        <v>61</v>
      </c>
      <c r="B372" s="106" t="s">
        <v>7</v>
      </c>
      <c r="C372" s="106" t="s">
        <v>643</v>
      </c>
      <c r="D372" s="3">
        <v>0</v>
      </c>
      <c r="E372" s="106" t="s">
        <v>14</v>
      </c>
      <c r="F372" s="106" t="s">
        <v>20</v>
      </c>
      <c r="G372" s="106" t="s">
        <v>644</v>
      </c>
      <c r="H372" s="3">
        <v>61</v>
      </c>
      <c r="I372" s="3">
        <v>0</v>
      </c>
      <c r="J372" s="3">
        <v>21.09</v>
      </c>
      <c r="K372" s="3">
        <v>0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60">
        <v>13415.0381</v>
      </c>
      <c r="R372" s="2">
        <v>10377.196579819041</v>
      </c>
      <c r="S372" s="12">
        <v>3037.8415201809585</v>
      </c>
      <c r="T372" s="2">
        <v>10830.345704468142</v>
      </c>
      <c r="U372" s="12">
        <v>2584.692395531858</v>
      </c>
      <c r="X372">
        <v>12556.524462670299</v>
      </c>
      <c r="Y372">
        <v>-618.26851267029815</v>
      </c>
    </row>
    <row r="373" spans="1:25" ht="15" customHeight="1" x14ac:dyDescent="0.25">
      <c r="A373" s="3">
        <v>57</v>
      </c>
      <c r="B373" s="106" t="s">
        <v>7</v>
      </c>
      <c r="C373" s="106" t="s">
        <v>645</v>
      </c>
      <c r="D373" s="3">
        <v>0</v>
      </c>
      <c r="E373" s="106" t="s">
        <v>14</v>
      </c>
      <c r="F373" s="106" t="s">
        <v>31</v>
      </c>
      <c r="G373" s="106" t="s">
        <v>646</v>
      </c>
      <c r="H373" s="3">
        <v>57</v>
      </c>
      <c r="I373" s="3">
        <v>0</v>
      </c>
      <c r="J373" s="3">
        <v>22.23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60">
        <v>12029.286700000001</v>
      </c>
      <c r="R373" s="2">
        <v>10137.53012487587</v>
      </c>
      <c r="S373" s="12">
        <v>1891.7565751241309</v>
      </c>
      <c r="T373" s="2">
        <v>10170.598330096931</v>
      </c>
      <c r="U373" s="12">
        <v>1858.6883699030695</v>
      </c>
      <c r="X373">
        <v>13344.78600283736</v>
      </c>
      <c r="Y373">
        <v>-865.07705283735959</v>
      </c>
    </row>
    <row r="374" spans="1:25" ht="15" customHeight="1" x14ac:dyDescent="0.25">
      <c r="A374" s="3">
        <v>42</v>
      </c>
      <c r="B374" s="106" t="s">
        <v>7</v>
      </c>
      <c r="C374" s="106" t="s">
        <v>327</v>
      </c>
      <c r="D374" s="3">
        <v>1</v>
      </c>
      <c r="E374" s="106" t="s">
        <v>14</v>
      </c>
      <c r="F374" s="106" t="s">
        <v>31</v>
      </c>
      <c r="G374" s="106" t="s">
        <v>647</v>
      </c>
      <c r="H374" s="3">
        <v>42</v>
      </c>
      <c r="I374" s="3">
        <v>0</v>
      </c>
      <c r="J374" s="3">
        <v>33.155000000000001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60">
        <v>7639.4174499999999</v>
      </c>
      <c r="R374" s="2">
        <v>10773.717680599617</v>
      </c>
      <c r="S374" s="12">
        <v>-3134.300230599617</v>
      </c>
      <c r="T374" s="2">
        <v>9901.1220300432833</v>
      </c>
      <c r="U374" s="12">
        <v>-2261.7045800432834</v>
      </c>
      <c r="X374">
        <v>12423.338810734078</v>
      </c>
      <c r="Y374">
        <v>-1077.8198107340777</v>
      </c>
    </row>
    <row r="375" spans="1:25" ht="15" customHeight="1" x14ac:dyDescent="0.25">
      <c r="A375" s="3">
        <v>26</v>
      </c>
      <c r="B375" s="106" t="s">
        <v>12</v>
      </c>
      <c r="C375" s="106" t="s">
        <v>648</v>
      </c>
      <c r="D375" s="3">
        <v>2</v>
      </c>
      <c r="E375" s="106" t="s">
        <v>9</v>
      </c>
      <c r="F375" s="106" t="s">
        <v>10</v>
      </c>
      <c r="G375" s="106" t="s">
        <v>649</v>
      </c>
      <c r="H375" s="3">
        <v>26</v>
      </c>
      <c r="I375" s="3">
        <v>1</v>
      </c>
      <c r="J375" s="3">
        <v>32.9</v>
      </c>
      <c r="K375" s="3">
        <v>2</v>
      </c>
      <c r="L375" s="3">
        <v>1</v>
      </c>
      <c r="M375" s="3">
        <v>1</v>
      </c>
      <c r="N375" s="3">
        <v>0</v>
      </c>
      <c r="O375" s="3">
        <v>0</v>
      </c>
      <c r="P375" s="3">
        <v>0</v>
      </c>
      <c r="Q375" s="60">
        <v>36085.218999999997</v>
      </c>
      <c r="R375" s="2">
        <v>30013.036964360494</v>
      </c>
      <c r="S375" s="12">
        <v>6072.1820356395037</v>
      </c>
      <c r="T375" s="2">
        <v>30133.310881321835</v>
      </c>
      <c r="U375" s="12">
        <v>5951.9081186781623</v>
      </c>
      <c r="X375">
        <v>10463.879936212979</v>
      </c>
      <c r="Y375">
        <v>-1948.1212362129791</v>
      </c>
    </row>
    <row r="376" spans="1:25" ht="15" customHeight="1" x14ac:dyDescent="0.25">
      <c r="A376" s="3">
        <v>20</v>
      </c>
      <c r="B376" s="106" t="s">
        <v>12</v>
      </c>
      <c r="C376" s="106" t="s">
        <v>552</v>
      </c>
      <c r="D376" s="3">
        <v>0</v>
      </c>
      <c r="E376" s="106" t="s">
        <v>14</v>
      </c>
      <c r="F376" s="106" t="s">
        <v>15</v>
      </c>
      <c r="G376" s="106" t="s">
        <v>650</v>
      </c>
      <c r="H376" s="3">
        <v>20</v>
      </c>
      <c r="I376" s="3">
        <v>1</v>
      </c>
      <c r="J376" s="3">
        <v>33.33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  <c r="P376" s="3">
        <v>0</v>
      </c>
      <c r="Q376" s="60">
        <v>1391.5287000000001</v>
      </c>
      <c r="R376" s="2">
        <v>3068.132692531085</v>
      </c>
      <c r="S376" s="12">
        <v>-1676.6039925310849</v>
      </c>
      <c r="T376" s="2">
        <v>4251.926076017402</v>
      </c>
      <c r="U376" s="12">
        <v>-2860.3973760174022</v>
      </c>
      <c r="X376">
        <v>4385.1336781781811</v>
      </c>
      <c r="Y376">
        <v>-1685.5653281781811</v>
      </c>
    </row>
    <row r="377" spans="1:25" ht="15" customHeight="1" x14ac:dyDescent="0.25">
      <c r="A377" s="3">
        <v>23</v>
      </c>
      <c r="B377" s="106" t="s">
        <v>7</v>
      </c>
      <c r="C377" s="106" t="s">
        <v>81</v>
      </c>
      <c r="D377" s="3">
        <v>0</v>
      </c>
      <c r="E377" s="106" t="s">
        <v>9</v>
      </c>
      <c r="F377" s="106" t="s">
        <v>20</v>
      </c>
      <c r="G377" s="106" t="s">
        <v>651</v>
      </c>
      <c r="H377" s="3">
        <v>23</v>
      </c>
      <c r="I377" s="3">
        <v>0</v>
      </c>
      <c r="J377" s="3">
        <v>28.31</v>
      </c>
      <c r="K377" s="3">
        <v>0</v>
      </c>
      <c r="L377" s="3">
        <v>1</v>
      </c>
      <c r="M377" s="3">
        <v>0</v>
      </c>
      <c r="N377" s="3">
        <v>0</v>
      </c>
      <c r="O377" s="3">
        <v>1</v>
      </c>
      <c r="P377" s="3">
        <v>0</v>
      </c>
      <c r="Q377" s="60">
        <v>18033.9679</v>
      </c>
      <c r="R377" s="2">
        <v>27580.002287910142</v>
      </c>
      <c r="S377" s="12">
        <v>-9546.034387910142</v>
      </c>
      <c r="T377" s="2">
        <v>27833.399862325368</v>
      </c>
      <c r="U377" s="12">
        <v>-9799.4319623253687</v>
      </c>
      <c r="X377">
        <v>13671.195184264505</v>
      </c>
      <c r="Y377">
        <v>778.65921573549531</v>
      </c>
    </row>
    <row r="378" spans="1:25" ht="15" customHeight="1" x14ac:dyDescent="0.25">
      <c r="A378" s="3">
        <v>39</v>
      </c>
      <c r="B378" s="106" t="s">
        <v>7</v>
      </c>
      <c r="C378" s="106" t="s">
        <v>652</v>
      </c>
      <c r="D378" s="3">
        <v>3</v>
      </c>
      <c r="E378" s="106" t="s">
        <v>9</v>
      </c>
      <c r="F378" s="106" t="s">
        <v>31</v>
      </c>
      <c r="G378" s="106" t="s">
        <v>653</v>
      </c>
      <c r="H378" s="3">
        <v>39</v>
      </c>
      <c r="I378" s="3">
        <v>0</v>
      </c>
      <c r="J378" s="3">
        <v>24.89</v>
      </c>
      <c r="K378" s="3">
        <v>3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60">
        <v>21659.930100000001</v>
      </c>
      <c r="R378" s="2">
        <v>32846.8256192728</v>
      </c>
      <c r="S378" s="12">
        <v>-11186.895519272799</v>
      </c>
      <c r="T378" s="2">
        <v>30850.316734753942</v>
      </c>
      <c r="U378" s="12">
        <v>-9190.3866347539406</v>
      </c>
      <c r="X378">
        <v>12516.787415911313</v>
      </c>
      <c r="Y378">
        <v>-292.43656591131185</v>
      </c>
    </row>
    <row r="379" spans="1:25" ht="15" customHeight="1" x14ac:dyDescent="0.25">
      <c r="A379" s="3">
        <v>24</v>
      </c>
      <c r="B379" s="106" t="s">
        <v>12</v>
      </c>
      <c r="C379" s="106" t="s">
        <v>468</v>
      </c>
      <c r="D379" s="3">
        <v>0</v>
      </c>
      <c r="E379" s="106" t="s">
        <v>9</v>
      </c>
      <c r="F379" s="106" t="s">
        <v>15</v>
      </c>
      <c r="G379" s="106" t="s">
        <v>654</v>
      </c>
      <c r="H379" s="3">
        <v>24</v>
      </c>
      <c r="I379" s="3">
        <v>1</v>
      </c>
      <c r="J379" s="3">
        <v>40.15</v>
      </c>
      <c r="K379" s="3">
        <v>0</v>
      </c>
      <c r="L379" s="3">
        <v>1</v>
      </c>
      <c r="M379" s="3">
        <v>0</v>
      </c>
      <c r="N379" s="3">
        <v>1</v>
      </c>
      <c r="O379" s="3">
        <v>0</v>
      </c>
      <c r="P379" s="3">
        <v>0</v>
      </c>
      <c r="Q379" s="60">
        <v>38126.246500000001</v>
      </c>
      <c r="R379" s="2">
        <v>30998.928567645224</v>
      </c>
      <c r="S379" s="12">
        <v>7127.3179323547774</v>
      </c>
      <c r="T379" s="2">
        <v>32017.959005209988</v>
      </c>
      <c r="U379" s="12">
        <v>6108.2874947900127</v>
      </c>
      <c r="X379">
        <v>8959.9335856711295</v>
      </c>
      <c r="Y379">
        <v>-1974.4266356711296</v>
      </c>
    </row>
    <row r="380" spans="1:25" ht="15" customHeight="1" x14ac:dyDescent="0.25">
      <c r="A380" s="3">
        <v>64</v>
      </c>
      <c r="B380" s="106" t="s">
        <v>7</v>
      </c>
      <c r="C380" s="106" t="s">
        <v>212</v>
      </c>
      <c r="D380" s="3">
        <v>3</v>
      </c>
      <c r="E380" s="106" t="s">
        <v>14</v>
      </c>
      <c r="F380" s="106" t="s">
        <v>20</v>
      </c>
      <c r="G380" s="106" t="s">
        <v>655</v>
      </c>
      <c r="H380" s="3">
        <v>64</v>
      </c>
      <c r="I380" s="3">
        <v>0</v>
      </c>
      <c r="J380" s="3">
        <v>30.114999999999998</v>
      </c>
      <c r="K380" s="3">
        <v>3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60">
        <v>16455.707849999999</v>
      </c>
      <c r="R380" s="2">
        <v>16295.910471530151</v>
      </c>
      <c r="S380" s="12">
        <v>159.7973784698479</v>
      </c>
      <c r="T380" s="2">
        <v>14600.526818092172</v>
      </c>
      <c r="U380" s="12">
        <v>1855.1810319078268</v>
      </c>
      <c r="X380">
        <v>4979.659478515121</v>
      </c>
      <c r="Y380">
        <v>-1741.223778515121</v>
      </c>
    </row>
    <row r="381" spans="1:25" ht="15" customHeight="1" x14ac:dyDescent="0.25">
      <c r="A381" s="3">
        <v>62</v>
      </c>
      <c r="B381" s="106" t="s">
        <v>12</v>
      </c>
      <c r="C381" s="106" t="s">
        <v>656</v>
      </c>
      <c r="D381" s="3">
        <v>1</v>
      </c>
      <c r="E381" s="106" t="s">
        <v>14</v>
      </c>
      <c r="F381" s="106" t="s">
        <v>15</v>
      </c>
      <c r="G381" s="106" t="s">
        <v>657</v>
      </c>
      <c r="H381" s="3">
        <v>62</v>
      </c>
      <c r="I381" s="3">
        <v>1</v>
      </c>
      <c r="J381" s="3">
        <v>31.46</v>
      </c>
      <c r="K381" s="3">
        <v>1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60">
        <v>27000.98473</v>
      </c>
      <c r="R381" s="2">
        <v>13923.98493829321</v>
      </c>
      <c r="S381" s="12">
        <v>13076.99979170679</v>
      </c>
      <c r="T381" s="2">
        <v>14527.577442820064</v>
      </c>
      <c r="U381" s="12">
        <v>12473.407287179936</v>
      </c>
      <c r="X381">
        <v>5095.7273542254043</v>
      </c>
      <c r="Y381">
        <v>-799.45615422540413</v>
      </c>
    </row>
    <row r="382" spans="1:25" ht="15" customHeight="1" x14ac:dyDescent="0.25">
      <c r="A382" s="3">
        <v>27</v>
      </c>
      <c r="B382" s="106" t="s">
        <v>7</v>
      </c>
      <c r="C382" s="106" t="s">
        <v>658</v>
      </c>
      <c r="D382" s="3">
        <v>2</v>
      </c>
      <c r="E382" s="106" t="s">
        <v>9</v>
      </c>
      <c r="F382" s="106" t="s">
        <v>31</v>
      </c>
      <c r="G382" s="106" t="s">
        <v>659</v>
      </c>
      <c r="H382" s="3">
        <v>27</v>
      </c>
      <c r="I382" s="3">
        <v>0</v>
      </c>
      <c r="J382" s="3">
        <v>17.954999999999998</v>
      </c>
      <c r="K382" s="3">
        <v>2</v>
      </c>
      <c r="L382" s="3">
        <v>1</v>
      </c>
      <c r="M382" s="3">
        <v>0</v>
      </c>
      <c r="N382" s="3">
        <v>0</v>
      </c>
      <c r="O382" s="3">
        <v>0</v>
      </c>
      <c r="P382" s="3">
        <v>1</v>
      </c>
      <c r="Q382" s="60">
        <v>15006.579449999999</v>
      </c>
      <c r="R382" s="2">
        <v>26636.263611132992</v>
      </c>
      <c r="S382" s="12">
        <v>-11629.684161132993</v>
      </c>
      <c r="T382" s="2">
        <v>25438.234289234802</v>
      </c>
      <c r="U382" s="12">
        <v>-10431.654839234803</v>
      </c>
      <c r="X382">
        <v>4935.6301813205073</v>
      </c>
      <c r="Y382">
        <v>-1764.0152813205073</v>
      </c>
    </row>
    <row r="383" spans="1:25" ht="15" customHeight="1" x14ac:dyDescent="0.25">
      <c r="A383" s="3">
        <v>55</v>
      </c>
      <c r="B383" s="106" t="s">
        <v>12</v>
      </c>
      <c r="C383" s="106" t="s">
        <v>660</v>
      </c>
      <c r="D383" s="3">
        <v>0</v>
      </c>
      <c r="E383" s="106" t="s">
        <v>9</v>
      </c>
      <c r="F383" s="106" t="s">
        <v>31</v>
      </c>
      <c r="G383" s="106" t="s">
        <v>661</v>
      </c>
      <c r="H383" s="3">
        <v>55</v>
      </c>
      <c r="I383" s="3">
        <v>1</v>
      </c>
      <c r="J383" s="3">
        <v>30.684999999999999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1</v>
      </c>
      <c r="Q383" s="60">
        <v>42303.692150000003</v>
      </c>
      <c r="R383" s="2">
        <v>36843.444225519364</v>
      </c>
      <c r="S383" s="12">
        <v>5460.2479244806382</v>
      </c>
      <c r="T383" s="2">
        <v>36922.146554644292</v>
      </c>
      <c r="U383" s="12">
        <v>5381.5455953557102</v>
      </c>
      <c r="X383">
        <v>2381.7378346986434</v>
      </c>
      <c r="Y383">
        <v>-1245.7971346986433</v>
      </c>
    </row>
    <row r="384" spans="1:25" ht="15" customHeight="1" x14ac:dyDescent="0.25">
      <c r="A384" s="3">
        <v>55</v>
      </c>
      <c r="B384" s="106" t="s">
        <v>12</v>
      </c>
      <c r="C384" s="106" t="s">
        <v>17</v>
      </c>
      <c r="D384" s="3">
        <v>0</v>
      </c>
      <c r="E384" s="106" t="s">
        <v>14</v>
      </c>
      <c r="F384" s="106" t="s">
        <v>15</v>
      </c>
      <c r="G384" s="106" t="s">
        <v>662</v>
      </c>
      <c r="H384" s="3">
        <v>55</v>
      </c>
      <c r="I384" s="3">
        <v>1</v>
      </c>
      <c r="J384" s="3">
        <v>33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0</v>
      </c>
      <c r="Q384" s="60">
        <v>20781.48892</v>
      </c>
      <c r="R384" s="2">
        <v>12009.305176350797</v>
      </c>
      <c r="S384" s="12">
        <v>8772.1837436492024</v>
      </c>
      <c r="T384" s="2">
        <v>13222.180102934131</v>
      </c>
      <c r="U384" s="12">
        <v>7559.3088170658684</v>
      </c>
      <c r="X384">
        <v>7967.9018066778026</v>
      </c>
      <c r="Y384">
        <v>-2352.5328066778029</v>
      </c>
    </row>
    <row r="385" spans="1:25" ht="15" customHeight="1" x14ac:dyDescent="0.25">
      <c r="A385" s="3">
        <v>35</v>
      </c>
      <c r="B385" s="106" t="s">
        <v>7</v>
      </c>
      <c r="C385" s="106" t="s">
        <v>663</v>
      </c>
      <c r="D385" s="3">
        <v>2</v>
      </c>
      <c r="E385" s="106" t="s">
        <v>14</v>
      </c>
      <c r="F385" s="106" t="s">
        <v>15</v>
      </c>
      <c r="G385" s="106" t="s">
        <v>664</v>
      </c>
      <c r="H385" s="3">
        <v>35</v>
      </c>
      <c r="I385" s="3">
        <v>0</v>
      </c>
      <c r="J385" s="3">
        <v>43.34</v>
      </c>
      <c r="K385" s="3">
        <v>2</v>
      </c>
      <c r="L385" s="3">
        <v>0</v>
      </c>
      <c r="M385" s="3">
        <v>0</v>
      </c>
      <c r="N385" s="3">
        <v>1</v>
      </c>
      <c r="O385" s="3">
        <v>0</v>
      </c>
      <c r="P385" s="3">
        <v>0</v>
      </c>
      <c r="Q385" s="60">
        <v>5846.9175999999998</v>
      </c>
      <c r="R385" s="2">
        <v>12044.01039623287</v>
      </c>
      <c r="S385" s="12">
        <v>-6197.0927962328706</v>
      </c>
      <c r="T385" s="2">
        <v>11461.673950147271</v>
      </c>
      <c r="U385" s="12">
        <v>-5614.7563501472714</v>
      </c>
      <c r="X385">
        <v>11063.337498984291</v>
      </c>
      <c r="Y385">
        <v>-1961.5394989842898</v>
      </c>
    </row>
    <row r="386" spans="1:25" ht="15" customHeight="1" x14ac:dyDescent="0.25">
      <c r="A386" s="3">
        <v>44</v>
      </c>
      <c r="B386" s="106" t="s">
        <v>12</v>
      </c>
      <c r="C386" s="106" t="s">
        <v>444</v>
      </c>
      <c r="D386" s="3">
        <v>2</v>
      </c>
      <c r="E386" s="106" t="s">
        <v>14</v>
      </c>
      <c r="F386" s="106" t="s">
        <v>31</v>
      </c>
      <c r="G386" s="106" t="s">
        <v>665</v>
      </c>
      <c r="H386" s="3">
        <v>44</v>
      </c>
      <c r="I386" s="3">
        <v>1</v>
      </c>
      <c r="J386" s="3">
        <v>22.135000000000002</v>
      </c>
      <c r="K386" s="3">
        <v>2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60">
        <v>8302.5356499999998</v>
      </c>
      <c r="R386" s="2">
        <v>7785.3466894541862</v>
      </c>
      <c r="S386" s="12">
        <v>517.18896054581364</v>
      </c>
      <c r="T386" s="2">
        <v>6766.6614469114083</v>
      </c>
      <c r="U386" s="12">
        <v>1535.8742030885915</v>
      </c>
      <c r="X386">
        <v>8703.950275599087</v>
      </c>
      <c r="Y386">
        <v>-2644.7772755990873</v>
      </c>
    </row>
    <row r="387" spans="1:25" ht="15" customHeight="1" x14ac:dyDescent="0.25">
      <c r="A387" s="3">
        <v>19</v>
      </c>
      <c r="B387" s="106" t="s">
        <v>12</v>
      </c>
      <c r="C387" s="106" t="s">
        <v>39</v>
      </c>
      <c r="D387" s="3">
        <v>0</v>
      </c>
      <c r="E387" s="106" t="s">
        <v>14</v>
      </c>
      <c r="F387" s="106" t="s">
        <v>10</v>
      </c>
      <c r="G387" s="106" t="s">
        <v>666</v>
      </c>
      <c r="H387" s="3">
        <v>19</v>
      </c>
      <c r="I387" s="3">
        <v>1</v>
      </c>
      <c r="J387" s="3">
        <v>34.4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60">
        <v>1261.8589999999999</v>
      </c>
      <c r="R387" s="2">
        <v>2955.7260619982389</v>
      </c>
      <c r="S387" s="12">
        <v>-1693.867061998239</v>
      </c>
      <c r="T387" s="2">
        <v>4347.228696749884</v>
      </c>
      <c r="U387" s="12">
        <v>-3085.369696749884</v>
      </c>
      <c r="X387">
        <v>2505.1318220028652</v>
      </c>
      <c r="Y387">
        <v>-871.17002200286515</v>
      </c>
    </row>
    <row r="388" spans="1:25" ht="15" customHeight="1" x14ac:dyDescent="0.25">
      <c r="A388" s="3">
        <v>58</v>
      </c>
      <c r="B388" s="106" t="s">
        <v>7</v>
      </c>
      <c r="C388" s="106" t="s">
        <v>667</v>
      </c>
      <c r="D388" s="3">
        <v>0</v>
      </c>
      <c r="E388" s="106" t="s">
        <v>14</v>
      </c>
      <c r="F388" s="106" t="s">
        <v>15</v>
      </c>
      <c r="G388" s="106" t="s">
        <v>668</v>
      </c>
      <c r="H388" s="3">
        <v>58</v>
      </c>
      <c r="I388" s="3">
        <v>0</v>
      </c>
      <c r="J388" s="3">
        <v>39.049999999999997</v>
      </c>
      <c r="K388" s="3">
        <v>0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60">
        <v>11856.4115</v>
      </c>
      <c r="R388" s="2">
        <v>15179.83489535357</v>
      </c>
      <c r="S388" s="12">
        <v>-3323.4233953535695</v>
      </c>
      <c r="T388" s="2">
        <v>16006.103374051507</v>
      </c>
      <c r="U388" s="12">
        <v>-4149.6918740515066</v>
      </c>
      <c r="X388">
        <v>2380.3002618869577</v>
      </c>
      <c r="Y388">
        <v>-1138.7352618869577</v>
      </c>
    </row>
    <row r="389" spans="1:25" ht="15" customHeight="1" x14ac:dyDescent="0.25">
      <c r="A389" s="3">
        <v>50</v>
      </c>
      <c r="B389" s="106" t="s">
        <v>12</v>
      </c>
      <c r="C389" s="106" t="s">
        <v>465</v>
      </c>
      <c r="D389" s="3">
        <v>2</v>
      </c>
      <c r="E389" s="106" t="s">
        <v>14</v>
      </c>
      <c r="F389" s="106" t="s">
        <v>20</v>
      </c>
      <c r="G389" s="106" t="s">
        <v>669</v>
      </c>
      <c r="H389" s="3">
        <v>50</v>
      </c>
      <c r="I389" s="3">
        <v>1</v>
      </c>
      <c r="J389" s="3">
        <v>25.364999999999998</v>
      </c>
      <c r="K389" s="3">
        <v>2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60">
        <v>30284.642940000002</v>
      </c>
      <c r="R389" s="2">
        <v>10090.485365226004</v>
      </c>
      <c r="S389" s="12">
        <v>20194.157574773999</v>
      </c>
      <c r="T389" s="2">
        <v>9393.9677998910356</v>
      </c>
      <c r="U389" s="12">
        <v>20890.675140108964</v>
      </c>
      <c r="X389">
        <v>10492.701617050176</v>
      </c>
      <c r="Y389">
        <v>5336.120112949824</v>
      </c>
    </row>
    <row r="390" spans="1:25" ht="15" customHeight="1" x14ac:dyDescent="0.25">
      <c r="A390" s="3">
        <v>26</v>
      </c>
      <c r="B390" s="106" t="s">
        <v>7</v>
      </c>
      <c r="C390" s="106" t="s">
        <v>543</v>
      </c>
      <c r="D390" s="3">
        <v>0</v>
      </c>
      <c r="E390" s="106" t="s">
        <v>14</v>
      </c>
      <c r="F390" s="106" t="s">
        <v>20</v>
      </c>
      <c r="G390" s="106" t="s">
        <v>670</v>
      </c>
      <c r="H390" s="3">
        <v>26</v>
      </c>
      <c r="I390" s="3">
        <v>0</v>
      </c>
      <c r="J390" s="3">
        <v>22.61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60">
        <v>3176.8159000000001</v>
      </c>
      <c r="R390" s="2">
        <v>1857.5261302811011</v>
      </c>
      <c r="S390" s="12">
        <v>1319.2897697188989</v>
      </c>
      <c r="T390" s="2">
        <v>2254.5948145540751</v>
      </c>
      <c r="U390" s="12">
        <v>922.22108544592493</v>
      </c>
      <c r="X390">
        <v>6367.9955453420707</v>
      </c>
      <c r="Y390">
        <v>-1952.8367453420706</v>
      </c>
    </row>
    <row r="391" spans="1:25" ht="15" customHeight="1" x14ac:dyDescent="0.25">
      <c r="A391" s="3">
        <v>24</v>
      </c>
      <c r="B391" s="106" t="s">
        <v>7</v>
      </c>
      <c r="C391" s="106" t="s">
        <v>671</v>
      </c>
      <c r="D391" s="3">
        <v>3</v>
      </c>
      <c r="E391" s="106" t="s">
        <v>14</v>
      </c>
      <c r="F391" s="106" t="s">
        <v>20</v>
      </c>
      <c r="G391" s="106" t="s">
        <v>672</v>
      </c>
      <c r="H391" s="3">
        <v>24</v>
      </c>
      <c r="I391" s="3">
        <v>0</v>
      </c>
      <c r="J391" s="3">
        <v>30.21</v>
      </c>
      <c r="K391" s="3">
        <v>3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60">
        <v>4618.0798999999997</v>
      </c>
      <c r="R391" s="2">
        <v>5977.4916763716747</v>
      </c>
      <c r="S391" s="12">
        <v>-1359.4117763716749</v>
      </c>
      <c r="T391" s="2">
        <v>4255.2732728547753</v>
      </c>
      <c r="U391" s="12">
        <v>362.80662714522441</v>
      </c>
      <c r="X391">
        <v>8608.0074399773912</v>
      </c>
      <c r="Y391">
        <v>-2133.9944399773913</v>
      </c>
    </row>
    <row r="392" spans="1:25" ht="15" customHeight="1" x14ac:dyDescent="0.25">
      <c r="A392" s="3">
        <v>48</v>
      </c>
      <c r="B392" s="106" t="s">
        <v>12</v>
      </c>
      <c r="C392" s="106" t="s">
        <v>115</v>
      </c>
      <c r="D392" s="3">
        <v>4</v>
      </c>
      <c r="E392" s="106" t="s">
        <v>14</v>
      </c>
      <c r="F392" s="106" t="s">
        <v>31</v>
      </c>
      <c r="G392" s="106" t="s">
        <v>673</v>
      </c>
      <c r="H392" s="3">
        <v>48</v>
      </c>
      <c r="I392" s="3">
        <v>1</v>
      </c>
      <c r="J392" s="3">
        <v>35.625</v>
      </c>
      <c r="K392" s="3">
        <v>4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60">
        <v>10736.87075</v>
      </c>
      <c r="R392" s="2">
        <v>14895.839358864261</v>
      </c>
      <c r="S392" s="12">
        <v>-4158.9686088642611</v>
      </c>
      <c r="T392" s="2">
        <v>12276.476799727096</v>
      </c>
      <c r="U392" s="12">
        <v>-1539.6060497270955</v>
      </c>
      <c r="X392">
        <v>12801.335890111455</v>
      </c>
      <c r="Y392">
        <v>-1364.597740111456</v>
      </c>
    </row>
    <row r="393" spans="1:25" ht="15" customHeight="1" x14ac:dyDescent="0.25">
      <c r="A393" s="3">
        <v>19</v>
      </c>
      <c r="B393" s="106" t="s">
        <v>7</v>
      </c>
      <c r="C393" s="106" t="s">
        <v>296</v>
      </c>
      <c r="D393" s="3">
        <v>0</v>
      </c>
      <c r="E393" s="106" t="s">
        <v>14</v>
      </c>
      <c r="F393" s="106" t="s">
        <v>20</v>
      </c>
      <c r="G393" s="106" t="s">
        <v>674</v>
      </c>
      <c r="H393" s="3">
        <v>19</v>
      </c>
      <c r="I393" s="3">
        <v>0</v>
      </c>
      <c r="J393" s="3">
        <v>37.43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60">
        <v>2138.0707000000002</v>
      </c>
      <c r="R393" s="2">
        <v>5295.2084518307711</v>
      </c>
      <c r="S393" s="12">
        <v>-3157.1377518307709</v>
      </c>
      <c r="T393" s="2">
        <v>5351.7198775213656</v>
      </c>
      <c r="U393" s="12">
        <v>-3213.6491775213653</v>
      </c>
      <c r="X393">
        <v>12122.675089234464</v>
      </c>
      <c r="Y393">
        <v>-816.74053923446445</v>
      </c>
    </row>
    <row r="394" spans="1:25" ht="15" customHeight="1" x14ac:dyDescent="0.25">
      <c r="A394" s="3">
        <v>48</v>
      </c>
      <c r="B394" s="106" t="s">
        <v>12</v>
      </c>
      <c r="C394" s="106" t="s">
        <v>675</v>
      </c>
      <c r="D394" s="3">
        <v>1</v>
      </c>
      <c r="E394" s="106" t="s">
        <v>14</v>
      </c>
      <c r="F394" s="106" t="s">
        <v>31</v>
      </c>
      <c r="G394" s="106" t="s">
        <v>676</v>
      </c>
      <c r="H394" s="3">
        <v>48</v>
      </c>
      <c r="I394" s="3">
        <v>1</v>
      </c>
      <c r="J394" s="3">
        <v>31.445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60">
        <v>8964.0605500000001</v>
      </c>
      <c r="R394" s="2">
        <v>11469.646001234931</v>
      </c>
      <c r="S394" s="12">
        <v>-2505.5854512349306</v>
      </c>
      <c r="T394" s="2">
        <v>10890.743091600103</v>
      </c>
      <c r="U394" s="12">
        <v>-1926.6825416001029</v>
      </c>
      <c r="X394">
        <v>13849.853179145008</v>
      </c>
      <c r="Y394">
        <v>16213.727370854991</v>
      </c>
    </row>
    <row r="395" spans="1:25" ht="15" customHeight="1" x14ac:dyDescent="0.25">
      <c r="A395" s="3">
        <v>49</v>
      </c>
      <c r="B395" s="106" t="s">
        <v>12</v>
      </c>
      <c r="C395" s="106" t="s">
        <v>250</v>
      </c>
      <c r="D395" s="3">
        <v>1</v>
      </c>
      <c r="E395" s="106" t="s">
        <v>14</v>
      </c>
      <c r="F395" s="106" t="s">
        <v>31</v>
      </c>
      <c r="G395" s="106" t="s">
        <v>677</v>
      </c>
      <c r="H395" s="3">
        <v>49</v>
      </c>
      <c r="I395" s="3">
        <v>1</v>
      </c>
      <c r="J395" s="3">
        <v>31.35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60">
        <v>9290.1394999999993</v>
      </c>
      <c r="R395" s="2">
        <v>11694.798382100995</v>
      </c>
      <c r="S395" s="12">
        <v>-2404.6588821009955</v>
      </c>
      <c r="T395" s="2">
        <v>11118.667831016861</v>
      </c>
      <c r="U395" s="12">
        <v>-1828.5283310168616</v>
      </c>
      <c r="X395">
        <v>10886.212141620639</v>
      </c>
      <c r="Y395">
        <v>-688.43994162063973</v>
      </c>
    </row>
    <row r="396" spans="1:25" ht="15" customHeight="1" x14ac:dyDescent="0.25">
      <c r="A396" s="3">
        <v>46</v>
      </c>
      <c r="B396" s="106" t="s">
        <v>7</v>
      </c>
      <c r="C396" s="106" t="s">
        <v>596</v>
      </c>
      <c r="D396" s="3">
        <v>2</v>
      </c>
      <c r="E396" s="106" t="s">
        <v>14</v>
      </c>
      <c r="F396" s="106" t="s">
        <v>31</v>
      </c>
      <c r="G396" s="106" t="s">
        <v>678</v>
      </c>
      <c r="H396" s="3">
        <v>46</v>
      </c>
      <c r="I396" s="3">
        <v>0</v>
      </c>
      <c r="J396" s="3">
        <v>32.299999999999997</v>
      </c>
      <c r="K396" s="3">
        <v>2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60">
        <v>9411.0049999999992</v>
      </c>
      <c r="R396" s="2">
        <v>12154.621656004934</v>
      </c>
      <c r="S396" s="12">
        <v>-2743.6166560049351</v>
      </c>
      <c r="T396" s="2">
        <v>10655.351248150426</v>
      </c>
      <c r="U396" s="12">
        <v>-1244.3462481504266</v>
      </c>
      <c r="X396">
        <v>5719.4873311745869</v>
      </c>
      <c r="Y396">
        <v>-1175.2525311745867</v>
      </c>
    </row>
    <row r="397" spans="1:25" ht="15" customHeight="1" x14ac:dyDescent="0.25">
      <c r="A397" s="3">
        <v>46</v>
      </c>
      <c r="B397" s="106" t="s">
        <v>12</v>
      </c>
      <c r="C397" s="106" t="s">
        <v>679</v>
      </c>
      <c r="D397" s="3">
        <v>0</v>
      </c>
      <c r="E397" s="106" t="s">
        <v>14</v>
      </c>
      <c r="F397" s="106" t="s">
        <v>20</v>
      </c>
      <c r="G397" s="106" t="s">
        <v>680</v>
      </c>
      <c r="H397" s="3">
        <v>46</v>
      </c>
      <c r="I397" s="3">
        <v>1</v>
      </c>
      <c r="J397" s="3">
        <v>19.855</v>
      </c>
      <c r="K397" s="3">
        <v>0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60">
        <v>7526.7064499999997</v>
      </c>
      <c r="R397" s="2">
        <v>5806.5357492348421</v>
      </c>
      <c r="S397" s="12">
        <v>1720.1707007651576</v>
      </c>
      <c r="T397" s="2">
        <v>6529.6440716814259</v>
      </c>
      <c r="U397" s="12">
        <v>997.06237831857379</v>
      </c>
      <c r="X397">
        <v>5651.4469432138285</v>
      </c>
      <c r="Y397">
        <v>-2374.2859432138284</v>
      </c>
    </row>
    <row r="398" spans="1:25" ht="15" customHeight="1" x14ac:dyDescent="0.25">
      <c r="A398" s="3">
        <v>43</v>
      </c>
      <c r="B398" s="106" t="s">
        <v>7</v>
      </c>
      <c r="C398" s="106" t="s">
        <v>39</v>
      </c>
      <c r="D398" s="3">
        <v>3</v>
      </c>
      <c r="E398" s="106" t="s">
        <v>14</v>
      </c>
      <c r="F398" s="106" t="s">
        <v>10</v>
      </c>
      <c r="G398" s="106" t="s">
        <v>681</v>
      </c>
      <c r="H398" s="3">
        <v>43</v>
      </c>
      <c r="I398" s="3">
        <v>0</v>
      </c>
      <c r="J398" s="3">
        <v>34.4</v>
      </c>
      <c r="K398" s="3">
        <v>3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60">
        <v>8522.0030000000006</v>
      </c>
      <c r="R398" s="2">
        <v>11363.784218909826</v>
      </c>
      <c r="S398" s="12">
        <v>-2841.7812189098258</v>
      </c>
      <c r="T398" s="2">
        <v>10573.277192639507</v>
      </c>
      <c r="U398" s="12">
        <v>-2051.2741926395065</v>
      </c>
      <c r="X398">
        <v>8804.8775786089718</v>
      </c>
      <c r="Y398">
        <v>-2034.6850786089717</v>
      </c>
    </row>
    <row r="399" spans="1:25" ht="15" customHeight="1" x14ac:dyDescent="0.25">
      <c r="A399" s="3">
        <v>21</v>
      </c>
      <c r="B399" s="106" t="s">
        <v>12</v>
      </c>
      <c r="C399" s="106" t="s">
        <v>682</v>
      </c>
      <c r="D399" s="3">
        <v>0</v>
      </c>
      <c r="E399" s="106" t="s">
        <v>14</v>
      </c>
      <c r="F399" s="106" t="s">
        <v>15</v>
      </c>
      <c r="G399" s="106" t="s">
        <v>683</v>
      </c>
      <c r="H399" s="3">
        <v>21</v>
      </c>
      <c r="I399" s="3">
        <v>1</v>
      </c>
      <c r="J399" s="3">
        <v>31.02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60">
        <v>16586.49771</v>
      </c>
      <c r="R399" s="2">
        <v>2508.7245642088183</v>
      </c>
      <c r="S399" s="12">
        <v>14077.773145791181</v>
      </c>
      <c r="T399" s="2">
        <v>3745.5445562233244</v>
      </c>
      <c r="U399" s="12">
        <v>12840.953153776674</v>
      </c>
      <c r="X399">
        <v>9351.666558249859</v>
      </c>
      <c r="Y399">
        <v>-2013.9185582498594</v>
      </c>
    </row>
    <row r="400" spans="1:25" ht="15" customHeight="1" x14ac:dyDescent="0.25">
      <c r="A400" s="3">
        <v>64</v>
      </c>
      <c r="B400" s="106" t="s">
        <v>12</v>
      </c>
      <c r="C400" s="106" t="s">
        <v>614</v>
      </c>
      <c r="D400" s="3">
        <v>2</v>
      </c>
      <c r="E400" s="106" t="s">
        <v>14</v>
      </c>
      <c r="F400" s="106" t="s">
        <v>10</v>
      </c>
      <c r="G400" s="106" t="s">
        <v>684</v>
      </c>
      <c r="H400" s="3">
        <v>64</v>
      </c>
      <c r="I400" s="3">
        <v>1</v>
      </c>
      <c r="J400" s="3">
        <v>25.6</v>
      </c>
      <c r="K400" s="3">
        <v>2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60">
        <v>14988.432000000001</v>
      </c>
      <c r="R400" s="2">
        <v>12781.894985057175</v>
      </c>
      <c r="S400" s="12">
        <v>2206.5370149428254</v>
      </c>
      <c r="T400" s="2">
        <v>13103.735504170312</v>
      </c>
      <c r="U400" s="12">
        <v>1884.6964958296885</v>
      </c>
      <c r="X400">
        <v>11591.966383469666</v>
      </c>
      <c r="Y400">
        <v>-1221.0538334696666</v>
      </c>
    </row>
    <row r="401" spans="1:25" ht="15" customHeight="1" x14ac:dyDescent="0.25">
      <c r="A401" s="3">
        <v>18</v>
      </c>
      <c r="B401" s="106" t="s">
        <v>7</v>
      </c>
      <c r="C401" s="106" t="s">
        <v>685</v>
      </c>
      <c r="D401" s="3">
        <v>0</v>
      </c>
      <c r="E401" s="106" t="s">
        <v>14</v>
      </c>
      <c r="F401" s="106" t="s">
        <v>15</v>
      </c>
      <c r="G401" s="106" t="s">
        <v>686</v>
      </c>
      <c r="H401" s="3">
        <v>18</v>
      </c>
      <c r="I401" s="3">
        <v>0</v>
      </c>
      <c r="J401" s="3">
        <v>38.17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60">
        <v>1631.6683</v>
      </c>
      <c r="R401" s="2">
        <v>4516.0677947961658</v>
      </c>
      <c r="S401" s="12">
        <v>-2884.3994947961655</v>
      </c>
      <c r="T401" s="2">
        <v>5337.6224686648748</v>
      </c>
      <c r="U401" s="12">
        <v>-3705.9541686648745</v>
      </c>
      <c r="X401">
        <v>11792.809428076996</v>
      </c>
      <c r="Y401">
        <v>-1088.3394280769971</v>
      </c>
    </row>
    <row r="402" spans="1:25" ht="15" customHeight="1" x14ac:dyDescent="0.25">
      <c r="A402" s="3">
        <v>51</v>
      </c>
      <c r="B402" s="106" t="s">
        <v>7</v>
      </c>
      <c r="C402" s="106" t="s">
        <v>687</v>
      </c>
      <c r="D402" s="3">
        <v>0</v>
      </c>
      <c r="E402" s="106" t="s">
        <v>14</v>
      </c>
      <c r="F402" s="106" t="s">
        <v>10</v>
      </c>
      <c r="G402" s="106" t="s">
        <v>688</v>
      </c>
      <c r="H402" s="3">
        <v>51</v>
      </c>
      <c r="I402" s="3">
        <v>0</v>
      </c>
      <c r="J402" s="3">
        <v>20.6</v>
      </c>
      <c r="K402" s="3">
        <v>0</v>
      </c>
      <c r="L402" s="3">
        <v>0</v>
      </c>
      <c r="M402" s="3">
        <v>1</v>
      </c>
      <c r="N402" s="3">
        <v>0</v>
      </c>
      <c r="O402" s="3">
        <v>0</v>
      </c>
      <c r="P402" s="3">
        <v>0</v>
      </c>
      <c r="Q402" s="60">
        <v>9264.7970000000005</v>
      </c>
      <c r="R402" s="2">
        <v>6600.5678714556798</v>
      </c>
      <c r="S402" s="12">
        <v>2664.2291285443207</v>
      </c>
      <c r="T402" s="2">
        <v>8073.7163630032346</v>
      </c>
      <c r="U402" s="12">
        <v>1191.0806369967659</v>
      </c>
      <c r="X402">
        <v>2892.7824851974788</v>
      </c>
      <c r="Y402">
        <v>-1012.2954851974787</v>
      </c>
    </row>
    <row r="403" spans="1:25" ht="15" customHeight="1" x14ac:dyDescent="0.25">
      <c r="A403" s="3">
        <v>47</v>
      </c>
      <c r="B403" s="106" t="s">
        <v>12</v>
      </c>
      <c r="C403" s="106" t="s">
        <v>689</v>
      </c>
      <c r="D403" s="3">
        <v>1</v>
      </c>
      <c r="E403" s="106" t="s">
        <v>14</v>
      </c>
      <c r="F403" s="106" t="s">
        <v>15</v>
      </c>
      <c r="G403" s="106" t="s">
        <v>690</v>
      </c>
      <c r="H403" s="3">
        <v>47</v>
      </c>
      <c r="I403" s="3">
        <v>1</v>
      </c>
      <c r="J403" s="3">
        <v>47.52</v>
      </c>
      <c r="K403" s="3">
        <v>1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60">
        <v>8083.9197999999997</v>
      </c>
      <c r="R403" s="2">
        <v>15730.465840187688</v>
      </c>
      <c r="S403" s="12">
        <v>-7646.546040187688</v>
      </c>
      <c r="T403" s="2">
        <v>15960.431906219075</v>
      </c>
      <c r="U403" s="12">
        <v>-7876.5121062190756</v>
      </c>
      <c r="X403">
        <v>11097.560792843706</v>
      </c>
      <c r="Y403">
        <v>-2482.2607928437064</v>
      </c>
    </row>
    <row r="404" spans="1:25" ht="15" customHeight="1" x14ac:dyDescent="0.25">
      <c r="A404" s="3">
        <v>64</v>
      </c>
      <c r="B404" s="106" t="s">
        <v>7</v>
      </c>
      <c r="C404" s="106" t="s">
        <v>87</v>
      </c>
      <c r="D404" s="3">
        <v>0</v>
      </c>
      <c r="E404" s="106" t="s">
        <v>14</v>
      </c>
      <c r="F404" s="106" t="s">
        <v>20</v>
      </c>
      <c r="G404" s="106" t="s">
        <v>691</v>
      </c>
      <c r="H404" s="3">
        <v>64</v>
      </c>
      <c r="I404" s="3">
        <v>0</v>
      </c>
      <c r="J404" s="3">
        <v>32.965000000000003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60">
        <v>14692.66935</v>
      </c>
      <c r="R404" s="2">
        <v>15359.766946674623</v>
      </c>
      <c r="S404" s="12">
        <v>-667.09759667462276</v>
      </c>
      <c r="T404" s="2">
        <v>15545.345255451486</v>
      </c>
      <c r="U404" s="12">
        <v>-852.67590545148596</v>
      </c>
      <c r="X404">
        <v>5079.2756872938735</v>
      </c>
      <c r="Y404">
        <v>-1786.7458372938736</v>
      </c>
    </row>
    <row r="405" spans="1:25" ht="15" customHeight="1" x14ac:dyDescent="0.25">
      <c r="A405" s="3">
        <v>49</v>
      </c>
      <c r="B405" s="106" t="s">
        <v>12</v>
      </c>
      <c r="C405" s="106" t="s">
        <v>596</v>
      </c>
      <c r="D405" s="3">
        <v>3</v>
      </c>
      <c r="E405" s="106" t="s">
        <v>14</v>
      </c>
      <c r="F405" s="106" t="s">
        <v>20</v>
      </c>
      <c r="G405" s="106" t="s">
        <v>692</v>
      </c>
      <c r="H405" s="3">
        <v>49</v>
      </c>
      <c r="I405" s="3">
        <v>1</v>
      </c>
      <c r="J405" s="3">
        <v>32.299999999999997</v>
      </c>
      <c r="K405" s="3">
        <v>3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60">
        <v>10269.459999999999</v>
      </c>
      <c r="R405" s="2">
        <v>12936.62523526834</v>
      </c>
      <c r="S405" s="12">
        <v>-2667.1652352683413</v>
      </c>
      <c r="T405" s="2">
        <v>11433.607310136629</v>
      </c>
      <c r="U405" s="12">
        <v>-1164.14731013663</v>
      </c>
      <c r="X405">
        <v>4194.3504171461555</v>
      </c>
      <c r="Y405">
        <v>-1172.5412671461554</v>
      </c>
    </row>
    <row r="406" spans="1:25" ht="15" customHeight="1" x14ac:dyDescent="0.25">
      <c r="A406" s="3">
        <v>31</v>
      </c>
      <c r="B406" s="106" t="s">
        <v>12</v>
      </c>
      <c r="C406" s="106" t="s">
        <v>693</v>
      </c>
      <c r="D406" s="3">
        <v>0</v>
      </c>
      <c r="E406" s="106" t="s">
        <v>14</v>
      </c>
      <c r="F406" s="106" t="s">
        <v>10</v>
      </c>
      <c r="G406" s="106" t="s">
        <v>694</v>
      </c>
      <c r="H406" s="3">
        <v>31</v>
      </c>
      <c r="I406" s="3">
        <v>1</v>
      </c>
      <c r="J406" s="3">
        <v>20.399999999999999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0</v>
      </c>
      <c r="Q406" s="60">
        <v>3260.1990000000001</v>
      </c>
      <c r="R406" s="2">
        <v>1102.4990350266951</v>
      </c>
      <c r="S406" s="12">
        <v>2157.6999649733052</v>
      </c>
      <c r="T406" s="2">
        <v>2819.0395681928057</v>
      </c>
      <c r="U406" s="12">
        <v>441.15943180719432</v>
      </c>
      <c r="X406">
        <v>11828.210385211762</v>
      </c>
      <c r="Y406">
        <v>2650.1197647882382</v>
      </c>
    </row>
    <row r="407" spans="1:25" ht="15" customHeight="1" x14ac:dyDescent="0.25">
      <c r="A407" s="3">
        <v>52</v>
      </c>
      <c r="B407" s="106" t="s">
        <v>7</v>
      </c>
      <c r="C407" s="106" t="s">
        <v>695</v>
      </c>
      <c r="D407" s="3">
        <v>2</v>
      </c>
      <c r="E407" s="106" t="s">
        <v>14</v>
      </c>
      <c r="F407" s="106" t="s">
        <v>31</v>
      </c>
      <c r="G407" s="106" t="s">
        <v>696</v>
      </c>
      <c r="H407" s="3">
        <v>52</v>
      </c>
      <c r="I407" s="3">
        <v>0</v>
      </c>
      <c r="J407" s="3">
        <v>38.380000000000003</v>
      </c>
      <c r="K407" s="3">
        <v>2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60">
        <v>11396.9002</v>
      </c>
      <c r="R407" s="2">
        <v>15860.988485717078</v>
      </c>
      <c r="S407" s="12">
        <v>-4464.0882857170782</v>
      </c>
      <c r="T407" s="2">
        <v>14227.476038489371</v>
      </c>
      <c r="U407" s="12">
        <v>-2830.5758384893707</v>
      </c>
      <c r="X407">
        <v>7261.6667683649721</v>
      </c>
      <c r="Y407">
        <v>-2514.6138683649724</v>
      </c>
    </row>
    <row r="408" spans="1:25" ht="15" customHeight="1" x14ac:dyDescent="0.25">
      <c r="A408" s="3">
        <v>33</v>
      </c>
      <c r="B408" s="106" t="s">
        <v>7</v>
      </c>
      <c r="C408" s="106" t="s">
        <v>697</v>
      </c>
      <c r="D408" s="3">
        <v>0</v>
      </c>
      <c r="E408" s="106" t="s">
        <v>14</v>
      </c>
      <c r="F408" s="106" t="s">
        <v>15</v>
      </c>
      <c r="G408" s="106" t="s">
        <v>698</v>
      </c>
      <c r="H408" s="3">
        <v>33</v>
      </c>
      <c r="I408" s="3">
        <v>0</v>
      </c>
      <c r="J408" s="3">
        <v>24.31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3">
        <v>0</v>
      </c>
      <c r="Q408" s="60">
        <v>4185.0978999999998</v>
      </c>
      <c r="R408" s="2">
        <v>3488.8343512377278</v>
      </c>
      <c r="S408" s="12">
        <v>696.26354876227197</v>
      </c>
      <c r="T408" s="2">
        <v>4634.1015358590166</v>
      </c>
      <c r="U408" s="12">
        <v>-449.00363585901687</v>
      </c>
      <c r="X408">
        <v>12175.136467782368</v>
      </c>
      <c r="Y408">
        <v>-1215.8064677823677</v>
      </c>
    </row>
    <row r="409" spans="1:25" ht="15" customHeight="1" x14ac:dyDescent="0.25">
      <c r="A409" s="3">
        <v>47</v>
      </c>
      <c r="B409" s="106" t="s">
        <v>7</v>
      </c>
      <c r="C409" s="106" t="s">
        <v>699</v>
      </c>
      <c r="D409" s="3">
        <v>1</v>
      </c>
      <c r="E409" s="106" t="s">
        <v>14</v>
      </c>
      <c r="F409" s="106" t="s">
        <v>10</v>
      </c>
      <c r="G409" s="106" t="s">
        <v>700</v>
      </c>
      <c r="H409" s="3">
        <v>47</v>
      </c>
      <c r="I409" s="3">
        <v>0</v>
      </c>
      <c r="J409" s="3">
        <v>23.6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3">
        <v>0</v>
      </c>
      <c r="Q409" s="60">
        <v>8539.6710000000003</v>
      </c>
      <c r="R409" s="2">
        <v>7276.512292455237</v>
      </c>
      <c r="S409" s="12">
        <v>1263.1587075447633</v>
      </c>
      <c r="T409" s="2">
        <v>8030.5873372244159</v>
      </c>
      <c r="U409" s="12">
        <v>509.08366277558434</v>
      </c>
      <c r="X409">
        <v>3349.2599949315804</v>
      </c>
      <c r="Y409">
        <v>-607.31199493158056</v>
      </c>
    </row>
    <row r="410" spans="1:25" ht="15" customHeight="1" x14ac:dyDescent="0.25">
      <c r="A410" s="3">
        <v>38</v>
      </c>
      <c r="B410" s="106" t="s">
        <v>12</v>
      </c>
      <c r="C410" s="106" t="s">
        <v>701</v>
      </c>
      <c r="D410" s="3">
        <v>3</v>
      </c>
      <c r="E410" s="106" t="s">
        <v>14</v>
      </c>
      <c r="F410" s="106" t="s">
        <v>15</v>
      </c>
      <c r="G410" s="106" t="s">
        <v>702</v>
      </c>
      <c r="H410" s="3">
        <v>38</v>
      </c>
      <c r="I410" s="3">
        <v>1</v>
      </c>
      <c r="J410" s="3">
        <v>21.12</v>
      </c>
      <c r="K410" s="3">
        <v>3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60">
        <v>6652.5288</v>
      </c>
      <c r="R410" s="2">
        <v>5347.3631383072598</v>
      </c>
      <c r="S410" s="12">
        <v>1305.1656616927403</v>
      </c>
      <c r="T410" s="2">
        <v>4873.6613531426156</v>
      </c>
      <c r="U410" s="12">
        <v>1778.8674468573845</v>
      </c>
      <c r="X410">
        <v>5894.6915827937564</v>
      </c>
      <c r="Y410">
        <v>-1537.6479327937568</v>
      </c>
    </row>
    <row r="411" spans="1:25" ht="15" customHeight="1" x14ac:dyDescent="0.25">
      <c r="A411" s="3">
        <v>32</v>
      </c>
      <c r="B411" s="106" t="s">
        <v>12</v>
      </c>
      <c r="C411" s="106" t="s">
        <v>703</v>
      </c>
      <c r="D411" s="3">
        <v>1</v>
      </c>
      <c r="E411" s="106" t="s">
        <v>14</v>
      </c>
      <c r="F411" s="106" t="s">
        <v>15</v>
      </c>
      <c r="G411" s="106" t="s">
        <v>704</v>
      </c>
      <c r="H411" s="3">
        <v>32</v>
      </c>
      <c r="I411" s="3">
        <v>1</v>
      </c>
      <c r="J411" s="3">
        <v>30.03</v>
      </c>
      <c r="K411" s="3">
        <v>1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60">
        <v>4074.4537</v>
      </c>
      <c r="R411" s="2">
        <v>5653.423002457539</v>
      </c>
      <c r="S411" s="12">
        <v>-1578.969302457539</v>
      </c>
      <c r="T411" s="2">
        <v>6270.9500280724842</v>
      </c>
      <c r="U411" s="12">
        <v>-2196.4963280724842</v>
      </c>
      <c r="X411">
        <v>5327.9560902403973</v>
      </c>
      <c r="Y411">
        <v>-1138.8429902403977</v>
      </c>
    </row>
    <row r="412" spans="1:25" ht="15" customHeight="1" x14ac:dyDescent="0.25">
      <c r="A412" s="3">
        <v>19</v>
      </c>
      <c r="B412" s="106" t="s">
        <v>12</v>
      </c>
      <c r="C412" s="106" t="s">
        <v>705</v>
      </c>
      <c r="D412" s="3">
        <v>0</v>
      </c>
      <c r="E412" s="106" t="s">
        <v>14</v>
      </c>
      <c r="F412" s="106" t="s">
        <v>20</v>
      </c>
      <c r="G412" s="106" t="s">
        <v>706</v>
      </c>
      <c r="H412" s="3">
        <v>19</v>
      </c>
      <c r="I412" s="3">
        <v>1</v>
      </c>
      <c r="J412" s="3">
        <v>17.48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60">
        <v>1621.3402000000001</v>
      </c>
      <c r="R412" s="2">
        <v>-2022.3432815034469</v>
      </c>
      <c r="S412" s="12">
        <v>3643.6834815034472</v>
      </c>
      <c r="T412" s="2">
        <v>-1262.0091839938286</v>
      </c>
      <c r="U412" s="12">
        <v>2883.3493839938287</v>
      </c>
      <c r="X412">
        <v>10055.96341564602</v>
      </c>
      <c r="Y412">
        <v>-1772.2827156460189</v>
      </c>
    </row>
    <row r="413" spans="1:25" ht="15" customHeight="1" x14ac:dyDescent="0.25">
      <c r="A413" s="3">
        <v>44</v>
      </c>
      <c r="B413" s="106" t="s">
        <v>7</v>
      </c>
      <c r="C413" s="106" t="s">
        <v>707</v>
      </c>
      <c r="D413" s="3">
        <v>1</v>
      </c>
      <c r="E413" s="106" t="s">
        <v>9</v>
      </c>
      <c r="F413" s="106" t="s">
        <v>31</v>
      </c>
      <c r="G413" s="106" t="s">
        <v>708</v>
      </c>
      <c r="H413" s="3">
        <v>44</v>
      </c>
      <c r="I413" s="3">
        <v>0</v>
      </c>
      <c r="J413" s="3">
        <v>20.234999999999999</v>
      </c>
      <c r="K413" s="3">
        <v>1</v>
      </c>
      <c r="L413" s="3">
        <v>1</v>
      </c>
      <c r="M413" s="3">
        <v>0</v>
      </c>
      <c r="N413" s="3">
        <v>0</v>
      </c>
      <c r="O413" s="3">
        <v>0</v>
      </c>
      <c r="P413" s="3">
        <v>1</v>
      </c>
      <c r="Q413" s="60">
        <v>19594.809649999999</v>
      </c>
      <c r="R413" s="2">
        <v>31194.935228237402</v>
      </c>
      <c r="S413" s="12">
        <v>-11600.125578237403</v>
      </c>
      <c r="T413" s="2">
        <v>30604.206723710737</v>
      </c>
      <c r="U413" s="12">
        <v>-11009.397073710737</v>
      </c>
      <c r="X413">
        <v>2958.9502564613358</v>
      </c>
      <c r="Y413">
        <v>-1238.5965564613359</v>
      </c>
    </row>
    <row r="414" spans="1:25" ht="15" customHeight="1" x14ac:dyDescent="0.25">
      <c r="A414" s="3">
        <v>26</v>
      </c>
      <c r="B414" s="106" t="s">
        <v>7</v>
      </c>
      <c r="C414" s="106" t="s">
        <v>709</v>
      </c>
      <c r="D414" s="3">
        <v>2</v>
      </c>
      <c r="E414" s="106" t="s">
        <v>9</v>
      </c>
      <c r="F414" s="106" t="s">
        <v>31</v>
      </c>
      <c r="G414" s="106" t="s">
        <v>710</v>
      </c>
      <c r="H414" s="3">
        <v>26</v>
      </c>
      <c r="I414" s="3">
        <v>0</v>
      </c>
      <c r="J414" s="3">
        <v>17.195</v>
      </c>
      <c r="K414" s="3">
        <v>2</v>
      </c>
      <c r="L414" s="3">
        <v>1</v>
      </c>
      <c r="M414" s="3">
        <v>0</v>
      </c>
      <c r="N414" s="3">
        <v>0</v>
      </c>
      <c r="O414" s="3">
        <v>0</v>
      </c>
      <c r="P414" s="3">
        <v>1</v>
      </c>
      <c r="Q414" s="60">
        <v>14455.644050000001</v>
      </c>
      <c r="R414" s="2">
        <v>26108.267331686329</v>
      </c>
      <c r="S414" s="12">
        <v>-11652.623281686328</v>
      </c>
      <c r="T414" s="2">
        <v>24926.864018610249</v>
      </c>
      <c r="U414" s="12">
        <v>-10471.219968610249</v>
      </c>
      <c r="X414">
        <v>9628.8492975737081</v>
      </c>
      <c r="Y414">
        <v>-1094.177497573708</v>
      </c>
    </row>
    <row r="415" spans="1:25" ht="15" customHeight="1" x14ac:dyDescent="0.25">
      <c r="A415" s="3">
        <v>25</v>
      </c>
      <c r="B415" s="106" t="s">
        <v>12</v>
      </c>
      <c r="C415" s="106" t="s">
        <v>711</v>
      </c>
      <c r="D415" s="3">
        <v>5</v>
      </c>
      <c r="E415" s="106" t="s">
        <v>14</v>
      </c>
      <c r="F415" s="106" t="s">
        <v>10</v>
      </c>
      <c r="G415" s="106" t="s">
        <v>712</v>
      </c>
      <c r="H415" s="3">
        <v>25</v>
      </c>
      <c r="I415" s="3">
        <v>1</v>
      </c>
      <c r="J415" s="3">
        <v>23.9</v>
      </c>
      <c r="K415" s="3">
        <v>5</v>
      </c>
      <c r="L415" s="3">
        <v>0</v>
      </c>
      <c r="M415" s="3">
        <v>1</v>
      </c>
      <c r="N415" s="3">
        <v>0</v>
      </c>
      <c r="O415" s="3">
        <v>0</v>
      </c>
      <c r="P415" s="3">
        <v>0</v>
      </c>
      <c r="Q415" s="60">
        <v>5080.0959999999995</v>
      </c>
      <c r="R415" s="2">
        <v>4032.1059942959482</v>
      </c>
      <c r="S415" s="12">
        <v>1047.9900057040513</v>
      </c>
      <c r="T415" s="2">
        <v>2422.830788345872</v>
      </c>
      <c r="U415" s="12">
        <v>2657.2652116541276</v>
      </c>
      <c r="X415">
        <v>4634.8454541783203</v>
      </c>
      <c r="Y415">
        <v>-902.22035417832012</v>
      </c>
    </row>
    <row r="416" spans="1:25" ht="15" customHeight="1" x14ac:dyDescent="0.25">
      <c r="A416" s="3">
        <v>19</v>
      </c>
      <c r="B416" s="106" t="s">
        <v>7</v>
      </c>
      <c r="C416" s="106" t="s">
        <v>713</v>
      </c>
      <c r="D416" s="3">
        <v>0</v>
      </c>
      <c r="E416" s="106" t="s">
        <v>14</v>
      </c>
      <c r="F416" s="106" t="s">
        <v>20</v>
      </c>
      <c r="G416" s="106" t="s">
        <v>714</v>
      </c>
      <c r="H416" s="3">
        <v>19</v>
      </c>
      <c r="I416" s="3">
        <v>0</v>
      </c>
      <c r="J416" s="3">
        <v>35.15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0</v>
      </c>
      <c r="Q416" s="60">
        <v>2134.9014999999999</v>
      </c>
      <c r="R416" s="2">
        <v>4487.6247222825095</v>
      </c>
      <c r="S416" s="12">
        <v>-2352.7232222825096</v>
      </c>
      <c r="T416" s="2">
        <v>4595.8651276339133</v>
      </c>
      <c r="U416" s="12">
        <v>-2460.9636276339133</v>
      </c>
      <c r="X416">
        <v>7484.9621585634395</v>
      </c>
      <c r="Y416">
        <v>-2012.5131585634399</v>
      </c>
    </row>
    <row r="417" spans="1:25" ht="15" customHeight="1" x14ac:dyDescent="0.25">
      <c r="A417" s="3">
        <v>43</v>
      </c>
      <c r="B417" s="106" t="s">
        <v>7</v>
      </c>
      <c r="C417" s="106" t="s">
        <v>715</v>
      </c>
      <c r="D417" s="3">
        <v>1</v>
      </c>
      <c r="E417" s="106" t="s">
        <v>14</v>
      </c>
      <c r="F417" s="106" t="s">
        <v>15</v>
      </c>
      <c r="G417" s="106" t="s">
        <v>716</v>
      </c>
      <c r="H417" s="3">
        <v>43</v>
      </c>
      <c r="I417" s="3">
        <v>0</v>
      </c>
      <c r="J417" s="3">
        <v>35.64</v>
      </c>
      <c r="K417" s="3">
        <v>1</v>
      </c>
      <c r="L417" s="3">
        <v>0</v>
      </c>
      <c r="M417" s="3">
        <v>0</v>
      </c>
      <c r="N417" s="3">
        <v>1</v>
      </c>
      <c r="O417" s="3">
        <v>0</v>
      </c>
      <c r="P417" s="3">
        <v>0</v>
      </c>
      <c r="Q417" s="60">
        <v>7345.7266</v>
      </c>
      <c r="R417" s="2">
        <v>10738.516853237707</v>
      </c>
      <c r="S417" s="12">
        <v>-3392.7902532377066</v>
      </c>
      <c r="T417" s="2">
        <v>10984.356091701104</v>
      </c>
      <c r="U417" s="12">
        <v>-3638.6294917011037</v>
      </c>
      <c r="X417">
        <v>9691.5112769806692</v>
      </c>
      <c r="Y417">
        <v>-2544.0384769806697</v>
      </c>
    </row>
    <row r="418" spans="1:25" ht="15" customHeight="1" x14ac:dyDescent="0.25">
      <c r="A418" s="3">
        <v>52</v>
      </c>
      <c r="B418" s="106" t="s">
        <v>12</v>
      </c>
      <c r="C418" s="106" t="s">
        <v>59</v>
      </c>
      <c r="D418" s="3">
        <v>0</v>
      </c>
      <c r="E418" s="106" t="s">
        <v>14</v>
      </c>
      <c r="F418" s="106" t="s">
        <v>15</v>
      </c>
      <c r="G418" s="106" t="s">
        <v>717</v>
      </c>
      <c r="H418" s="3">
        <v>52</v>
      </c>
      <c r="I418" s="3">
        <v>1</v>
      </c>
      <c r="J418" s="3">
        <v>34.1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60">
        <v>9140.9509999999991</v>
      </c>
      <c r="R418" s="2">
        <v>11622.523796727093</v>
      </c>
      <c r="S418" s="12">
        <v>-2481.5727967270941</v>
      </c>
      <c r="T418" s="2">
        <v>12808.590806244507</v>
      </c>
      <c r="U418" s="12">
        <v>-3667.6398062445078</v>
      </c>
      <c r="X418">
        <v>8523.4053253184866</v>
      </c>
      <c r="Y418">
        <v>-1389.5028253184864</v>
      </c>
    </row>
    <row r="419" spans="1:25" ht="15" customHeight="1" x14ac:dyDescent="0.25">
      <c r="A419" s="3">
        <v>36</v>
      </c>
      <c r="B419" s="106" t="s">
        <v>7</v>
      </c>
      <c r="C419" s="106" t="s">
        <v>718</v>
      </c>
      <c r="D419" s="3">
        <v>2</v>
      </c>
      <c r="E419" s="106" t="s">
        <v>9</v>
      </c>
      <c r="F419" s="106" t="s">
        <v>10</v>
      </c>
      <c r="G419" s="106" t="s">
        <v>719</v>
      </c>
      <c r="H419" s="3">
        <v>36</v>
      </c>
      <c r="I419" s="3">
        <v>0</v>
      </c>
      <c r="J419" s="3">
        <v>22.6</v>
      </c>
      <c r="K419" s="3">
        <v>2</v>
      </c>
      <c r="L419" s="3">
        <v>1</v>
      </c>
      <c r="M419" s="3">
        <v>1</v>
      </c>
      <c r="N419" s="3">
        <v>0</v>
      </c>
      <c r="O419" s="3">
        <v>0</v>
      </c>
      <c r="P419" s="3">
        <v>0</v>
      </c>
      <c r="Q419" s="60">
        <v>18608.261999999999</v>
      </c>
      <c r="R419" s="2">
        <v>29203.953174879898</v>
      </c>
      <c r="S419" s="12">
        <v>-10595.691174879899</v>
      </c>
      <c r="T419" s="2">
        <v>29312.890770468504</v>
      </c>
      <c r="U419" s="12">
        <v>-10704.628770468506</v>
      </c>
      <c r="X419">
        <v>2956.7494295393399</v>
      </c>
      <c r="Y419">
        <v>-1441.4045295393398</v>
      </c>
    </row>
    <row r="420" spans="1:25" ht="15" customHeight="1" x14ac:dyDescent="0.25">
      <c r="A420" s="3">
        <v>64</v>
      </c>
      <c r="B420" s="106" t="s">
        <v>12</v>
      </c>
      <c r="C420" s="106" t="s">
        <v>720</v>
      </c>
      <c r="D420" s="3">
        <v>1</v>
      </c>
      <c r="E420" s="106" t="s">
        <v>14</v>
      </c>
      <c r="F420" s="106" t="s">
        <v>15</v>
      </c>
      <c r="G420" s="106" t="s">
        <v>721</v>
      </c>
      <c r="H420" s="3">
        <v>64</v>
      </c>
      <c r="I420" s="3">
        <v>1</v>
      </c>
      <c r="J420" s="3">
        <v>39.159999999999997</v>
      </c>
      <c r="K420" s="3">
        <v>1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60">
        <v>14418.2804</v>
      </c>
      <c r="R420" s="2">
        <v>17168.9544483305</v>
      </c>
      <c r="S420" s="12">
        <v>-2750.6740483305002</v>
      </c>
      <c r="T420" s="2">
        <v>17599.082174553572</v>
      </c>
      <c r="U420" s="12">
        <v>-3180.8017745535726</v>
      </c>
      <c r="X420">
        <v>11320.000600695688</v>
      </c>
      <c r="Y420">
        <v>-2018.1070506956876</v>
      </c>
    </row>
    <row r="421" spans="1:25" ht="15" customHeight="1" x14ac:dyDescent="0.25">
      <c r="A421" s="3">
        <v>63</v>
      </c>
      <c r="B421" s="106" t="s">
        <v>7</v>
      </c>
      <c r="C421" s="106" t="s">
        <v>190</v>
      </c>
      <c r="D421" s="3">
        <v>0</v>
      </c>
      <c r="E421" s="106" t="s">
        <v>9</v>
      </c>
      <c r="F421" s="106" t="s">
        <v>20</v>
      </c>
      <c r="G421" s="106" t="s">
        <v>722</v>
      </c>
      <c r="H421" s="3">
        <v>63</v>
      </c>
      <c r="I421" s="3">
        <v>0</v>
      </c>
      <c r="J421" s="3">
        <v>26.98</v>
      </c>
      <c r="K421" s="3">
        <v>0</v>
      </c>
      <c r="L421" s="3">
        <v>1</v>
      </c>
      <c r="M421" s="3">
        <v>0</v>
      </c>
      <c r="N421" s="3">
        <v>0</v>
      </c>
      <c r="O421" s="3">
        <v>1</v>
      </c>
      <c r="P421" s="3">
        <v>0</v>
      </c>
      <c r="Q421" s="60">
        <v>28950.4692</v>
      </c>
      <c r="R421" s="2">
        <v>37460.979896229976</v>
      </c>
      <c r="S421" s="12">
        <v>-8510.510696229976</v>
      </c>
      <c r="T421" s="2">
        <v>37769.232084707066</v>
      </c>
      <c r="U421" s="12">
        <v>-8818.7628847070664</v>
      </c>
      <c r="X421">
        <v>12458.988075170968</v>
      </c>
      <c r="Y421">
        <v>-527.86282517096879</v>
      </c>
    </row>
    <row r="422" spans="1:25" ht="15" customHeight="1" x14ac:dyDescent="0.25">
      <c r="A422" s="3">
        <v>64</v>
      </c>
      <c r="B422" s="106" t="s">
        <v>12</v>
      </c>
      <c r="C422" s="106" t="s">
        <v>418</v>
      </c>
      <c r="D422" s="3">
        <v>0</v>
      </c>
      <c r="E422" s="106" t="s">
        <v>9</v>
      </c>
      <c r="F422" s="106" t="s">
        <v>15</v>
      </c>
      <c r="G422" s="106" t="s">
        <v>723</v>
      </c>
      <c r="H422" s="3">
        <v>64</v>
      </c>
      <c r="I422" s="3">
        <v>1</v>
      </c>
      <c r="J422" s="3">
        <v>33.880000000000003</v>
      </c>
      <c r="K422" s="3">
        <v>0</v>
      </c>
      <c r="L422" s="3">
        <v>1</v>
      </c>
      <c r="M422" s="3">
        <v>0</v>
      </c>
      <c r="N422" s="3">
        <v>1</v>
      </c>
      <c r="O422" s="3">
        <v>0</v>
      </c>
      <c r="P422" s="3">
        <v>0</v>
      </c>
      <c r="Q422" s="60">
        <v>46889.261200000001</v>
      </c>
      <c r="R422" s="2">
        <v>39130.141428610492</v>
      </c>
      <c r="S422" s="12">
        <v>7759.119771389509</v>
      </c>
      <c r="T422" s="2">
        <v>40316.105936168875</v>
      </c>
      <c r="U422" s="12">
        <v>6573.1552638311259</v>
      </c>
      <c r="X422">
        <v>3317.891378696107</v>
      </c>
      <c r="Y422">
        <v>-1353.1113786961071</v>
      </c>
    </row>
    <row r="423" spans="1:25" ht="15" customHeight="1" x14ac:dyDescent="0.25">
      <c r="A423" s="3">
        <v>61</v>
      </c>
      <c r="B423" s="106" t="s">
        <v>12</v>
      </c>
      <c r="C423" s="106" t="s">
        <v>453</v>
      </c>
      <c r="D423" s="3">
        <v>0</v>
      </c>
      <c r="E423" s="106" t="s">
        <v>9</v>
      </c>
      <c r="F423" s="106" t="s">
        <v>15</v>
      </c>
      <c r="G423" s="106" t="s">
        <v>724</v>
      </c>
      <c r="H423" s="3">
        <v>61</v>
      </c>
      <c r="I423" s="3">
        <v>1</v>
      </c>
      <c r="J423" s="3">
        <v>35.86</v>
      </c>
      <c r="K423" s="3">
        <v>0</v>
      </c>
      <c r="L423" s="3">
        <v>1</v>
      </c>
      <c r="M423" s="3">
        <v>0</v>
      </c>
      <c r="N423" s="3">
        <v>1</v>
      </c>
      <c r="O423" s="3">
        <v>0</v>
      </c>
      <c r="P423" s="3">
        <v>0</v>
      </c>
      <c r="Q423" s="60">
        <v>46599.108399999997</v>
      </c>
      <c r="R423" s="2">
        <v>39055.059032321209</v>
      </c>
      <c r="S423" s="12">
        <v>7544.0493676787883</v>
      </c>
      <c r="T423" s="2">
        <v>40194.25005171651</v>
      </c>
      <c r="U423" s="12">
        <v>6404.8583482834874</v>
      </c>
      <c r="X423">
        <v>2244.7495945558203</v>
      </c>
      <c r="Y423">
        <v>-535.82384455582019</v>
      </c>
    </row>
    <row r="424" spans="1:25" ht="15" customHeight="1" x14ac:dyDescent="0.25">
      <c r="A424" s="3">
        <v>40</v>
      </c>
      <c r="B424" s="106" t="s">
        <v>12</v>
      </c>
      <c r="C424" s="106" t="s">
        <v>69</v>
      </c>
      <c r="D424" s="3">
        <v>1</v>
      </c>
      <c r="E424" s="106" t="s">
        <v>9</v>
      </c>
      <c r="F424" s="106" t="s">
        <v>31</v>
      </c>
      <c r="G424" s="106" t="s">
        <v>725</v>
      </c>
      <c r="H424" s="3">
        <v>40</v>
      </c>
      <c r="I424" s="3">
        <v>1</v>
      </c>
      <c r="J424" s="3">
        <v>32.774999999999999</v>
      </c>
      <c r="K424" s="3">
        <v>1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  <c r="Q424" s="60">
        <v>39125.332249999999</v>
      </c>
      <c r="R424" s="2">
        <v>34350.244829243602</v>
      </c>
      <c r="S424" s="12">
        <v>4775.0874207563975</v>
      </c>
      <c r="T424" s="2">
        <v>33723.733098776778</v>
      </c>
      <c r="U424" s="12">
        <v>5401.5991512232213</v>
      </c>
      <c r="X424">
        <v>6090.0550248458931</v>
      </c>
      <c r="Y424">
        <v>-1749.6141248458935</v>
      </c>
    </row>
    <row r="425" spans="1:25" ht="15" customHeight="1" x14ac:dyDescent="0.25">
      <c r="A425" s="3">
        <v>25</v>
      </c>
      <c r="B425" s="106" t="s">
        <v>12</v>
      </c>
      <c r="C425" s="106" t="s">
        <v>372</v>
      </c>
      <c r="D425" s="3">
        <v>0</v>
      </c>
      <c r="E425" s="106" t="s">
        <v>14</v>
      </c>
      <c r="F425" s="106" t="s">
        <v>31</v>
      </c>
      <c r="G425" s="106" t="s">
        <v>726</v>
      </c>
      <c r="H425" s="3">
        <v>25</v>
      </c>
      <c r="I425" s="3">
        <v>1</v>
      </c>
      <c r="J425" s="3">
        <v>30.59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1</v>
      </c>
      <c r="Q425" s="60">
        <v>2727.3951000000002</v>
      </c>
      <c r="R425" s="2">
        <v>4565.8218729874961</v>
      </c>
      <c r="S425" s="12">
        <v>-1838.426772987496</v>
      </c>
      <c r="T425" s="2">
        <v>4640.6677518314182</v>
      </c>
      <c r="U425" s="12">
        <v>-1913.272651831418</v>
      </c>
      <c r="X425">
        <v>7387.059850946649</v>
      </c>
      <c r="Y425">
        <v>-2125.5904009466494</v>
      </c>
    </row>
    <row r="426" spans="1:25" ht="15" customHeight="1" x14ac:dyDescent="0.25">
      <c r="A426" s="3">
        <v>48</v>
      </c>
      <c r="B426" s="106" t="s">
        <v>12</v>
      </c>
      <c r="C426" s="106" t="s">
        <v>487</v>
      </c>
      <c r="D426" s="3">
        <v>2</v>
      </c>
      <c r="E426" s="106" t="s">
        <v>14</v>
      </c>
      <c r="F426" s="106" t="s">
        <v>10</v>
      </c>
      <c r="G426" s="106" t="s">
        <v>727</v>
      </c>
      <c r="H426" s="3">
        <v>48</v>
      </c>
      <c r="I426" s="3">
        <v>1</v>
      </c>
      <c r="J426" s="3">
        <v>30.2</v>
      </c>
      <c r="K426" s="3">
        <v>2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60">
        <v>8968.33</v>
      </c>
      <c r="R426" s="2">
        <v>10270.40333287061</v>
      </c>
      <c r="S426" s="12">
        <v>-1302.0733328706101</v>
      </c>
      <c r="T426" s="2">
        <v>10478.006616332612</v>
      </c>
      <c r="U426" s="12">
        <v>-1509.676616332612</v>
      </c>
      <c r="X426">
        <v>3133.2873234998096</v>
      </c>
      <c r="Y426">
        <v>-422.45877349980947</v>
      </c>
    </row>
    <row r="427" spans="1:25" ht="15" customHeight="1" x14ac:dyDescent="0.25">
      <c r="A427" s="3">
        <v>45</v>
      </c>
      <c r="B427" s="106" t="s">
        <v>12</v>
      </c>
      <c r="C427" s="106" t="s">
        <v>697</v>
      </c>
      <c r="D427" s="3">
        <v>5</v>
      </c>
      <c r="E427" s="106" t="s">
        <v>14</v>
      </c>
      <c r="F427" s="106" t="s">
        <v>15</v>
      </c>
      <c r="G427" s="106" t="s">
        <v>728</v>
      </c>
      <c r="H427" s="3">
        <v>45</v>
      </c>
      <c r="I427" s="3">
        <v>1</v>
      </c>
      <c r="J427" s="3">
        <v>24.31</v>
      </c>
      <c r="K427" s="3">
        <v>5</v>
      </c>
      <c r="L427" s="3">
        <v>0</v>
      </c>
      <c r="M427" s="3">
        <v>0</v>
      </c>
      <c r="N427" s="3">
        <v>1</v>
      </c>
      <c r="O427" s="3">
        <v>0</v>
      </c>
      <c r="P427" s="3">
        <v>0</v>
      </c>
      <c r="Q427" s="60">
        <v>9788.8659000000007</v>
      </c>
      <c r="R427" s="2">
        <v>9585.9659979357784</v>
      </c>
      <c r="S427" s="12">
        <v>202.89990206422226</v>
      </c>
      <c r="T427" s="2">
        <v>7747.1257838038282</v>
      </c>
      <c r="U427" s="12">
        <v>2041.7401161961725</v>
      </c>
      <c r="X427">
        <v>4574.1134462810605</v>
      </c>
      <c r="Y427">
        <v>-1365.3264462810607</v>
      </c>
    </row>
    <row r="428" spans="1:25" ht="15" customHeight="1" x14ac:dyDescent="0.25">
      <c r="A428" s="3">
        <v>38</v>
      </c>
      <c r="B428" s="106" t="s">
        <v>7</v>
      </c>
      <c r="C428" s="106" t="s">
        <v>729</v>
      </c>
      <c r="D428" s="3">
        <v>1</v>
      </c>
      <c r="E428" s="106" t="s">
        <v>14</v>
      </c>
      <c r="F428" s="106" t="s">
        <v>31</v>
      </c>
      <c r="G428" s="106" t="s">
        <v>730</v>
      </c>
      <c r="H428" s="3">
        <v>38</v>
      </c>
      <c r="I428" s="3">
        <v>0</v>
      </c>
      <c r="J428" s="3">
        <v>27.265000000000001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60">
        <v>6555.07035</v>
      </c>
      <c r="R428" s="2">
        <v>7652.2529008776446</v>
      </c>
      <c r="S428" s="12">
        <v>-1097.1825508776446</v>
      </c>
      <c r="T428" s="2">
        <v>6910.8225101857661</v>
      </c>
      <c r="U428" s="12">
        <v>-355.75216018576612</v>
      </c>
    </row>
    <row r="429" spans="1:25" ht="15" customHeight="1" x14ac:dyDescent="0.25">
      <c r="A429" s="3">
        <v>18</v>
      </c>
      <c r="B429" s="106" t="s">
        <v>7</v>
      </c>
      <c r="C429" s="106" t="s">
        <v>731</v>
      </c>
      <c r="D429" s="3">
        <v>0</v>
      </c>
      <c r="E429" s="106" t="s">
        <v>14</v>
      </c>
      <c r="F429" s="106" t="s">
        <v>31</v>
      </c>
      <c r="G429" s="106" t="s">
        <v>732</v>
      </c>
      <c r="H429" s="3">
        <v>18</v>
      </c>
      <c r="I429" s="3">
        <v>0</v>
      </c>
      <c r="J429" s="3">
        <v>29.164999999999999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60">
        <v>7323.7348190000002</v>
      </c>
      <c r="R429" s="2">
        <v>2500.6642212927491</v>
      </c>
      <c r="S429" s="12">
        <v>4823.0705977072512</v>
      </c>
      <c r="T429" s="2">
        <v>2352.3277218506209</v>
      </c>
      <c r="U429" s="12">
        <v>4971.4070971493793</v>
      </c>
    </row>
    <row r="430" spans="1:25" ht="15" customHeight="1" x14ac:dyDescent="0.25">
      <c r="A430" s="3">
        <v>21</v>
      </c>
      <c r="B430" s="106" t="s">
        <v>7</v>
      </c>
      <c r="C430" s="106" t="s">
        <v>733</v>
      </c>
      <c r="D430" s="3">
        <v>1</v>
      </c>
      <c r="E430" s="106" t="s">
        <v>14</v>
      </c>
      <c r="F430" s="106" t="s">
        <v>31</v>
      </c>
      <c r="G430" s="106" t="s">
        <v>734</v>
      </c>
      <c r="H430" s="3">
        <v>21</v>
      </c>
      <c r="I430" s="3">
        <v>0</v>
      </c>
      <c r="J430" s="3">
        <v>16.815000000000001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60">
        <v>3167.4558499999998</v>
      </c>
      <c r="R430" s="2">
        <v>-448.80147603831927</v>
      </c>
      <c r="S430" s="12">
        <v>3616.2573260383192</v>
      </c>
      <c r="T430" s="2">
        <v>-963.6294447201999</v>
      </c>
      <c r="U430" s="12">
        <v>4131.0852947202002</v>
      </c>
    </row>
    <row r="431" spans="1:25" ht="15" customHeight="1" x14ac:dyDescent="0.25">
      <c r="A431" s="3">
        <v>27</v>
      </c>
      <c r="B431" s="106" t="s">
        <v>7</v>
      </c>
      <c r="C431" s="106" t="s">
        <v>641</v>
      </c>
      <c r="D431" s="3">
        <v>3</v>
      </c>
      <c r="E431" s="106" t="s">
        <v>14</v>
      </c>
      <c r="F431" s="106" t="s">
        <v>20</v>
      </c>
      <c r="G431" s="106" t="s">
        <v>735</v>
      </c>
      <c r="H431" s="3">
        <v>27</v>
      </c>
      <c r="I431" s="3">
        <v>0</v>
      </c>
      <c r="J431" s="3">
        <v>30.4</v>
      </c>
      <c r="K431" s="3">
        <v>3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60">
        <v>18804.752400000001</v>
      </c>
      <c r="R431" s="2">
        <v>6821.1954292924192</v>
      </c>
      <c r="S431" s="12">
        <v>11983.556970707581</v>
      </c>
      <c r="T431" s="2">
        <v>5096.5172306649338</v>
      </c>
      <c r="U431" s="12">
        <v>13708.235169335068</v>
      </c>
    </row>
    <row r="432" spans="1:25" ht="15" customHeight="1" x14ac:dyDescent="0.25">
      <c r="A432" s="3">
        <v>19</v>
      </c>
      <c r="B432" s="106" t="s">
        <v>12</v>
      </c>
      <c r="C432" s="106" t="s">
        <v>736</v>
      </c>
      <c r="D432" s="3">
        <v>0</v>
      </c>
      <c r="E432" s="106" t="s">
        <v>14</v>
      </c>
      <c r="F432" s="106" t="s">
        <v>10</v>
      </c>
      <c r="G432" s="106" t="s">
        <v>737</v>
      </c>
      <c r="H432" s="3">
        <v>19</v>
      </c>
      <c r="I432" s="3">
        <v>1</v>
      </c>
      <c r="J432" s="3">
        <v>33.1</v>
      </c>
      <c r="K432" s="3">
        <v>0</v>
      </c>
      <c r="L432" s="3">
        <v>0</v>
      </c>
      <c r="M432" s="3">
        <v>1</v>
      </c>
      <c r="N432" s="3">
        <v>0</v>
      </c>
      <c r="O432" s="3">
        <v>0</v>
      </c>
      <c r="P432" s="3">
        <v>0</v>
      </c>
      <c r="Q432" s="60">
        <v>23082.955330000001</v>
      </c>
      <c r="R432" s="2">
        <v>2495.2616547996713</v>
      </c>
      <c r="S432" s="12">
        <v>20587.693675200331</v>
      </c>
      <c r="T432" s="2">
        <v>3916.2588832175661</v>
      </c>
      <c r="U432" s="12">
        <v>19166.696446782436</v>
      </c>
    </row>
    <row r="433" spans="1:21" ht="15" customHeight="1" x14ac:dyDescent="0.25">
      <c r="A433" s="3">
        <v>29</v>
      </c>
      <c r="B433" s="106" t="s">
        <v>7</v>
      </c>
      <c r="C433" s="106" t="s">
        <v>707</v>
      </c>
      <c r="D433" s="3">
        <v>2</v>
      </c>
      <c r="E433" s="106" t="s">
        <v>14</v>
      </c>
      <c r="F433" s="106" t="s">
        <v>20</v>
      </c>
      <c r="G433" s="106" t="s">
        <v>738</v>
      </c>
      <c r="H433" s="3">
        <v>29</v>
      </c>
      <c r="I433" s="3">
        <v>0</v>
      </c>
      <c r="J433" s="3">
        <v>20.234999999999999</v>
      </c>
      <c r="K433" s="3">
        <v>2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60">
        <v>4906.4096499999996</v>
      </c>
      <c r="R433" s="2">
        <v>3089.7803119872906</v>
      </c>
      <c r="S433" s="12">
        <v>1816.629338012709</v>
      </c>
      <c r="T433" s="2">
        <v>2245.5021787408505</v>
      </c>
      <c r="U433" s="12">
        <v>2660.9074712591491</v>
      </c>
    </row>
    <row r="434" spans="1:21" ht="15" customHeight="1" x14ac:dyDescent="0.25">
      <c r="A434" s="3">
        <v>42</v>
      </c>
      <c r="B434" s="106" t="s">
        <v>12</v>
      </c>
      <c r="C434" s="106" t="s">
        <v>739</v>
      </c>
      <c r="D434" s="3">
        <v>0</v>
      </c>
      <c r="E434" s="106" t="s">
        <v>14</v>
      </c>
      <c r="F434" s="106" t="s">
        <v>10</v>
      </c>
      <c r="G434" s="106" t="s">
        <v>740</v>
      </c>
      <c r="H434" s="3">
        <v>42</v>
      </c>
      <c r="I434" s="3">
        <v>1</v>
      </c>
      <c r="J434" s="3">
        <v>26.9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60">
        <v>5969.723</v>
      </c>
      <c r="R434" s="2">
        <v>6251.6398032558654</v>
      </c>
      <c r="S434" s="12">
        <v>-281.91680325586549</v>
      </c>
      <c r="T434" s="2">
        <v>7827.494196470474</v>
      </c>
      <c r="U434" s="12">
        <v>-1857.771196470474</v>
      </c>
    </row>
    <row r="435" spans="1:21" ht="15" customHeight="1" x14ac:dyDescent="0.25">
      <c r="A435" s="3">
        <v>60</v>
      </c>
      <c r="B435" s="106" t="s">
        <v>7</v>
      </c>
      <c r="C435" s="106" t="s">
        <v>628</v>
      </c>
      <c r="D435" s="3">
        <v>0</v>
      </c>
      <c r="E435" s="106" t="s">
        <v>14</v>
      </c>
      <c r="F435" s="106" t="s">
        <v>10</v>
      </c>
      <c r="G435" s="106" t="s">
        <v>741</v>
      </c>
      <c r="H435" s="3">
        <v>60</v>
      </c>
      <c r="I435" s="3">
        <v>0</v>
      </c>
      <c r="J435" s="3">
        <v>30.5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60">
        <v>12638.195</v>
      </c>
      <c r="R435" s="2">
        <v>12436.396760343034</v>
      </c>
      <c r="S435" s="12">
        <v>201.79823965696596</v>
      </c>
      <c r="T435" s="2">
        <v>13690.485436631036</v>
      </c>
      <c r="U435" s="12">
        <v>-1052.2904366310358</v>
      </c>
    </row>
    <row r="436" spans="1:21" ht="15" customHeight="1" x14ac:dyDescent="0.25">
      <c r="A436" s="3">
        <v>31</v>
      </c>
      <c r="B436" s="106" t="s">
        <v>12</v>
      </c>
      <c r="C436" s="106" t="s">
        <v>235</v>
      </c>
      <c r="D436" s="3">
        <v>1</v>
      </c>
      <c r="E436" s="106" t="s">
        <v>14</v>
      </c>
      <c r="F436" s="106" t="s">
        <v>20</v>
      </c>
      <c r="G436" s="106" t="s">
        <v>742</v>
      </c>
      <c r="H436" s="3">
        <v>31</v>
      </c>
      <c r="I436" s="3">
        <v>1</v>
      </c>
      <c r="J436" s="3">
        <v>28.594999999999999</v>
      </c>
      <c r="K436" s="3">
        <v>1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60">
        <v>4243.5900499999998</v>
      </c>
      <c r="R436" s="2">
        <v>5668.7888974748375</v>
      </c>
      <c r="S436" s="12">
        <v>-1425.1988474748377</v>
      </c>
      <c r="T436" s="2">
        <v>5535.8069696523053</v>
      </c>
      <c r="U436" s="12">
        <v>-1292.2169196523055</v>
      </c>
    </row>
    <row r="437" spans="1:21" ht="15" customHeight="1" x14ac:dyDescent="0.25">
      <c r="A437" s="3">
        <v>60</v>
      </c>
      <c r="B437" s="106" t="s">
        <v>12</v>
      </c>
      <c r="C437" s="106" t="s">
        <v>743</v>
      </c>
      <c r="D437" s="3">
        <v>3</v>
      </c>
      <c r="E437" s="106" t="s">
        <v>14</v>
      </c>
      <c r="F437" s="106" t="s">
        <v>15</v>
      </c>
      <c r="G437" s="106" t="s">
        <v>744</v>
      </c>
      <c r="H437" s="3">
        <v>60</v>
      </c>
      <c r="I437" s="3">
        <v>1</v>
      </c>
      <c r="J437" s="3">
        <v>33.11</v>
      </c>
      <c r="K437" s="3">
        <v>3</v>
      </c>
      <c r="L437" s="3">
        <v>0</v>
      </c>
      <c r="M437" s="3">
        <v>0</v>
      </c>
      <c r="N437" s="3">
        <v>1</v>
      </c>
      <c r="O437" s="3">
        <v>0</v>
      </c>
      <c r="P437" s="3">
        <v>0</v>
      </c>
      <c r="Q437" s="60">
        <v>13919.822899999999</v>
      </c>
      <c r="R437" s="2">
        <v>15287.899250711325</v>
      </c>
      <c r="S437" s="12">
        <v>-1368.0763507113261</v>
      </c>
      <c r="T437" s="2">
        <v>14555.740216107461</v>
      </c>
      <c r="U437" s="12">
        <v>-635.91731610746137</v>
      </c>
    </row>
    <row r="438" spans="1:21" ht="15" customHeight="1" x14ac:dyDescent="0.25">
      <c r="A438" s="3">
        <v>22</v>
      </c>
      <c r="B438" s="106" t="s">
        <v>12</v>
      </c>
      <c r="C438" s="106" t="s">
        <v>745</v>
      </c>
      <c r="D438" s="3">
        <v>0</v>
      </c>
      <c r="E438" s="106" t="s">
        <v>14</v>
      </c>
      <c r="F438" s="106" t="s">
        <v>31</v>
      </c>
      <c r="G438" s="106" t="s">
        <v>746</v>
      </c>
      <c r="H438" s="3">
        <v>22</v>
      </c>
      <c r="I438" s="3">
        <v>1</v>
      </c>
      <c r="J438" s="3">
        <v>31.73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60">
        <v>2254.7966999999999</v>
      </c>
      <c r="R438" s="2">
        <v>4193.2086289699018</v>
      </c>
      <c r="S438" s="12">
        <v>-1938.411928969902</v>
      </c>
      <c r="T438" s="2">
        <v>4240.33906478894</v>
      </c>
      <c r="U438" s="12">
        <v>-1985.5423647889402</v>
      </c>
    </row>
    <row r="439" spans="1:21" ht="15" customHeight="1" x14ac:dyDescent="0.25">
      <c r="A439" s="3">
        <v>35</v>
      </c>
      <c r="B439" s="106" t="s">
        <v>12</v>
      </c>
      <c r="C439" s="106" t="s">
        <v>145</v>
      </c>
      <c r="D439" s="3">
        <v>3</v>
      </c>
      <c r="E439" s="106" t="s">
        <v>14</v>
      </c>
      <c r="F439" s="106" t="s">
        <v>10</v>
      </c>
      <c r="G439" s="106" t="s">
        <v>747</v>
      </c>
      <c r="H439" s="3">
        <v>35</v>
      </c>
      <c r="I439" s="3">
        <v>1</v>
      </c>
      <c r="J439" s="3">
        <v>28.9</v>
      </c>
      <c r="K439" s="3">
        <v>3</v>
      </c>
      <c r="L439" s="3">
        <v>0</v>
      </c>
      <c r="M439" s="3">
        <v>1</v>
      </c>
      <c r="N439" s="3">
        <v>0</v>
      </c>
      <c r="O439" s="3">
        <v>0</v>
      </c>
      <c r="P439" s="3">
        <v>0</v>
      </c>
      <c r="Q439" s="60">
        <v>5926.8459999999995</v>
      </c>
      <c r="R439" s="2">
        <v>7094.0578498381901</v>
      </c>
      <c r="S439" s="12">
        <v>-1167.2118498381906</v>
      </c>
      <c r="T439" s="2">
        <v>6674.593867526748</v>
      </c>
      <c r="U439" s="12">
        <v>-747.74786752674845</v>
      </c>
    </row>
    <row r="440" spans="1:21" ht="15" customHeight="1" x14ac:dyDescent="0.25">
      <c r="A440" s="3">
        <v>52</v>
      </c>
      <c r="B440" s="106" t="s">
        <v>7</v>
      </c>
      <c r="C440" s="106" t="s">
        <v>748</v>
      </c>
      <c r="D440" s="3">
        <v>5</v>
      </c>
      <c r="E440" s="106" t="s">
        <v>14</v>
      </c>
      <c r="F440" s="106" t="s">
        <v>15</v>
      </c>
      <c r="G440" s="106" t="s">
        <v>749</v>
      </c>
      <c r="H440" s="3">
        <v>52</v>
      </c>
      <c r="I440" s="3">
        <v>0</v>
      </c>
      <c r="J440" s="3">
        <v>46.75</v>
      </c>
      <c r="K440" s="3">
        <v>5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60">
        <v>12592.5345</v>
      </c>
      <c r="R440" s="2">
        <v>19597.096093264357</v>
      </c>
      <c r="S440" s="12">
        <v>-7004.5615932643577</v>
      </c>
      <c r="T440" s="2">
        <v>17002.258607155141</v>
      </c>
      <c r="U440" s="12">
        <v>-4409.7241071551416</v>
      </c>
    </row>
    <row r="441" spans="1:21" ht="15" customHeight="1" x14ac:dyDescent="0.25">
      <c r="A441" s="3">
        <v>26</v>
      </c>
      <c r="B441" s="106" t="s">
        <v>12</v>
      </c>
      <c r="C441" s="106" t="s">
        <v>750</v>
      </c>
      <c r="D441" s="3">
        <v>0</v>
      </c>
      <c r="E441" s="106" t="s">
        <v>14</v>
      </c>
      <c r="F441" s="106" t="s">
        <v>31</v>
      </c>
      <c r="G441" s="106" t="s">
        <v>751</v>
      </c>
      <c r="H441" s="3">
        <v>26</v>
      </c>
      <c r="I441" s="3">
        <v>1</v>
      </c>
      <c r="J441" s="3">
        <v>29.45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60">
        <v>2897.3235</v>
      </c>
      <c r="R441" s="2">
        <v>4420.8317111439392</v>
      </c>
      <c r="S441" s="12">
        <v>-1523.5082111439392</v>
      </c>
      <c r="T441" s="2">
        <v>4522.1590642164274</v>
      </c>
      <c r="U441" s="12">
        <v>-1624.8355642164274</v>
      </c>
    </row>
    <row r="442" spans="1:21" ht="15" customHeight="1" x14ac:dyDescent="0.25">
      <c r="A442" s="3">
        <v>31</v>
      </c>
      <c r="B442" s="106" t="s">
        <v>7</v>
      </c>
      <c r="C442" s="106" t="s">
        <v>752</v>
      </c>
      <c r="D442" s="3">
        <v>1</v>
      </c>
      <c r="E442" s="106" t="s">
        <v>14</v>
      </c>
      <c r="F442" s="106" t="s">
        <v>20</v>
      </c>
      <c r="G442" s="106" t="s">
        <v>753</v>
      </c>
      <c r="H442" s="3">
        <v>31</v>
      </c>
      <c r="I442" s="3">
        <v>0</v>
      </c>
      <c r="J442" s="3">
        <v>32.68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60">
        <v>4738.2682000000004</v>
      </c>
      <c r="R442" s="2">
        <v>7366.9038460357433</v>
      </c>
      <c r="S442" s="12">
        <v>-2628.6356460357429</v>
      </c>
      <c r="T442" s="2">
        <v>6890.0467298673211</v>
      </c>
      <c r="U442" s="12">
        <v>-2151.7785298673207</v>
      </c>
    </row>
    <row r="443" spans="1:21" ht="15" customHeight="1" x14ac:dyDescent="0.25">
      <c r="A443" s="3">
        <v>33</v>
      </c>
      <c r="B443" s="106" t="s">
        <v>7</v>
      </c>
      <c r="C443" s="106" t="s">
        <v>754</v>
      </c>
      <c r="D443" s="3">
        <v>0</v>
      </c>
      <c r="E443" s="106" t="s">
        <v>9</v>
      </c>
      <c r="F443" s="106" t="s">
        <v>10</v>
      </c>
      <c r="G443" s="106" t="s">
        <v>755</v>
      </c>
      <c r="H443" s="3">
        <v>33</v>
      </c>
      <c r="I443" s="3">
        <v>0</v>
      </c>
      <c r="J443" s="3">
        <v>33.5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60">
        <v>37079.372000000003</v>
      </c>
      <c r="R443" s="2">
        <v>30991.282894225864</v>
      </c>
      <c r="S443" s="12">
        <v>6088.0891057741392</v>
      </c>
      <c r="T443" s="2">
        <v>32148.150837330199</v>
      </c>
      <c r="U443" s="12">
        <v>4931.2211626698045</v>
      </c>
    </row>
    <row r="444" spans="1:21" ht="15" customHeight="1" x14ac:dyDescent="0.25">
      <c r="A444" s="3">
        <v>18</v>
      </c>
      <c r="B444" s="106" t="s">
        <v>12</v>
      </c>
      <c r="C444" s="106" t="s">
        <v>756</v>
      </c>
      <c r="D444" s="3">
        <v>0</v>
      </c>
      <c r="E444" s="106" t="s">
        <v>14</v>
      </c>
      <c r="F444" s="106" t="s">
        <v>15</v>
      </c>
      <c r="G444" s="106" t="s">
        <v>757</v>
      </c>
      <c r="H444" s="3">
        <v>18</v>
      </c>
      <c r="I444" s="3">
        <v>1</v>
      </c>
      <c r="J444" s="3">
        <v>43.01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60">
        <v>1149.3959</v>
      </c>
      <c r="R444" s="2">
        <v>5979.2181033485149</v>
      </c>
      <c r="S444" s="12">
        <v>-4829.8222033485144</v>
      </c>
      <c r="T444" s="2">
        <v>6942.1562359698128</v>
      </c>
      <c r="U444" s="12">
        <v>-5792.7603359698132</v>
      </c>
    </row>
    <row r="445" spans="1:21" ht="15" customHeight="1" x14ac:dyDescent="0.25">
      <c r="A445" s="3">
        <v>59</v>
      </c>
      <c r="B445" s="106" t="s">
        <v>7</v>
      </c>
      <c r="C445" s="106" t="s">
        <v>758</v>
      </c>
      <c r="D445" s="3">
        <v>1</v>
      </c>
      <c r="E445" s="106" t="s">
        <v>14</v>
      </c>
      <c r="F445" s="106" t="s">
        <v>15</v>
      </c>
      <c r="G445" s="106" t="s">
        <v>759</v>
      </c>
      <c r="H445" s="3">
        <v>59</v>
      </c>
      <c r="I445" s="3">
        <v>0</v>
      </c>
      <c r="J445" s="3">
        <v>36.520000000000003</v>
      </c>
      <c r="K445" s="3">
        <v>1</v>
      </c>
      <c r="L445" s="3">
        <v>0</v>
      </c>
      <c r="M445" s="3">
        <v>0</v>
      </c>
      <c r="N445" s="3">
        <v>1</v>
      </c>
      <c r="O445" s="3">
        <v>0</v>
      </c>
      <c r="P445" s="3">
        <v>0</v>
      </c>
      <c r="Q445" s="60">
        <v>28287.897659999999</v>
      </c>
      <c r="R445" s="2">
        <v>15191.04308346132</v>
      </c>
      <c r="S445" s="12">
        <v>13096.854576538679</v>
      </c>
      <c r="T445" s="2">
        <v>15426.788501198116</v>
      </c>
      <c r="U445" s="12">
        <v>12861.109158801883</v>
      </c>
    </row>
    <row r="446" spans="1:21" ht="15" customHeight="1" x14ac:dyDescent="0.25">
      <c r="A446" s="3">
        <v>56</v>
      </c>
      <c r="B446" s="106" t="s">
        <v>12</v>
      </c>
      <c r="C446" s="106" t="s">
        <v>760</v>
      </c>
      <c r="D446" s="3">
        <v>1</v>
      </c>
      <c r="E446" s="106" t="s">
        <v>9</v>
      </c>
      <c r="F446" s="106" t="s">
        <v>20</v>
      </c>
      <c r="G446" s="106" t="s">
        <v>761</v>
      </c>
      <c r="H446" s="3">
        <v>56</v>
      </c>
      <c r="I446" s="3">
        <v>1</v>
      </c>
      <c r="J446" s="3">
        <v>26.695</v>
      </c>
      <c r="K446" s="3">
        <v>1</v>
      </c>
      <c r="L446" s="3">
        <v>1</v>
      </c>
      <c r="M446" s="3">
        <v>0</v>
      </c>
      <c r="N446" s="3">
        <v>0</v>
      </c>
      <c r="O446" s="3">
        <v>1</v>
      </c>
      <c r="P446" s="3">
        <v>0</v>
      </c>
      <c r="Q446" s="60">
        <v>26109.32905</v>
      </c>
      <c r="R446" s="2">
        <v>35945.766971999103</v>
      </c>
      <c r="S446" s="12">
        <v>-9836.4379219991024</v>
      </c>
      <c r="T446" s="2">
        <v>35858.819429669995</v>
      </c>
      <c r="U446" s="12">
        <v>-9749.4903796699946</v>
      </c>
    </row>
    <row r="447" spans="1:21" ht="15" customHeight="1" x14ac:dyDescent="0.25">
      <c r="A447" s="3">
        <v>45</v>
      </c>
      <c r="B447" s="106" t="s">
        <v>7</v>
      </c>
      <c r="C447" s="106" t="s">
        <v>736</v>
      </c>
      <c r="D447" s="3">
        <v>0</v>
      </c>
      <c r="E447" s="106" t="s">
        <v>14</v>
      </c>
      <c r="F447" s="106" t="s">
        <v>10</v>
      </c>
      <c r="G447" s="106" t="s">
        <v>762</v>
      </c>
      <c r="H447" s="3">
        <v>45</v>
      </c>
      <c r="I447" s="3">
        <v>0</v>
      </c>
      <c r="J447" s="3">
        <v>33.1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  <c r="Q447" s="60">
        <v>7345.0839999999998</v>
      </c>
      <c r="R447" s="2">
        <v>9475.300030781551</v>
      </c>
      <c r="S447" s="12">
        <v>-2130.2160307815511</v>
      </c>
      <c r="T447" s="2">
        <v>10661.144753764658</v>
      </c>
      <c r="U447" s="12">
        <v>-3316.0607537646583</v>
      </c>
    </row>
    <row r="448" spans="1:21" ht="15" customHeight="1" x14ac:dyDescent="0.25">
      <c r="A448" s="3">
        <v>60</v>
      </c>
      <c r="B448" s="106" t="s">
        <v>12</v>
      </c>
      <c r="C448" s="106" t="s">
        <v>321</v>
      </c>
      <c r="D448" s="3">
        <v>0</v>
      </c>
      <c r="E448" s="106" t="s">
        <v>14</v>
      </c>
      <c r="F448" s="106" t="s">
        <v>31</v>
      </c>
      <c r="G448" s="106" t="s">
        <v>763</v>
      </c>
      <c r="H448" s="3">
        <v>60</v>
      </c>
      <c r="I448" s="3">
        <v>1</v>
      </c>
      <c r="J448" s="3">
        <v>29.64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60">
        <v>12730.999599999999</v>
      </c>
      <c r="R448" s="2">
        <v>13287.388254912503</v>
      </c>
      <c r="S448" s="12">
        <v>-556.38865491250363</v>
      </c>
      <c r="T448" s="2">
        <v>13405.382329217349</v>
      </c>
      <c r="U448" s="12">
        <v>-674.38272921735006</v>
      </c>
    </row>
    <row r="449" spans="1:21" ht="15" customHeight="1" x14ac:dyDescent="0.25">
      <c r="A449" s="3">
        <v>56</v>
      </c>
      <c r="B449" s="106" t="s">
        <v>7</v>
      </c>
      <c r="C449" s="106" t="s">
        <v>764</v>
      </c>
      <c r="D449" s="3">
        <v>0</v>
      </c>
      <c r="E449" s="106" t="s">
        <v>14</v>
      </c>
      <c r="F449" s="106" t="s">
        <v>20</v>
      </c>
      <c r="G449" s="106" t="s">
        <v>765</v>
      </c>
      <c r="H449" s="3">
        <v>56</v>
      </c>
      <c r="I449" s="3">
        <v>0</v>
      </c>
      <c r="J449" s="3">
        <v>25.65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60">
        <v>11454.021500000001</v>
      </c>
      <c r="R449" s="2">
        <v>10698.355524262688</v>
      </c>
      <c r="S449" s="12">
        <v>755.66597573731269</v>
      </c>
      <c r="T449" s="2">
        <v>11044.961767599372</v>
      </c>
      <c r="U449" s="12">
        <v>409.05973240062849</v>
      </c>
    </row>
    <row r="450" spans="1:21" ht="15" customHeight="1" x14ac:dyDescent="0.25">
      <c r="A450" s="3">
        <v>40</v>
      </c>
      <c r="B450" s="106" t="s">
        <v>7</v>
      </c>
      <c r="C450" s="106" t="s">
        <v>766</v>
      </c>
      <c r="D450" s="3">
        <v>0</v>
      </c>
      <c r="E450" s="106" t="s">
        <v>14</v>
      </c>
      <c r="F450" s="106" t="s">
        <v>10</v>
      </c>
      <c r="G450" s="106" t="s">
        <v>767</v>
      </c>
      <c r="H450" s="3">
        <v>40</v>
      </c>
      <c r="I450" s="3">
        <v>0</v>
      </c>
      <c r="J450" s="3">
        <v>29.6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60">
        <v>5910.9440000000004</v>
      </c>
      <c r="R450" s="2">
        <v>6941.5796505940698</v>
      </c>
      <c r="S450" s="12">
        <v>-1030.6356505940694</v>
      </c>
      <c r="T450" s="2">
        <v>8203.7479729955157</v>
      </c>
      <c r="U450" s="12">
        <v>-2292.8039729955153</v>
      </c>
    </row>
    <row r="451" spans="1:21" ht="15" customHeight="1" x14ac:dyDescent="0.25">
      <c r="A451" s="3">
        <v>35</v>
      </c>
      <c r="B451" s="106" t="s">
        <v>12</v>
      </c>
      <c r="C451" s="106" t="s">
        <v>768</v>
      </c>
      <c r="D451" s="3">
        <v>1</v>
      </c>
      <c r="E451" s="106" t="s">
        <v>14</v>
      </c>
      <c r="F451" s="106" t="s">
        <v>10</v>
      </c>
      <c r="G451" s="106" t="s">
        <v>769</v>
      </c>
      <c r="H451" s="3">
        <v>35</v>
      </c>
      <c r="I451" s="3">
        <v>1</v>
      </c>
      <c r="J451" s="3">
        <v>38.6</v>
      </c>
      <c r="K451" s="3">
        <v>1</v>
      </c>
      <c r="L451" s="3">
        <v>0</v>
      </c>
      <c r="M451" s="3">
        <v>1</v>
      </c>
      <c r="N451" s="3">
        <v>0</v>
      </c>
      <c r="O451" s="3">
        <v>0</v>
      </c>
      <c r="P451" s="3">
        <v>0</v>
      </c>
      <c r="Q451" s="60">
        <v>4762.3289999999997</v>
      </c>
      <c r="R451" s="2">
        <v>9232.7486097925885</v>
      </c>
      <c r="S451" s="12">
        <v>-4470.4196097925887</v>
      </c>
      <c r="T451" s="2">
        <v>9890.2917069602008</v>
      </c>
      <c r="U451" s="12">
        <v>-5127.9627069602011</v>
      </c>
    </row>
    <row r="452" spans="1:21" ht="15" customHeight="1" x14ac:dyDescent="0.25">
      <c r="A452" s="3">
        <v>39</v>
      </c>
      <c r="B452" s="106" t="s">
        <v>12</v>
      </c>
      <c r="C452" s="106" t="s">
        <v>766</v>
      </c>
      <c r="D452" s="3">
        <v>4</v>
      </c>
      <c r="E452" s="106" t="s">
        <v>14</v>
      </c>
      <c r="F452" s="106" t="s">
        <v>10</v>
      </c>
      <c r="G452" s="106" t="s">
        <v>770</v>
      </c>
      <c r="H452" s="3">
        <v>39</v>
      </c>
      <c r="I452" s="3">
        <v>1</v>
      </c>
      <c r="J452" s="3">
        <v>29.6</v>
      </c>
      <c r="K452" s="3">
        <v>4</v>
      </c>
      <c r="L452" s="3">
        <v>0</v>
      </c>
      <c r="M452" s="3">
        <v>1</v>
      </c>
      <c r="N452" s="3">
        <v>0</v>
      </c>
      <c r="O452" s="3">
        <v>0</v>
      </c>
      <c r="P452" s="3">
        <v>0</v>
      </c>
      <c r="Q452" s="60">
        <v>7512.2669999999998</v>
      </c>
      <c r="R452" s="2">
        <v>9025.7480969310291</v>
      </c>
      <c r="S452" s="12">
        <v>-1513.4810969310292</v>
      </c>
      <c r="T452" s="2">
        <v>7944.3292856667813</v>
      </c>
      <c r="U452" s="12">
        <v>-432.06228566678146</v>
      </c>
    </row>
    <row r="453" spans="1:21" ht="15" customHeight="1" x14ac:dyDescent="0.25">
      <c r="A453" s="3">
        <v>30</v>
      </c>
      <c r="B453" s="106" t="s">
        <v>12</v>
      </c>
      <c r="C453" s="106" t="s">
        <v>299</v>
      </c>
      <c r="D453" s="3">
        <v>1</v>
      </c>
      <c r="E453" s="106" t="s">
        <v>14</v>
      </c>
      <c r="F453" s="106" t="s">
        <v>20</v>
      </c>
      <c r="G453" s="106" t="s">
        <v>771</v>
      </c>
      <c r="H453" s="3">
        <v>30</v>
      </c>
      <c r="I453" s="3">
        <v>1</v>
      </c>
      <c r="J453" s="3">
        <v>24.13</v>
      </c>
      <c r="K453" s="3">
        <v>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  <c r="Q453" s="60">
        <v>4032.2406999999998</v>
      </c>
      <c r="R453" s="2">
        <v>3828.4690575122531</v>
      </c>
      <c r="S453" s="12">
        <v>203.7716424877467</v>
      </c>
      <c r="T453" s="2">
        <v>3796.1727304606457</v>
      </c>
      <c r="U453" s="12">
        <v>236.06796953935418</v>
      </c>
    </row>
    <row r="454" spans="1:21" ht="15" customHeight="1" x14ac:dyDescent="0.25">
      <c r="A454" s="3">
        <v>24</v>
      </c>
      <c r="B454" s="106" t="s">
        <v>12</v>
      </c>
      <c r="C454" s="106" t="s">
        <v>772</v>
      </c>
      <c r="D454" s="3">
        <v>0</v>
      </c>
      <c r="E454" s="106" t="s">
        <v>14</v>
      </c>
      <c r="F454" s="106" t="s">
        <v>10</v>
      </c>
      <c r="G454" s="106" t="s">
        <v>773</v>
      </c>
      <c r="H454" s="3">
        <v>24</v>
      </c>
      <c r="I454" s="3">
        <v>1</v>
      </c>
      <c r="J454" s="3">
        <v>23.4</v>
      </c>
      <c r="K454" s="3">
        <v>0</v>
      </c>
      <c r="L454" s="3">
        <v>0</v>
      </c>
      <c r="M454" s="3">
        <v>1</v>
      </c>
      <c r="N454" s="3">
        <v>0</v>
      </c>
      <c r="O454" s="3">
        <v>0</v>
      </c>
      <c r="P454" s="3">
        <v>0</v>
      </c>
      <c r="Q454" s="60">
        <v>1969.614</v>
      </c>
      <c r="R454" s="2">
        <v>353.49728497090905</v>
      </c>
      <c r="S454" s="12">
        <v>1616.116715029091</v>
      </c>
      <c r="T454" s="2">
        <v>1997.6544804277846</v>
      </c>
      <c r="U454" s="12">
        <v>-28.040480427784587</v>
      </c>
    </row>
    <row r="455" spans="1:21" ht="15" customHeight="1" x14ac:dyDescent="0.25">
      <c r="A455" s="3">
        <v>20</v>
      </c>
      <c r="B455" s="106" t="s">
        <v>12</v>
      </c>
      <c r="C455" s="106" t="s">
        <v>287</v>
      </c>
      <c r="D455" s="3">
        <v>0</v>
      </c>
      <c r="E455" s="106" t="s">
        <v>14</v>
      </c>
      <c r="F455" s="106" t="s">
        <v>20</v>
      </c>
      <c r="G455" s="106" t="s">
        <v>774</v>
      </c>
      <c r="H455" s="3">
        <v>20</v>
      </c>
      <c r="I455" s="3">
        <v>1</v>
      </c>
      <c r="J455" s="3">
        <v>29.734999999999999</v>
      </c>
      <c r="K455" s="3">
        <v>0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60">
        <v>1769.5316499999999</v>
      </c>
      <c r="R455" s="2">
        <v>2577.2209677490273</v>
      </c>
      <c r="S455" s="12">
        <v>-807.6893177490274</v>
      </c>
      <c r="T455" s="2">
        <v>3060.1287839799534</v>
      </c>
      <c r="U455" s="12">
        <v>-1290.5971339799535</v>
      </c>
    </row>
    <row r="456" spans="1:21" ht="15" customHeight="1" x14ac:dyDescent="0.25">
      <c r="A456" s="3">
        <v>32</v>
      </c>
      <c r="B456" s="106" t="s">
        <v>12</v>
      </c>
      <c r="C456" s="106" t="s">
        <v>775</v>
      </c>
      <c r="D456" s="3">
        <v>2</v>
      </c>
      <c r="E456" s="106" t="s">
        <v>14</v>
      </c>
      <c r="F456" s="106" t="s">
        <v>15</v>
      </c>
      <c r="G456" s="106" t="s">
        <v>776</v>
      </c>
      <c r="H456" s="3">
        <v>32</v>
      </c>
      <c r="I456" s="3">
        <v>1</v>
      </c>
      <c r="J456" s="3">
        <v>46.53</v>
      </c>
      <c r="K456" s="3">
        <v>2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60">
        <v>4686.3887000000004</v>
      </c>
      <c r="R456" s="2">
        <v>12146.320002241466</v>
      </c>
      <c r="S456" s="12">
        <v>-7459.9313022414653</v>
      </c>
      <c r="T456" s="2">
        <v>11740.95150752114</v>
      </c>
      <c r="U456" s="12">
        <v>-7054.5628075211398</v>
      </c>
    </row>
    <row r="457" spans="1:21" ht="15" customHeight="1" x14ac:dyDescent="0.25">
      <c r="A457" s="3">
        <v>59</v>
      </c>
      <c r="B457" s="106" t="s">
        <v>12</v>
      </c>
      <c r="C457" s="106" t="s">
        <v>258</v>
      </c>
      <c r="D457" s="3">
        <v>0</v>
      </c>
      <c r="E457" s="106" t="s">
        <v>14</v>
      </c>
      <c r="F457" s="106" t="s">
        <v>10</v>
      </c>
      <c r="G457" s="106" t="s">
        <v>777</v>
      </c>
      <c r="H457" s="3">
        <v>59</v>
      </c>
      <c r="I457" s="3">
        <v>1</v>
      </c>
      <c r="J457" s="3">
        <v>37.4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>
        <v>0</v>
      </c>
      <c r="Q457" s="60">
        <v>21797.000400000001</v>
      </c>
      <c r="R457" s="2">
        <v>14370.404349679466</v>
      </c>
      <c r="S457" s="12">
        <v>7426.5960503205351</v>
      </c>
      <c r="T457" s="2">
        <v>15718.521913435376</v>
      </c>
      <c r="U457" s="12">
        <v>6078.4784865646252</v>
      </c>
    </row>
    <row r="458" spans="1:21" ht="15" customHeight="1" x14ac:dyDescent="0.25">
      <c r="A458" s="3">
        <v>55</v>
      </c>
      <c r="B458" s="106" t="s">
        <v>7</v>
      </c>
      <c r="C458" s="106" t="s">
        <v>778</v>
      </c>
      <c r="D458" s="3">
        <v>2</v>
      </c>
      <c r="E458" s="106" t="s">
        <v>14</v>
      </c>
      <c r="F458" s="106" t="s">
        <v>15</v>
      </c>
      <c r="G458" s="106" t="s">
        <v>779</v>
      </c>
      <c r="H458" s="3">
        <v>55</v>
      </c>
      <c r="I458" s="3">
        <v>0</v>
      </c>
      <c r="J458" s="3">
        <v>30.14</v>
      </c>
      <c r="K458" s="3">
        <v>2</v>
      </c>
      <c r="L458" s="3">
        <v>0</v>
      </c>
      <c r="M458" s="3">
        <v>0</v>
      </c>
      <c r="N458" s="3">
        <v>1</v>
      </c>
      <c r="O458" s="3">
        <v>0</v>
      </c>
      <c r="P458" s="3">
        <v>0</v>
      </c>
      <c r="Q458" s="60">
        <v>11881.9696</v>
      </c>
      <c r="R458" s="2">
        <v>12544.55970482812</v>
      </c>
      <c r="S458" s="12">
        <v>-662.59010482811937</v>
      </c>
      <c r="T458" s="2">
        <v>12274.046513163032</v>
      </c>
      <c r="U458" s="12">
        <v>-392.07691316303135</v>
      </c>
    </row>
    <row r="459" spans="1:21" ht="15" customHeight="1" x14ac:dyDescent="0.25">
      <c r="A459" s="3">
        <v>57</v>
      </c>
      <c r="B459" s="106" t="s">
        <v>7</v>
      </c>
      <c r="C459" s="106" t="s">
        <v>292</v>
      </c>
      <c r="D459" s="3">
        <v>0</v>
      </c>
      <c r="E459" s="106" t="s">
        <v>14</v>
      </c>
      <c r="F459" s="106" t="s">
        <v>20</v>
      </c>
      <c r="G459" s="106" t="s">
        <v>780</v>
      </c>
      <c r="H459" s="3">
        <v>57</v>
      </c>
      <c r="I459" s="3">
        <v>0</v>
      </c>
      <c r="J459" s="3">
        <v>30.495000000000001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60">
        <v>11840.77505</v>
      </c>
      <c r="R459" s="2">
        <v>12673.272652483316</v>
      </c>
      <c r="S459" s="12">
        <v>-832.49760248331586</v>
      </c>
      <c r="T459" s="2">
        <v>12910.571798438939</v>
      </c>
      <c r="U459" s="12">
        <v>-1069.7967484389392</v>
      </c>
    </row>
    <row r="460" spans="1:21" ht="15" customHeight="1" x14ac:dyDescent="0.25">
      <c r="A460" s="3">
        <v>56</v>
      </c>
      <c r="B460" s="106" t="s">
        <v>12</v>
      </c>
      <c r="C460" s="106" t="s">
        <v>317</v>
      </c>
      <c r="D460" s="3">
        <v>0</v>
      </c>
      <c r="E460" s="106" t="s">
        <v>14</v>
      </c>
      <c r="F460" s="106" t="s">
        <v>10</v>
      </c>
      <c r="G460" s="106" t="s">
        <v>781</v>
      </c>
      <c r="H460" s="3">
        <v>56</v>
      </c>
      <c r="I460" s="3">
        <v>1</v>
      </c>
      <c r="J460" s="3">
        <v>39.6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60">
        <v>10601.412</v>
      </c>
      <c r="R460" s="2">
        <v>14373.246699223782</v>
      </c>
      <c r="S460" s="12">
        <v>-3771.8346992237821</v>
      </c>
      <c r="T460" s="2">
        <v>15669.599382042328</v>
      </c>
      <c r="U460" s="12">
        <v>-5068.187382042328</v>
      </c>
    </row>
    <row r="461" spans="1:21" ht="15" customHeight="1" x14ac:dyDescent="0.25">
      <c r="A461" s="3">
        <v>40</v>
      </c>
      <c r="B461" s="106" t="s">
        <v>7</v>
      </c>
      <c r="C461" s="106" t="s">
        <v>17</v>
      </c>
      <c r="D461" s="3">
        <v>3</v>
      </c>
      <c r="E461" s="106" t="s">
        <v>14</v>
      </c>
      <c r="F461" s="106" t="s">
        <v>15</v>
      </c>
      <c r="G461" s="106" t="s">
        <v>782</v>
      </c>
      <c r="H461" s="3">
        <v>40</v>
      </c>
      <c r="I461" s="3">
        <v>0</v>
      </c>
      <c r="J461" s="3">
        <v>33</v>
      </c>
      <c r="K461" s="3">
        <v>3</v>
      </c>
      <c r="L461" s="3">
        <v>0</v>
      </c>
      <c r="M461" s="3">
        <v>0</v>
      </c>
      <c r="N461" s="3">
        <v>1</v>
      </c>
      <c r="O461" s="3">
        <v>0</v>
      </c>
      <c r="P461" s="3">
        <v>0</v>
      </c>
      <c r="Q461" s="60">
        <v>7682.67</v>
      </c>
      <c r="R461" s="2">
        <v>10324.09691896997</v>
      </c>
      <c r="S461" s="12">
        <v>-2641.4269189699698</v>
      </c>
      <c r="T461" s="2">
        <v>9330.8997930031164</v>
      </c>
      <c r="U461" s="12">
        <v>-1648.2297930031164</v>
      </c>
    </row>
    <row r="462" spans="1:21" ht="15" customHeight="1" x14ac:dyDescent="0.25">
      <c r="A462" s="3">
        <v>49</v>
      </c>
      <c r="B462" s="106" t="s">
        <v>7</v>
      </c>
      <c r="C462" s="106" t="s">
        <v>97</v>
      </c>
      <c r="D462" s="3">
        <v>3</v>
      </c>
      <c r="E462" s="106" t="s">
        <v>14</v>
      </c>
      <c r="F462" s="106" t="s">
        <v>15</v>
      </c>
      <c r="G462" s="106" t="s">
        <v>783</v>
      </c>
      <c r="H462" s="3">
        <v>49</v>
      </c>
      <c r="I462" s="3">
        <v>0</v>
      </c>
      <c r="J462" s="3">
        <v>36.630000000000003</v>
      </c>
      <c r="K462" s="3">
        <v>3</v>
      </c>
      <c r="L462" s="3">
        <v>0</v>
      </c>
      <c r="M462" s="3">
        <v>0</v>
      </c>
      <c r="N462" s="3">
        <v>1</v>
      </c>
      <c r="O462" s="3">
        <v>0</v>
      </c>
      <c r="P462" s="3">
        <v>0</v>
      </c>
      <c r="Q462" s="60">
        <v>10381.4787</v>
      </c>
      <c r="R462" s="2">
        <v>13939.070551599609</v>
      </c>
      <c r="S462" s="12">
        <v>-3557.5918515996091</v>
      </c>
      <c r="T462" s="2">
        <v>12869.06830444043</v>
      </c>
      <c r="U462" s="12">
        <v>-2487.5896044404308</v>
      </c>
    </row>
    <row r="463" spans="1:21" ht="15" customHeight="1" x14ac:dyDescent="0.25">
      <c r="A463" s="3">
        <v>42</v>
      </c>
      <c r="B463" s="106" t="s">
        <v>12</v>
      </c>
      <c r="C463" s="106" t="s">
        <v>784</v>
      </c>
      <c r="D463" s="3">
        <v>0</v>
      </c>
      <c r="E463" s="106" t="s">
        <v>9</v>
      </c>
      <c r="F463" s="106" t="s">
        <v>10</v>
      </c>
      <c r="G463" s="106" t="s">
        <v>785</v>
      </c>
      <c r="H463" s="3">
        <v>42</v>
      </c>
      <c r="I463" s="3">
        <v>1</v>
      </c>
      <c r="J463" s="3">
        <v>30</v>
      </c>
      <c r="K463" s="3">
        <v>0</v>
      </c>
      <c r="L463" s="3">
        <v>1</v>
      </c>
      <c r="M463" s="3">
        <v>1</v>
      </c>
      <c r="N463" s="3">
        <v>0</v>
      </c>
      <c r="O463" s="3">
        <v>0</v>
      </c>
      <c r="P463" s="3">
        <v>0</v>
      </c>
      <c r="Q463" s="60">
        <v>22144.031999999999</v>
      </c>
      <c r="R463" s="2">
        <v>31829.592255279487</v>
      </c>
      <c r="S463" s="12">
        <v>-9685.560255279488</v>
      </c>
      <c r="T463" s="2">
        <v>33322.615679163333</v>
      </c>
      <c r="U463" s="12">
        <v>-11178.583679163334</v>
      </c>
    </row>
    <row r="464" spans="1:21" ht="15" customHeight="1" x14ac:dyDescent="0.25">
      <c r="A464" s="3">
        <v>62</v>
      </c>
      <c r="B464" s="106" t="s">
        <v>7</v>
      </c>
      <c r="C464" s="106" t="s">
        <v>786</v>
      </c>
      <c r="D464" s="3">
        <v>2</v>
      </c>
      <c r="E464" s="106" t="s">
        <v>14</v>
      </c>
      <c r="F464" s="106" t="s">
        <v>31</v>
      </c>
      <c r="G464" s="106" t="s">
        <v>787</v>
      </c>
      <c r="H464" s="3">
        <v>62</v>
      </c>
      <c r="I464" s="3">
        <v>0</v>
      </c>
      <c r="J464" s="3">
        <v>38.094999999999999</v>
      </c>
      <c r="K464" s="3">
        <v>2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60">
        <v>15230.324049999999</v>
      </c>
      <c r="R464" s="2">
        <v>18348.057548829296</v>
      </c>
      <c r="S464" s="12">
        <v>-3117.7334988292969</v>
      </c>
      <c r="T464" s="2">
        <v>16727.18106804078</v>
      </c>
      <c r="U464" s="12">
        <v>-1496.8570180407805</v>
      </c>
    </row>
    <row r="465" spans="1:21" ht="15" customHeight="1" x14ac:dyDescent="0.25">
      <c r="A465" s="3">
        <v>56</v>
      </c>
      <c r="B465" s="106" t="s">
        <v>12</v>
      </c>
      <c r="C465" s="106" t="s">
        <v>141</v>
      </c>
      <c r="D465" s="3">
        <v>0</v>
      </c>
      <c r="E465" s="106" t="s">
        <v>14</v>
      </c>
      <c r="F465" s="106" t="s">
        <v>31</v>
      </c>
      <c r="G465" s="106" t="s">
        <v>788</v>
      </c>
      <c r="H465" s="3">
        <v>56</v>
      </c>
      <c r="I465" s="3">
        <v>1</v>
      </c>
      <c r="J465" s="3">
        <v>25.934999999999999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1</v>
      </c>
      <c r="Q465" s="60">
        <v>11165.417649999999</v>
      </c>
      <c r="R465" s="2">
        <v>10939.85788267428</v>
      </c>
      <c r="S465" s="12">
        <v>225.5597673257198</v>
      </c>
      <c r="T465" s="2">
        <v>11139.443611335304</v>
      </c>
      <c r="U465" s="12">
        <v>25.974038664695399</v>
      </c>
    </row>
    <row r="466" spans="1:21" ht="15" customHeight="1" x14ac:dyDescent="0.25">
      <c r="A466" s="3">
        <v>19</v>
      </c>
      <c r="B466" s="106" t="s">
        <v>12</v>
      </c>
      <c r="C466" s="106" t="s">
        <v>276</v>
      </c>
      <c r="D466" s="3">
        <v>0</v>
      </c>
      <c r="E466" s="106" t="s">
        <v>14</v>
      </c>
      <c r="F466" s="106" t="s">
        <v>20</v>
      </c>
      <c r="G466" s="106" t="s">
        <v>789</v>
      </c>
      <c r="H466" s="3">
        <v>19</v>
      </c>
      <c r="I466" s="3">
        <v>1</v>
      </c>
      <c r="J466" s="3">
        <v>25.175000000000001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60">
        <v>1632.0362500000001</v>
      </c>
      <c r="R466" s="2">
        <v>703.2518057219329</v>
      </c>
      <c r="S466" s="12">
        <v>928.78444427806721</v>
      </c>
      <c r="T466" s="2">
        <v>1289.000596876318</v>
      </c>
      <c r="U466" s="12">
        <v>343.0356531236821</v>
      </c>
    </row>
    <row r="467" spans="1:21" ht="15" customHeight="1" x14ac:dyDescent="0.25">
      <c r="A467" s="3">
        <v>30</v>
      </c>
      <c r="B467" s="106" t="s">
        <v>7</v>
      </c>
      <c r="C467" s="106" t="s">
        <v>790</v>
      </c>
      <c r="D467" s="3">
        <v>1</v>
      </c>
      <c r="E467" s="106" t="s">
        <v>9</v>
      </c>
      <c r="F467" s="106" t="s">
        <v>15</v>
      </c>
      <c r="G467" s="106" t="s">
        <v>791</v>
      </c>
      <c r="H467" s="3">
        <v>30</v>
      </c>
      <c r="I467" s="3">
        <v>0</v>
      </c>
      <c r="J467" s="3">
        <v>28.38</v>
      </c>
      <c r="K467" s="3">
        <v>1</v>
      </c>
      <c r="L467" s="3">
        <v>1</v>
      </c>
      <c r="M467" s="3">
        <v>0</v>
      </c>
      <c r="N467" s="3">
        <v>1</v>
      </c>
      <c r="O467" s="3">
        <v>0</v>
      </c>
      <c r="P467" s="3">
        <v>0</v>
      </c>
      <c r="Q467" s="60">
        <v>19521.968199999999</v>
      </c>
      <c r="R467" s="2">
        <v>29282.500045181412</v>
      </c>
      <c r="S467" s="12">
        <v>-9760.5318451814128</v>
      </c>
      <c r="T467" s="2">
        <v>29672.536740509018</v>
      </c>
      <c r="U467" s="12">
        <v>-10150.568540509019</v>
      </c>
    </row>
    <row r="468" spans="1:21" ht="15" customHeight="1" x14ac:dyDescent="0.25">
      <c r="A468" s="3">
        <v>60</v>
      </c>
      <c r="B468" s="106" t="s">
        <v>7</v>
      </c>
      <c r="C468" s="106" t="s">
        <v>792</v>
      </c>
      <c r="D468" s="3">
        <v>1</v>
      </c>
      <c r="E468" s="106" t="s">
        <v>14</v>
      </c>
      <c r="F468" s="106" t="s">
        <v>10</v>
      </c>
      <c r="G468" s="106" t="s">
        <v>793</v>
      </c>
      <c r="H468" s="3">
        <v>60</v>
      </c>
      <c r="I468" s="3">
        <v>0</v>
      </c>
      <c r="J468" s="3">
        <v>28.7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60">
        <v>13224.692999999999</v>
      </c>
      <c r="R468" s="2">
        <v>12447.37172033171</v>
      </c>
      <c r="S468" s="12">
        <v>777.32127966828921</v>
      </c>
      <c r="T468" s="2">
        <v>13093.758002509365</v>
      </c>
      <c r="U468" s="12">
        <v>130.93499749063449</v>
      </c>
    </row>
    <row r="469" spans="1:21" ht="15" customHeight="1" x14ac:dyDescent="0.25">
      <c r="A469" s="3">
        <v>56</v>
      </c>
      <c r="B469" s="106" t="s">
        <v>7</v>
      </c>
      <c r="C469" s="106" t="s">
        <v>794</v>
      </c>
      <c r="D469" s="3">
        <v>2</v>
      </c>
      <c r="E469" s="106" t="s">
        <v>14</v>
      </c>
      <c r="F469" s="106" t="s">
        <v>20</v>
      </c>
      <c r="G469" s="106" t="s">
        <v>795</v>
      </c>
      <c r="H469" s="3">
        <v>56</v>
      </c>
      <c r="I469" s="3">
        <v>0</v>
      </c>
      <c r="J469" s="3">
        <v>33.82</v>
      </c>
      <c r="K469" s="3">
        <v>2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60">
        <v>12643.3778</v>
      </c>
      <c r="R469" s="2">
        <v>14889.279346337858</v>
      </c>
      <c r="S469" s="12">
        <v>-2245.9015463378582</v>
      </c>
      <c r="T469" s="2">
        <v>13753.441288029404</v>
      </c>
      <c r="U469" s="12">
        <v>-1110.0634880294037</v>
      </c>
    </row>
    <row r="470" spans="1:21" ht="15" customHeight="1" x14ac:dyDescent="0.25">
      <c r="A470" s="3">
        <v>28</v>
      </c>
      <c r="B470" s="106" t="s">
        <v>7</v>
      </c>
      <c r="C470" s="106" t="s">
        <v>477</v>
      </c>
      <c r="D470" s="3">
        <v>1</v>
      </c>
      <c r="E470" s="106" t="s">
        <v>14</v>
      </c>
      <c r="F470" s="106" t="s">
        <v>31</v>
      </c>
      <c r="G470" s="106" t="s">
        <v>796</v>
      </c>
      <c r="H470" s="3">
        <v>28</v>
      </c>
      <c r="I470" s="3">
        <v>0</v>
      </c>
      <c r="J470" s="3">
        <v>24.32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1</v>
      </c>
      <c r="Q470" s="60">
        <v>23288.928400000001</v>
      </c>
      <c r="R470" s="2">
        <v>4021.1068875720603</v>
      </c>
      <c r="S470" s="12">
        <v>19267.821512427941</v>
      </c>
      <c r="T470" s="2">
        <v>3340.3232516271319</v>
      </c>
      <c r="U470" s="12">
        <v>19948.60514837287</v>
      </c>
    </row>
    <row r="471" spans="1:21" ht="15" customHeight="1" x14ac:dyDescent="0.25">
      <c r="A471" s="3">
        <v>18</v>
      </c>
      <c r="B471" s="106" t="s">
        <v>7</v>
      </c>
      <c r="C471" s="106" t="s">
        <v>797</v>
      </c>
      <c r="D471" s="3">
        <v>1</v>
      </c>
      <c r="E471" s="106" t="s">
        <v>14</v>
      </c>
      <c r="F471" s="106" t="s">
        <v>15</v>
      </c>
      <c r="G471" s="106" t="s">
        <v>798</v>
      </c>
      <c r="H471" s="3">
        <v>18</v>
      </c>
      <c r="I471" s="3">
        <v>0</v>
      </c>
      <c r="J471" s="3">
        <v>24.09</v>
      </c>
      <c r="K471" s="3">
        <v>1</v>
      </c>
      <c r="L471" s="3">
        <v>0</v>
      </c>
      <c r="M471" s="3">
        <v>0</v>
      </c>
      <c r="N471" s="3">
        <v>1</v>
      </c>
      <c r="O471" s="3">
        <v>0</v>
      </c>
      <c r="P471" s="3">
        <v>0</v>
      </c>
      <c r="Q471" s="60">
        <v>2201.0971</v>
      </c>
      <c r="R471" s="2">
        <v>177.42512370912323</v>
      </c>
      <c r="S471" s="12">
        <v>2023.6719762908767</v>
      </c>
      <c r="T471" s="2">
        <v>669.88787286868683</v>
      </c>
      <c r="U471" s="12">
        <v>1531.2092271313131</v>
      </c>
    </row>
    <row r="472" spans="1:21" ht="15" customHeight="1" x14ac:dyDescent="0.25">
      <c r="A472" s="3">
        <v>27</v>
      </c>
      <c r="B472" s="106" t="s">
        <v>12</v>
      </c>
      <c r="C472" s="106" t="s">
        <v>799</v>
      </c>
      <c r="D472" s="3">
        <v>0</v>
      </c>
      <c r="E472" s="106" t="s">
        <v>14</v>
      </c>
      <c r="F472" s="106" t="s">
        <v>15</v>
      </c>
      <c r="G472" s="106" t="s">
        <v>800</v>
      </c>
      <c r="H472" s="3">
        <v>27</v>
      </c>
      <c r="I472" s="3">
        <v>1</v>
      </c>
      <c r="J472" s="3">
        <v>32.67</v>
      </c>
      <c r="K472" s="3">
        <v>0</v>
      </c>
      <c r="L472" s="3">
        <v>0</v>
      </c>
      <c r="M472" s="3">
        <v>0</v>
      </c>
      <c r="N472" s="3">
        <v>1</v>
      </c>
      <c r="O472" s="3">
        <v>0</v>
      </c>
      <c r="P472" s="3">
        <v>0</v>
      </c>
      <c r="Q472" s="60">
        <v>2497.0383000000002</v>
      </c>
      <c r="R472" s="2">
        <v>4645.970375544297</v>
      </c>
      <c r="S472" s="12">
        <v>-2148.9320755442968</v>
      </c>
      <c r="T472" s="2">
        <v>5849.0568281405967</v>
      </c>
      <c r="U472" s="12">
        <v>-3352.0185281405966</v>
      </c>
    </row>
    <row r="473" spans="1:21" ht="15" customHeight="1" x14ac:dyDescent="0.25">
      <c r="A473" s="3">
        <v>18</v>
      </c>
      <c r="B473" s="106" t="s">
        <v>7</v>
      </c>
      <c r="C473" s="106" t="s">
        <v>212</v>
      </c>
      <c r="D473" s="3">
        <v>0</v>
      </c>
      <c r="E473" s="106" t="s">
        <v>14</v>
      </c>
      <c r="F473" s="106" t="s">
        <v>31</v>
      </c>
      <c r="G473" s="106" t="s">
        <v>801</v>
      </c>
      <c r="H473" s="3">
        <v>18</v>
      </c>
      <c r="I473" s="3">
        <v>0</v>
      </c>
      <c r="J473" s="3">
        <v>30.114999999999998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60">
        <v>2203.4718499999999</v>
      </c>
      <c r="R473" s="2">
        <v>2837.1574419378558</v>
      </c>
      <c r="S473" s="12">
        <v>-633.68559193785586</v>
      </c>
      <c r="T473" s="2">
        <v>2667.2672009703929</v>
      </c>
      <c r="U473" s="12">
        <v>-463.79535097039297</v>
      </c>
    </row>
    <row r="474" spans="1:21" ht="15" customHeight="1" x14ac:dyDescent="0.25">
      <c r="A474" s="3">
        <v>19</v>
      </c>
      <c r="B474" s="106" t="s">
        <v>7</v>
      </c>
      <c r="C474" s="106" t="s">
        <v>319</v>
      </c>
      <c r="D474" s="3">
        <v>0</v>
      </c>
      <c r="E474" s="106" t="s">
        <v>14</v>
      </c>
      <c r="F474" s="106" t="s">
        <v>10</v>
      </c>
      <c r="G474" s="106" t="s">
        <v>802</v>
      </c>
      <c r="H474" s="3">
        <v>19</v>
      </c>
      <c r="I474" s="3">
        <v>0</v>
      </c>
      <c r="J474" s="3">
        <v>29.8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60">
        <v>1744.4649999999999</v>
      </c>
      <c r="R474" s="2">
        <v>1577.584567082549</v>
      </c>
      <c r="S474" s="12">
        <v>166.88043291745089</v>
      </c>
      <c r="T474" s="2">
        <v>2822.2585873278349</v>
      </c>
      <c r="U474" s="12">
        <v>-1077.793587327835</v>
      </c>
    </row>
    <row r="475" spans="1:21" ht="15" customHeight="1" x14ac:dyDescent="0.25">
      <c r="A475" s="3">
        <v>47</v>
      </c>
      <c r="B475" s="106" t="s">
        <v>7</v>
      </c>
      <c r="C475" s="106" t="s">
        <v>339</v>
      </c>
      <c r="D475" s="3">
        <v>0</v>
      </c>
      <c r="E475" s="106" t="s">
        <v>14</v>
      </c>
      <c r="F475" s="106" t="s">
        <v>31</v>
      </c>
      <c r="G475" s="106" t="s">
        <v>803</v>
      </c>
      <c r="H475" s="3">
        <v>47</v>
      </c>
      <c r="I475" s="3">
        <v>0</v>
      </c>
      <c r="J475" s="3">
        <v>33.344999999999999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60">
        <v>20878.78443</v>
      </c>
      <c r="R475" s="2">
        <v>11486.483777117894</v>
      </c>
      <c r="S475" s="12">
        <v>9392.3006528821061</v>
      </c>
      <c r="T475" s="2">
        <v>11261.203362510911</v>
      </c>
      <c r="U475" s="12">
        <v>9617.581067489089</v>
      </c>
    </row>
    <row r="476" spans="1:21" ht="15" customHeight="1" x14ac:dyDescent="0.25">
      <c r="A476" s="3">
        <v>54</v>
      </c>
      <c r="B476" s="106" t="s">
        <v>12</v>
      </c>
      <c r="C476" s="106" t="s">
        <v>804</v>
      </c>
      <c r="D476" s="3">
        <v>3</v>
      </c>
      <c r="E476" s="106" t="s">
        <v>9</v>
      </c>
      <c r="F476" s="106" t="s">
        <v>10</v>
      </c>
      <c r="G476" s="106" t="s">
        <v>805</v>
      </c>
      <c r="H476" s="3">
        <v>54</v>
      </c>
      <c r="I476" s="3">
        <v>1</v>
      </c>
      <c r="J476" s="3">
        <v>25.1</v>
      </c>
      <c r="K476" s="3">
        <v>3</v>
      </c>
      <c r="L476" s="3">
        <v>1</v>
      </c>
      <c r="M476" s="3">
        <v>1</v>
      </c>
      <c r="N476" s="3">
        <v>0</v>
      </c>
      <c r="O476" s="3">
        <v>0</v>
      </c>
      <c r="P476" s="3">
        <v>0</v>
      </c>
      <c r="Q476" s="60">
        <v>25382.296999999999</v>
      </c>
      <c r="R476" s="2">
        <v>35145.239265488788</v>
      </c>
      <c r="S476" s="12">
        <v>-9762.9422654887894</v>
      </c>
      <c r="T476" s="2">
        <v>34811.215245332489</v>
      </c>
      <c r="U476" s="12">
        <v>-9428.9182453324902</v>
      </c>
    </row>
    <row r="477" spans="1:21" ht="15" customHeight="1" x14ac:dyDescent="0.25">
      <c r="A477" s="3">
        <v>61</v>
      </c>
      <c r="B477" s="106" t="s">
        <v>12</v>
      </c>
      <c r="C477" s="106" t="s">
        <v>81</v>
      </c>
      <c r="D477" s="3">
        <v>1</v>
      </c>
      <c r="E477" s="106" t="s">
        <v>9</v>
      </c>
      <c r="F477" s="106" t="s">
        <v>20</v>
      </c>
      <c r="G477" s="106" t="s">
        <v>806</v>
      </c>
      <c r="H477" s="3">
        <v>61</v>
      </c>
      <c r="I477" s="3">
        <v>1</v>
      </c>
      <c r="J477" s="3">
        <v>28.31</v>
      </c>
      <c r="K477" s="3">
        <v>1</v>
      </c>
      <c r="L477" s="3">
        <v>1</v>
      </c>
      <c r="M477" s="3">
        <v>0</v>
      </c>
      <c r="N477" s="3">
        <v>0</v>
      </c>
      <c r="O477" s="3">
        <v>1</v>
      </c>
      <c r="P477" s="3">
        <v>0</v>
      </c>
      <c r="Q477" s="60">
        <v>28868.6639</v>
      </c>
      <c r="R477" s="2">
        <v>37811.813961748659</v>
      </c>
      <c r="S477" s="12">
        <v>-8943.1500617486599</v>
      </c>
      <c r="T477" s="2">
        <v>37691.30998081727</v>
      </c>
      <c r="U477" s="12">
        <v>-8822.6460808172706</v>
      </c>
    </row>
    <row r="478" spans="1:21" ht="15" customHeight="1" x14ac:dyDescent="0.25">
      <c r="A478" s="3">
        <v>24</v>
      </c>
      <c r="B478" s="106" t="s">
        <v>12</v>
      </c>
      <c r="C478" s="106" t="s">
        <v>156</v>
      </c>
      <c r="D478" s="3">
        <v>0</v>
      </c>
      <c r="E478" s="106" t="s">
        <v>9</v>
      </c>
      <c r="F478" s="106" t="s">
        <v>31</v>
      </c>
      <c r="G478" s="106" t="s">
        <v>807</v>
      </c>
      <c r="H478" s="3">
        <v>24</v>
      </c>
      <c r="I478" s="3">
        <v>1</v>
      </c>
      <c r="J478" s="3">
        <v>28.5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1</v>
      </c>
      <c r="Q478" s="60">
        <v>35147.528480000001</v>
      </c>
      <c r="R478" s="2">
        <v>28046.657027187797</v>
      </c>
      <c r="S478" s="12">
        <v>7100.8714528122036</v>
      </c>
      <c r="T478" s="2">
        <v>28155.806445478058</v>
      </c>
      <c r="U478" s="12">
        <v>6991.722034521943</v>
      </c>
    </row>
    <row r="479" spans="1:21" ht="15" customHeight="1" x14ac:dyDescent="0.25">
      <c r="A479" s="3">
        <v>25</v>
      </c>
      <c r="B479" s="106" t="s">
        <v>12</v>
      </c>
      <c r="C479" s="106" t="s">
        <v>115</v>
      </c>
      <c r="D479" s="3">
        <v>0</v>
      </c>
      <c r="E479" s="106" t="s">
        <v>14</v>
      </c>
      <c r="F479" s="106" t="s">
        <v>20</v>
      </c>
      <c r="G479" s="106" t="s">
        <v>808</v>
      </c>
      <c r="H479" s="3">
        <v>25</v>
      </c>
      <c r="I479" s="3">
        <v>1</v>
      </c>
      <c r="J479" s="3">
        <v>35.625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60">
        <v>2534.3937500000002</v>
      </c>
      <c r="R479" s="2">
        <v>5957.4874504015734</v>
      </c>
      <c r="S479" s="12">
        <v>-3423.0937004015732</v>
      </c>
      <c r="T479" s="2">
        <v>6309.846991166206</v>
      </c>
      <c r="U479" s="12">
        <v>-3775.4532411662058</v>
      </c>
    </row>
    <row r="480" spans="1:21" ht="15" customHeight="1" x14ac:dyDescent="0.25">
      <c r="A480" s="3">
        <v>21</v>
      </c>
      <c r="B480" s="106" t="s">
        <v>12</v>
      </c>
      <c r="C480" s="106" t="s">
        <v>315</v>
      </c>
      <c r="D480" s="3">
        <v>0</v>
      </c>
      <c r="E480" s="106" t="s">
        <v>14</v>
      </c>
      <c r="F480" s="106" t="s">
        <v>15</v>
      </c>
      <c r="G480" s="106" t="s">
        <v>809</v>
      </c>
      <c r="H480" s="3">
        <v>21</v>
      </c>
      <c r="I480" s="3">
        <v>1</v>
      </c>
      <c r="J480" s="3">
        <v>36.85</v>
      </c>
      <c r="K480" s="3">
        <v>0</v>
      </c>
      <c r="L480" s="3">
        <v>0</v>
      </c>
      <c r="M480" s="3">
        <v>0</v>
      </c>
      <c r="N480" s="3">
        <v>1</v>
      </c>
      <c r="O480" s="3">
        <v>0</v>
      </c>
      <c r="P480" s="3">
        <v>0</v>
      </c>
      <c r="Q480" s="60">
        <v>1534.3045</v>
      </c>
      <c r="R480" s="2">
        <v>4573.7303287993254</v>
      </c>
      <c r="S480" s="12">
        <v>-3039.4258287993252</v>
      </c>
      <c r="T480" s="2">
        <v>5678.2784122951844</v>
      </c>
      <c r="U480" s="12">
        <v>-4143.9739122951842</v>
      </c>
    </row>
    <row r="481" spans="1:21" ht="15" customHeight="1" x14ac:dyDescent="0.25">
      <c r="A481" s="3">
        <v>23</v>
      </c>
      <c r="B481" s="106" t="s">
        <v>12</v>
      </c>
      <c r="C481" s="106" t="s">
        <v>810</v>
      </c>
      <c r="D481" s="3">
        <v>0</v>
      </c>
      <c r="E481" s="106" t="s">
        <v>14</v>
      </c>
      <c r="F481" s="106" t="s">
        <v>15</v>
      </c>
      <c r="G481" s="106" t="s">
        <v>811</v>
      </c>
      <c r="H481" s="3">
        <v>23</v>
      </c>
      <c r="I481" s="3">
        <v>1</v>
      </c>
      <c r="J481" s="3">
        <v>32.56</v>
      </c>
      <c r="K481" s="3">
        <v>0</v>
      </c>
      <c r="L481" s="3">
        <v>0</v>
      </c>
      <c r="M481" s="3">
        <v>0</v>
      </c>
      <c r="N481" s="3">
        <v>1</v>
      </c>
      <c r="O481" s="3">
        <v>0</v>
      </c>
      <c r="P481" s="3">
        <v>0</v>
      </c>
      <c r="Q481" s="60">
        <v>1824.2854</v>
      </c>
      <c r="R481" s="2">
        <v>3571.8011909051966</v>
      </c>
      <c r="S481" s="12">
        <v>-1747.5157909051966</v>
      </c>
      <c r="T481" s="2">
        <v>4774.915402296002</v>
      </c>
      <c r="U481" s="12">
        <v>-2950.6300022960022</v>
      </c>
    </row>
    <row r="482" spans="1:21" ht="15" customHeight="1" x14ac:dyDescent="0.25">
      <c r="A482" s="3">
        <v>63</v>
      </c>
      <c r="B482" s="106" t="s">
        <v>12</v>
      </c>
      <c r="C482" s="106" t="s">
        <v>812</v>
      </c>
      <c r="D482" s="3">
        <v>3</v>
      </c>
      <c r="E482" s="106" t="s">
        <v>14</v>
      </c>
      <c r="F482" s="106" t="s">
        <v>20</v>
      </c>
      <c r="G482" s="106" t="s">
        <v>813</v>
      </c>
      <c r="H482" s="3">
        <v>63</v>
      </c>
      <c r="I482" s="3">
        <v>1</v>
      </c>
      <c r="J482" s="3">
        <v>41.325000000000003</v>
      </c>
      <c r="K482" s="3">
        <v>3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60">
        <v>15555.188749999999</v>
      </c>
      <c r="R482" s="2">
        <v>19756.534672424921</v>
      </c>
      <c r="S482" s="12">
        <v>-4201.3459224249218</v>
      </c>
      <c r="T482" s="2">
        <v>18057.393984376737</v>
      </c>
      <c r="U482" s="12">
        <v>-2502.2052343767373</v>
      </c>
    </row>
    <row r="483" spans="1:21" ht="15" customHeight="1" x14ac:dyDescent="0.25">
      <c r="A483" s="3">
        <v>49</v>
      </c>
      <c r="B483" s="106" t="s">
        <v>12</v>
      </c>
      <c r="C483" s="106" t="s">
        <v>545</v>
      </c>
      <c r="D483" s="3">
        <v>2</v>
      </c>
      <c r="E483" s="106" t="s">
        <v>14</v>
      </c>
      <c r="F483" s="106" t="s">
        <v>15</v>
      </c>
      <c r="G483" s="106" t="s">
        <v>814</v>
      </c>
      <c r="H483" s="3">
        <v>49</v>
      </c>
      <c r="I483" s="3">
        <v>1</v>
      </c>
      <c r="J483" s="3">
        <v>37.51</v>
      </c>
      <c r="K483" s="3">
        <v>2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60">
        <v>9304.7019</v>
      </c>
      <c r="R483" s="2">
        <v>13351.034372883465</v>
      </c>
      <c r="S483" s="12">
        <v>-4046.332472883465</v>
      </c>
      <c r="T483" s="2">
        <v>13160.80171667769</v>
      </c>
      <c r="U483" s="12">
        <v>-3856.0998166776899</v>
      </c>
    </row>
    <row r="484" spans="1:21" ht="15" customHeight="1" x14ac:dyDescent="0.25">
      <c r="A484" s="3">
        <v>18</v>
      </c>
      <c r="B484" s="106" t="s">
        <v>7</v>
      </c>
      <c r="C484" s="106" t="s">
        <v>250</v>
      </c>
      <c r="D484" s="3">
        <v>0</v>
      </c>
      <c r="E484" s="106" t="s">
        <v>14</v>
      </c>
      <c r="F484" s="106" t="s">
        <v>15</v>
      </c>
      <c r="G484" s="106" t="s">
        <v>815</v>
      </c>
      <c r="H484" s="3">
        <v>18</v>
      </c>
      <c r="I484" s="3">
        <v>0</v>
      </c>
      <c r="J484" s="3">
        <v>31.35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0</v>
      </c>
      <c r="Q484" s="60">
        <v>1622.1885</v>
      </c>
      <c r="R484" s="2">
        <v>2100.4006739544393</v>
      </c>
      <c r="S484" s="12">
        <v>-478.21217395443932</v>
      </c>
      <c r="T484" s="2">
        <v>3076.6885238260966</v>
      </c>
      <c r="U484" s="12">
        <v>-1454.5000238260966</v>
      </c>
    </row>
    <row r="485" spans="1:21" ht="15" customHeight="1" x14ac:dyDescent="0.25">
      <c r="A485" s="3">
        <v>51</v>
      </c>
      <c r="B485" s="106" t="s">
        <v>7</v>
      </c>
      <c r="C485" s="106" t="s">
        <v>816</v>
      </c>
      <c r="D485" s="3">
        <v>1</v>
      </c>
      <c r="E485" s="106" t="s">
        <v>14</v>
      </c>
      <c r="F485" s="106" t="s">
        <v>10</v>
      </c>
      <c r="G485" s="106" t="s">
        <v>817</v>
      </c>
      <c r="H485" s="3">
        <v>51</v>
      </c>
      <c r="I485" s="3">
        <v>0</v>
      </c>
      <c r="J485" s="3">
        <v>39.5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3">
        <v>0</v>
      </c>
      <c r="Q485" s="60">
        <v>9880.0679999999993</v>
      </c>
      <c r="R485" s="2">
        <v>13943.553007606193</v>
      </c>
      <c r="S485" s="12">
        <v>-4063.4850076061939</v>
      </c>
      <c r="T485" s="2">
        <v>14339.354421280786</v>
      </c>
      <c r="U485" s="12">
        <v>-4459.2864212807872</v>
      </c>
    </row>
    <row r="486" spans="1:21" ht="15" customHeight="1" x14ac:dyDescent="0.25">
      <c r="A486" s="3">
        <v>48</v>
      </c>
      <c r="B486" s="106" t="s">
        <v>12</v>
      </c>
      <c r="C486" s="106" t="s">
        <v>818</v>
      </c>
      <c r="D486" s="3">
        <v>3</v>
      </c>
      <c r="E486" s="106" t="s">
        <v>14</v>
      </c>
      <c r="F486" s="106" t="s">
        <v>10</v>
      </c>
      <c r="G486" s="106" t="s">
        <v>819</v>
      </c>
      <c r="H486" s="3">
        <v>48</v>
      </c>
      <c r="I486" s="3">
        <v>1</v>
      </c>
      <c r="J486" s="3">
        <v>34.299999999999997</v>
      </c>
      <c r="K486" s="3">
        <v>3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60">
        <v>9563.0290000000005</v>
      </c>
      <c r="R486" s="2">
        <v>12371.178294760486</v>
      </c>
      <c r="S486" s="12">
        <v>-2808.1492947604856</v>
      </c>
      <c r="T486" s="2">
        <v>11837.219105165308</v>
      </c>
      <c r="U486" s="12">
        <v>-2274.1901051653076</v>
      </c>
    </row>
    <row r="487" spans="1:21" ht="15" customHeight="1" x14ac:dyDescent="0.25">
      <c r="A487" s="3">
        <v>31</v>
      </c>
      <c r="B487" s="106" t="s">
        <v>7</v>
      </c>
      <c r="C487" s="106" t="s">
        <v>820</v>
      </c>
      <c r="D487" s="3">
        <v>0</v>
      </c>
      <c r="E487" s="106" t="s">
        <v>14</v>
      </c>
      <c r="F487" s="106" t="s">
        <v>31</v>
      </c>
      <c r="G487" s="106" t="s">
        <v>821</v>
      </c>
      <c r="H487" s="3">
        <v>31</v>
      </c>
      <c r="I487" s="3">
        <v>0</v>
      </c>
      <c r="J487" s="3">
        <v>31.065000000000001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60">
        <v>4347.0233500000004</v>
      </c>
      <c r="R487" s="2">
        <v>6538.0728006804375</v>
      </c>
      <c r="S487" s="12">
        <v>-2191.0494506804371</v>
      </c>
      <c r="T487" s="2">
        <v>6354.6496153637108</v>
      </c>
      <c r="U487" s="12">
        <v>-2007.6262653637104</v>
      </c>
    </row>
    <row r="488" spans="1:21" ht="15" customHeight="1" x14ac:dyDescent="0.25">
      <c r="A488" s="3">
        <v>54</v>
      </c>
      <c r="B488" s="106" t="s">
        <v>7</v>
      </c>
      <c r="C488" s="106" t="s">
        <v>822</v>
      </c>
      <c r="D488" s="3">
        <v>3</v>
      </c>
      <c r="E488" s="106" t="s">
        <v>14</v>
      </c>
      <c r="F488" s="106" t="s">
        <v>20</v>
      </c>
      <c r="G488" s="106" t="s">
        <v>823</v>
      </c>
      <c r="H488" s="3">
        <v>54</v>
      </c>
      <c r="I488" s="3">
        <v>0</v>
      </c>
      <c r="J488" s="3">
        <v>21.47</v>
      </c>
      <c r="K488" s="3">
        <v>3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60">
        <v>12475.3513</v>
      </c>
      <c r="R488" s="2">
        <v>10645.805134353917</v>
      </c>
      <c r="S488" s="12">
        <v>1829.546165646083</v>
      </c>
      <c r="T488" s="2">
        <v>9140.3906848149127</v>
      </c>
      <c r="U488" s="12">
        <v>3334.9606151850876</v>
      </c>
    </row>
    <row r="489" spans="1:21" ht="15" customHeight="1" x14ac:dyDescent="0.25">
      <c r="A489" s="3">
        <v>19</v>
      </c>
      <c r="B489" s="106" t="s">
        <v>12</v>
      </c>
      <c r="C489" s="106" t="s">
        <v>792</v>
      </c>
      <c r="D489" s="3">
        <v>0</v>
      </c>
      <c r="E489" s="106" t="s">
        <v>14</v>
      </c>
      <c r="F489" s="106" t="s">
        <v>10</v>
      </c>
      <c r="G489" s="106" t="s">
        <v>824</v>
      </c>
      <c r="H489" s="3">
        <v>19</v>
      </c>
      <c r="I489" s="3">
        <v>1</v>
      </c>
      <c r="J489" s="3">
        <v>28.7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>
        <v>0</v>
      </c>
      <c r="Q489" s="60">
        <v>1253.9359999999999</v>
      </c>
      <c r="R489" s="2">
        <v>936.76673812758941</v>
      </c>
      <c r="S489" s="12">
        <v>317.16926187241052</v>
      </c>
      <c r="T489" s="2">
        <v>2457.5918220312578</v>
      </c>
      <c r="U489" s="12">
        <v>-1203.6558220312579</v>
      </c>
    </row>
    <row r="490" spans="1:21" ht="15" customHeight="1" x14ac:dyDescent="0.25">
      <c r="A490" s="3">
        <v>44</v>
      </c>
      <c r="B490" s="106" t="s">
        <v>7</v>
      </c>
      <c r="C490" s="106" t="s">
        <v>420</v>
      </c>
      <c r="D490" s="3">
        <v>0</v>
      </c>
      <c r="E490" s="106" t="s">
        <v>9</v>
      </c>
      <c r="F490" s="106" t="s">
        <v>15</v>
      </c>
      <c r="G490" s="106" t="s">
        <v>825</v>
      </c>
      <c r="H490" s="3">
        <v>44</v>
      </c>
      <c r="I490" s="3">
        <v>0</v>
      </c>
      <c r="J490" s="3">
        <v>38.06</v>
      </c>
      <c r="K490" s="3">
        <v>0</v>
      </c>
      <c r="L490" s="3">
        <v>1</v>
      </c>
      <c r="M490" s="3">
        <v>0</v>
      </c>
      <c r="N490" s="3">
        <v>1</v>
      </c>
      <c r="O490" s="3">
        <v>0</v>
      </c>
      <c r="P490" s="3">
        <v>0</v>
      </c>
      <c r="Q490" s="60">
        <v>48885.135609999998</v>
      </c>
      <c r="R490" s="2">
        <v>35685.87164062442</v>
      </c>
      <c r="S490" s="12">
        <v>13199.263969375577</v>
      </c>
      <c r="T490" s="2">
        <v>36513.46589772118</v>
      </c>
      <c r="U490" s="12">
        <v>12371.669712278817</v>
      </c>
    </row>
    <row r="491" spans="1:21" ht="15" customHeight="1" x14ac:dyDescent="0.25">
      <c r="A491" s="3">
        <v>53</v>
      </c>
      <c r="B491" s="106" t="s">
        <v>12</v>
      </c>
      <c r="C491" s="106" t="s">
        <v>185</v>
      </c>
      <c r="D491" s="3">
        <v>1</v>
      </c>
      <c r="E491" s="106" t="s">
        <v>14</v>
      </c>
      <c r="F491" s="106" t="s">
        <v>20</v>
      </c>
      <c r="G491" s="106" t="s">
        <v>826</v>
      </c>
      <c r="H491" s="3">
        <v>53</v>
      </c>
      <c r="I491" s="3">
        <v>1</v>
      </c>
      <c r="J491" s="3">
        <v>31.16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60">
        <v>10461.9794</v>
      </c>
      <c r="R491" s="2">
        <v>12270.958057689273</v>
      </c>
      <c r="S491" s="12">
        <v>-1808.9786576892729</v>
      </c>
      <c r="T491" s="2">
        <v>12093.354684507844</v>
      </c>
      <c r="U491" s="12">
        <v>-1631.3752845078434</v>
      </c>
    </row>
    <row r="492" spans="1:21" ht="15" customHeight="1" x14ac:dyDescent="0.25">
      <c r="A492" s="3">
        <v>19</v>
      </c>
      <c r="B492" s="106" t="s">
        <v>7</v>
      </c>
      <c r="C492" s="106" t="s">
        <v>648</v>
      </c>
      <c r="D492" s="3">
        <v>0</v>
      </c>
      <c r="E492" s="106" t="s">
        <v>14</v>
      </c>
      <c r="F492" s="106" t="s">
        <v>10</v>
      </c>
      <c r="G492" s="106" t="s">
        <v>827</v>
      </c>
      <c r="H492" s="3">
        <v>19</v>
      </c>
      <c r="I492" s="3">
        <v>0</v>
      </c>
      <c r="J492" s="3">
        <v>32.9</v>
      </c>
      <c r="K492" s="3">
        <v>0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60">
        <v>1748.7739999999999</v>
      </c>
      <c r="R492" s="2">
        <v>2675.6150765560596</v>
      </c>
      <c r="S492" s="12">
        <v>-926.84107655605976</v>
      </c>
      <c r="T492" s="2">
        <v>3849.9558349818235</v>
      </c>
      <c r="U492" s="12">
        <v>-2101.1818349818236</v>
      </c>
    </row>
    <row r="493" spans="1:21" ht="15" customHeight="1" x14ac:dyDescent="0.25">
      <c r="A493" s="3">
        <v>61</v>
      </c>
      <c r="B493" s="106" t="s">
        <v>7</v>
      </c>
      <c r="C493" s="106" t="s">
        <v>828</v>
      </c>
      <c r="D493" s="3">
        <v>0</v>
      </c>
      <c r="E493" s="106" t="s">
        <v>14</v>
      </c>
      <c r="F493" s="106" t="s">
        <v>15</v>
      </c>
      <c r="G493" s="106" t="s">
        <v>829</v>
      </c>
      <c r="H493" s="3">
        <v>61</v>
      </c>
      <c r="I493" s="3">
        <v>0</v>
      </c>
      <c r="J493" s="3">
        <v>25.08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0</v>
      </c>
      <c r="Q493" s="60">
        <v>24513.091260000001</v>
      </c>
      <c r="R493" s="2">
        <v>11008.018643711435</v>
      </c>
      <c r="S493" s="12">
        <v>13505.072616288566</v>
      </c>
      <c r="T493" s="2">
        <v>12153.091516771181</v>
      </c>
      <c r="U493" s="12">
        <v>12359.99974322882</v>
      </c>
    </row>
    <row r="494" spans="1:21" ht="15" customHeight="1" x14ac:dyDescent="0.25">
      <c r="A494" s="3">
        <v>18</v>
      </c>
      <c r="B494" s="106" t="s">
        <v>7</v>
      </c>
      <c r="C494" s="106" t="s">
        <v>828</v>
      </c>
      <c r="D494" s="3">
        <v>0</v>
      </c>
      <c r="E494" s="106" t="s">
        <v>14</v>
      </c>
      <c r="F494" s="106" t="s">
        <v>31</v>
      </c>
      <c r="G494" s="106" t="s">
        <v>830</v>
      </c>
      <c r="H494" s="3">
        <v>18</v>
      </c>
      <c r="I494" s="3">
        <v>0</v>
      </c>
      <c r="J494" s="3">
        <v>25.08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60">
        <v>2196.4731999999999</v>
      </c>
      <c r="R494" s="2">
        <v>1053.7433725187821</v>
      </c>
      <c r="S494" s="12">
        <v>1142.7298274812179</v>
      </c>
      <c r="T494" s="2">
        <v>998.0879616356051</v>
      </c>
      <c r="U494" s="12">
        <v>1198.3852383643948</v>
      </c>
    </row>
    <row r="495" spans="1:21" ht="15" customHeight="1" x14ac:dyDescent="0.25">
      <c r="A495" s="3">
        <v>61</v>
      </c>
      <c r="B495" s="106" t="s">
        <v>12</v>
      </c>
      <c r="C495" s="106" t="s">
        <v>831</v>
      </c>
      <c r="D495" s="3">
        <v>0</v>
      </c>
      <c r="E495" s="106" t="s">
        <v>14</v>
      </c>
      <c r="F495" s="106" t="s">
        <v>10</v>
      </c>
      <c r="G495" s="106" t="s">
        <v>832</v>
      </c>
      <c r="H495" s="3">
        <v>61</v>
      </c>
      <c r="I495" s="3">
        <v>1</v>
      </c>
      <c r="J495" s="3">
        <v>43.4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60">
        <v>12574.049000000001</v>
      </c>
      <c r="R495" s="2">
        <v>17013.228096457089</v>
      </c>
      <c r="S495" s="12">
        <v>-4439.1790964570882</v>
      </c>
      <c r="T495" s="2">
        <v>18226.450735165083</v>
      </c>
      <c r="U495" s="12">
        <v>-5652.4017351650818</v>
      </c>
    </row>
    <row r="496" spans="1:21" ht="15" customHeight="1" x14ac:dyDescent="0.25">
      <c r="A496" s="3">
        <v>21</v>
      </c>
      <c r="B496" s="106" t="s">
        <v>12</v>
      </c>
      <c r="C496" s="106" t="s">
        <v>833</v>
      </c>
      <c r="D496" s="3">
        <v>4</v>
      </c>
      <c r="E496" s="106" t="s">
        <v>9</v>
      </c>
      <c r="F496" s="106" t="s">
        <v>10</v>
      </c>
      <c r="G496" s="106" t="s">
        <v>834</v>
      </c>
      <c r="H496" s="3">
        <v>21</v>
      </c>
      <c r="I496" s="3">
        <v>1</v>
      </c>
      <c r="J496" s="3">
        <v>25.7</v>
      </c>
      <c r="K496" s="3">
        <v>4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60">
        <v>17942.106</v>
      </c>
      <c r="R496" s="2">
        <v>27465.846165135088</v>
      </c>
      <c r="S496" s="12">
        <v>-9523.7401651350883</v>
      </c>
      <c r="T496" s="2">
        <v>26449.307708191478</v>
      </c>
      <c r="U496" s="12">
        <v>-8507.2017081914782</v>
      </c>
    </row>
    <row r="497" spans="1:21" ht="15" customHeight="1" x14ac:dyDescent="0.25">
      <c r="A497" s="3">
        <v>20</v>
      </c>
      <c r="B497" s="106" t="s">
        <v>12</v>
      </c>
      <c r="C497" s="106" t="s">
        <v>835</v>
      </c>
      <c r="D497" s="3">
        <v>0</v>
      </c>
      <c r="E497" s="106" t="s">
        <v>14</v>
      </c>
      <c r="F497" s="106" t="s">
        <v>31</v>
      </c>
      <c r="G497" s="106" t="s">
        <v>836</v>
      </c>
      <c r="H497" s="3">
        <v>20</v>
      </c>
      <c r="I497" s="3">
        <v>1</v>
      </c>
      <c r="J497" s="3">
        <v>27.93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  <c r="Q497" s="60">
        <v>1967.0227</v>
      </c>
      <c r="R497" s="2">
        <v>2329.6323405283183</v>
      </c>
      <c r="S497" s="12">
        <v>-362.60964052831832</v>
      </c>
      <c r="T497" s="2">
        <v>2461.743773652388</v>
      </c>
      <c r="U497" s="12">
        <v>-494.72107365238799</v>
      </c>
    </row>
    <row r="498" spans="1:21" ht="15" customHeight="1" x14ac:dyDescent="0.25">
      <c r="A498" s="3">
        <v>31</v>
      </c>
      <c r="B498" s="106" t="s">
        <v>7</v>
      </c>
      <c r="C498" s="106" t="s">
        <v>699</v>
      </c>
      <c r="D498" s="3">
        <v>2</v>
      </c>
      <c r="E498" s="106" t="s">
        <v>14</v>
      </c>
      <c r="F498" s="106" t="s">
        <v>10</v>
      </c>
      <c r="G498" s="106" t="s">
        <v>837</v>
      </c>
      <c r="H498" s="3">
        <v>31</v>
      </c>
      <c r="I498" s="3">
        <v>0</v>
      </c>
      <c r="J498" s="3">
        <v>23.6</v>
      </c>
      <c r="K498" s="3">
        <v>2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60">
        <v>4931.6469999999999</v>
      </c>
      <c r="R498" s="2">
        <v>3784.2261078296578</v>
      </c>
      <c r="S498" s="12">
        <v>1147.4208921703421</v>
      </c>
      <c r="T498" s="2">
        <v>3879.8883399646666</v>
      </c>
      <c r="U498" s="12">
        <v>1051.7586600353334</v>
      </c>
    </row>
    <row r="499" spans="1:21" ht="15" customHeight="1" x14ac:dyDescent="0.25">
      <c r="A499" s="3">
        <v>45</v>
      </c>
      <c r="B499" s="106" t="s">
        <v>12</v>
      </c>
      <c r="C499" s="106" t="s">
        <v>792</v>
      </c>
      <c r="D499" s="3">
        <v>2</v>
      </c>
      <c r="E499" s="106" t="s">
        <v>14</v>
      </c>
      <c r="F499" s="106" t="s">
        <v>10</v>
      </c>
      <c r="G499" s="106" t="s">
        <v>838</v>
      </c>
      <c r="H499" s="3">
        <v>45</v>
      </c>
      <c r="I499" s="3">
        <v>1</v>
      </c>
      <c r="J499" s="3">
        <v>28.7</v>
      </c>
      <c r="K499" s="3">
        <v>2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60">
        <v>8027.9679999999998</v>
      </c>
      <c r="R499" s="2">
        <v>8962.6931388497669</v>
      </c>
      <c r="S499" s="12">
        <v>-934.72513884976706</v>
      </c>
      <c r="T499" s="2">
        <v>9202.4776925783499</v>
      </c>
      <c r="U499" s="12">
        <v>-1174.50969257835</v>
      </c>
    </row>
    <row r="500" spans="1:21" ht="15" customHeight="1" x14ac:dyDescent="0.25">
      <c r="A500" s="3">
        <v>44</v>
      </c>
      <c r="B500" s="106" t="s">
        <v>7</v>
      </c>
      <c r="C500" s="106" t="s">
        <v>152</v>
      </c>
      <c r="D500" s="3">
        <v>2</v>
      </c>
      <c r="E500" s="106" t="s">
        <v>14</v>
      </c>
      <c r="F500" s="106" t="s">
        <v>15</v>
      </c>
      <c r="G500" s="106" t="s">
        <v>839</v>
      </c>
      <c r="H500" s="3">
        <v>44</v>
      </c>
      <c r="I500" s="3">
        <v>0</v>
      </c>
      <c r="J500" s="3">
        <v>23.98</v>
      </c>
      <c r="K500" s="3">
        <v>2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  <c r="Q500" s="60">
        <v>8211.1002000000008</v>
      </c>
      <c r="R500" s="2">
        <v>7515.8480892508805</v>
      </c>
      <c r="S500" s="12">
        <v>695.25211074912022</v>
      </c>
      <c r="T500" s="2">
        <v>7378.307066886121</v>
      </c>
      <c r="U500" s="12">
        <v>832.79313311387978</v>
      </c>
    </row>
    <row r="501" spans="1:21" ht="15" customHeight="1" x14ac:dyDescent="0.25">
      <c r="A501" s="3">
        <v>62</v>
      </c>
      <c r="B501" s="106" t="s">
        <v>7</v>
      </c>
      <c r="C501" s="106" t="s">
        <v>840</v>
      </c>
      <c r="D501" s="3">
        <v>0</v>
      </c>
      <c r="E501" s="106" t="s">
        <v>14</v>
      </c>
      <c r="F501" s="106" t="s">
        <v>10</v>
      </c>
      <c r="G501" s="106" t="s">
        <v>841</v>
      </c>
      <c r="H501" s="3">
        <v>42</v>
      </c>
      <c r="I501" s="3">
        <v>1</v>
      </c>
      <c r="J501" s="3">
        <v>24.605</v>
      </c>
      <c r="K501" s="3">
        <v>2</v>
      </c>
      <c r="L501" s="3">
        <v>1</v>
      </c>
      <c r="M501" s="3">
        <v>0</v>
      </c>
      <c r="N501" s="3">
        <v>0</v>
      </c>
      <c r="O501" s="3">
        <v>0</v>
      </c>
      <c r="P501" s="3">
        <v>1</v>
      </c>
      <c r="Q501" s="60">
        <v>21259.377949999998</v>
      </c>
      <c r="R501" s="2">
        <v>32622.547599820435</v>
      </c>
      <c r="S501" s="12">
        <v>-11363.169649820436</v>
      </c>
      <c r="T501" s="2">
        <v>31534.090953004215</v>
      </c>
      <c r="U501" s="12">
        <v>-10274.713003004217</v>
      </c>
    </row>
    <row r="502" spans="1:21" ht="15" customHeight="1" x14ac:dyDescent="0.25">
      <c r="A502" s="3">
        <v>29</v>
      </c>
      <c r="B502" s="106" t="s">
        <v>12</v>
      </c>
      <c r="C502" s="106" t="s">
        <v>39</v>
      </c>
      <c r="D502" s="3">
        <v>0</v>
      </c>
      <c r="E502" s="106" t="s">
        <v>9</v>
      </c>
      <c r="F502" s="106" t="s">
        <v>10</v>
      </c>
      <c r="G502" s="106" t="s">
        <v>842</v>
      </c>
      <c r="H502" s="3">
        <v>24</v>
      </c>
      <c r="I502" s="3">
        <v>0</v>
      </c>
      <c r="J502" s="3">
        <v>27.72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60">
        <v>2464.6188000000002</v>
      </c>
      <c r="R502" s="2">
        <v>2367.4525852834186</v>
      </c>
      <c r="S502" s="12">
        <v>97.166214716581635</v>
      </c>
      <c r="T502" s="2">
        <v>3429.8003223197966</v>
      </c>
      <c r="U502" s="12">
        <v>-965.18152231979639</v>
      </c>
    </row>
    <row r="503" spans="1:21" ht="15" customHeight="1" x14ac:dyDescent="0.25">
      <c r="A503" s="3">
        <v>43</v>
      </c>
      <c r="B503" s="106" t="s">
        <v>12</v>
      </c>
      <c r="C503" s="106" t="s">
        <v>843</v>
      </c>
      <c r="D503" s="3">
        <v>0</v>
      </c>
      <c r="E503" s="106" t="s">
        <v>14</v>
      </c>
      <c r="F503" s="106" t="s">
        <v>31</v>
      </c>
      <c r="G503" s="106" t="s">
        <v>844</v>
      </c>
      <c r="H503" s="3">
        <v>29</v>
      </c>
      <c r="I503" s="3">
        <v>0</v>
      </c>
      <c r="J503" s="3">
        <v>21.85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1</v>
      </c>
      <c r="Q503" s="60">
        <v>16115.3045</v>
      </c>
      <c r="R503" s="2">
        <v>27236.407097111849</v>
      </c>
      <c r="S503" s="12">
        <v>-11121.102597111849</v>
      </c>
      <c r="T503" s="2">
        <v>27248.323528283334</v>
      </c>
      <c r="U503" s="12">
        <v>-11133.019028283334</v>
      </c>
    </row>
    <row r="504" spans="1:21" ht="15" customHeight="1" x14ac:dyDescent="0.25">
      <c r="A504" s="3">
        <v>51</v>
      </c>
      <c r="B504" s="106" t="s">
        <v>12</v>
      </c>
      <c r="C504" s="106" t="s">
        <v>408</v>
      </c>
      <c r="D504" s="3">
        <v>1</v>
      </c>
      <c r="E504" s="106" t="s">
        <v>9</v>
      </c>
      <c r="F504" s="106" t="s">
        <v>15</v>
      </c>
      <c r="G504" s="106" t="s">
        <v>845</v>
      </c>
      <c r="H504" s="3">
        <v>32</v>
      </c>
      <c r="I504" s="3">
        <v>1</v>
      </c>
      <c r="J504" s="3">
        <v>28.12</v>
      </c>
      <c r="K504" s="3">
        <v>4</v>
      </c>
      <c r="L504" s="3">
        <v>1</v>
      </c>
      <c r="M504" s="3">
        <v>0</v>
      </c>
      <c r="N504" s="3">
        <v>0</v>
      </c>
      <c r="O504" s="3">
        <v>1</v>
      </c>
      <c r="P504" s="3">
        <v>0</v>
      </c>
      <c r="Q504" s="60">
        <v>21472.478800000001</v>
      </c>
      <c r="R504" s="2">
        <v>32184.889119423824</v>
      </c>
      <c r="S504" s="12">
        <v>-10712.410319423823</v>
      </c>
      <c r="T504" s="2">
        <v>30105.180152460023</v>
      </c>
      <c r="U504" s="12">
        <v>-8632.7013524600225</v>
      </c>
    </row>
    <row r="505" spans="1:21" ht="15" customHeight="1" x14ac:dyDescent="0.25">
      <c r="A505" s="3">
        <v>19</v>
      </c>
      <c r="B505" s="106" t="s">
        <v>12</v>
      </c>
      <c r="C505" s="106" t="s">
        <v>846</v>
      </c>
      <c r="D505" s="3">
        <v>0</v>
      </c>
      <c r="E505" s="106" t="s">
        <v>9</v>
      </c>
      <c r="F505" s="106" t="s">
        <v>15</v>
      </c>
      <c r="G505" s="106" t="s">
        <v>847</v>
      </c>
      <c r="H505" s="3">
        <v>25</v>
      </c>
      <c r="I505" s="3">
        <v>0</v>
      </c>
      <c r="J505" s="3">
        <v>30.2</v>
      </c>
      <c r="K505" s="3">
        <v>0</v>
      </c>
      <c r="L505" s="3">
        <v>1</v>
      </c>
      <c r="M505" s="3">
        <v>1</v>
      </c>
      <c r="N505" s="3">
        <v>0</v>
      </c>
      <c r="O505" s="3">
        <v>0</v>
      </c>
      <c r="P505" s="3">
        <v>0</v>
      </c>
      <c r="Q505" s="60">
        <v>33900.652999999998</v>
      </c>
      <c r="R505" s="2">
        <v>27751.998083277209</v>
      </c>
      <c r="S505" s="12">
        <v>6148.6549167227895</v>
      </c>
      <c r="T505" s="2">
        <v>28978.801042810592</v>
      </c>
      <c r="U505" s="12">
        <v>4921.8519571894067</v>
      </c>
    </row>
    <row r="506" spans="1:21" ht="15" customHeight="1" x14ac:dyDescent="0.25">
      <c r="A506" s="3">
        <v>38</v>
      </c>
      <c r="B506" s="106" t="s">
        <v>7</v>
      </c>
      <c r="C506" s="106" t="s">
        <v>848</v>
      </c>
      <c r="D506" s="3">
        <v>1</v>
      </c>
      <c r="E506" s="106" t="s">
        <v>14</v>
      </c>
      <c r="F506" s="106" t="s">
        <v>15</v>
      </c>
      <c r="G506" s="106" t="s">
        <v>849</v>
      </c>
      <c r="H506" s="3">
        <v>41</v>
      </c>
      <c r="I506" s="3">
        <v>1</v>
      </c>
      <c r="J506" s="3">
        <v>32.200000000000003</v>
      </c>
      <c r="K506" s="3">
        <v>2</v>
      </c>
      <c r="L506" s="3">
        <v>0</v>
      </c>
      <c r="M506" s="3">
        <v>1</v>
      </c>
      <c r="N506" s="3">
        <v>0</v>
      </c>
      <c r="O506" s="3">
        <v>0</v>
      </c>
      <c r="P506" s="3">
        <v>0</v>
      </c>
      <c r="Q506" s="60">
        <v>6875.9610000000002</v>
      </c>
      <c r="R506" s="2">
        <v>9167.1981926620792</v>
      </c>
      <c r="S506" s="12">
        <v>-2291.237192662079</v>
      </c>
      <c r="T506" s="2">
        <v>9325.1062873888859</v>
      </c>
      <c r="U506" s="12">
        <v>-2449.1452873888857</v>
      </c>
    </row>
    <row r="507" spans="1:21" ht="15" customHeight="1" x14ac:dyDescent="0.25">
      <c r="A507" s="3">
        <v>37</v>
      </c>
      <c r="B507" s="106" t="s">
        <v>12</v>
      </c>
      <c r="C507" s="106" t="s">
        <v>221</v>
      </c>
      <c r="D507" s="3">
        <v>3</v>
      </c>
      <c r="E507" s="106" t="s">
        <v>14</v>
      </c>
      <c r="F507" s="106" t="s">
        <v>20</v>
      </c>
      <c r="G507" s="106" t="s">
        <v>850</v>
      </c>
      <c r="H507" s="3">
        <v>42</v>
      </c>
      <c r="I507" s="3">
        <v>1</v>
      </c>
      <c r="J507" s="3">
        <v>26.315000000000001</v>
      </c>
      <c r="K507" s="3">
        <v>1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60">
        <v>6940.90985</v>
      </c>
      <c r="R507" s="2">
        <v>7708.0239001628997</v>
      </c>
      <c r="S507" s="12">
        <v>-767.11405016289973</v>
      </c>
      <c r="T507" s="2">
        <v>7633.5577803809319</v>
      </c>
      <c r="U507" s="12">
        <v>-692.64793038093194</v>
      </c>
    </row>
    <row r="508" spans="1:21" ht="15" customHeight="1" x14ac:dyDescent="0.25">
      <c r="A508" s="3">
        <v>22</v>
      </c>
      <c r="B508" s="106" t="s">
        <v>12</v>
      </c>
      <c r="C508" s="106" t="s">
        <v>250</v>
      </c>
      <c r="D508" s="3">
        <v>1</v>
      </c>
      <c r="E508" s="106" t="s">
        <v>14</v>
      </c>
      <c r="F508" s="106" t="s">
        <v>20</v>
      </c>
      <c r="G508" s="106" t="s">
        <v>851</v>
      </c>
      <c r="H508" s="3">
        <v>33</v>
      </c>
      <c r="I508" s="3">
        <v>0</v>
      </c>
      <c r="J508" s="3">
        <v>26.695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60">
        <v>4571.4130500000001</v>
      </c>
      <c r="R508" s="2">
        <v>5116.0588995690896</v>
      </c>
      <c r="S508" s="12">
        <v>-544.64584956908948</v>
      </c>
      <c r="T508" s="2">
        <v>5424.7653860702321</v>
      </c>
      <c r="U508" s="12">
        <v>-853.35233607023201</v>
      </c>
    </row>
    <row r="509" spans="1:21" ht="15" customHeight="1" x14ac:dyDescent="0.25">
      <c r="A509" s="3">
        <v>21</v>
      </c>
      <c r="B509" s="106" t="s">
        <v>12</v>
      </c>
      <c r="C509" s="106" t="s">
        <v>246</v>
      </c>
      <c r="D509" s="3">
        <v>2</v>
      </c>
      <c r="E509" s="106" t="s">
        <v>14</v>
      </c>
      <c r="F509" s="106" t="s">
        <v>20</v>
      </c>
      <c r="G509" s="106" t="s">
        <v>852</v>
      </c>
      <c r="H509" s="3">
        <v>34</v>
      </c>
      <c r="I509" s="3">
        <v>1</v>
      </c>
      <c r="J509" s="3">
        <v>42.9</v>
      </c>
      <c r="K509" s="3">
        <v>1</v>
      </c>
      <c r="L509" s="3">
        <v>0</v>
      </c>
      <c r="M509" s="3">
        <v>1</v>
      </c>
      <c r="N509" s="3">
        <v>0</v>
      </c>
      <c r="O509" s="3">
        <v>0</v>
      </c>
      <c r="P509" s="3">
        <v>0</v>
      </c>
      <c r="Q509" s="60">
        <v>4536.259</v>
      </c>
      <c r="R509" s="2">
        <v>10497.021484518818</v>
      </c>
      <c r="S509" s="12">
        <v>-5960.7624845188184</v>
      </c>
      <c r="T509" s="2">
        <v>11056.388556699903</v>
      </c>
      <c r="U509" s="12">
        <v>-6520.1295566999033</v>
      </c>
    </row>
    <row r="510" spans="1:21" ht="15" customHeight="1" x14ac:dyDescent="0.25">
      <c r="A510" s="3">
        <v>24</v>
      </c>
      <c r="B510" s="106" t="s">
        <v>7</v>
      </c>
      <c r="C510" s="106" t="s">
        <v>570</v>
      </c>
      <c r="D510" s="3">
        <v>0</v>
      </c>
      <c r="E510" s="106" t="s">
        <v>14</v>
      </c>
      <c r="F510" s="106" t="s">
        <v>31</v>
      </c>
      <c r="G510" s="106" t="s">
        <v>853</v>
      </c>
      <c r="H510" s="3">
        <v>19</v>
      </c>
      <c r="I510" s="3">
        <v>0</v>
      </c>
      <c r="J510" s="3">
        <v>34.700000000000003</v>
      </c>
      <c r="K510" s="3">
        <v>2</v>
      </c>
      <c r="L510" s="3">
        <v>1</v>
      </c>
      <c r="M510" s="3">
        <v>1</v>
      </c>
      <c r="N510" s="3">
        <v>0</v>
      </c>
      <c r="O510" s="3">
        <v>0</v>
      </c>
      <c r="P510" s="3">
        <v>0</v>
      </c>
      <c r="Q510" s="60">
        <v>36397.576000000001</v>
      </c>
      <c r="R510" s="2">
        <v>29090.185245908353</v>
      </c>
      <c r="S510" s="12">
        <v>7307.390754091648</v>
      </c>
      <c r="T510" s="2">
        <v>28914.107504142368</v>
      </c>
      <c r="U510" s="12">
        <v>7483.4684958576327</v>
      </c>
    </row>
    <row r="511" spans="1:21" ht="15" customHeight="1" x14ac:dyDescent="0.25">
      <c r="A511" s="3">
        <v>57</v>
      </c>
      <c r="B511" s="106" t="s">
        <v>7</v>
      </c>
      <c r="C511" s="106" t="s">
        <v>792</v>
      </c>
      <c r="D511" s="3">
        <v>0</v>
      </c>
      <c r="E511" s="106" t="s">
        <v>14</v>
      </c>
      <c r="F511" s="106" t="s">
        <v>10</v>
      </c>
      <c r="G511" s="106" t="s">
        <v>854</v>
      </c>
      <c r="H511" s="3">
        <v>30</v>
      </c>
      <c r="I511" s="3">
        <v>0</v>
      </c>
      <c r="J511" s="3">
        <v>23.655000000000001</v>
      </c>
      <c r="K511" s="3">
        <v>3</v>
      </c>
      <c r="L511" s="3">
        <v>1</v>
      </c>
      <c r="M511" s="3">
        <v>0</v>
      </c>
      <c r="N511" s="3">
        <v>0</v>
      </c>
      <c r="O511" s="3">
        <v>1</v>
      </c>
      <c r="P511" s="3">
        <v>0</v>
      </c>
      <c r="Q511" s="60">
        <v>18765.87545</v>
      </c>
      <c r="R511" s="2">
        <v>29688.42061405399</v>
      </c>
      <c r="S511" s="12">
        <v>-10922.54516405399</v>
      </c>
      <c r="T511" s="2">
        <v>28106.127225939632</v>
      </c>
      <c r="U511" s="12">
        <v>-9340.2517759396324</v>
      </c>
    </row>
    <row r="512" spans="1:21" ht="15" customHeight="1" x14ac:dyDescent="0.25">
      <c r="A512" s="3">
        <v>56</v>
      </c>
      <c r="B512" s="106" t="s">
        <v>12</v>
      </c>
      <c r="C512" s="106" t="s">
        <v>363</v>
      </c>
      <c r="D512" s="3">
        <v>1</v>
      </c>
      <c r="E512" s="106" t="s">
        <v>14</v>
      </c>
      <c r="F512" s="106" t="s">
        <v>31</v>
      </c>
      <c r="G512" s="106" t="s">
        <v>855</v>
      </c>
      <c r="H512" s="3">
        <v>18</v>
      </c>
      <c r="I512" s="3">
        <v>1</v>
      </c>
      <c r="J512" s="3">
        <v>28.31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60">
        <v>11272.331389999999</v>
      </c>
      <c r="R512" s="2">
        <v>2595.1672851888297</v>
      </c>
      <c r="S512" s="12">
        <v>8677.1641048111705</v>
      </c>
      <c r="T512" s="2">
        <v>2068.8821906428275</v>
      </c>
      <c r="U512" s="12">
        <v>9203.4491993571719</v>
      </c>
    </row>
    <row r="513" spans="1:21" ht="15" customHeight="1" x14ac:dyDescent="0.25">
      <c r="A513" s="3">
        <v>27</v>
      </c>
      <c r="B513" s="106" t="s">
        <v>12</v>
      </c>
      <c r="C513" s="106" t="s">
        <v>137</v>
      </c>
      <c r="D513" s="3">
        <v>0</v>
      </c>
      <c r="E513" s="106" t="s">
        <v>14</v>
      </c>
      <c r="F513" s="106" t="s">
        <v>15</v>
      </c>
      <c r="G513" s="106" t="s">
        <v>856</v>
      </c>
      <c r="H513" s="3">
        <v>19</v>
      </c>
      <c r="I513" s="3">
        <v>0</v>
      </c>
      <c r="J513" s="3">
        <v>20.6</v>
      </c>
      <c r="K513" s="3">
        <v>0</v>
      </c>
      <c r="L513" s="3">
        <v>0</v>
      </c>
      <c r="M513" s="3">
        <v>1</v>
      </c>
      <c r="N513" s="3">
        <v>0</v>
      </c>
      <c r="O513" s="3">
        <v>0</v>
      </c>
      <c r="P513" s="3">
        <v>0</v>
      </c>
      <c r="Q513" s="60">
        <v>1731.6769999999999</v>
      </c>
      <c r="R513" s="2">
        <v>-1681.0866223227124</v>
      </c>
      <c r="S513" s="12">
        <v>3412.7636223227123</v>
      </c>
      <c r="T513" s="2">
        <v>-227.68163151626413</v>
      </c>
      <c r="U513" s="12">
        <v>1959.358631516264</v>
      </c>
    </row>
    <row r="514" spans="1:21" ht="15" customHeight="1" x14ac:dyDescent="0.25">
      <c r="A514" s="3">
        <v>51</v>
      </c>
      <c r="B514" s="106" t="s">
        <v>12</v>
      </c>
      <c r="C514" s="106" t="s">
        <v>143</v>
      </c>
      <c r="D514" s="3">
        <v>0</v>
      </c>
      <c r="E514" s="106" t="s">
        <v>14</v>
      </c>
      <c r="F514" s="106" t="s">
        <v>31</v>
      </c>
      <c r="G514" s="106" t="s">
        <v>857</v>
      </c>
      <c r="H514" s="3">
        <v>18</v>
      </c>
      <c r="I514" s="3">
        <v>1</v>
      </c>
      <c r="J514" s="3">
        <v>53.13</v>
      </c>
      <c r="K514" s="3">
        <v>0</v>
      </c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60">
        <v>1163.4627</v>
      </c>
      <c r="R514" s="2">
        <v>9563.7564116943049</v>
      </c>
      <c r="S514" s="12">
        <v>-8400.2937116943049</v>
      </c>
      <c r="T514" s="2">
        <v>10297.090476698322</v>
      </c>
      <c r="U514" s="12">
        <v>-9133.6277766983221</v>
      </c>
    </row>
    <row r="515" spans="1:21" ht="15" customHeight="1" x14ac:dyDescent="0.25">
      <c r="A515" s="3">
        <v>19</v>
      </c>
      <c r="B515" s="106" t="s">
        <v>12</v>
      </c>
      <c r="C515" s="106" t="s">
        <v>641</v>
      </c>
      <c r="D515" s="3">
        <v>0</v>
      </c>
      <c r="E515" s="106" t="s">
        <v>14</v>
      </c>
      <c r="F515" s="106" t="s">
        <v>10</v>
      </c>
      <c r="G515" s="106" t="s">
        <v>858</v>
      </c>
      <c r="H515" s="3">
        <v>35</v>
      </c>
      <c r="I515" s="3">
        <v>1</v>
      </c>
      <c r="J515" s="3">
        <v>39.71</v>
      </c>
      <c r="K515" s="3">
        <v>4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60">
        <v>19496.71917</v>
      </c>
      <c r="R515" s="2">
        <v>12978.338069540758</v>
      </c>
      <c r="S515" s="12">
        <v>6518.3811004592426</v>
      </c>
      <c r="T515" s="2">
        <v>10258.273624668565</v>
      </c>
      <c r="U515" s="12">
        <v>9238.4455453314349</v>
      </c>
    </row>
    <row r="516" spans="1:21" ht="15" customHeight="1" x14ac:dyDescent="0.25">
      <c r="A516" s="3">
        <v>39</v>
      </c>
      <c r="B516" s="106" t="s">
        <v>12</v>
      </c>
      <c r="C516" s="106" t="s">
        <v>256</v>
      </c>
      <c r="D516" s="3">
        <v>1</v>
      </c>
      <c r="E516" s="106" t="s">
        <v>9</v>
      </c>
      <c r="F516" s="106" t="s">
        <v>10</v>
      </c>
      <c r="G516" s="106" t="s">
        <v>859</v>
      </c>
      <c r="H516" s="3">
        <v>39</v>
      </c>
      <c r="I516" s="3">
        <v>0</v>
      </c>
      <c r="J516" s="3">
        <v>26.315000000000001</v>
      </c>
      <c r="K516" s="3">
        <v>2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60">
        <v>7201.7008500000002</v>
      </c>
      <c r="R516" s="2">
        <v>7831.3539534217334</v>
      </c>
      <c r="S516" s="12">
        <v>-629.65310342173325</v>
      </c>
      <c r="T516" s="2">
        <v>6855.3017183947304</v>
      </c>
      <c r="U516" s="12">
        <v>346.39913160526976</v>
      </c>
    </row>
    <row r="517" spans="1:21" ht="15" customHeight="1" x14ac:dyDescent="0.25">
      <c r="A517" s="3">
        <v>58</v>
      </c>
      <c r="B517" s="106" t="s">
        <v>12</v>
      </c>
      <c r="C517" s="106" t="s">
        <v>860</v>
      </c>
      <c r="D517" s="3">
        <v>0</v>
      </c>
      <c r="E517" s="106" t="s">
        <v>14</v>
      </c>
      <c r="F517" s="106" t="s">
        <v>10</v>
      </c>
      <c r="G517" s="106" t="s">
        <v>861</v>
      </c>
      <c r="H517" s="3">
        <v>31</v>
      </c>
      <c r="I517" s="3">
        <v>1</v>
      </c>
      <c r="J517" s="3">
        <v>31.065000000000001</v>
      </c>
      <c r="K517" s="3">
        <v>3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  <c r="Q517" s="60">
        <v>5425.0233500000004</v>
      </c>
      <c r="R517" s="2">
        <v>7840.7533956793568</v>
      </c>
      <c r="S517" s="12">
        <v>-2415.7300456793564</v>
      </c>
      <c r="T517" s="2">
        <v>6354.6496153637108</v>
      </c>
      <c r="U517" s="12">
        <v>-929.62626536371044</v>
      </c>
    </row>
    <row r="518" spans="1:21" ht="15" customHeight="1" x14ac:dyDescent="0.25">
      <c r="A518" s="3">
        <v>20</v>
      </c>
      <c r="B518" s="106" t="s">
        <v>12</v>
      </c>
      <c r="C518" s="106" t="s">
        <v>862</v>
      </c>
      <c r="D518" s="3">
        <v>1</v>
      </c>
      <c r="E518" s="106" t="s">
        <v>14</v>
      </c>
      <c r="F518" s="106" t="s">
        <v>15</v>
      </c>
      <c r="G518" s="106" t="s">
        <v>863</v>
      </c>
      <c r="H518" s="3">
        <v>62</v>
      </c>
      <c r="I518" s="3">
        <v>1</v>
      </c>
      <c r="J518" s="3">
        <v>26.695</v>
      </c>
      <c r="K518" s="3">
        <v>0</v>
      </c>
      <c r="L518" s="3">
        <v>1</v>
      </c>
      <c r="M518" s="3">
        <v>0</v>
      </c>
      <c r="N518" s="3">
        <v>0</v>
      </c>
      <c r="O518" s="3">
        <v>0</v>
      </c>
      <c r="P518" s="3">
        <v>1</v>
      </c>
      <c r="Q518" s="60">
        <v>28101.333050000001</v>
      </c>
      <c r="R518" s="2">
        <v>37241.784619323931</v>
      </c>
      <c r="S518" s="12">
        <v>-9140.45156932393</v>
      </c>
      <c r="T518" s="2">
        <v>37415.331553642398</v>
      </c>
      <c r="U518" s="12">
        <v>-9313.9985036423968</v>
      </c>
    </row>
    <row r="519" spans="1:21" ht="15" customHeight="1" x14ac:dyDescent="0.25">
      <c r="A519" s="3">
        <v>45</v>
      </c>
      <c r="B519" s="106" t="s">
        <v>12</v>
      </c>
      <c r="C519" s="106" t="s">
        <v>292</v>
      </c>
      <c r="D519" s="3">
        <v>2</v>
      </c>
      <c r="E519" s="106" t="s">
        <v>14</v>
      </c>
      <c r="F519" s="106" t="s">
        <v>20</v>
      </c>
      <c r="G519" s="106" t="s">
        <v>864</v>
      </c>
      <c r="H519" s="3">
        <v>62</v>
      </c>
      <c r="I519" s="3">
        <v>1</v>
      </c>
      <c r="J519" s="3">
        <v>38.83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60">
        <v>12981.3457</v>
      </c>
      <c r="R519" s="2">
        <v>15885.922861455325</v>
      </c>
      <c r="S519" s="12">
        <v>-2904.577161455325</v>
      </c>
      <c r="T519" s="2">
        <v>16970.844770307129</v>
      </c>
      <c r="U519" s="12">
        <v>-3989.4990703071289</v>
      </c>
    </row>
    <row r="520" spans="1:21" ht="15" customHeight="1" x14ac:dyDescent="0.25">
      <c r="A520" s="3">
        <v>35</v>
      </c>
      <c r="B520" s="106" t="s">
        <v>7</v>
      </c>
      <c r="C520" s="106" t="s">
        <v>865</v>
      </c>
      <c r="D520" s="3">
        <v>1</v>
      </c>
      <c r="E520" s="106" t="s">
        <v>14</v>
      </c>
      <c r="F520" s="106" t="s">
        <v>10</v>
      </c>
      <c r="G520" s="106" t="s">
        <v>866</v>
      </c>
      <c r="H520" s="3">
        <v>42</v>
      </c>
      <c r="I520" s="3">
        <v>0</v>
      </c>
      <c r="J520" s="3">
        <v>40.369999999999997</v>
      </c>
      <c r="K520" s="3">
        <v>2</v>
      </c>
      <c r="L520" s="3">
        <v>1</v>
      </c>
      <c r="M520" s="3">
        <v>0</v>
      </c>
      <c r="N520" s="3">
        <v>1</v>
      </c>
      <c r="O520" s="3">
        <v>0</v>
      </c>
      <c r="P520" s="3">
        <v>0</v>
      </c>
      <c r="Q520" s="60">
        <v>43896.376300000004</v>
      </c>
      <c r="R520" s="2">
        <v>37283.560190543343</v>
      </c>
      <c r="S520" s="12">
        <v>6612.8161094566603</v>
      </c>
      <c r="T520" s="2">
        <v>36760.428730186519</v>
      </c>
      <c r="U520" s="12">
        <v>7135.9475698134847</v>
      </c>
    </row>
    <row r="521" spans="1:21" ht="15" customHeight="1" x14ac:dyDescent="0.25">
      <c r="A521" s="3">
        <v>31</v>
      </c>
      <c r="B521" s="106" t="s">
        <v>12</v>
      </c>
      <c r="C521" s="106" t="s">
        <v>221</v>
      </c>
      <c r="D521" s="3">
        <v>0</v>
      </c>
      <c r="E521" s="106" t="s">
        <v>14</v>
      </c>
      <c r="F521" s="106" t="s">
        <v>31</v>
      </c>
      <c r="G521" s="106" t="s">
        <v>867</v>
      </c>
      <c r="H521" s="3">
        <v>31</v>
      </c>
      <c r="I521" s="3">
        <v>1</v>
      </c>
      <c r="J521" s="3">
        <v>25.934999999999999</v>
      </c>
      <c r="K521" s="3">
        <v>1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60">
        <v>4239.8926499999998</v>
      </c>
      <c r="R521" s="2">
        <v>4726.6078796685333</v>
      </c>
      <c r="S521" s="12">
        <v>-486.71522966853354</v>
      </c>
      <c r="T521" s="2">
        <v>4653.9764281169464</v>
      </c>
      <c r="U521" s="12">
        <v>-414.08377811694663</v>
      </c>
    </row>
    <row r="522" spans="1:21" ht="15" customHeight="1" x14ac:dyDescent="0.25">
      <c r="A522" s="3">
        <v>50</v>
      </c>
      <c r="B522" s="106" t="s">
        <v>7</v>
      </c>
      <c r="C522" s="106" t="s">
        <v>135</v>
      </c>
      <c r="D522" s="3">
        <v>0</v>
      </c>
      <c r="E522" s="106" t="s">
        <v>14</v>
      </c>
      <c r="F522" s="106" t="s">
        <v>31</v>
      </c>
      <c r="G522" s="106" t="s">
        <v>868</v>
      </c>
      <c r="H522" s="3">
        <v>61</v>
      </c>
      <c r="I522" s="3">
        <v>1</v>
      </c>
      <c r="J522" s="3">
        <v>33.534999999999997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60">
        <v>13143.336649999999</v>
      </c>
      <c r="R522" s="2">
        <v>14925.81216248802</v>
      </c>
      <c r="S522" s="12">
        <v>-1782.4755124880212</v>
      </c>
      <c r="T522" s="2">
        <v>14956.052880937144</v>
      </c>
      <c r="U522" s="12">
        <v>-1812.7162309371452</v>
      </c>
    </row>
    <row r="523" spans="1:21" ht="15" customHeight="1" x14ac:dyDescent="0.25">
      <c r="A523" s="3">
        <v>32</v>
      </c>
      <c r="B523" s="106" t="s">
        <v>7</v>
      </c>
      <c r="C523" s="106" t="s">
        <v>869</v>
      </c>
      <c r="D523" s="3">
        <v>0</v>
      </c>
      <c r="E523" s="106" t="s">
        <v>14</v>
      </c>
      <c r="F523" s="106" t="s">
        <v>15</v>
      </c>
      <c r="G523" s="106" t="s">
        <v>870</v>
      </c>
      <c r="H523" s="3">
        <v>42</v>
      </c>
      <c r="I523" s="3">
        <v>0</v>
      </c>
      <c r="J523" s="3">
        <v>32.869999999999997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</v>
      </c>
      <c r="Q523" s="60">
        <v>7050.0213000000003</v>
      </c>
      <c r="R523" s="2">
        <v>10024.228652142465</v>
      </c>
      <c r="S523" s="12">
        <v>-2974.2073521424645</v>
      </c>
      <c r="T523" s="2">
        <v>9806.6401863073515</v>
      </c>
      <c r="U523" s="12">
        <v>-2756.6188863073512</v>
      </c>
    </row>
    <row r="524" spans="1:21" ht="15" customHeight="1" x14ac:dyDescent="0.25">
      <c r="A524" s="3">
        <v>51</v>
      </c>
      <c r="B524" s="106" t="s">
        <v>7</v>
      </c>
      <c r="C524" s="106" t="s">
        <v>252</v>
      </c>
      <c r="D524" s="3">
        <v>0</v>
      </c>
      <c r="E524" s="106" t="s">
        <v>14</v>
      </c>
      <c r="F524" s="106" t="s">
        <v>31</v>
      </c>
      <c r="G524" s="106" t="s">
        <v>871</v>
      </c>
      <c r="H524" s="3">
        <v>51</v>
      </c>
      <c r="I524" s="3">
        <v>1</v>
      </c>
      <c r="J524" s="3">
        <v>30.03</v>
      </c>
      <c r="K524" s="3">
        <v>1</v>
      </c>
      <c r="L524" s="3">
        <v>0</v>
      </c>
      <c r="M524" s="3">
        <v>0</v>
      </c>
      <c r="N524" s="3">
        <v>1</v>
      </c>
      <c r="O524" s="3">
        <v>0</v>
      </c>
      <c r="P524" s="3">
        <v>0</v>
      </c>
      <c r="Q524" s="60">
        <v>9377.9046999999991</v>
      </c>
      <c r="R524" s="2">
        <v>10570.655358138461</v>
      </c>
      <c r="S524" s="12">
        <v>-1192.7506581384623</v>
      </c>
      <c r="T524" s="2">
        <v>11199.905087318437</v>
      </c>
      <c r="U524" s="12">
        <v>-1822.0003873184378</v>
      </c>
    </row>
    <row r="525" spans="1:21" ht="15" customHeight="1" x14ac:dyDescent="0.25">
      <c r="A525" s="3">
        <v>38</v>
      </c>
      <c r="B525" s="106" t="s">
        <v>7</v>
      </c>
      <c r="C525" s="106" t="s">
        <v>294</v>
      </c>
      <c r="D525" s="3">
        <v>0</v>
      </c>
      <c r="E525" s="106" t="s">
        <v>14</v>
      </c>
      <c r="F525" s="106" t="s">
        <v>15</v>
      </c>
      <c r="G525" s="106" t="s">
        <v>872</v>
      </c>
      <c r="H525" s="3">
        <v>23</v>
      </c>
      <c r="I525" s="3">
        <v>0</v>
      </c>
      <c r="J525" s="3">
        <v>24.225000000000001</v>
      </c>
      <c r="K525" s="3">
        <v>2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60">
        <v>22395.74424</v>
      </c>
      <c r="R525" s="2">
        <v>3341.9901131182951</v>
      </c>
      <c r="S525" s="12">
        <v>19053.754126881704</v>
      </c>
      <c r="T525" s="2">
        <v>2011.7358670714839</v>
      </c>
      <c r="U525" s="12">
        <v>20384.008372928518</v>
      </c>
    </row>
    <row r="526" spans="1:21" ht="15" customHeight="1" x14ac:dyDescent="0.25">
      <c r="A526" s="3">
        <v>42</v>
      </c>
      <c r="B526" s="106" t="s">
        <v>12</v>
      </c>
      <c r="C526" s="106" t="s">
        <v>873</v>
      </c>
      <c r="D526" s="3">
        <v>1</v>
      </c>
      <c r="E526" s="106" t="s">
        <v>9</v>
      </c>
      <c r="F526" s="106" t="s">
        <v>15</v>
      </c>
      <c r="G526" s="106" t="s">
        <v>874</v>
      </c>
      <c r="H526" s="3">
        <v>52</v>
      </c>
      <c r="I526" s="3">
        <v>1</v>
      </c>
      <c r="J526" s="3">
        <v>38.6</v>
      </c>
      <c r="K526" s="3">
        <v>2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60">
        <v>10325.206</v>
      </c>
      <c r="R526" s="2">
        <v>14280.918621875975</v>
      </c>
      <c r="S526" s="12">
        <v>-3955.7126218759749</v>
      </c>
      <c r="T526" s="2">
        <v>14300.409391548685</v>
      </c>
      <c r="U526" s="12">
        <v>-3975.2033915486845</v>
      </c>
    </row>
    <row r="527" spans="1:21" ht="15" customHeight="1" x14ac:dyDescent="0.25">
      <c r="A527" s="3">
        <v>18</v>
      </c>
      <c r="B527" s="106" t="s">
        <v>7</v>
      </c>
      <c r="C527" s="106" t="s">
        <v>418</v>
      </c>
      <c r="D527" s="3">
        <v>0</v>
      </c>
      <c r="E527" s="106" t="s">
        <v>14</v>
      </c>
      <c r="F527" s="106" t="s">
        <v>15</v>
      </c>
      <c r="G527" s="106" t="s">
        <v>875</v>
      </c>
      <c r="H527" s="3">
        <v>57</v>
      </c>
      <c r="I527" s="3">
        <v>0</v>
      </c>
      <c r="J527" s="3">
        <v>25.74</v>
      </c>
      <c r="K527" s="3">
        <v>2</v>
      </c>
      <c r="L527" s="3">
        <v>0</v>
      </c>
      <c r="M527" s="3">
        <v>0</v>
      </c>
      <c r="N527" s="3">
        <v>1</v>
      </c>
      <c r="O527" s="3">
        <v>0</v>
      </c>
      <c r="P527" s="3">
        <v>0</v>
      </c>
      <c r="Q527" s="60">
        <v>12629.1656</v>
      </c>
      <c r="R527" s="2">
        <v>11503.668194017184</v>
      </c>
      <c r="S527" s="12">
        <v>1125.4974059828164</v>
      </c>
      <c r="T527" s="2">
        <v>11334.216826634191</v>
      </c>
      <c r="U527" s="12">
        <v>1294.9487733658098</v>
      </c>
    </row>
    <row r="528" spans="1:21" ht="15" customHeight="1" x14ac:dyDescent="0.25">
      <c r="A528" s="3">
        <v>19</v>
      </c>
      <c r="B528" s="106" t="s">
        <v>7</v>
      </c>
      <c r="C528" s="106" t="s">
        <v>372</v>
      </c>
      <c r="D528" s="3">
        <v>2</v>
      </c>
      <c r="E528" s="106" t="s">
        <v>14</v>
      </c>
      <c r="F528" s="106" t="s">
        <v>20</v>
      </c>
      <c r="G528" s="106" t="s">
        <v>876</v>
      </c>
      <c r="H528" s="3">
        <v>23</v>
      </c>
      <c r="I528" s="3">
        <v>0</v>
      </c>
      <c r="J528" s="3">
        <v>33.4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0</v>
      </c>
      <c r="Q528" s="60">
        <v>10795.937330000001</v>
      </c>
      <c r="R528" s="2">
        <v>3887.9235833547318</v>
      </c>
      <c r="S528" s="12">
        <v>6908.0137466452688</v>
      </c>
      <c r="T528" s="2">
        <v>5053.3882048861151</v>
      </c>
      <c r="U528" s="12">
        <v>5742.5491251138856</v>
      </c>
    </row>
    <row r="529" spans="1:21" ht="15" customHeight="1" x14ac:dyDescent="0.25">
      <c r="A529" s="3">
        <v>51</v>
      </c>
      <c r="B529" s="106" t="s">
        <v>7</v>
      </c>
      <c r="C529" s="106" t="s">
        <v>877</v>
      </c>
      <c r="D529" s="3">
        <v>1</v>
      </c>
      <c r="E529" s="106" t="s">
        <v>14</v>
      </c>
      <c r="F529" s="106" t="s">
        <v>10</v>
      </c>
      <c r="G529" s="106" t="s">
        <v>878</v>
      </c>
      <c r="H529" s="3">
        <v>52</v>
      </c>
      <c r="I529" s="3">
        <v>0</v>
      </c>
      <c r="J529" s="3">
        <v>44.7</v>
      </c>
      <c r="K529" s="3">
        <v>3</v>
      </c>
      <c r="L529" s="3">
        <v>0</v>
      </c>
      <c r="M529" s="3">
        <v>1</v>
      </c>
      <c r="N529" s="3">
        <v>0</v>
      </c>
      <c r="O529" s="3">
        <v>0</v>
      </c>
      <c r="P529" s="3">
        <v>0</v>
      </c>
      <c r="Q529" s="60">
        <v>11411.684999999999</v>
      </c>
      <c r="R529" s="2">
        <v>17341.294463858281</v>
      </c>
      <c r="S529" s="12">
        <v>-5929.6094638582817</v>
      </c>
      <c r="T529" s="2">
        <v>16322.652362738794</v>
      </c>
      <c r="U529" s="12">
        <v>-4910.9673627387947</v>
      </c>
    </row>
    <row r="530" spans="1:21" ht="15" customHeight="1" x14ac:dyDescent="0.25">
      <c r="A530" s="3">
        <v>46</v>
      </c>
      <c r="B530" s="106" t="s">
        <v>12</v>
      </c>
      <c r="C530" s="106" t="s">
        <v>879</v>
      </c>
      <c r="D530" s="3">
        <v>1</v>
      </c>
      <c r="E530" s="106" t="s">
        <v>14</v>
      </c>
      <c r="F530" s="106" t="s">
        <v>31</v>
      </c>
      <c r="G530" s="106" t="s">
        <v>880</v>
      </c>
      <c r="H530" s="3">
        <v>50</v>
      </c>
      <c r="I530" s="3">
        <v>1</v>
      </c>
      <c r="J530" s="3">
        <v>30.97</v>
      </c>
      <c r="K530" s="3">
        <v>3</v>
      </c>
      <c r="L530" s="3">
        <v>0</v>
      </c>
      <c r="M530" s="3">
        <v>0</v>
      </c>
      <c r="N530" s="3">
        <v>0</v>
      </c>
      <c r="O530" s="3">
        <v>1</v>
      </c>
      <c r="P530" s="3">
        <v>0</v>
      </c>
      <c r="Q530" s="60">
        <v>10600.5483</v>
      </c>
      <c r="R530" s="2">
        <v>12724.336429295765</v>
      </c>
      <c r="S530" s="12">
        <v>-2123.7881292957645</v>
      </c>
      <c r="T530" s="2">
        <v>11252.110726697685</v>
      </c>
      <c r="U530" s="12">
        <v>-651.56242669768471</v>
      </c>
    </row>
    <row r="531" spans="1:21" ht="15" customHeight="1" x14ac:dyDescent="0.25">
      <c r="A531" s="3">
        <v>18</v>
      </c>
      <c r="B531" s="106" t="s">
        <v>12</v>
      </c>
      <c r="C531" s="106" t="s">
        <v>210</v>
      </c>
      <c r="D531" s="3">
        <v>0</v>
      </c>
      <c r="E531" s="106" t="s">
        <v>14</v>
      </c>
      <c r="F531" s="106" t="s">
        <v>31</v>
      </c>
      <c r="G531" s="106" t="s">
        <v>881</v>
      </c>
      <c r="H531" s="3">
        <v>18</v>
      </c>
      <c r="I531" s="3">
        <v>0</v>
      </c>
      <c r="J531" s="3">
        <v>31.92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60">
        <v>2205.9807999999998</v>
      </c>
      <c r="R531" s="2">
        <v>3476.494561163563</v>
      </c>
      <c r="S531" s="12">
        <v>-1270.5137611635632</v>
      </c>
      <c r="T531" s="2">
        <v>3265.6522112979583</v>
      </c>
      <c r="U531" s="12">
        <v>-1059.6714112979585</v>
      </c>
    </row>
    <row r="532" spans="1:21" ht="15" customHeight="1" x14ac:dyDescent="0.25">
      <c r="A532" s="3">
        <v>57</v>
      </c>
      <c r="B532" s="106" t="s">
        <v>12</v>
      </c>
      <c r="C532" s="106" t="s">
        <v>43</v>
      </c>
      <c r="D532" s="3">
        <v>1</v>
      </c>
      <c r="E532" s="106" t="s">
        <v>9</v>
      </c>
      <c r="F532" s="106" t="s">
        <v>15</v>
      </c>
      <c r="G532" s="106" t="s">
        <v>882</v>
      </c>
      <c r="H532" s="3">
        <v>18</v>
      </c>
      <c r="I532" s="3">
        <v>0</v>
      </c>
      <c r="J532" s="3">
        <v>36.85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60">
        <v>1629.8335</v>
      </c>
      <c r="R532" s="2">
        <v>4048.51931979454</v>
      </c>
      <c r="S532" s="12">
        <v>-2418.6858197945403</v>
      </c>
      <c r="T532" s="2">
        <v>4900.0223503089819</v>
      </c>
      <c r="U532" s="12">
        <v>-3270.1888503089822</v>
      </c>
    </row>
    <row r="533" spans="1:21" ht="15" customHeight="1" x14ac:dyDescent="0.25">
      <c r="A533" s="3">
        <v>62</v>
      </c>
      <c r="B533" s="106" t="s">
        <v>7</v>
      </c>
      <c r="C533" s="106" t="s">
        <v>745</v>
      </c>
      <c r="D533" s="3">
        <v>0</v>
      </c>
      <c r="E533" s="106" t="s">
        <v>14</v>
      </c>
      <c r="F533" s="106" t="s">
        <v>31</v>
      </c>
      <c r="G533" s="106" t="s">
        <v>883</v>
      </c>
      <c r="H533" s="3">
        <v>21</v>
      </c>
      <c r="I533" s="3">
        <v>0</v>
      </c>
      <c r="J533" s="3">
        <v>25.8</v>
      </c>
      <c r="K533" s="3">
        <v>0</v>
      </c>
      <c r="L533" s="3">
        <v>0</v>
      </c>
      <c r="M533" s="3">
        <v>1</v>
      </c>
      <c r="N533" s="3">
        <v>0</v>
      </c>
      <c r="O533" s="3">
        <v>0</v>
      </c>
      <c r="P533" s="3">
        <v>0</v>
      </c>
      <c r="Q533" s="60">
        <v>2007.9449999999999</v>
      </c>
      <c r="R533" s="2">
        <v>678.37441233271397</v>
      </c>
      <c r="S533" s="12">
        <v>1329.570587667286</v>
      </c>
      <c r="T533" s="2">
        <v>2015.034997270478</v>
      </c>
      <c r="U533" s="12">
        <v>-7.0899972704780794</v>
      </c>
    </row>
    <row r="534" spans="1:21" ht="15" customHeight="1" thickBot="1" x14ac:dyDescent="0.3">
      <c r="A534" s="3">
        <v>59</v>
      </c>
      <c r="B534" s="106" t="s">
        <v>12</v>
      </c>
      <c r="C534" s="106" t="s">
        <v>228</v>
      </c>
      <c r="D534" s="3">
        <v>2</v>
      </c>
      <c r="E534" s="106" t="s">
        <v>14</v>
      </c>
      <c r="F534" s="106" t="s">
        <v>15</v>
      </c>
      <c r="G534" s="106" t="s">
        <v>884</v>
      </c>
      <c r="H534" s="5">
        <v>61</v>
      </c>
      <c r="I534" s="5">
        <v>0</v>
      </c>
      <c r="J534" s="5">
        <v>29.07</v>
      </c>
      <c r="K534" s="5">
        <v>0</v>
      </c>
      <c r="L534" s="5">
        <v>1</v>
      </c>
      <c r="M534" s="5">
        <v>0</v>
      </c>
      <c r="N534" s="5">
        <v>0</v>
      </c>
      <c r="O534" s="5">
        <v>1</v>
      </c>
      <c r="P534" s="5">
        <v>0</v>
      </c>
      <c r="Q534" s="61">
        <v>29141.3603</v>
      </c>
      <c r="R534" s="4">
        <v>37683.661575788065</v>
      </c>
      <c r="S534" s="13">
        <v>-8542.3012757880642</v>
      </c>
      <c r="T534" s="4">
        <v>37943.261564113091</v>
      </c>
      <c r="U534" s="13">
        <v>-8801.9012641130903</v>
      </c>
    </row>
    <row r="535" spans="1:21" ht="15" customHeight="1" x14ac:dyDescent="0.25">
      <c r="A535" s="3">
        <v>37</v>
      </c>
      <c r="B535" s="106" t="s">
        <v>12</v>
      </c>
      <c r="C535" s="106" t="s">
        <v>150</v>
      </c>
      <c r="D535" s="3">
        <v>0</v>
      </c>
      <c r="E535" s="106" t="s">
        <v>14</v>
      </c>
      <c r="F535" s="106" t="s">
        <v>15</v>
      </c>
      <c r="G535" s="106" t="s">
        <v>885</v>
      </c>
    </row>
    <row r="536" spans="1:21" ht="15" customHeight="1" x14ac:dyDescent="0.25">
      <c r="A536" s="3">
        <v>64</v>
      </c>
      <c r="B536" s="106" t="s">
        <v>12</v>
      </c>
      <c r="C536" s="106" t="s">
        <v>886</v>
      </c>
      <c r="D536" s="3">
        <v>0</v>
      </c>
      <c r="E536" s="106" t="s">
        <v>14</v>
      </c>
      <c r="F536" s="106" t="s">
        <v>15</v>
      </c>
      <c r="G536" s="106" t="s">
        <v>887</v>
      </c>
    </row>
    <row r="537" spans="1:21" ht="15" customHeight="1" x14ac:dyDescent="0.25">
      <c r="A537" s="3">
        <v>38</v>
      </c>
      <c r="B537" s="106" t="s">
        <v>12</v>
      </c>
      <c r="C537" s="106" t="s">
        <v>63</v>
      </c>
      <c r="D537" s="3">
        <v>1</v>
      </c>
      <c r="E537" s="106" t="s">
        <v>14</v>
      </c>
      <c r="F537" s="106" t="s">
        <v>31</v>
      </c>
      <c r="G537" s="106" t="s">
        <v>888</v>
      </c>
    </row>
    <row r="538" spans="1:21" ht="15" customHeight="1" x14ac:dyDescent="0.25">
      <c r="A538" s="3">
        <v>33</v>
      </c>
      <c r="B538" s="106" t="s">
        <v>7</v>
      </c>
      <c r="C538" s="106" t="s">
        <v>889</v>
      </c>
      <c r="D538" s="3">
        <v>3</v>
      </c>
      <c r="E538" s="106" t="s">
        <v>14</v>
      </c>
      <c r="F538" s="106" t="s">
        <v>10</v>
      </c>
      <c r="G538" s="106" t="s">
        <v>890</v>
      </c>
    </row>
    <row r="539" spans="1:21" ht="15" customHeight="1" x14ac:dyDescent="0.25">
      <c r="A539" s="3">
        <v>46</v>
      </c>
      <c r="B539" s="106" t="s">
        <v>7</v>
      </c>
      <c r="C539" s="106" t="s">
        <v>487</v>
      </c>
      <c r="D539" s="3">
        <v>2</v>
      </c>
      <c r="E539" s="106" t="s">
        <v>14</v>
      </c>
      <c r="F539" s="106" t="s">
        <v>10</v>
      </c>
      <c r="G539" s="106" t="s">
        <v>891</v>
      </c>
    </row>
    <row r="540" spans="1:21" ht="15" customHeight="1" x14ac:dyDescent="0.25">
      <c r="A540" s="3">
        <v>46</v>
      </c>
      <c r="B540" s="106" t="s">
        <v>7</v>
      </c>
      <c r="C540" s="106" t="s">
        <v>273</v>
      </c>
      <c r="D540" s="3">
        <v>1</v>
      </c>
      <c r="E540" s="106" t="s">
        <v>14</v>
      </c>
      <c r="F540" s="106" t="s">
        <v>15</v>
      </c>
      <c r="G540" s="106" t="s">
        <v>892</v>
      </c>
    </row>
    <row r="541" spans="1:21" ht="15" customHeight="1" x14ac:dyDescent="0.25">
      <c r="A541" s="3">
        <v>53</v>
      </c>
      <c r="B541" s="106" t="s">
        <v>12</v>
      </c>
      <c r="C541" s="106" t="s">
        <v>250</v>
      </c>
      <c r="D541" s="3">
        <v>0</v>
      </c>
      <c r="E541" s="106" t="s">
        <v>14</v>
      </c>
      <c r="F541" s="106" t="s">
        <v>15</v>
      </c>
      <c r="G541" s="106" t="s">
        <v>893</v>
      </c>
    </row>
    <row r="542" spans="1:21" ht="15" customHeight="1" x14ac:dyDescent="0.25">
      <c r="A542" s="3">
        <v>34</v>
      </c>
      <c r="B542" s="106" t="s">
        <v>7</v>
      </c>
      <c r="C542" s="106" t="s">
        <v>548</v>
      </c>
      <c r="D542" s="3">
        <v>3</v>
      </c>
      <c r="E542" s="106" t="s">
        <v>14</v>
      </c>
      <c r="F542" s="106" t="s">
        <v>10</v>
      </c>
      <c r="G542" s="106" t="s">
        <v>894</v>
      </c>
    </row>
    <row r="543" spans="1:21" ht="15" customHeight="1" x14ac:dyDescent="0.25">
      <c r="A543" s="3">
        <v>20</v>
      </c>
      <c r="B543" s="106" t="s">
        <v>7</v>
      </c>
      <c r="C543" s="106" t="s">
        <v>504</v>
      </c>
      <c r="D543" s="3">
        <v>2</v>
      </c>
      <c r="E543" s="106" t="s">
        <v>14</v>
      </c>
      <c r="F543" s="106" t="s">
        <v>15</v>
      </c>
      <c r="G543" s="106" t="s">
        <v>895</v>
      </c>
    </row>
    <row r="544" spans="1:21" ht="15" customHeight="1" x14ac:dyDescent="0.25">
      <c r="A544" s="3">
        <v>63</v>
      </c>
      <c r="B544" s="106" t="s">
        <v>7</v>
      </c>
      <c r="C544" s="106" t="s">
        <v>73</v>
      </c>
      <c r="D544" s="3">
        <v>0</v>
      </c>
      <c r="E544" s="106" t="s">
        <v>14</v>
      </c>
      <c r="F544" s="106" t="s">
        <v>15</v>
      </c>
      <c r="G544" s="106" t="s">
        <v>896</v>
      </c>
    </row>
    <row r="545" spans="1:7" x14ac:dyDescent="0.25">
      <c r="A545" s="3">
        <v>54</v>
      </c>
      <c r="B545" s="106" t="s">
        <v>7</v>
      </c>
      <c r="C545" s="106" t="s">
        <v>897</v>
      </c>
      <c r="D545" s="3">
        <v>0</v>
      </c>
      <c r="E545" s="106" t="s">
        <v>9</v>
      </c>
      <c r="F545" s="106" t="s">
        <v>15</v>
      </c>
      <c r="G545" s="106" t="s">
        <v>898</v>
      </c>
    </row>
    <row r="546" spans="1:7" ht="15" customHeight="1" x14ac:dyDescent="0.25">
      <c r="A546" s="3">
        <v>54</v>
      </c>
      <c r="B546" s="106" t="s">
        <v>12</v>
      </c>
      <c r="C546" s="106" t="s">
        <v>671</v>
      </c>
      <c r="D546" s="3">
        <v>0</v>
      </c>
      <c r="E546" s="106" t="s">
        <v>14</v>
      </c>
      <c r="F546" s="106" t="s">
        <v>20</v>
      </c>
      <c r="G546" s="106" t="s">
        <v>899</v>
      </c>
    </row>
    <row r="547" spans="1:7" x14ac:dyDescent="0.25">
      <c r="A547" s="3">
        <v>49</v>
      </c>
      <c r="B547" s="106" t="s">
        <v>12</v>
      </c>
      <c r="C547" s="106" t="s">
        <v>33</v>
      </c>
      <c r="D547" s="3">
        <v>2</v>
      </c>
      <c r="E547" s="106" t="s">
        <v>9</v>
      </c>
      <c r="F547" s="106" t="s">
        <v>20</v>
      </c>
      <c r="G547" s="106" t="s">
        <v>900</v>
      </c>
    </row>
    <row r="548" spans="1:7" ht="15" customHeight="1" x14ac:dyDescent="0.25">
      <c r="A548" s="3">
        <v>28</v>
      </c>
      <c r="B548" s="106" t="s">
        <v>12</v>
      </c>
      <c r="C548" s="106" t="s">
        <v>901</v>
      </c>
      <c r="D548" s="3">
        <v>0</v>
      </c>
      <c r="E548" s="106" t="s">
        <v>14</v>
      </c>
      <c r="F548" s="106" t="s">
        <v>31</v>
      </c>
      <c r="G548" s="106" t="s">
        <v>902</v>
      </c>
    </row>
    <row r="549" spans="1:7" ht="15" customHeight="1" x14ac:dyDescent="0.25">
      <c r="A549" s="3">
        <v>54</v>
      </c>
      <c r="B549" s="106" t="s">
        <v>7</v>
      </c>
      <c r="C549" s="106" t="s">
        <v>903</v>
      </c>
      <c r="D549" s="3">
        <v>2</v>
      </c>
      <c r="E549" s="106" t="s">
        <v>14</v>
      </c>
      <c r="F549" s="106" t="s">
        <v>10</v>
      </c>
      <c r="G549" s="106" t="s">
        <v>904</v>
      </c>
    </row>
    <row r="550" spans="1:7" ht="15" customHeight="1" x14ac:dyDescent="0.25">
      <c r="A550" s="3">
        <v>25</v>
      </c>
      <c r="B550" s="106" t="s">
        <v>7</v>
      </c>
      <c r="C550" s="106" t="s">
        <v>235</v>
      </c>
      <c r="D550" s="3">
        <v>0</v>
      </c>
      <c r="E550" s="106" t="s">
        <v>14</v>
      </c>
      <c r="F550" s="106" t="s">
        <v>31</v>
      </c>
      <c r="G550" s="106" t="s">
        <v>905</v>
      </c>
    </row>
    <row r="551" spans="1:7" x14ac:dyDescent="0.25">
      <c r="A551" s="3">
        <v>43</v>
      </c>
      <c r="B551" s="106" t="s">
        <v>7</v>
      </c>
      <c r="C551" s="106" t="s">
        <v>906</v>
      </c>
      <c r="D551" s="3">
        <v>0</v>
      </c>
      <c r="E551" s="106" t="s">
        <v>9</v>
      </c>
      <c r="F551" s="106" t="s">
        <v>15</v>
      </c>
      <c r="G551" s="106" t="s">
        <v>907</v>
      </c>
    </row>
    <row r="552" spans="1:7" ht="15" customHeight="1" x14ac:dyDescent="0.25">
      <c r="A552" s="3">
        <v>63</v>
      </c>
      <c r="B552" s="106" t="s">
        <v>12</v>
      </c>
      <c r="C552" s="106" t="s">
        <v>101</v>
      </c>
      <c r="D552" s="3">
        <v>0</v>
      </c>
      <c r="E552" s="106" t="s">
        <v>14</v>
      </c>
      <c r="F552" s="106" t="s">
        <v>10</v>
      </c>
      <c r="G552" s="106" t="s">
        <v>908</v>
      </c>
    </row>
    <row r="553" spans="1:7" ht="15" customHeight="1" x14ac:dyDescent="0.25">
      <c r="A553" s="3">
        <v>32</v>
      </c>
      <c r="B553" s="106" t="s">
        <v>7</v>
      </c>
      <c r="C553" s="106" t="s">
        <v>848</v>
      </c>
      <c r="D553" s="3">
        <v>0</v>
      </c>
      <c r="E553" s="106" t="s">
        <v>14</v>
      </c>
      <c r="F553" s="106" t="s">
        <v>15</v>
      </c>
      <c r="G553" s="106" t="s">
        <v>909</v>
      </c>
    </row>
    <row r="554" spans="1:7" ht="15" customHeight="1" x14ac:dyDescent="0.25">
      <c r="A554" s="3">
        <v>62</v>
      </c>
      <c r="B554" s="106" t="s">
        <v>12</v>
      </c>
      <c r="C554" s="106" t="s">
        <v>910</v>
      </c>
      <c r="D554" s="3">
        <v>0</v>
      </c>
      <c r="E554" s="106" t="s">
        <v>14</v>
      </c>
      <c r="F554" s="106" t="s">
        <v>10</v>
      </c>
      <c r="G554" s="106" t="s">
        <v>911</v>
      </c>
    </row>
    <row r="555" spans="1:7" ht="15" customHeight="1" x14ac:dyDescent="0.25">
      <c r="A555" s="3">
        <v>52</v>
      </c>
      <c r="B555" s="106" t="s">
        <v>7</v>
      </c>
      <c r="C555" s="106" t="s">
        <v>745</v>
      </c>
      <c r="D555" s="3">
        <v>2</v>
      </c>
      <c r="E555" s="106" t="s">
        <v>14</v>
      </c>
      <c r="F555" s="106" t="s">
        <v>20</v>
      </c>
      <c r="G555" s="106" t="s">
        <v>912</v>
      </c>
    </row>
    <row r="556" spans="1:7" ht="15" customHeight="1" x14ac:dyDescent="0.25">
      <c r="A556" s="3">
        <v>25</v>
      </c>
      <c r="B556" s="106" t="s">
        <v>7</v>
      </c>
      <c r="C556" s="106" t="s">
        <v>812</v>
      </c>
      <c r="D556" s="3">
        <v>0</v>
      </c>
      <c r="E556" s="106" t="s">
        <v>14</v>
      </c>
      <c r="F556" s="106" t="s">
        <v>31</v>
      </c>
      <c r="G556" s="106" t="s">
        <v>913</v>
      </c>
    </row>
    <row r="557" spans="1:7" ht="15" customHeight="1" x14ac:dyDescent="0.25">
      <c r="A557" s="3">
        <v>28</v>
      </c>
      <c r="B557" s="106" t="s">
        <v>12</v>
      </c>
      <c r="C557" s="106" t="s">
        <v>914</v>
      </c>
      <c r="D557" s="3">
        <v>2</v>
      </c>
      <c r="E557" s="106" t="s">
        <v>14</v>
      </c>
      <c r="F557" s="106" t="s">
        <v>10</v>
      </c>
      <c r="G557" s="106" t="s">
        <v>915</v>
      </c>
    </row>
    <row r="558" spans="1:7" ht="15" customHeight="1" x14ac:dyDescent="0.25">
      <c r="A558" s="3">
        <v>46</v>
      </c>
      <c r="B558" s="106" t="s">
        <v>12</v>
      </c>
      <c r="C558" s="106" t="s">
        <v>26</v>
      </c>
      <c r="D558" s="3">
        <v>1</v>
      </c>
      <c r="E558" s="106" t="s">
        <v>14</v>
      </c>
      <c r="F558" s="106" t="s">
        <v>31</v>
      </c>
      <c r="G558" s="106" t="s">
        <v>916</v>
      </c>
    </row>
    <row r="559" spans="1:7" ht="15" customHeight="1" x14ac:dyDescent="0.25">
      <c r="A559" s="3">
        <v>34</v>
      </c>
      <c r="B559" s="106" t="s">
        <v>12</v>
      </c>
      <c r="C559" s="106" t="s">
        <v>461</v>
      </c>
      <c r="D559" s="3">
        <v>0</v>
      </c>
      <c r="E559" s="106" t="s">
        <v>14</v>
      </c>
      <c r="F559" s="106" t="s">
        <v>15</v>
      </c>
      <c r="G559" s="106" t="s">
        <v>917</v>
      </c>
    </row>
    <row r="560" spans="1:7" x14ac:dyDescent="0.25">
      <c r="A560" s="3">
        <v>35</v>
      </c>
      <c r="B560" s="106" t="s">
        <v>7</v>
      </c>
      <c r="C560" s="106" t="s">
        <v>577</v>
      </c>
      <c r="D560" s="3">
        <v>3</v>
      </c>
      <c r="E560" s="106" t="s">
        <v>9</v>
      </c>
      <c r="F560" s="106" t="s">
        <v>20</v>
      </c>
      <c r="G560" s="106" t="s">
        <v>918</v>
      </c>
    </row>
    <row r="561" spans="1:7" ht="15" customHeight="1" x14ac:dyDescent="0.25">
      <c r="A561" s="3">
        <v>19</v>
      </c>
      <c r="B561" s="106" t="s">
        <v>12</v>
      </c>
      <c r="C561" s="106" t="s">
        <v>168</v>
      </c>
      <c r="D561" s="3">
        <v>0</v>
      </c>
      <c r="E561" s="106" t="s">
        <v>14</v>
      </c>
      <c r="F561" s="106" t="s">
        <v>20</v>
      </c>
      <c r="G561" s="106" t="s">
        <v>919</v>
      </c>
    </row>
    <row r="562" spans="1:7" ht="15" customHeight="1" x14ac:dyDescent="0.25">
      <c r="A562" s="3">
        <v>46</v>
      </c>
      <c r="B562" s="106" t="s">
        <v>7</v>
      </c>
      <c r="C562" s="106" t="s">
        <v>204</v>
      </c>
      <c r="D562" s="3">
        <v>2</v>
      </c>
      <c r="E562" s="106" t="s">
        <v>14</v>
      </c>
      <c r="F562" s="106" t="s">
        <v>20</v>
      </c>
      <c r="G562" s="106" t="s">
        <v>920</v>
      </c>
    </row>
    <row r="563" spans="1:7" ht="15" customHeight="1" x14ac:dyDescent="0.25">
      <c r="A563" s="3">
        <v>54</v>
      </c>
      <c r="B563" s="106" t="s">
        <v>7</v>
      </c>
      <c r="C563" s="106" t="s">
        <v>752</v>
      </c>
      <c r="D563" s="3">
        <v>0</v>
      </c>
      <c r="E563" s="106" t="s">
        <v>14</v>
      </c>
      <c r="F563" s="106" t="s">
        <v>31</v>
      </c>
      <c r="G563" s="106" t="s">
        <v>921</v>
      </c>
    </row>
    <row r="564" spans="1:7" ht="15" customHeight="1" x14ac:dyDescent="0.25">
      <c r="A564" s="3">
        <v>27</v>
      </c>
      <c r="B564" s="106" t="s">
        <v>12</v>
      </c>
      <c r="C564" s="106" t="s">
        <v>628</v>
      </c>
      <c r="D564" s="3">
        <v>0</v>
      </c>
      <c r="E564" s="106" t="s">
        <v>14</v>
      </c>
      <c r="F564" s="106" t="s">
        <v>10</v>
      </c>
      <c r="G564" s="106" t="s">
        <v>922</v>
      </c>
    </row>
    <row r="565" spans="1:7" ht="15" customHeight="1" x14ac:dyDescent="0.25">
      <c r="A565" s="3">
        <v>50</v>
      </c>
      <c r="B565" s="106" t="s">
        <v>12</v>
      </c>
      <c r="C565" s="106" t="s">
        <v>923</v>
      </c>
      <c r="D565" s="3">
        <v>1</v>
      </c>
      <c r="E565" s="106" t="s">
        <v>14</v>
      </c>
      <c r="F565" s="106" t="s">
        <v>15</v>
      </c>
      <c r="G565" s="106" t="s">
        <v>924</v>
      </c>
    </row>
    <row r="566" spans="1:7" ht="15" customHeight="1" x14ac:dyDescent="0.25">
      <c r="A566" s="3">
        <v>18</v>
      </c>
      <c r="B566" s="106" t="s">
        <v>7</v>
      </c>
      <c r="C566" s="106" t="s">
        <v>925</v>
      </c>
      <c r="D566" s="3">
        <v>2</v>
      </c>
      <c r="E566" s="106" t="s">
        <v>14</v>
      </c>
      <c r="F566" s="106" t="s">
        <v>15</v>
      </c>
      <c r="G566" s="106" t="s">
        <v>926</v>
      </c>
    </row>
    <row r="567" spans="1:7" ht="15" customHeight="1" x14ac:dyDescent="0.25">
      <c r="A567" s="3">
        <v>19</v>
      </c>
      <c r="B567" s="106" t="s">
        <v>7</v>
      </c>
      <c r="C567" s="106" t="s">
        <v>292</v>
      </c>
      <c r="D567" s="3">
        <v>0</v>
      </c>
      <c r="E567" s="106" t="s">
        <v>14</v>
      </c>
      <c r="F567" s="106" t="s">
        <v>20</v>
      </c>
      <c r="G567" s="106" t="s">
        <v>927</v>
      </c>
    </row>
    <row r="568" spans="1:7" ht="15" customHeight="1" x14ac:dyDescent="0.25">
      <c r="A568" s="3">
        <v>38</v>
      </c>
      <c r="B568" s="106" t="s">
        <v>7</v>
      </c>
      <c r="C568" s="106" t="s">
        <v>510</v>
      </c>
      <c r="D568" s="3">
        <v>1</v>
      </c>
      <c r="E568" s="106" t="s">
        <v>14</v>
      </c>
      <c r="F568" s="106" t="s">
        <v>20</v>
      </c>
      <c r="G568" s="106" t="s">
        <v>928</v>
      </c>
    </row>
    <row r="569" spans="1:7" ht="15" customHeight="1" x14ac:dyDescent="0.25">
      <c r="A569" s="3">
        <v>41</v>
      </c>
      <c r="B569" s="106" t="s">
        <v>12</v>
      </c>
      <c r="C569" s="106" t="s">
        <v>372</v>
      </c>
      <c r="D569" s="3">
        <v>2</v>
      </c>
      <c r="E569" s="106" t="s">
        <v>14</v>
      </c>
      <c r="F569" s="106" t="s">
        <v>20</v>
      </c>
      <c r="G569" s="106" t="s">
        <v>929</v>
      </c>
    </row>
    <row r="570" spans="1:7" ht="15" customHeight="1" x14ac:dyDescent="0.25">
      <c r="A570" s="3">
        <v>49</v>
      </c>
      <c r="B570" s="106" t="s">
        <v>7</v>
      </c>
      <c r="C570" s="106" t="s">
        <v>278</v>
      </c>
      <c r="D570" s="3">
        <v>5</v>
      </c>
      <c r="E570" s="106" t="s">
        <v>14</v>
      </c>
      <c r="F570" s="106" t="s">
        <v>10</v>
      </c>
      <c r="G570" s="106" t="s">
        <v>930</v>
      </c>
    </row>
    <row r="571" spans="1:7" x14ac:dyDescent="0.25">
      <c r="A571" s="3">
        <v>48</v>
      </c>
      <c r="B571" s="106" t="s">
        <v>12</v>
      </c>
      <c r="C571" s="106" t="s">
        <v>510</v>
      </c>
      <c r="D571" s="3">
        <v>2</v>
      </c>
      <c r="E571" s="106" t="s">
        <v>9</v>
      </c>
      <c r="F571" s="106" t="s">
        <v>20</v>
      </c>
      <c r="G571" s="106" t="s">
        <v>931</v>
      </c>
    </row>
    <row r="572" spans="1:7" ht="15" customHeight="1" x14ac:dyDescent="0.25">
      <c r="A572" s="3">
        <v>31</v>
      </c>
      <c r="B572" s="106" t="s">
        <v>7</v>
      </c>
      <c r="C572" s="106" t="s">
        <v>932</v>
      </c>
      <c r="D572" s="3">
        <v>0</v>
      </c>
      <c r="E572" s="106" t="s">
        <v>14</v>
      </c>
      <c r="F572" s="106" t="s">
        <v>10</v>
      </c>
      <c r="G572" s="106" t="s">
        <v>933</v>
      </c>
    </row>
    <row r="573" spans="1:7" ht="15" customHeight="1" x14ac:dyDescent="0.25">
      <c r="A573" s="3">
        <v>18</v>
      </c>
      <c r="B573" s="106" t="s">
        <v>7</v>
      </c>
      <c r="C573" s="106" t="s">
        <v>934</v>
      </c>
      <c r="D573" s="3">
        <v>1</v>
      </c>
      <c r="E573" s="106" t="s">
        <v>14</v>
      </c>
      <c r="F573" s="106" t="s">
        <v>15</v>
      </c>
      <c r="G573" s="106" t="s">
        <v>935</v>
      </c>
    </row>
    <row r="574" spans="1:7" ht="15" customHeight="1" x14ac:dyDescent="0.25">
      <c r="A574" s="3">
        <v>30</v>
      </c>
      <c r="B574" s="106" t="s">
        <v>7</v>
      </c>
      <c r="C574" s="106" t="s">
        <v>936</v>
      </c>
      <c r="D574" s="3">
        <v>2</v>
      </c>
      <c r="E574" s="106" t="s">
        <v>14</v>
      </c>
      <c r="F574" s="106" t="s">
        <v>15</v>
      </c>
      <c r="G574" s="106" t="s">
        <v>937</v>
      </c>
    </row>
    <row r="575" spans="1:7" ht="15" customHeight="1" x14ac:dyDescent="0.25">
      <c r="A575" s="3">
        <v>62</v>
      </c>
      <c r="B575" s="106" t="s">
        <v>7</v>
      </c>
      <c r="C575" s="106" t="s">
        <v>938</v>
      </c>
      <c r="D575" s="3">
        <v>1</v>
      </c>
      <c r="E575" s="106" t="s">
        <v>14</v>
      </c>
      <c r="F575" s="106" t="s">
        <v>31</v>
      </c>
      <c r="G575" s="106" t="s">
        <v>939</v>
      </c>
    </row>
    <row r="576" spans="1:7" ht="15" customHeight="1" x14ac:dyDescent="0.25">
      <c r="A576" s="3">
        <v>57</v>
      </c>
      <c r="B576" s="106" t="s">
        <v>7</v>
      </c>
      <c r="C576" s="106" t="s">
        <v>940</v>
      </c>
      <c r="D576" s="3">
        <v>2</v>
      </c>
      <c r="E576" s="106" t="s">
        <v>14</v>
      </c>
      <c r="F576" s="106" t="s">
        <v>31</v>
      </c>
      <c r="G576" s="106" t="s">
        <v>941</v>
      </c>
    </row>
    <row r="577" spans="1:7" ht="15" customHeight="1" x14ac:dyDescent="0.25">
      <c r="A577" s="3">
        <v>58</v>
      </c>
      <c r="B577" s="106" t="s">
        <v>7</v>
      </c>
      <c r="C577" s="106" t="s">
        <v>240</v>
      </c>
      <c r="D577" s="3">
        <v>0</v>
      </c>
      <c r="E577" s="106" t="s">
        <v>14</v>
      </c>
      <c r="F577" s="106" t="s">
        <v>20</v>
      </c>
      <c r="G577" s="106" t="s">
        <v>942</v>
      </c>
    </row>
    <row r="578" spans="1:7" ht="15" customHeight="1" x14ac:dyDescent="0.25">
      <c r="A578" s="3">
        <v>22</v>
      </c>
      <c r="B578" s="106" t="s">
        <v>12</v>
      </c>
      <c r="C578" s="106" t="s">
        <v>475</v>
      </c>
      <c r="D578" s="3">
        <v>0</v>
      </c>
      <c r="E578" s="106" t="s">
        <v>14</v>
      </c>
      <c r="F578" s="106" t="s">
        <v>15</v>
      </c>
      <c r="G578" s="106" t="s">
        <v>943</v>
      </c>
    </row>
    <row r="579" spans="1:7" x14ac:dyDescent="0.25">
      <c r="A579" s="3">
        <v>31</v>
      </c>
      <c r="B579" s="106" t="s">
        <v>7</v>
      </c>
      <c r="C579" s="106" t="s">
        <v>786</v>
      </c>
      <c r="D579" s="3">
        <v>1</v>
      </c>
      <c r="E579" s="106" t="s">
        <v>9</v>
      </c>
      <c r="F579" s="106" t="s">
        <v>31</v>
      </c>
      <c r="G579" s="106" t="s">
        <v>944</v>
      </c>
    </row>
    <row r="580" spans="1:7" ht="15" customHeight="1" x14ac:dyDescent="0.25">
      <c r="A580" s="3">
        <v>52</v>
      </c>
      <c r="B580" s="106" t="s">
        <v>12</v>
      </c>
      <c r="C580" s="106" t="s">
        <v>487</v>
      </c>
      <c r="D580" s="3">
        <v>1</v>
      </c>
      <c r="E580" s="106" t="s">
        <v>14</v>
      </c>
      <c r="F580" s="106" t="s">
        <v>10</v>
      </c>
      <c r="G580" s="106" t="s">
        <v>945</v>
      </c>
    </row>
    <row r="581" spans="1:7" ht="15" customHeight="1" x14ac:dyDescent="0.25">
      <c r="A581" s="3">
        <v>25</v>
      </c>
      <c r="B581" s="106" t="s">
        <v>7</v>
      </c>
      <c r="C581" s="106" t="s">
        <v>946</v>
      </c>
      <c r="D581" s="3">
        <v>0</v>
      </c>
      <c r="E581" s="106" t="s">
        <v>14</v>
      </c>
      <c r="F581" s="106" t="s">
        <v>31</v>
      </c>
      <c r="G581" s="106" t="s">
        <v>947</v>
      </c>
    </row>
    <row r="582" spans="1:7" ht="15" customHeight="1" x14ac:dyDescent="0.25">
      <c r="A582" s="3">
        <v>59</v>
      </c>
      <c r="B582" s="106" t="s">
        <v>12</v>
      </c>
      <c r="C582" s="106" t="s">
        <v>210</v>
      </c>
      <c r="D582" s="3">
        <v>1</v>
      </c>
      <c r="E582" s="106" t="s">
        <v>14</v>
      </c>
      <c r="F582" s="106" t="s">
        <v>31</v>
      </c>
      <c r="G582" s="106" t="s">
        <v>948</v>
      </c>
    </row>
    <row r="583" spans="1:7" ht="15" customHeight="1" x14ac:dyDescent="0.25">
      <c r="A583" s="3">
        <v>19</v>
      </c>
      <c r="B583" s="106" t="s">
        <v>12</v>
      </c>
      <c r="C583" s="106" t="s">
        <v>372</v>
      </c>
      <c r="D583" s="3">
        <v>0</v>
      </c>
      <c r="E583" s="106" t="s">
        <v>14</v>
      </c>
      <c r="F583" s="106" t="s">
        <v>20</v>
      </c>
      <c r="G583" s="106" t="s">
        <v>373</v>
      </c>
    </row>
    <row r="584" spans="1:7" ht="15" customHeight="1" x14ac:dyDescent="0.25">
      <c r="A584" s="3">
        <v>39</v>
      </c>
      <c r="B584" s="106" t="s">
        <v>12</v>
      </c>
      <c r="C584" s="106" t="s">
        <v>949</v>
      </c>
      <c r="D584" s="3">
        <v>2</v>
      </c>
      <c r="E584" s="106" t="s">
        <v>14</v>
      </c>
      <c r="F584" s="106" t="s">
        <v>15</v>
      </c>
      <c r="G584" s="106" t="s">
        <v>950</v>
      </c>
    </row>
    <row r="585" spans="1:7" ht="15" customHeight="1" x14ac:dyDescent="0.25">
      <c r="A585" s="3">
        <v>32</v>
      </c>
      <c r="B585" s="106" t="s">
        <v>7</v>
      </c>
      <c r="C585" s="106" t="s">
        <v>951</v>
      </c>
      <c r="D585" s="3">
        <v>1</v>
      </c>
      <c r="E585" s="106" t="s">
        <v>14</v>
      </c>
      <c r="F585" s="106" t="s">
        <v>15</v>
      </c>
      <c r="G585" s="106" t="s">
        <v>952</v>
      </c>
    </row>
    <row r="586" spans="1:7" ht="15" customHeight="1" x14ac:dyDescent="0.25">
      <c r="A586" s="3">
        <v>19</v>
      </c>
      <c r="B586" s="106" t="s">
        <v>12</v>
      </c>
      <c r="C586" s="106" t="s">
        <v>953</v>
      </c>
      <c r="D586" s="3">
        <v>0</v>
      </c>
      <c r="E586" s="106" t="s">
        <v>14</v>
      </c>
      <c r="F586" s="106" t="s">
        <v>10</v>
      </c>
      <c r="G586" s="106" t="s">
        <v>954</v>
      </c>
    </row>
    <row r="587" spans="1:7" ht="15" customHeight="1" x14ac:dyDescent="0.25">
      <c r="A587" s="3">
        <v>33</v>
      </c>
      <c r="B587" s="106" t="s">
        <v>7</v>
      </c>
      <c r="C587" s="106" t="s">
        <v>955</v>
      </c>
      <c r="D587" s="3">
        <v>1</v>
      </c>
      <c r="E587" s="106" t="s">
        <v>14</v>
      </c>
      <c r="F587" s="106" t="s">
        <v>15</v>
      </c>
      <c r="G587" s="106" t="s">
        <v>956</v>
      </c>
    </row>
    <row r="588" spans="1:7" ht="15" customHeight="1" x14ac:dyDescent="0.25">
      <c r="A588" s="3">
        <v>21</v>
      </c>
      <c r="B588" s="106" t="s">
        <v>12</v>
      </c>
      <c r="C588" s="106" t="s">
        <v>707</v>
      </c>
      <c r="D588" s="3">
        <v>3</v>
      </c>
      <c r="E588" s="106" t="s">
        <v>14</v>
      </c>
      <c r="F588" s="106" t="s">
        <v>31</v>
      </c>
      <c r="G588" s="106" t="s">
        <v>957</v>
      </c>
    </row>
    <row r="589" spans="1:7" x14ac:dyDescent="0.25">
      <c r="A589" s="3">
        <v>34</v>
      </c>
      <c r="B589" s="106" t="s">
        <v>7</v>
      </c>
      <c r="C589" s="106" t="s">
        <v>671</v>
      </c>
      <c r="D589" s="3">
        <v>1</v>
      </c>
      <c r="E589" s="106" t="s">
        <v>9</v>
      </c>
      <c r="F589" s="106" t="s">
        <v>20</v>
      </c>
      <c r="G589" s="106" t="s">
        <v>958</v>
      </c>
    </row>
    <row r="590" spans="1:7" ht="15" customHeight="1" x14ac:dyDescent="0.25">
      <c r="A590" s="3">
        <v>61</v>
      </c>
      <c r="B590" s="106" t="s">
        <v>7</v>
      </c>
      <c r="C590" s="106" t="s">
        <v>959</v>
      </c>
      <c r="D590" s="3">
        <v>0</v>
      </c>
      <c r="E590" s="106" t="s">
        <v>14</v>
      </c>
      <c r="F590" s="106" t="s">
        <v>31</v>
      </c>
      <c r="G590" s="106" t="s">
        <v>960</v>
      </c>
    </row>
    <row r="591" spans="1:7" ht="15" customHeight="1" x14ac:dyDescent="0.25">
      <c r="A591" s="3">
        <v>38</v>
      </c>
      <c r="B591" s="106" t="s">
        <v>7</v>
      </c>
      <c r="C591" s="106" t="s">
        <v>354</v>
      </c>
      <c r="D591" s="3">
        <v>1</v>
      </c>
      <c r="E591" s="106" t="s">
        <v>14</v>
      </c>
      <c r="F591" s="106" t="s">
        <v>15</v>
      </c>
      <c r="G591" s="106" t="s">
        <v>961</v>
      </c>
    </row>
    <row r="592" spans="1:7" ht="15" customHeight="1" x14ac:dyDescent="0.25">
      <c r="A592" s="3">
        <v>58</v>
      </c>
      <c r="B592" s="106" t="s">
        <v>7</v>
      </c>
      <c r="C592" s="106" t="s">
        <v>962</v>
      </c>
      <c r="D592" s="3">
        <v>0</v>
      </c>
      <c r="E592" s="106" t="s">
        <v>14</v>
      </c>
      <c r="F592" s="106" t="s">
        <v>10</v>
      </c>
      <c r="G592" s="106" t="s">
        <v>963</v>
      </c>
    </row>
    <row r="593" spans="1:7" ht="15" customHeight="1" x14ac:dyDescent="0.25">
      <c r="A593" s="3">
        <v>47</v>
      </c>
      <c r="B593" s="106" t="s">
        <v>12</v>
      </c>
      <c r="C593" s="106" t="s">
        <v>964</v>
      </c>
      <c r="D593" s="3">
        <v>1</v>
      </c>
      <c r="E593" s="106" t="s">
        <v>14</v>
      </c>
      <c r="F593" s="106" t="s">
        <v>20</v>
      </c>
      <c r="G593" s="106" t="s">
        <v>965</v>
      </c>
    </row>
    <row r="594" spans="1:7" ht="15" customHeight="1" x14ac:dyDescent="0.25">
      <c r="A594" s="3">
        <v>20</v>
      </c>
      <c r="B594" s="106" t="s">
        <v>12</v>
      </c>
      <c r="C594" s="106" t="s">
        <v>966</v>
      </c>
      <c r="D594" s="3">
        <v>2</v>
      </c>
      <c r="E594" s="106" t="s">
        <v>14</v>
      </c>
      <c r="F594" s="106" t="s">
        <v>15</v>
      </c>
      <c r="G594" s="106" t="s">
        <v>967</v>
      </c>
    </row>
    <row r="595" spans="1:7" x14ac:dyDescent="0.25">
      <c r="A595" s="3">
        <v>21</v>
      </c>
      <c r="B595" s="106" t="s">
        <v>7</v>
      </c>
      <c r="C595" s="106" t="s">
        <v>968</v>
      </c>
      <c r="D595" s="3">
        <v>1</v>
      </c>
      <c r="E595" s="106" t="s">
        <v>9</v>
      </c>
      <c r="F595" s="106" t="s">
        <v>31</v>
      </c>
      <c r="G595" s="106" t="s">
        <v>969</v>
      </c>
    </row>
    <row r="596" spans="1:7" ht="15" customHeight="1" x14ac:dyDescent="0.25">
      <c r="A596" s="3">
        <v>41</v>
      </c>
      <c r="B596" s="106" t="s">
        <v>12</v>
      </c>
      <c r="C596" s="106" t="s">
        <v>970</v>
      </c>
      <c r="D596" s="3">
        <v>0</v>
      </c>
      <c r="E596" s="106" t="s">
        <v>14</v>
      </c>
      <c r="F596" s="106" t="s">
        <v>15</v>
      </c>
      <c r="G596" s="106" t="s">
        <v>971</v>
      </c>
    </row>
    <row r="597" spans="1:7" ht="15" customHeight="1" x14ac:dyDescent="0.25">
      <c r="A597" s="3">
        <v>46</v>
      </c>
      <c r="B597" s="106" t="s">
        <v>7</v>
      </c>
      <c r="C597" s="106" t="s">
        <v>972</v>
      </c>
      <c r="D597" s="3">
        <v>1</v>
      </c>
      <c r="E597" s="106" t="s">
        <v>14</v>
      </c>
      <c r="F597" s="106" t="s">
        <v>31</v>
      </c>
      <c r="G597" s="106" t="s">
        <v>973</v>
      </c>
    </row>
    <row r="598" spans="1:7" ht="15" customHeight="1" x14ac:dyDescent="0.25">
      <c r="A598" s="3">
        <v>42</v>
      </c>
      <c r="B598" s="106" t="s">
        <v>7</v>
      </c>
      <c r="C598" s="106" t="s">
        <v>974</v>
      </c>
      <c r="D598" s="3">
        <v>2</v>
      </c>
      <c r="E598" s="106" t="s">
        <v>14</v>
      </c>
      <c r="F598" s="106" t="s">
        <v>15</v>
      </c>
      <c r="G598" s="106" t="s">
        <v>975</v>
      </c>
    </row>
    <row r="599" spans="1:7" ht="15" customHeight="1" x14ac:dyDescent="0.25">
      <c r="A599" s="3">
        <v>34</v>
      </c>
      <c r="B599" s="106" t="s">
        <v>7</v>
      </c>
      <c r="C599" s="106" t="s">
        <v>412</v>
      </c>
      <c r="D599" s="3">
        <v>1</v>
      </c>
      <c r="E599" s="106" t="s">
        <v>14</v>
      </c>
      <c r="F599" s="106" t="s">
        <v>31</v>
      </c>
      <c r="G599" s="106" t="s">
        <v>976</v>
      </c>
    </row>
    <row r="600" spans="1:7" ht="15" customHeight="1" x14ac:dyDescent="0.25">
      <c r="A600" s="3">
        <v>43</v>
      </c>
      <c r="B600" s="106" t="s">
        <v>12</v>
      </c>
      <c r="C600" s="106" t="s">
        <v>977</v>
      </c>
      <c r="D600" s="3">
        <v>2</v>
      </c>
      <c r="E600" s="106" t="s">
        <v>14</v>
      </c>
      <c r="F600" s="106" t="s">
        <v>10</v>
      </c>
      <c r="G600" s="106" t="s">
        <v>978</v>
      </c>
    </row>
    <row r="601" spans="1:7" ht="15" customHeight="1" x14ac:dyDescent="0.25">
      <c r="A601" s="3">
        <v>52</v>
      </c>
      <c r="B601" s="106" t="s">
        <v>7</v>
      </c>
      <c r="C601" s="106" t="s">
        <v>979</v>
      </c>
      <c r="D601" s="3">
        <v>2</v>
      </c>
      <c r="E601" s="106" t="s">
        <v>14</v>
      </c>
      <c r="F601" s="106" t="s">
        <v>20</v>
      </c>
      <c r="G601" s="106" t="s">
        <v>980</v>
      </c>
    </row>
    <row r="602" spans="1:7" ht="15" customHeight="1" x14ac:dyDescent="0.25">
      <c r="A602" s="3">
        <v>18</v>
      </c>
      <c r="B602" s="106" t="s">
        <v>7</v>
      </c>
      <c r="C602" s="106" t="s">
        <v>720</v>
      </c>
      <c r="D602" s="3">
        <v>0</v>
      </c>
      <c r="E602" s="106" t="s">
        <v>14</v>
      </c>
      <c r="F602" s="106" t="s">
        <v>15</v>
      </c>
      <c r="G602" s="106" t="s">
        <v>981</v>
      </c>
    </row>
    <row r="603" spans="1:7" ht="15" customHeight="1" x14ac:dyDescent="0.25">
      <c r="A603" s="3">
        <v>51</v>
      </c>
      <c r="B603" s="106" t="s">
        <v>12</v>
      </c>
      <c r="C603" s="106" t="s">
        <v>424</v>
      </c>
      <c r="D603" s="3">
        <v>0</v>
      </c>
      <c r="E603" s="106" t="s">
        <v>14</v>
      </c>
      <c r="F603" s="106" t="s">
        <v>20</v>
      </c>
      <c r="G603" s="106" t="s">
        <v>982</v>
      </c>
    </row>
    <row r="604" spans="1:7" ht="15" customHeight="1" x14ac:dyDescent="0.25">
      <c r="A604" s="3">
        <v>56</v>
      </c>
      <c r="B604" s="106" t="s">
        <v>7</v>
      </c>
      <c r="C604" s="106" t="s">
        <v>285</v>
      </c>
      <c r="D604" s="3">
        <v>0</v>
      </c>
      <c r="E604" s="106" t="s">
        <v>14</v>
      </c>
      <c r="F604" s="106" t="s">
        <v>10</v>
      </c>
      <c r="G604" s="106" t="s">
        <v>983</v>
      </c>
    </row>
    <row r="605" spans="1:7" ht="15" customHeight="1" x14ac:dyDescent="0.25">
      <c r="A605" s="3">
        <v>64</v>
      </c>
      <c r="B605" s="106" t="s">
        <v>7</v>
      </c>
      <c r="C605" s="106" t="s">
        <v>667</v>
      </c>
      <c r="D605" s="3">
        <v>3</v>
      </c>
      <c r="E605" s="106" t="s">
        <v>14</v>
      </c>
      <c r="F605" s="106" t="s">
        <v>15</v>
      </c>
      <c r="G605" s="106" t="s">
        <v>984</v>
      </c>
    </row>
    <row r="606" spans="1:7" x14ac:dyDescent="0.25">
      <c r="A606" s="3">
        <v>19</v>
      </c>
      <c r="B606" s="106" t="s">
        <v>7</v>
      </c>
      <c r="C606" s="106" t="s">
        <v>81</v>
      </c>
      <c r="D606" s="3">
        <v>0</v>
      </c>
      <c r="E606" s="106" t="s">
        <v>9</v>
      </c>
      <c r="F606" s="106" t="s">
        <v>20</v>
      </c>
      <c r="G606" s="106" t="s">
        <v>985</v>
      </c>
    </row>
    <row r="607" spans="1:7" ht="15" customHeight="1" x14ac:dyDescent="0.25">
      <c r="A607" s="3">
        <v>51</v>
      </c>
      <c r="B607" s="106" t="s">
        <v>7</v>
      </c>
      <c r="C607" s="106" t="s">
        <v>59</v>
      </c>
      <c r="D607" s="3">
        <v>0</v>
      </c>
      <c r="E607" s="106" t="s">
        <v>14</v>
      </c>
      <c r="F607" s="106" t="s">
        <v>15</v>
      </c>
      <c r="G607" s="106" t="s">
        <v>986</v>
      </c>
    </row>
    <row r="608" spans="1:7" ht="15" customHeight="1" x14ac:dyDescent="0.25">
      <c r="A608" s="3">
        <v>27</v>
      </c>
      <c r="B608" s="106" t="s">
        <v>7</v>
      </c>
      <c r="C608" s="106" t="s">
        <v>276</v>
      </c>
      <c r="D608" s="3">
        <v>0</v>
      </c>
      <c r="E608" s="106" t="s">
        <v>14</v>
      </c>
      <c r="F608" s="106" t="s">
        <v>31</v>
      </c>
      <c r="G608" s="106" t="s">
        <v>987</v>
      </c>
    </row>
    <row r="609" spans="1:7" x14ac:dyDescent="0.25">
      <c r="A609" s="3">
        <v>59</v>
      </c>
      <c r="B609" s="106" t="s">
        <v>7</v>
      </c>
      <c r="C609" s="106" t="s">
        <v>988</v>
      </c>
      <c r="D609" s="3">
        <v>0</v>
      </c>
      <c r="E609" s="106" t="s">
        <v>9</v>
      </c>
      <c r="F609" s="106" t="s">
        <v>20</v>
      </c>
      <c r="G609" s="106" t="s">
        <v>989</v>
      </c>
    </row>
    <row r="610" spans="1:7" ht="15" customHeight="1" x14ac:dyDescent="0.25">
      <c r="A610" s="3">
        <v>28</v>
      </c>
      <c r="B610" s="106" t="s">
        <v>12</v>
      </c>
      <c r="C610" s="106" t="s">
        <v>190</v>
      </c>
      <c r="D610" s="3">
        <v>2</v>
      </c>
      <c r="E610" s="106" t="s">
        <v>14</v>
      </c>
      <c r="F610" s="106" t="s">
        <v>31</v>
      </c>
      <c r="G610" s="106" t="s">
        <v>990</v>
      </c>
    </row>
    <row r="611" spans="1:7" x14ac:dyDescent="0.25">
      <c r="A611" s="3">
        <v>30</v>
      </c>
      <c r="B611" s="106" t="s">
        <v>12</v>
      </c>
      <c r="C611" s="106" t="s">
        <v>991</v>
      </c>
      <c r="D611" s="3">
        <v>2</v>
      </c>
      <c r="E611" s="106" t="s">
        <v>9</v>
      </c>
      <c r="F611" s="106" t="s">
        <v>10</v>
      </c>
      <c r="G611" s="106" t="s">
        <v>992</v>
      </c>
    </row>
    <row r="612" spans="1:7" ht="15" customHeight="1" x14ac:dyDescent="0.25">
      <c r="A612" s="3">
        <v>47</v>
      </c>
      <c r="B612" s="106" t="s">
        <v>7</v>
      </c>
      <c r="C612" s="106" t="s">
        <v>490</v>
      </c>
      <c r="D612" s="3">
        <v>1</v>
      </c>
      <c r="E612" s="106" t="s">
        <v>14</v>
      </c>
      <c r="F612" s="106" t="s">
        <v>15</v>
      </c>
      <c r="G612" s="106" t="s">
        <v>993</v>
      </c>
    </row>
    <row r="613" spans="1:7" ht="15" customHeight="1" x14ac:dyDescent="0.25">
      <c r="A613" s="3">
        <v>38</v>
      </c>
      <c r="B613" s="106" t="s">
        <v>7</v>
      </c>
      <c r="C613" s="106" t="s">
        <v>181</v>
      </c>
      <c r="D613" s="3">
        <v>2</v>
      </c>
      <c r="E613" s="106" t="s">
        <v>14</v>
      </c>
      <c r="F613" s="106" t="s">
        <v>10</v>
      </c>
      <c r="G613" s="106" t="s">
        <v>994</v>
      </c>
    </row>
    <row r="614" spans="1:7" ht="15" customHeight="1" x14ac:dyDescent="0.25">
      <c r="A614" s="3">
        <v>18</v>
      </c>
      <c r="B614" s="106" t="s">
        <v>7</v>
      </c>
      <c r="C614" s="106" t="s">
        <v>327</v>
      </c>
      <c r="D614" s="3">
        <v>0</v>
      </c>
      <c r="E614" s="106" t="s">
        <v>14</v>
      </c>
      <c r="F614" s="106" t="s">
        <v>31</v>
      </c>
      <c r="G614" s="106" t="s">
        <v>995</v>
      </c>
    </row>
    <row r="615" spans="1:7" ht="15" customHeight="1" x14ac:dyDescent="0.25">
      <c r="A615" s="3">
        <v>34</v>
      </c>
      <c r="B615" s="106" t="s">
        <v>7</v>
      </c>
      <c r="C615" s="106" t="s">
        <v>996</v>
      </c>
      <c r="D615" s="3">
        <v>3</v>
      </c>
      <c r="E615" s="106" t="s">
        <v>14</v>
      </c>
      <c r="F615" s="106" t="s">
        <v>31</v>
      </c>
      <c r="G615" s="106" t="s">
        <v>997</v>
      </c>
    </row>
    <row r="616" spans="1:7" ht="15" customHeight="1" x14ac:dyDescent="0.25">
      <c r="A616" s="3">
        <v>20</v>
      </c>
      <c r="B616" s="106" t="s">
        <v>7</v>
      </c>
      <c r="C616" s="106" t="s">
        <v>17</v>
      </c>
      <c r="D616" s="3">
        <v>0</v>
      </c>
      <c r="E616" s="106" t="s">
        <v>14</v>
      </c>
      <c r="F616" s="106" t="s">
        <v>15</v>
      </c>
      <c r="G616" s="106" t="s">
        <v>998</v>
      </c>
    </row>
    <row r="617" spans="1:7" x14ac:dyDescent="0.25">
      <c r="A617" s="3">
        <v>47</v>
      </c>
      <c r="B617" s="106" t="s">
        <v>7</v>
      </c>
      <c r="C617" s="106" t="s">
        <v>97</v>
      </c>
      <c r="D617" s="3">
        <v>1</v>
      </c>
      <c r="E617" s="106" t="s">
        <v>9</v>
      </c>
      <c r="F617" s="106" t="s">
        <v>15</v>
      </c>
      <c r="G617" s="106" t="s">
        <v>999</v>
      </c>
    </row>
    <row r="618" spans="1:7" ht="15" customHeight="1" x14ac:dyDescent="0.25">
      <c r="A618" s="3">
        <v>56</v>
      </c>
      <c r="B618" s="106" t="s">
        <v>7</v>
      </c>
      <c r="C618" s="106" t="s">
        <v>235</v>
      </c>
      <c r="D618" s="3">
        <v>0</v>
      </c>
      <c r="E618" s="106" t="s">
        <v>14</v>
      </c>
      <c r="F618" s="106" t="s">
        <v>31</v>
      </c>
      <c r="G618" s="106" t="s">
        <v>1000</v>
      </c>
    </row>
    <row r="619" spans="1:7" x14ac:dyDescent="0.25">
      <c r="A619" s="3">
        <v>49</v>
      </c>
      <c r="B619" s="106" t="s">
        <v>12</v>
      </c>
      <c r="C619" s="106" t="s">
        <v>614</v>
      </c>
      <c r="D619" s="3">
        <v>2</v>
      </c>
      <c r="E619" s="106" t="s">
        <v>9</v>
      </c>
      <c r="F619" s="106" t="s">
        <v>10</v>
      </c>
      <c r="G619" s="106" t="s">
        <v>1001</v>
      </c>
    </row>
    <row r="620" spans="1:7" x14ac:dyDescent="0.25">
      <c r="A620" s="3">
        <v>19</v>
      </c>
      <c r="B620" s="106" t="s">
        <v>7</v>
      </c>
      <c r="C620" s="106" t="s">
        <v>743</v>
      </c>
      <c r="D620" s="3">
        <v>0</v>
      </c>
      <c r="E620" s="106" t="s">
        <v>9</v>
      </c>
      <c r="F620" s="106" t="s">
        <v>15</v>
      </c>
      <c r="G620" s="106" t="s">
        <v>1002</v>
      </c>
    </row>
    <row r="621" spans="1:7" ht="15" customHeight="1" x14ac:dyDescent="0.25">
      <c r="A621" s="3">
        <v>55</v>
      </c>
      <c r="B621" s="106" t="s">
        <v>7</v>
      </c>
      <c r="C621" s="106" t="s">
        <v>244</v>
      </c>
      <c r="D621" s="3">
        <v>0</v>
      </c>
      <c r="E621" s="106" t="s">
        <v>14</v>
      </c>
      <c r="F621" s="106" t="s">
        <v>10</v>
      </c>
      <c r="G621" s="106" t="s">
        <v>1003</v>
      </c>
    </row>
    <row r="622" spans="1:7" ht="15" customHeight="1" x14ac:dyDescent="0.25">
      <c r="A622" s="3">
        <v>30</v>
      </c>
      <c r="B622" s="106" t="s">
        <v>12</v>
      </c>
      <c r="C622" s="106" t="s">
        <v>563</v>
      </c>
      <c r="D622" s="3">
        <v>1</v>
      </c>
      <c r="E622" s="106" t="s">
        <v>14</v>
      </c>
      <c r="F622" s="106" t="s">
        <v>10</v>
      </c>
      <c r="G622" s="106" t="s">
        <v>1004</v>
      </c>
    </row>
    <row r="623" spans="1:7" x14ac:dyDescent="0.25">
      <c r="A623" s="3">
        <v>37</v>
      </c>
      <c r="B623" s="106" t="s">
        <v>12</v>
      </c>
      <c r="C623" s="106" t="s">
        <v>59</v>
      </c>
      <c r="D623" s="3">
        <v>4</v>
      </c>
      <c r="E623" s="106" t="s">
        <v>9</v>
      </c>
      <c r="F623" s="106" t="s">
        <v>10</v>
      </c>
      <c r="G623" s="106" t="s">
        <v>1005</v>
      </c>
    </row>
    <row r="624" spans="1:7" ht="15" customHeight="1" x14ac:dyDescent="0.25">
      <c r="A624" s="3">
        <v>49</v>
      </c>
      <c r="B624" s="106" t="s">
        <v>7</v>
      </c>
      <c r="C624" s="106" t="s">
        <v>1006</v>
      </c>
      <c r="D624" s="3">
        <v>1</v>
      </c>
      <c r="E624" s="106" t="s">
        <v>14</v>
      </c>
      <c r="F624" s="106" t="s">
        <v>10</v>
      </c>
      <c r="G624" s="106" t="s">
        <v>1007</v>
      </c>
    </row>
    <row r="625" spans="1:7" x14ac:dyDescent="0.25">
      <c r="A625" s="3">
        <v>18</v>
      </c>
      <c r="B625" s="106" t="s">
        <v>12</v>
      </c>
      <c r="C625" s="106" t="s">
        <v>1008</v>
      </c>
      <c r="D625" s="3">
        <v>0</v>
      </c>
      <c r="E625" s="106" t="s">
        <v>9</v>
      </c>
      <c r="F625" s="106" t="s">
        <v>31</v>
      </c>
      <c r="G625" s="106" t="s">
        <v>1009</v>
      </c>
    </row>
    <row r="626" spans="1:7" ht="15" customHeight="1" x14ac:dyDescent="0.25">
      <c r="A626" s="3">
        <v>59</v>
      </c>
      <c r="B626" s="106" t="s">
        <v>12</v>
      </c>
      <c r="C626" s="106" t="s">
        <v>254</v>
      </c>
      <c r="D626" s="3">
        <v>0</v>
      </c>
      <c r="E626" s="106" t="s">
        <v>14</v>
      </c>
      <c r="F626" s="106" t="s">
        <v>20</v>
      </c>
      <c r="G626" s="106" t="s">
        <v>1010</v>
      </c>
    </row>
    <row r="627" spans="1:7" ht="15" customHeight="1" x14ac:dyDescent="0.25">
      <c r="A627" s="3">
        <v>29</v>
      </c>
      <c r="B627" s="106" t="s">
        <v>7</v>
      </c>
      <c r="C627" s="106" t="s">
        <v>843</v>
      </c>
      <c r="D627" s="3">
        <v>0</v>
      </c>
      <c r="E627" s="106" t="s">
        <v>14</v>
      </c>
      <c r="F627" s="106" t="s">
        <v>20</v>
      </c>
      <c r="G627" s="106" t="s">
        <v>1011</v>
      </c>
    </row>
    <row r="628" spans="1:7" ht="15" customHeight="1" x14ac:dyDescent="0.25">
      <c r="A628" s="3">
        <v>36</v>
      </c>
      <c r="B628" s="106" t="s">
        <v>12</v>
      </c>
      <c r="C628" s="106" t="s">
        <v>22</v>
      </c>
      <c r="D628" s="3">
        <v>3</v>
      </c>
      <c r="E628" s="106" t="s">
        <v>14</v>
      </c>
      <c r="F628" s="106" t="s">
        <v>31</v>
      </c>
      <c r="G628" s="106" t="s">
        <v>1012</v>
      </c>
    </row>
    <row r="629" spans="1:7" ht="15" customHeight="1" x14ac:dyDescent="0.25">
      <c r="A629" s="3">
        <v>33</v>
      </c>
      <c r="B629" s="106" t="s">
        <v>12</v>
      </c>
      <c r="C629" s="106" t="s">
        <v>1013</v>
      </c>
      <c r="D629" s="3">
        <v>1</v>
      </c>
      <c r="E629" s="106" t="s">
        <v>14</v>
      </c>
      <c r="F629" s="106" t="s">
        <v>15</v>
      </c>
      <c r="G629" s="106" t="s">
        <v>1014</v>
      </c>
    </row>
    <row r="630" spans="1:7" ht="15" customHeight="1" x14ac:dyDescent="0.25">
      <c r="A630" s="3">
        <v>58</v>
      </c>
      <c r="B630" s="106" t="s">
        <v>12</v>
      </c>
      <c r="C630" s="106" t="s">
        <v>548</v>
      </c>
      <c r="D630" s="3">
        <v>0</v>
      </c>
      <c r="E630" s="106" t="s">
        <v>14</v>
      </c>
      <c r="F630" s="106" t="s">
        <v>10</v>
      </c>
      <c r="G630" s="106" t="s">
        <v>1015</v>
      </c>
    </row>
    <row r="631" spans="1:7" x14ac:dyDescent="0.25">
      <c r="A631" s="3">
        <v>44</v>
      </c>
      <c r="B631" s="106" t="s">
        <v>7</v>
      </c>
      <c r="C631" s="106" t="s">
        <v>1016</v>
      </c>
      <c r="D631" s="3">
        <v>0</v>
      </c>
      <c r="E631" s="106" t="s">
        <v>9</v>
      </c>
      <c r="F631" s="106" t="s">
        <v>20</v>
      </c>
      <c r="G631" s="106" t="s">
        <v>1017</v>
      </c>
    </row>
    <row r="632" spans="1:7" ht="15" customHeight="1" x14ac:dyDescent="0.25">
      <c r="A632" s="3">
        <v>53</v>
      </c>
      <c r="B632" s="106" t="s">
        <v>12</v>
      </c>
      <c r="C632" s="106" t="s">
        <v>1018</v>
      </c>
      <c r="D632" s="3">
        <v>1</v>
      </c>
      <c r="E632" s="106" t="s">
        <v>14</v>
      </c>
      <c r="F632" s="106" t="s">
        <v>10</v>
      </c>
      <c r="G632" s="106" t="s">
        <v>1019</v>
      </c>
    </row>
    <row r="633" spans="1:7" ht="15" customHeight="1" x14ac:dyDescent="0.25">
      <c r="A633" s="3">
        <v>24</v>
      </c>
      <c r="B633" s="106" t="s">
        <v>12</v>
      </c>
      <c r="C633" s="106" t="s">
        <v>1020</v>
      </c>
      <c r="D633" s="3">
        <v>0</v>
      </c>
      <c r="E633" s="106" t="s">
        <v>14</v>
      </c>
      <c r="F633" s="106" t="s">
        <v>10</v>
      </c>
      <c r="G633" s="106" t="s">
        <v>1021</v>
      </c>
    </row>
    <row r="634" spans="1:7" ht="15" customHeight="1" x14ac:dyDescent="0.25">
      <c r="A634" s="3">
        <v>29</v>
      </c>
      <c r="B634" s="106" t="s">
        <v>7</v>
      </c>
      <c r="C634" s="106" t="s">
        <v>168</v>
      </c>
      <c r="D634" s="3">
        <v>0</v>
      </c>
      <c r="E634" s="106" t="s">
        <v>14</v>
      </c>
      <c r="F634" s="106" t="s">
        <v>15</v>
      </c>
      <c r="G634" s="106" t="s">
        <v>1022</v>
      </c>
    </row>
    <row r="635" spans="1:7" ht="15" customHeight="1" x14ac:dyDescent="0.25">
      <c r="A635" s="3">
        <v>40</v>
      </c>
      <c r="B635" s="106" t="s">
        <v>12</v>
      </c>
      <c r="C635" s="106" t="s">
        <v>19</v>
      </c>
      <c r="D635" s="3">
        <v>2</v>
      </c>
      <c r="E635" s="106" t="s">
        <v>14</v>
      </c>
      <c r="F635" s="106" t="s">
        <v>31</v>
      </c>
      <c r="G635" s="106" t="s">
        <v>1023</v>
      </c>
    </row>
    <row r="636" spans="1:7" ht="15" customHeight="1" x14ac:dyDescent="0.25">
      <c r="A636" s="3">
        <v>51</v>
      </c>
      <c r="B636" s="106" t="s">
        <v>12</v>
      </c>
      <c r="C636" s="106" t="s">
        <v>1024</v>
      </c>
      <c r="D636" s="3">
        <v>1</v>
      </c>
      <c r="E636" s="106" t="s">
        <v>14</v>
      </c>
      <c r="F636" s="106" t="s">
        <v>10</v>
      </c>
      <c r="G636" s="106" t="s">
        <v>1025</v>
      </c>
    </row>
    <row r="637" spans="1:7" ht="15" customHeight="1" x14ac:dyDescent="0.25">
      <c r="A637" s="3">
        <v>64</v>
      </c>
      <c r="B637" s="106" t="s">
        <v>12</v>
      </c>
      <c r="C637" s="106" t="s">
        <v>1026</v>
      </c>
      <c r="D637" s="3">
        <v>0</v>
      </c>
      <c r="E637" s="106" t="s">
        <v>14</v>
      </c>
      <c r="F637" s="106" t="s">
        <v>31</v>
      </c>
      <c r="G637" s="106" t="s">
        <v>1027</v>
      </c>
    </row>
    <row r="638" spans="1:7" ht="15" customHeight="1" x14ac:dyDescent="0.25">
      <c r="A638" s="3">
        <v>19</v>
      </c>
      <c r="B638" s="106" t="s">
        <v>7</v>
      </c>
      <c r="C638" s="106" t="s">
        <v>433</v>
      </c>
      <c r="D638" s="3">
        <v>1</v>
      </c>
      <c r="E638" s="106" t="s">
        <v>14</v>
      </c>
      <c r="F638" s="106" t="s">
        <v>20</v>
      </c>
      <c r="G638" s="106" t="s">
        <v>1028</v>
      </c>
    </row>
    <row r="639" spans="1:7" ht="15" customHeight="1" x14ac:dyDescent="0.25">
      <c r="A639" s="3">
        <v>35</v>
      </c>
      <c r="B639" s="106" t="s">
        <v>7</v>
      </c>
      <c r="C639" s="106" t="s">
        <v>786</v>
      </c>
      <c r="D639" s="3">
        <v>2</v>
      </c>
      <c r="E639" s="106" t="s">
        <v>14</v>
      </c>
      <c r="F639" s="106" t="s">
        <v>31</v>
      </c>
      <c r="G639" s="106" t="s">
        <v>1029</v>
      </c>
    </row>
    <row r="640" spans="1:7" x14ac:dyDescent="0.25">
      <c r="A640" s="3">
        <v>39</v>
      </c>
      <c r="B640" s="106" t="s">
        <v>12</v>
      </c>
      <c r="C640" s="106" t="s">
        <v>352</v>
      </c>
      <c r="D640" s="3">
        <v>0</v>
      </c>
      <c r="E640" s="106" t="s">
        <v>9</v>
      </c>
      <c r="F640" s="106" t="s">
        <v>31</v>
      </c>
      <c r="G640" s="106" t="s">
        <v>1030</v>
      </c>
    </row>
    <row r="641" spans="1:7" ht="15" customHeight="1" x14ac:dyDescent="0.25">
      <c r="A641" s="3">
        <v>56</v>
      </c>
      <c r="B641" s="106" t="s">
        <v>12</v>
      </c>
      <c r="C641" s="106" t="s">
        <v>137</v>
      </c>
      <c r="D641" s="3">
        <v>4</v>
      </c>
      <c r="E641" s="106" t="s">
        <v>14</v>
      </c>
      <c r="F641" s="106" t="s">
        <v>15</v>
      </c>
      <c r="G641" s="106" t="s">
        <v>1031</v>
      </c>
    </row>
    <row r="642" spans="1:7" ht="15" customHeight="1" x14ac:dyDescent="0.25">
      <c r="A642" s="3">
        <v>33</v>
      </c>
      <c r="B642" s="106" t="s">
        <v>12</v>
      </c>
      <c r="C642" s="106" t="s">
        <v>1032</v>
      </c>
      <c r="D642" s="3">
        <v>5</v>
      </c>
      <c r="E642" s="106" t="s">
        <v>14</v>
      </c>
      <c r="F642" s="106" t="s">
        <v>10</v>
      </c>
      <c r="G642" s="106" t="s">
        <v>1033</v>
      </c>
    </row>
    <row r="643" spans="1:7" x14ac:dyDescent="0.25">
      <c r="A643" s="3">
        <v>42</v>
      </c>
      <c r="B643" s="106" t="s">
        <v>12</v>
      </c>
      <c r="C643" s="106" t="s">
        <v>81</v>
      </c>
      <c r="D643" s="3">
        <v>3</v>
      </c>
      <c r="E643" s="106" t="s">
        <v>9</v>
      </c>
      <c r="F643" s="106" t="s">
        <v>20</v>
      </c>
      <c r="G643" s="106" t="s">
        <v>1034</v>
      </c>
    </row>
    <row r="644" spans="1:7" ht="15" customHeight="1" x14ac:dyDescent="0.25">
      <c r="A644" s="3">
        <v>61</v>
      </c>
      <c r="B644" s="106" t="s">
        <v>12</v>
      </c>
      <c r="C644" s="106" t="s">
        <v>252</v>
      </c>
      <c r="D644" s="3">
        <v>0</v>
      </c>
      <c r="E644" s="106" t="s">
        <v>14</v>
      </c>
      <c r="F644" s="106" t="s">
        <v>31</v>
      </c>
      <c r="G644" s="106" t="s">
        <v>1035</v>
      </c>
    </row>
    <row r="645" spans="1:7" ht="15" customHeight="1" x14ac:dyDescent="0.25">
      <c r="A645" s="3">
        <v>23</v>
      </c>
      <c r="B645" s="106" t="s">
        <v>7</v>
      </c>
      <c r="C645" s="106" t="s">
        <v>1036</v>
      </c>
      <c r="D645" s="3">
        <v>3</v>
      </c>
      <c r="E645" s="106" t="s">
        <v>14</v>
      </c>
      <c r="F645" s="106" t="s">
        <v>20</v>
      </c>
      <c r="G645" s="106" t="s">
        <v>1037</v>
      </c>
    </row>
    <row r="646" spans="1:7" ht="15" customHeight="1" x14ac:dyDescent="0.25">
      <c r="A646" s="3">
        <v>43</v>
      </c>
      <c r="B646" s="106" t="s">
        <v>12</v>
      </c>
      <c r="C646" s="106" t="s">
        <v>862</v>
      </c>
      <c r="D646" s="3">
        <v>2</v>
      </c>
      <c r="E646" s="106" t="s">
        <v>14</v>
      </c>
      <c r="F646" s="106" t="s">
        <v>15</v>
      </c>
      <c r="G646" s="106" t="s">
        <v>1038</v>
      </c>
    </row>
    <row r="647" spans="1:7" ht="15" customHeight="1" x14ac:dyDescent="0.25">
      <c r="A647" s="3">
        <v>48</v>
      </c>
      <c r="B647" s="106" t="s">
        <v>12</v>
      </c>
      <c r="C647" s="106" t="s">
        <v>47</v>
      </c>
      <c r="D647" s="3">
        <v>3</v>
      </c>
      <c r="E647" s="106" t="s">
        <v>14</v>
      </c>
      <c r="F647" s="106" t="s">
        <v>31</v>
      </c>
      <c r="G647" s="106" t="s">
        <v>1039</v>
      </c>
    </row>
    <row r="648" spans="1:7" ht="15" customHeight="1" x14ac:dyDescent="0.25">
      <c r="A648" s="3">
        <v>39</v>
      </c>
      <c r="B648" s="106" t="s">
        <v>12</v>
      </c>
      <c r="C648" s="106" t="s">
        <v>35</v>
      </c>
      <c r="D648" s="3">
        <v>1</v>
      </c>
      <c r="E648" s="106" t="s">
        <v>14</v>
      </c>
      <c r="F648" s="106" t="s">
        <v>20</v>
      </c>
      <c r="G648" s="106" t="s">
        <v>1040</v>
      </c>
    </row>
    <row r="649" spans="1:7" ht="15" customHeight="1" x14ac:dyDescent="0.25">
      <c r="A649" s="3">
        <v>40</v>
      </c>
      <c r="B649" s="106" t="s">
        <v>7</v>
      </c>
      <c r="C649" s="106" t="s">
        <v>242</v>
      </c>
      <c r="D649" s="3">
        <v>3</v>
      </c>
      <c r="E649" s="106" t="s">
        <v>14</v>
      </c>
      <c r="F649" s="106" t="s">
        <v>31</v>
      </c>
      <c r="G649" s="106" t="s">
        <v>1041</v>
      </c>
    </row>
    <row r="650" spans="1:7" ht="15" customHeight="1" x14ac:dyDescent="0.25">
      <c r="A650" s="3">
        <v>18</v>
      </c>
      <c r="B650" s="106" t="s">
        <v>12</v>
      </c>
      <c r="C650" s="106" t="s">
        <v>156</v>
      </c>
      <c r="D650" s="3">
        <v>0</v>
      </c>
      <c r="E650" s="106" t="s">
        <v>14</v>
      </c>
      <c r="F650" s="106" t="s">
        <v>31</v>
      </c>
      <c r="G650" s="106" t="s">
        <v>1042</v>
      </c>
    </row>
    <row r="651" spans="1:7" ht="15" customHeight="1" x14ac:dyDescent="0.25">
      <c r="A651" s="3">
        <v>58</v>
      </c>
      <c r="B651" s="106" t="s">
        <v>7</v>
      </c>
      <c r="C651" s="106" t="s">
        <v>87</v>
      </c>
      <c r="D651" s="3">
        <v>0</v>
      </c>
      <c r="E651" s="106" t="s">
        <v>14</v>
      </c>
      <c r="F651" s="106" t="s">
        <v>31</v>
      </c>
      <c r="G651" s="106" t="s">
        <v>1043</v>
      </c>
    </row>
    <row r="652" spans="1:7" ht="15" customHeight="1" x14ac:dyDescent="0.25">
      <c r="A652" s="3">
        <v>49</v>
      </c>
      <c r="B652" s="106" t="s">
        <v>7</v>
      </c>
      <c r="C652" s="106" t="s">
        <v>1044</v>
      </c>
      <c r="D652" s="3">
        <v>2</v>
      </c>
      <c r="E652" s="106" t="s">
        <v>14</v>
      </c>
      <c r="F652" s="106" t="s">
        <v>15</v>
      </c>
      <c r="G652" s="106" t="s">
        <v>1045</v>
      </c>
    </row>
    <row r="653" spans="1:7" ht="15" customHeight="1" x14ac:dyDescent="0.25">
      <c r="A653" s="3">
        <v>53</v>
      </c>
      <c r="B653" s="106" t="s">
        <v>7</v>
      </c>
      <c r="C653" s="106" t="s">
        <v>317</v>
      </c>
      <c r="D653" s="3">
        <v>1</v>
      </c>
      <c r="E653" s="106" t="s">
        <v>14</v>
      </c>
      <c r="F653" s="106" t="s">
        <v>15</v>
      </c>
      <c r="G653" s="106" t="s">
        <v>1046</v>
      </c>
    </row>
    <row r="654" spans="1:7" ht="15" customHeight="1" x14ac:dyDescent="0.25">
      <c r="A654" s="3">
        <v>48</v>
      </c>
      <c r="B654" s="106" t="s">
        <v>7</v>
      </c>
      <c r="C654" s="106" t="s">
        <v>966</v>
      </c>
      <c r="D654" s="3">
        <v>0</v>
      </c>
      <c r="E654" s="106" t="s">
        <v>14</v>
      </c>
      <c r="F654" s="106" t="s">
        <v>15</v>
      </c>
      <c r="G654" s="106" t="s">
        <v>1047</v>
      </c>
    </row>
    <row r="655" spans="1:7" ht="15" customHeight="1" x14ac:dyDescent="0.25">
      <c r="A655" s="3">
        <v>45</v>
      </c>
      <c r="B655" s="106" t="s">
        <v>7</v>
      </c>
      <c r="C655" s="106" t="s">
        <v>73</v>
      </c>
      <c r="D655" s="3">
        <v>2</v>
      </c>
      <c r="E655" s="106" t="s">
        <v>14</v>
      </c>
      <c r="F655" s="106" t="s">
        <v>15</v>
      </c>
      <c r="G655" s="106" t="s">
        <v>1048</v>
      </c>
    </row>
    <row r="656" spans="1:7" ht="15" customHeight="1" x14ac:dyDescent="0.25">
      <c r="A656" s="3">
        <v>59</v>
      </c>
      <c r="B656" s="106" t="s">
        <v>7</v>
      </c>
      <c r="C656" s="106" t="s">
        <v>113</v>
      </c>
      <c r="D656" s="3">
        <v>0</v>
      </c>
      <c r="E656" s="106" t="s">
        <v>14</v>
      </c>
      <c r="F656" s="106" t="s">
        <v>15</v>
      </c>
      <c r="G656" s="106" t="s">
        <v>1049</v>
      </c>
    </row>
    <row r="657" spans="1:7" x14ac:dyDescent="0.25">
      <c r="A657" s="3">
        <v>52</v>
      </c>
      <c r="B657" s="106" t="s">
        <v>7</v>
      </c>
      <c r="C657" s="106" t="s">
        <v>285</v>
      </c>
      <c r="D657" s="3">
        <v>2</v>
      </c>
      <c r="E657" s="106" t="s">
        <v>9</v>
      </c>
      <c r="F657" s="106" t="s">
        <v>15</v>
      </c>
      <c r="G657" s="106" t="s">
        <v>1050</v>
      </c>
    </row>
    <row r="658" spans="1:7" ht="15" customHeight="1" x14ac:dyDescent="0.25">
      <c r="A658" s="3">
        <v>26</v>
      </c>
      <c r="B658" s="106" t="s">
        <v>7</v>
      </c>
      <c r="C658" s="106" t="s">
        <v>1032</v>
      </c>
      <c r="D658" s="3">
        <v>1</v>
      </c>
      <c r="E658" s="106" t="s">
        <v>14</v>
      </c>
      <c r="F658" s="106" t="s">
        <v>10</v>
      </c>
      <c r="G658" s="106" t="s">
        <v>1051</v>
      </c>
    </row>
    <row r="659" spans="1:7" ht="15" customHeight="1" x14ac:dyDescent="0.25">
      <c r="A659" s="3">
        <v>27</v>
      </c>
      <c r="B659" s="106" t="s">
        <v>12</v>
      </c>
      <c r="C659" s="106" t="s">
        <v>327</v>
      </c>
      <c r="D659" s="3">
        <v>2</v>
      </c>
      <c r="E659" s="106" t="s">
        <v>14</v>
      </c>
      <c r="F659" s="106" t="s">
        <v>20</v>
      </c>
      <c r="G659" s="106" t="s">
        <v>1052</v>
      </c>
    </row>
    <row r="660" spans="1:7" ht="15" customHeight="1" x14ac:dyDescent="0.25">
      <c r="A660" s="3">
        <v>48</v>
      </c>
      <c r="B660" s="106" t="s">
        <v>7</v>
      </c>
      <c r="C660" s="106" t="s">
        <v>959</v>
      </c>
      <c r="D660" s="3">
        <v>1</v>
      </c>
      <c r="E660" s="106" t="s">
        <v>14</v>
      </c>
      <c r="F660" s="106" t="s">
        <v>31</v>
      </c>
      <c r="G660" s="106" t="s">
        <v>1053</v>
      </c>
    </row>
    <row r="661" spans="1:7" ht="15" customHeight="1" x14ac:dyDescent="0.25">
      <c r="A661" s="3">
        <v>57</v>
      </c>
      <c r="B661" s="106" t="s">
        <v>7</v>
      </c>
      <c r="C661" s="106" t="s">
        <v>254</v>
      </c>
      <c r="D661" s="3">
        <v>4</v>
      </c>
      <c r="E661" s="106" t="s">
        <v>14</v>
      </c>
      <c r="F661" s="106" t="s">
        <v>31</v>
      </c>
      <c r="G661" s="106" t="s">
        <v>1054</v>
      </c>
    </row>
    <row r="662" spans="1:7" ht="15" customHeight="1" x14ac:dyDescent="0.25">
      <c r="A662" s="3">
        <v>37</v>
      </c>
      <c r="B662" s="106" t="s">
        <v>12</v>
      </c>
      <c r="C662" s="106" t="s">
        <v>775</v>
      </c>
      <c r="D662" s="3">
        <v>3</v>
      </c>
      <c r="E662" s="106" t="s">
        <v>14</v>
      </c>
      <c r="F662" s="106" t="s">
        <v>15</v>
      </c>
      <c r="G662" s="106" t="s">
        <v>1055</v>
      </c>
    </row>
    <row r="663" spans="1:7" ht="15" customHeight="1" x14ac:dyDescent="0.25">
      <c r="A663" s="3">
        <v>57</v>
      </c>
      <c r="B663" s="106" t="s">
        <v>7</v>
      </c>
      <c r="C663" s="106" t="s">
        <v>152</v>
      </c>
      <c r="D663" s="3">
        <v>1</v>
      </c>
      <c r="E663" s="106" t="s">
        <v>14</v>
      </c>
      <c r="F663" s="106" t="s">
        <v>15</v>
      </c>
      <c r="G663" s="106" t="s">
        <v>1056</v>
      </c>
    </row>
    <row r="664" spans="1:7" ht="15" customHeight="1" x14ac:dyDescent="0.25">
      <c r="A664" s="3">
        <v>32</v>
      </c>
      <c r="B664" s="106" t="s">
        <v>7</v>
      </c>
      <c r="C664" s="106" t="s">
        <v>1057</v>
      </c>
      <c r="D664" s="3">
        <v>1</v>
      </c>
      <c r="E664" s="106" t="s">
        <v>14</v>
      </c>
      <c r="F664" s="106" t="s">
        <v>31</v>
      </c>
      <c r="G664" s="106" t="s">
        <v>1058</v>
      </c>
    </row>
    <row r="665" spans="1:7" ht="15" customHeight="1" x14ac:dyDescent="0.25">
      <c r="A665" s="3">
        <v>18</v>
      </c>
      <c r="B665" s="106" t="s">
        <v>12</v>
      </c>
      <c r="C665" s="106" t="s">
        <v>137</v>
      </c>
      <c r="D665" s="3">
        <v>0</v>
      </c>
      <c r="E665" s="106" t="s">
        <v>14</v>
      </c>
      <c r="F665" s="106" t="s">
        <v>15</v>
      </c>
      <c r="G665" s="106" t="s">
        <v>1059</v>
      </c>
    </row>
    <row r="666" spans="1:7" x14ac:dyDescent="0.25">
      <c r="A666" s="3">
        <v>64</v>
      </c>
      <c r="B666" s="106" t="s">
        <v>7</v>
      </c>
      <c r="C666" s="106" t="s">
        <v>533</v>
      </c>
      <c r="D666" s="3">
        <v>0</v>
      </c>
      <c r="E666" s="106" t="s">
        <v>9</v>
      </c>
      <c r="F666" s="106" t="s">
        <v>15</v>
      </c>
      <c r="G666" s="106" t="s">
        <v>1060</v>
      </c>
    </row>
    <row r="667" spans="1:7" x14ac:dyDescent="0.25">
      <c r="A667" s="3">
        <v>43</v>
      </c>
      <c r="B667" s="106" t="s">
        <v>12</v>
      </c>
      <c r="C667" s="106" t="s">
        <v>420</v>
      </c>
      <c r="D667" s="3">
        <v>2</v>
      </c>
      <c r="E667" s="106" t="s">
        <v>9</v>
      </c>
      <c r="F667" s="106" t="s">
        <v>15</v>
      </c>
      <c r="G667" s="106" t="s">
        <v>1061</v>
      </c>
    </row>
    <row r="668" spans="1:7" ht="15" customHeight="1" x14ac:dyDescent="0.25">
      <c r="A668" s="3">
        <v>49</v>
      </c>
      <c r="B668" s="106" t="s">
        <v>12</v>
      </c>
      <c r="C668" s="106" t="s">
        <v>792</v>
      </c>
      <c r="D668" s="3">
        <v>1</v>
      </c>
      <c r="E668" s="106" t="s">
        <v>14</v>
      </c>
      <c r="F668" s="106" t="s">
        <v>10</v>
      </c>
      <c r="G668" s="106" t="s">
        <v>1062</v>
      </c>
    </row>
    <row r="669" spans="1:7" x14ac:dyDescent="0.25">
      <c r="A669" s="3">
        <v>40</v>
      </c>
      <c r="B669" s="106" t="s">
        <v>7</v>
      </c>
      <c r="C669" s="106" t="s">
        <v>69</v>
      </c>
      <c r="D669" s="3">
        <v>2</v>
      </c>
      <c r="E669" s="106" t="s">
        <v>9</v>
      </c>
      <c r="F669" s="106" t="s">
        <v>20</v>
      </c>
      <c r="G669" s="106" t="s">
        <v>1063</v>
      </c>
    </row>
    <row r="670" spans="1:7" x14ac:dyDescent="0.25">
      <c r="A670" s="3">
        <v>62</v>
      </c>
      <c r="B670" s="106" t="s">
        <v>12</v>
      </c>
      <c r="C670" s="106" t="s">
        <v>639</v>
      </c>
      <c r="D670" s="3">
        <v>0</v>
      </c>
      <c r="E670" s="106" t="s">
        <v>9</v>
      </c>
      <c r="F670" s="106" t="s">
        <v>31</v>
      </c>
      <c r="G670" s="106" t="s">
        <v>1064</v>
      </c>
    </row>
    <row r="671" spans="1:7" ht="15" customHeight="1" x14ac:dyDescent="0.25">
      <c r="A671" s="3">
        <v>40</v>
      </c>
      <c r="B671" s="106" t="s">
        <v>7</v>
      </c>
      <c r="C671" s="106" t="s">
        <v>1065</v>
      </c>
      <c r="D671" s="3">
        <v>1</v>
      </c>
      <c r="E671" s="106" t="s">
        <v>14</v>
      </c>
      <c r="F671" s="106" t="s">
        <v>15</v>
      </c>
      <c r="G671" s="106" t="s">
        <v>1066</v>
      </c>
    </row>
    <row r="672" spans="1:7" ht="15" customHeight="1" x14ac:dyDescent="0.25">
      <c r="A672" s="3">
        <v>30</v>
      </c>
      <c r="B672" s="106" t="s">
        <v>12</v>
      </c>
      <c r="C672" s="106" t="s">
        <v>365</v>
      </c>
      <c r="D672" s="3">
        <v>3</v>
      </c>
      <c r="E672" s="106" t="s">
        <v>14</v>
      </c>
      <c r="F672" s="106" t="s">
        <v>15</v>
      </c>
      <c r="G672" s="106" t="s">
        <v>1067</v>
      </c>
    </row>
    <row r="673" spans="1:7" ht="15" customHeight="1" x14ac:dyDescent="0.25">
      <c r="A673" s="3">
        <v>29</v>
      </c>
      <c r="B673" s="106" t="s">
        <v>7</v>
      </c>
      <c r="C673" s="106" t="s">
        <v>185</v>
      </c>
      <c r="D673" s="3">
        <v>0</v>
      </c>
      <c r="E673" s="106" t="s">
        <v>14</v>
      </c>
      <c r="F673" s="106" t="s">
        <v>31</v>
      </c>
      <c r="G673" s="106" t="s">
        <v>1068</v>
      </c>
    </row>
    <row r="674" spans="1:7" ht="15" customHeight="1" x14ac:dyDescent="0.25">
      <c r="A674" s="3">
        <v>36</v>
      </c>
      <c r="B674" s="106" t="s">
        <v>12</v>
      </c>
      <c r="C674" s="106" t="s">
        <v>228</v>
      </c>
      <c r="D674" s="3">
        <v>0</v>
      </c>
      <c r="E674" s="106" t="s">
        <v>14</v>
      </c>
      <c r="F674" s="106" t="s">
        <v>15</v>
      </c>
      <c r="G674" s="106" t="s">
        <v>1069</v>
      </c>
    </row>
    <row r="675" spans="1:7" ht="15" customHeight="1" x14ac:dyDescent="0.25">
      <c r="A675" s="3">
        <v>41</v>
      </c>
      <c r="B675" s="106" t="s">
        <v>7</v>
      </c>
      <c r="C675" s="106" t="s">
        <v>682</v>
      </c>
      <c r="D675" s="3">
        <v>0</v>
      </c>
      <c r="E675" s="106" t="s">
        <v>14</v>
      </c>
      <c r="F675" s="106" t="s">
        <v>15</v>
      </c>
      <c r="G675" s="106" t="s">
        <v>1070</v>
      </c>
    </row>
    <row r="676" spans="1:7" x14ac:dyDescent="0.25">
      <c r="A676" s="3">
        <v>44</v>
      </c>
      <c r="B676" s="106" t="s">
        <v>7</v>
      </c>
      <c r="C676" s="106" t="s">
        <v>621</v>
      </c>
      <c r="D676" s="3">
        <v>2</v>
      </c>
      <c r="E676" s="106" t="s">
        <v>9</v>
      </c>
      <c r="F676" s="106" t="s">
        <v>15</v>
      </c>
      <c r="G676" s="106" t="s">
        <v>1071</v>
      </c>
    </row>
    <row r="677" spans="1:7" ht="15" customHeight="1" x14ac:dyDescent="0.25">
      <c r="A677" s="3">
        <v>45</v>
      </c>
      <c r="B677" s="106" t="s">
        <v>12</v>
      </c>
      <c r="C677" s="106" t="s">
        <v>1072</v>
      </c>
      <c r="D677" s="3">
        <v>0</v>
      </c>
      <c r="E677" s="106" t="s">
        <v>14</v>
      </c>
      <c r="F677" s="106" t="s">
        <v>20</v>
      </c>
      <c r="G677" s="106" t="s">
        <v>1073</v>
      </c>
    </row>
    <row r="678" spans="1:7" ht="15" customHeight="1" x14ac:dyDescent="0.25">
      <c r="A678" s="3">
        <v>55</v>
      </c>
      <c r="B678" s="106" t="s">
        <v>7</v>
      </c>
      <c r="C678" s="106" t="s">
        <v>1074</v>
      </c>
      <c r="D678" s="3">
        <v>3</v>
      </c>
      <c r="E678" s="106" t="s">
        <v>14</v>
      </c>
      <c r="F678" s="106" t="s">
        <v>15</v>
      </c>
      <c r="G678" s="106" t="s">
        <v>1075</v>
      </c>
    </row>
    <row r="679" spans="1:7" x14ac:dyDescent="0.25">
      <c r="A679" s="3">
        <v>60</v>
      </c>
      <c r="B679" s="106" t="s">
        <v>12</v>
      </c>
      <c r="C679" s="106" t="s">
        <v>250</v>
      </c>
      <c r="D679" s="3">
        <v>3</v>
      </c>
      <c r="E679" s="106" t="s">
        <v>9</v>
      </c>
      <c r="F679" s="106" t="s">
        <v>20</v>
      </c>
      <c r="G679" s="106" t="s">
        <v>1076</v>
      </c>
    </row>
    <row r="680" spans="1:7" ht="15" customHeight="1" x14ac:dyDescent="0.25">
      <c r="A680" s="3">
        <v>56</v>
      </c>
      <c r="B680" s="106" t="s">
        <v>12</v>
      </c>
      <c r="C680" s="106" t="s">
        <v>1018</v>
      </c>
      <c r="D680" s="3">
        <v>3</v>
      </c>
      <c r="E680" s="106" t="s">
        <v>14</v>
      </c>
      <c r="F680" s="106" t="s">
        <v>10</v>
      </c>
      <c r="G680" s="106" t="s">
        <v>1077</v>
      </c>
    </row>
    <row r="681" spans="1:7" ht="15" customHeight="1" x14ac:dyDescent="0.25">
      <c r="A681" s="3">
        <v>49</v>
      </c>
      <c r="B681" s="106" t="s">
        <v>7</v>
      </c>
      <c r="C681" s="106" t="s">
        <v>612</v>
      </c>
      <c r="D681" s="3">
        <v>2</v>
      </c>
      <c r="E681" s="106" t="s">
        <v>14</v>
      </c>
      <c r="F681" s="106" t="s">
        <v>20</v>
      </c>
      <c r="G681" s="106" t="s">
        <v>1078</v>
      </c>
    </row>
    <row r="682" spans="1:7" ht="15" customHeight="1" x14ac:dyDescent="0.25">
      <c r="A682" s="3">
        <v>21</v>
      </c>
      <c r="B682" s="106" t="s">
        <v>7</v>
      </c>
      <c r="C682" s="106" t="s">
        <v>1079</v>
      </c>
      <c r="D682" s="3">
        <v>1</v>
      </c>
      <c r="E682" s="106" t="s">
        <v>14</v>
      </c>
      <c r="F682" s="106" t="s">
        <v>10</v>
      </c>
      <c r="G682" s="106" t="s">
        <v>1080</v>
      </c>
    </row>
    <row r="683" spans="1:7" ht="15" customHeight="1" x14ac:dyDescent="0.25">
      <c r="A683" s="3">
        <v>19</v>
      </c>
      <c r="B683" s="106" t="s">
        <v>12</v>
      </c>
      <c r="C683" s="106" t="s">
        <v>1081</v>
      </c>
      <c r="D683" s="3">
        <v>0</v>
      </c>
      <c r="E683" s="106" t="s">
        <v>14</v>
      </c>
      <c r="F683" s="106" t="s">
        <v>10</v>
      </c>
      <c r="G683" s="106" t="s">
        <v>1082</v>
      </c>
    </row>
    <row r="684" spans="1:7" x14ac:dyDescent="0.25">
      <c r="A684" s="3">
        <v>39</v>
      </c>
      <c r="B684" s="106" t="s">
        <v>12</v>
      </c>
      <c r="C684" s="106" t="s">
        <v>53</v>
      </c>
      <c r="D684" s="3">
        <v>2</v>
      </c>
      <c r="E684" s="106" t="s">
        <v>9</v>
      </c>
      <c r="F684" s="106" t="s">
        <v>10</v>
      </c>
      <c r="G684" s="106" t="s">
        <v>1083</v>
      </c>
    </row>
    <row r="685" spans="1:7" ht="15" customHeight="1" x14ac:dyDescent="0.25">
      <c r="A685" s="3">
        <v>53</v>
      </c>
      <c r="B685" s="106" t="s">
        <v>12</v>
      </c>
      <c r="C685" s="106" t="s">
        <v>477</v>
      </c>
      <c r="D685" s="3">
        <v>0</v>
      </c>
      <c r="E685" s="106" t="s">
        <v>14</v>
      </c>
      <c r="F685" s="106" t="s">
        <v>20</v>
      </c>
      <c r="G685" s="106" t="s">
        <v>1084</v>
      </c>
    </row>
    <row r="686" spans="1:7" ht="15" customHeight="1" x14ac:dyDescent="0.25">
      <c r="A686" s="3">
        <v>33</v>
      </c>
      <c r="B686" s="106" t="s">
        <v>7</v>
      </c>
      <c r="C686" s="106" t="s">
        <v>1085</v>
      </c>
      <c r="D686" s="3">
        <v>1</v>
      </c>
      <c r="E686" s="106" t="s">
        <v>14</v>
      </c>
      <c r="F686" s="106" t="s">
        <v>10</v>
      </c>
      <c r="G686" s="106" t="s">
        <v>1086</v>
      </c>
    </row>
    <row r="687" spans="1:7" ht="15" customHeight="1" x14ac:dyDescent="0.25">
      <c r="A687" s="3">
        <v>53</v>
      </c>
      <c r="B687" s="106" t="s">
        <v>12</v>
      </c>
      <c r="C687" s="106" t="s">
        <v>352</v>
      </c>
      <c r="D687" s="3">
        <v>2</v>
      </c>
      <c r="E687" s="106" t="s">
        <v>14</v>
      </c>
      <c r="F687" s="106" t="s">
        <v>31</v>
      </c>
      <c r="G687" s="106" t="s">
        <v>1087</v>
      </c>
    </row>
    <row r="688" spans="1:7" ht="15" customHeight="1" x14ac:dyDescent="0.25">
      <c r="A688" s="3">
        <v>42</v>
      </c>
      <c r="B688" s="106" t="s">
        <v>12</v>
      </c>
      <c r="C688" s="106" t="s">
        <v>1088</v>
      </c>
      <c r="D688" s="3">
        <v>2</v>
      </c>
      <c r="E688" s="106" t="s">
        <v>14</v>
      </c>
      <c r="F688" s="106" t="s">
        <v>31</v>
      </c>
      <c r="G688" s="106" t="s">
        <v>1089</v>
      </c>
    </row>
    <row r="689" spans="1:7" ht="15" customHeight="1" x14ac:dyDescent="0.25">
      <c r="A689" s="3">
        <v>40</v>
      </c>
      <c r="B689" s="106" t="s">
        <v>12</v>
      </c>
      <c r="C689" s="106" t="s">
        <v>1090</v>
      </c>
      <c r="D689" s="3">
        <v>0</v>
      </c>
      <c r="E689" s="106" t="s">
        <v>14</v>
      </c>
      <c r="F689" s="106" t="s">
        <v>15</v>
      </c>
      <c r="G689" s="106" t="s">
        <v>1091</v>
      </c>
    </row>
    <row r="690" spans="1:7" ht="15" customHeight="1" x14ac:dyDescent="0.25">
      <c r="A690" s="3">
        <v>47</v>
      </c>
      <c r="B690" s="106" t="s">
        <v>7</v>
      </c>
      <c r="C690" s="106" t="s">
        <v>1092</v>
      </c>
      <c r="D690" s="3">
        <v>1</v>
      </c>
      <c r="E690" s="106" t="s">
        <v>14</v>
      </c>
      <c r="F690" s="106" t="s">
        <v>10</v>
      </c>
      <c r="G690" s="106" t="s">
        <v>1093</v>
      </c>
    </row>
    <row r="691" spans="1:7" x14ac:dyDescent="0.25">
      <c r="A691" s="3">
        <v>27</v>
      </c>
      <c r="B691" s="106" t="s">
        <v>12</v>
      </c>
      <c r="C691" s="106" t="s">
        <v>966</v>
      </c>
      <c r="D691" s="3">
        <v>1</v>
      </c>
      <c r="E691" s="106" t="s">
        <v>9</v>
      </c>
      <c r="F691" s="106" t="s">
        <v>15</v>
      </c>
      <c r="G691" s="106" t="s">
        <v>1094</v>
      </c>
    </row>
    <row r="692" spans="1:7" ht="15" customHeight="1" x14ac:dyDescent="0.25">
      <c r="A692" s="3">
        <v>21</v>
      </c>
      <c r="B692" s="106" t="s">
        <v>12</v>
      </c>
      <c r="C692" s="106" t="s">
        <v>135</v>
      </c>
      <c r="D692" s="3">
        <v>0</v>
      </c>
      <c r="E692" s="106" t="s">
        <v>14</v>
      </c>
      <c r="F692" s="106" t="s">
        <v>31</v>
      </c>
      <c r="G692" s="106" t="s">
        <v>1095</v>
      </c>
    </row>
    <row r="693" spans="1:7" ht="15" customHeight="1" x14ac:dyDescent="0.25">
      <c r="A693" s="3">
        <v>47</v>
      </c>
      <c r="B693" s="106" t="s">
        <v>12</v>
      </c>
      <c r="C693" s="106" t="s">
        <v>1096</v>
      </c>
      <c r="D693" s="3">
        <v>1</v>
      </c>
      <c r="E693" s="106" t="s">
        <v>14</v>
      </c>
      <c r="F693" s="106" t="s">
        <v>10</v>
      </c>
      <c r="G693" s="106" t="s">
        <v>1097</v>
      </c>
    </row>
    <row r="694" spans="1:7" ht="15" customHeight="1" x14ac:dyDescent="0.25">
      <c r="A694" s="3">
        <v>20</v>
      </c>
      <c r="B694" s="106" t="s">
        <v>12</v>
      </c>
      <c r="C694" s="106" t="s">
        <v>485</v>
      </c>
      <c r="D694" s="3">
        <v>1</v>
      </c>
      <c r="E694" s="106" t="s">
        <v>14</v>
      </c>
      <c r="F694" s="106" t="s">
        <v>20</v>
      </c>
      <c r="G694" s="106" t="s">
        <v>1098</v>
      </c>
    </row>
    <row r="695" spans="1:7" ht="15" customHeight="1" x14ac:dyDescent="0.25">
      <c r="A695" s="3">
        <v>24</v>
      </c>
      <c r="B695" s="106" t="s">
        <v>12</v>
      </c>
      <c r="C695" s="106" t="s">
        <v>988</v>
      </c>
      <c r="D695" s="3">
        <v>0</v>
      </c>
      <c r="E695" s="106" t="s">
        <v>14</v>
      </c>
      <c r="F695" s="106" t="s">
        <v>20</v>
      </c>
      <c r="G695" s="106" t="s">
        <v>1099</v>
      </c>
    </row>
    <row r="696" spans="1:7" ht="15" customHeight="1" x14ac:dyDescent="0.25">
      <c r="A696" s="3">
        <v>27</v>
      </c>
      <c r="B696" s="106" t="s">
        <v>7</v>
      </c>
      <c r="C696" s="106" t="s">
        <v>181</v>
      </c>
      <c r="D696" s="3">
        <v>1</v>
      </c>
      <c r="E696" s="106" t="s">
        <v>14</v>
      </c>
      <c r="F696" s="106" t="s">
        <v>10</v>
      </c>
      <c r="G696" s="106" t="s">
        <v>1100</v>
      </c>
    </row>
    <row r="697" spans="1:7" ht="15" customHeight="1" x14ac:dyDescent="0.25">
      <c r="A697" s="3">
        <v>26</v>
      </c>
      <c r="B697" s="106" t="s">
        <v>7</v>
      </c>
      <c r="C697" s="106" t="s">
        <v>1101</v>
      </c>
      <c r="D697" s="3">
        <v>0</v>
      </c>
      <c r="E697" s="106" t="s">
        <v>14</v>
      </c>
      <c r="F697" s="106" t="s">
        <v>20</v>
      </c>
      <c r="G697" s="106" t="s">
        <v>1102</v>
      </c>
    </row>
    <row r="698" spans="1:7" ht="15" customHeight="1" x14ac:dyDescent="0.25">
      <c r="A698" s="3">
        <v>53</v>
      </c>
      <c r="B698" s="106" t="s">
        <v>7</v>
      </c>
      <c r="C698" s="106" t="s">
        <v>596</v>
      </c>
      <c r="D698" s="3">
        <v>2</v>
      </c>
      <c r="E698" s="106" t="s">
        <v>14</v>
      </c>
      <c r="F698" s="106" t="s">
        <v>31</v>
      </c>
      <c r="G698" s="106" t="s">
        <v>1103</v>
      </c>
    </row>
    <row r="699" spans="1:7" x14ac:dyDescent="0.25">
      <c r="A699" s="3">
        <v>41</v>
      </c>
      <c r="B699" s="106" t="s">
        <v>12</v>
      </c>
      <c r="C699" s="106" t="s">
        <v>607</v>
      </c>
      <c r="D699" s="3">
        <v>1</v>
      </c>
      <c r="E699" s="106" t="s">
        <v>9</v>
      </c>
      <c r="F699" s="106" t="s">
        <v>15</v>
      </c>
      <c r="G699" s="106" t="s">
        <v>1104</v>
      </c>
    </row>
    <row r="700" spans="1:7" ht="15" customHeight="1" x14ac:dyDescent="0.25">
      <c r="A700" s="3">
        <v>56</v>
      </c>
      <c r="B700" s="106" t="s">
        <v>12</v>
      </c>
      <c r="C700" s="106" t="s">
        <v>972</v>
      </c>
      <c r="D700" s="3">
        <v>0</v>
      </c>
      <c r="E700" s="106" t="s">
        <v>14</v>
      </c>
      <c r="F700" s="106" t="s">
        <v>20</v>
      </c>
      <c r="G700" s="106" t="s">
        <v>1105</v>
      </c>
    </row>
    <row r="701" spans="1:7" ht="15" customHeight="1" x14ac:dyDescent="0.25">
      <c r="A701" s="3">
        <v>23</v>
      </c>
      <c r="B701" s="106" t="s">
        <v>7</v>
      </c>
      <c r="C701" s="106" t="s">
        <v>1106</v>
      </c>
      <c r="D701" s="3">
        <v>2</v>
      </c>
      <c r="E701" s="106" t="s">
        <v>14</v>
      </c>
      <c r="F701" s="106" t="s">
        <v>15</v>
      </c>
      <c r="G701" s="106" t="s">
        <v>1107</v>
      </c>
    </row>
    <row r="702" spans="1:7" ht="15" customHeight="1" x14ac:dyDescent="0.25">
      <c r="A702" s="3">
        <v>21</v>
      </c>
      <c r="B702" s="106" t="s">
        <v>7</v>
      </c>
      <c r="C702" s="106" t="s">
        <v>1108</v>
      </c>
      <c r="D702" s="3">
        <v>0</v>
      </c>
      <c r="E702" s="106" t="s">
        <v>14</v>
      </c>
      <c r="F702" s="106" t="s">
        <v>15</v>
      </c>
      <c r="G702" s="106" t="s">
        <v>1109</v>
      </c>
    </row>
    <row r="703" spans="1:7" ht="15" customHeight="1" x14ac:dyDescent="0.25">
      <c r="A703" s="3">
        <v>50</v>
      </c>
      <c r="B703" s="106" t="s">
        <v>7</v>
      </c>
      <c r="C703" s="106" t="s">
        <v>1110</v>
      </c>
      <c r="D703" s="3">
        <v>0</v>
      </c>
      <c r="E703" s="106" t="s">
        <v>14</v>
      </c>
      <c r="F703" s="106" t="s">
        <v>31</v>
      </c>
      <c r="G703" s="106" t="s">
        <v>1111</v>
      </c>
    </row>
    <row r="704" spans="1:7" ht="15" customHeight="1" x14ac:dyDescent="0.25">
      <c r="A704" s="3">
        <v>53</v>
      </c>
      <c r="B704" s="106" t="s">
        <v>12</v>
      </c>
      <c r="C704" s="106" t="s">
        <v>332</v>
      </c>
      <c r="D704" s="3">
        <v>0</v>
      </c>
      <c r="E704" s="106" t="s">
        <v>14</v>
      </c>
      <c r="F704" s="106" t="s">
        <v>15</v>
      </c>
      <c r="G704" s="106" t="s">
        <v>1112</v>
      </c>
    </row>
    <row r="705" spans="1:7" ht="15" customHeight="1" x14ac:dyDescent="0.25">
      <c r="A705" s="3">
        <v>34</v>
      </c>
      <c r="B705" s="106" t="s">
        <v>7</v>
      </c>
      <c r="C705" s="106" t="s">
        <v>352</v>
      </c>
      <c r="D705" s="3">
        <v>1</v>
      </c>
      <c r="E705" s="106" t="s">
        <v>14</v>
      </c>
      <c r="F705" s="106" t="s">
        <v>20</v>
      </c>
      <c r="G705" s="106" t="s">
        <v>1113</v>
      </c>
    </row>
    <row r="706" spans="1:7" ht="15" customHeight="1" x14ac:dyDescent="0.25">
      <c r="A706" s="3">
        <v>47</v>
      </c>
      <c r="B706" s="106" t="s">
        <v>7</v>
      </c>
      <c r="C706" s="106" t="s">
        <v>1114</v>
      </c>
      <c r="D706" s="3">
        <v>1</v>
      </c>
      <c r="E706" s="106" t="s">
        <v>14</v>
      </c>
      <c r="F706" s="106" t="s">
        <v>20</v>
      </c>
      <c r="G706" s="106" t="s">
        <v>1115</v>
      </c>
    </row>
    <row r="707" spans="1:7" ht="15" customHeight="1" x14ac:dyDescent="0.25">
      <c r="A707" s="3">
        <v>33</v>
      </c>
      <c r="B707" s="106" t="s">
        <v>7</v>
      </c>
      <c r="C707" s="106" t="s">
        <v>648</v>
      </c>
      <c r="D707" s="3">
        <v>2</v>
      </c>
      <c r="E707" s="106" t="s">
        <v>14</v>
      </c>
      <c r="F707" s="106" t="s">
        <v>10</v>
      </c>
      <c r="G707" s="106" t="s">
        <v>1116</v>
      </c>
    </row>
    <row r="708" spans="1:7" x14ac:dyDescent="0.25">
      <c r="A708" s="3">
        <v>51</v>
      </c>
      <c r="B708" s="106" t="s">
        <v>7</v>
      </c>
      <c r="C708" s="106" t="s">
        <v>420</v>
      </c>
      <c r="D708" s="3">
        <v>0</v>
      </c>
      <c r="E708" s="106" t="s">
        <v>9</v>
      </c>
      <c r="F708" s="106" t="s">
        <v>15</v>
      </c>
      <c r="G708" s="106" t="s">
        <v>1117</v>
      </c>
    </row>
    <row r="709" spans="1:7" ht="15" customHeight="1" x14ac:dyDescent="0.25">
      <c r="A709" s="3">
        <v>49</v>
      </c>
      <c r="B709" s="106" t="s">
        <v>12</v>
      </c>
      <c r="C709" s="106" t="s">
        <v>123</v>
      </c>
      <c r="D709" s="3">
        <v>3</v>
      </c>
      <c r="E709" s="106" t="s">
        <v>14</v>
      </c>
      <c r="F709" s="106" t="s">
        <v>20</v>
      </c>
      <c r="G709" s="106" t="s">
        <v>1118</v>
      </c>
    </row>
    <row r="710" spans="1:7" ht="15" customHeight="1" x14ac:dyDescent="0.25">
      <c r="A710" s="3">
        <v>31</v>
      </c>
      <c r="B710" s="106" t="s">
        <v>7</v>
      </c>
      <c r="C710" s="106" t="s">
        <v>292</v>
      </c>
      <c r="D710" s="3">
        <v>3</v>
      </c>
      <c r="E710" s="106" t="s">
        <v>14</v>
      </c>
      <c r="F710" s="106" t="s">
        <v>31</v>
      </c>
      <c r="G710" s="106" t="s">
        <v>1119</v>
      </c>
    </row>
    <row r="711" spans="1:7" ht="15" customHeight="1" x14ac:dyDescent="0.25">
      <c r="A711" s="3">
        <v>36</v>
      </c>
      <c r="B711" s="106" t="s">
        <v>7</v>
      </c>
      <c r="C711" s="106" t="s">
        <v>28</v>
      </c>
      <c r="D711" s="3">
        <v>0</v>
      </c>
      <c r="E711" s="106" t="s">
        <v>14</v>
      </c>
      <c r="F711" s="106" t="s">
        <v>31</v>
      </c>
      <c r="G711" s="106" t="s">
        <v>1120</v>
      </c>
    </row>
    <row r="712" spans="1:7" ht="15" customHeight="1" x14ac:dyDescent="0.25">
      <c r="A712" s="3">
        <v>18</v>
      </c>
      <c r="B712" s="106" t="s">
        <v>12</v>
      </c>
      <c r="C712" s="106" t="s">
        <v>113</v>
      </c>
      <c r="D712" s="3">
        <v>1</v>
      </c>
      <c r="E712" s="106" t="s">
        <v>14</v>
      </c>
      <c r="F712" s="106" t="s">
        <v>15</v>
      </c>
      <c r="G712" s="106" t="s">
        <v>1121</v>
      </c>
    </row>
    <row r="713" spans="1:7" ht="15" customHeight="1" x14ac:dyDescent="0.25">
      <c r="A713" s="3">
        <v>50</v>
      </c>
      <c r="B713" s="106" t="s">
        <v>7</v>
      </c>
      <c r="C713" s="106" t="s">
        <v>1122</v>
      </c>
      <c r="D713" s="3">
        <v>2</v>
      </c>
      <c r="E713" s="106" t="s">
        <v>14</v>
      </c>
      <c r="F713" s="106" t="s">
        <v>15</v>
      </c>
      <c r="G713" s="106" t="s">
        <v>1123</v>
      </c>
    </row>
    <row r="714" spans="1:7" ht="15" customHeight="1" x14ac:dyDescent="0.25">
      <c r="A714" s="3">
        <v>43</v>
      </c>
      <c r="B714" s="106" t="s">
        <v>7</v>
      </c>
      <c r="C714" s="106" t="s">
        <v>660</v>
      </c>
      <c r="D714" s="3">
        <v>2</v>
      </c>
      <c r="E714" s="106" t="s">
        <v>14</v>
      </c>
      <c r="F714" s="106" t="s">
        <v>20</v>
      </c>
      <c r="G714" s="106" t="s">
        <v>1124</v>
      </c>
    </row>
    <row r="715" spans="1:7" ht="15" customHeight="1" x14ac:dyDescent="0.25">
      <c r="A715" s="3">
        <v>20</v>
      </c>
      <c r="B715" s="106" t="s">
        <v>12</v>
      </c>
      <c r="C715" s="106" t="s">
        <v>1125</v>
      </c>
      <c r="D715" s="3">
        <v>0</v>
      </c>
      <c r="E715" s="106" t="s">
        <v>14</v>
      </c>
      <c r="F715" s="106" t="s">
        <v>31</v>
      </c>
      <c r="G715" s="106" t="s">
        <v>1126</v>
      </c>
    </row>
    <row r="716" spans="1:7" ht="15" customHeight="1" x14ac:dyDescent="0.25">
      <c r="A716" s="3">
        <v>24</v>
      </c>
      <c r="B716" s="106" t="s">
        <v>7</v>
      </c>
      <c r="C716" s="106" t="s">
        <v>718</v>
      </c>
      <c r="D716" s="3">
        <v>0</v>
      </c>
      <c r="E716" s="106" t="s">
        <v>14</v>
      </c>
      <c r="F716" s="106" t="s">
        <v>10</v>
      </c>
      <c r="G716" s="106" t="s">
        <v>1127</v>
      </c>
    </row>
    <row r="717" spans="1:7" ht="15" customHeight="1" x14ac:dyDescent="0.25">
      <c r="A717" s="3">
        <v>60</v>
      </c>
      <c r="B717" s="106" t="s">
        <v>12</v>
      </c>
      <c r="C717" s="106" t="s">
        <v>145</v>
      </c>
      <c r="D717" s="3">
        <v>0</v>
      </c>
      <c r="E717" s="106" t="s">
        <v>14</v>
      </c>
      <c r="F717" s="106" t="s">
        <v>10</v>
      </c>
      <c r="G717" s="106" t="s">
        <v>1128</v>
      </c>
    </row>
    <row r="718" spans="1:7" ht="15" customHeight="1" x14ac:dyDescent="0.25">
      <c r="A718" s="3">
        <v>49</v>
      </c>
      <c r="B718" s="106" t="s">
        <v>7</v>
      </c>
      <c r="C718" s="106" t="s">
        <v>543</v>
      </c>
      <c r="D718" s="3">
        <v>1</v>
      </c>
      <c r="E718" s="106" t="s">
        <v>14</v>
      </c>
      <c r="F718" s="106" t="s">
        <v>20</v>
      </c>
      <c r="G718" s="106" t="s">
        <v>1129</v>
      </c>
    </row>
    <row r="719" spans="1:7" ht="15" customHeight="1" x14ac:dyDescent="0.25">
      <c r="A719" s="3">
        <v>60</v>
      </c>
      <c r="B719" s="106" t="s">
        <v>12</v>
      </c>
      <c r="C719" s="106" t="s">
        <v>477</v>
      </c>
      <c r="D719" s="3">
        <v>1</v>
      </c>
      <c r="E719" s="106" t="s">
        <v>14</v>
      </c>
      <c r="F719" s="106" t="s">
        <v>20</v>
      </c>
      <c r="G719" s="106" t="s">
        <v>1130</v>
      </c>
    </row>
    <row r="720" spans="1:7" ht="15" customHeight="1" x14ac:dyDescent="0.25">
      <c r="A720" s="3">
        <v>51</v>
      </c>
      <c r="B720" s="106" t="s">
        <v>7</v>
      </c>
      <c r="C720" s="106" t="s">
        <v>91</v>
      </c>
      <c r="D720" s="3">
        <v>2</v>
      </c>
      <c r="E720" s="106" t="s">
        <v>14</v>
      </c>
      <c r="F720" s="106" t="s">
        <v>20</v>
      </c>
      <c r="G720" s="106" t="s">
        <v>1131</v>
      </c>
    </row>
    <row r="721" spans="1:7" ht="15" customHeight="1" x14ac:dyDescent="0.25">
      <c r="A721" s="3">
        <v>58</v>
      </c>
      <c r="B721" s="106" t="s">
        <v>7</v>
      </c>
      <c r="C721" s="106" t="s">
        <v>26</v>
      </c>
      <c r="D721" s="3">
        <v>0</v>
      </c>
      <c r="E721" s="106" t="s">
        <v>14</v>
      </c>
      <c r="F721" s="106" t="s">
        <v>20</v>
      </c>
      <c r="G721" s="106" t="s">
        <v>1132</v>
      </c>
    </row>
    <row r="722" spans="1:7" ht="15" customHeight="1" x14ac:dyDescent="0.25">
      <c r="A722" s="3">
        <v>51</v>
      </c>
      <c r="B722" s="106" t="s">
        <v>7</v>
      </c>
      <c r="C722" s="106" t="s">
        <v>1133</v>
      </c>
      <c r="D722" s="3">
        <v>0</v>
      </c>
      <c r="E722" s="106" t="s">
        <v>14</v>
      </c>
      <c r="F722" s="106" t="s">
        <v>31</v>
      </c>
      <c r="G722" s="106" t="s">
        <v>1134</v>
      </c>
    </row>
    <row r="723" spans="1:7" ht="15" customHeight="1" x14ac:dyDescent="0.25">
      <c r="A723" s="3">
        <v>53</v>
      </c>
      <c r="B723" s="106" t="s">
        <v>12</v>
      </c>
      <c r="C723" s="106" t="s">
        <v>1135</v>
      </c>
      <c r="D723" s="3">
        <v>3</v>
      </c>
      <c r="E723" s="106" t="s">
        <v>14</v>
      </c>
      <c r="F723" s="106" t="s">
        <v>10</v>
      </c>
      <c r="G723" s="106" t="s">
        <v>1136</v>
      </c>
    </row>
    <row r="724" spans="1:7" ht="15" customHeight="1" x14ac:dyDescent="0.25">
      <c r="A724" s="3">
        <v>62</v>
      </c>
      <c r="B724" s="106" t="s">
        <v>12</v>
      </c>
      <c r="C724" s="106" t="s">
        <v>258</v>
      </c>
      <c r="D724" s="3">
        <v>0</v>
      </c>
      <c r="E724" s="106" t="s">
        <v>14</v>
      </c>
      <c r="F724" s="106" t="s">
        <v>10</v>
      </c>
      <c r="G724" s="106" t="s">
        <v>1137</v>
      </c>
    </row>
    <row r="725" spans="1:7" ht="15" customHeight="1" x14ac:dyDescent="0.25">
      <c r="A725" s="3">
        <v>19</v>
      </c>
      <c r="B725" s="106" t="s">
        <v>12</v>
      </c>
      <c r="C725" s="106" t="s">
        <v>1138</v>
      </c>
      <c r="D725" s="3">
        <v>0</v>
      </c>
      <c r="E725" s="106" t="s">
        <v>14</v>
      </c>
      <c r="F725" s="106" t="s">
        <v>10</v>
      </c>
      <c r="G725" s="106" t="s">
        <v>1139</v>
      </c>
    </row>
    <row r="726" spans="1:7" ht="15" customHeight="1" x14ac:dyDescent="0.25">
      <c r="A726" s="3">
        <v>50</v>
      </c>
      <c r="B726" s="106" t="s">
        <v>7</v>
      </c>
      <c r="C726" s="106" t="s">
        <v>1140</v>
      </c>
      <c r="D726" s="3">
        <v>1</v>
      </c>
      <c r="E726" s="106" t="s">
        <v>14</v>
      </c>
      <c r="F726" s="106" t="s">
        <v>31</v>
      </c>
      <c r="G726" s="106" t="s">
        <v>1141</v>
      </c>
    </row>
    <row r="727" spans="1:7" x14ac:dyDescent="0.25">
      <c r="A727" s="3">
        <v>30</v>
      </c>
      <c r="B727" s="106" t="s">
        <v>7</v>
      </c>
      <c r="C727" s="106" t="s">
        <v>667</v>
      </c>
      <c r="D727" s="3">
        <v>3</v>
      </c>
      <c r="E727" s="106" t="s">
        <v>9</v>
      </c>
      <c r="F727" s="106" t="s">
        <v>15</v>
      </c>
      <c r="G727" s="106" t="s">
        <v>1142</v>
      </c>
    </row>
    <row r="728" spans="1:7" ht="15" customHeight="1" x14ac:dyDescent="0.25">
      <c r="A728" s="3">
        <v>41</v>
      </c>
      <c r="B728" s="106" t="s">
        <v>12</v>
      </c>
      <c r="C728" s="106" t="s">
        <v>1143</v>
      </c>
      <c r="D728" s="3">
        <v>1</v>
      </c>
      <c r="E728" s="106" t="s">
        <v>14</v>
      </c>
      <c r="F728" s="106" t="s">
        <v>20</v>
      </c>
      <c r="G728" s="106" t="s">
        <v>1144</v>
      </c>
    </row>
    <row r="729" spans="1:7" x14ac:dyDescent="0.25">
      <c r="A729" s="3">
        <v>29</v>
      </c>
      <c r="B729" s="106" t="s">
        <v>7</v>
      </c>
      <c r="C729" s="106" t="s">
        <v>1145</v>
      </c>
      <c r="D729" s="3">
        <v>1</v>
      </c>
      <c r="E729" s="106" t="s">
        <v>9</v>
      </c>
      <c r="F729" s="106" t="s">
        <v>31</v>
      </c>
      <c r="G729" s="106" t="s">
        <v>1146</v>
      </c>
    </row>
    <row r="730" spans="1:7" ht="15" customHeight="1" x14ac:dyDescent="0.25">
      <c r="A730" s="3">
        <v>18</v>
      </c>
      <c r="B730" s="106" t="s">
        <v>7</v>
      </c>
      <c r="C730" s="106" t="s">
        <v>1147</v>
      </c>
      <c r="D730" s="3">
        <v>0</v>
      </c>
      <c r="E730" s="106" t="s">
        <v>14</v>
      </c>
      <c r="F730" s="106" t="s">
        <v>31</v>
      </c>
      <c r="G730" s="106" t="s">
        <v>1148</v>
      </c>
    </row>
    <row r="731" spans="1:7" ht="15" customHeight="1" x14ac:dyDescent="0.25">
      <c r="A731" s="3">
        <v>41</v>
      </c>
      <c r="B731" s="106" t="s">
        <v>7</v>
      </c>
      <c r="C731" s="106" t="s">
        <v>386</v>
      </c>
      <c r="D731" s="3">
        <v>1</v>
      </c>
      <c r="E731" s="106" t="s">
        <v>14</v>
      </c>
      <c r="F731" s="106" t="s">
        <v>15</v>
      </c>
      <c r="G731" s="106" t="s">
        <v>1149</v>
      </c>
    </row>
    <row r="732" spans="1:7" x14ac:dyDescent="0.25">
      <c r="A732" s="3">
        <v>35</v>
      </c>
      <c r="B732" s="106" t="s">
        <v>12</v>
      </c>
      <c r="C732" s="106" t="s">
        <v>308</v>
      </c>
      <c r="D732" s="3">
        <v>3</v>
      </c>
      <c r="E732" s="106" t="s">
        <v>9</v>
      </c>
      <c r="F732" s="106" t="s">
        <v>15</v>
      </c>
      <c r="G732" s="106" t="s">
        <v>1150</v>
      </c>
    </row>
    <row r="733" spans="1:7" ht="15" customHeight="1" x14ac:dyDescent="0.25">
      <c r="A733" s="3">
        <v>53</v>
      </c>
      <c r="B733" s="106" t="s">
        <v>12</v>
      </c>
      <c r="C733" s="106" t="s">
        <v>910</v>
      </c>
      <c r="D733" s="3">
        <v>1</v>
      </c>
      <c r="E733" s="106" t="s">
        <v>14</v>
      </c>
      <c r="F733" s="106" t="s">
        <v>10</v>
      </c>
      <c r="G733" s="106" t="s">
        <v>1151</v>
      </c>
    </row>
    <row r="734" spans="1:7" ht="15" customHeight="1" x14ac:dyDescent="0.25">
      <c r="A734" s="3">
        <v>24</v>
      </c>
      <c r="B734" s="106" t="s">
        <v>7</v>
      </c>
      <c r="C734" s="106" t="s">
        <v>1152</v>
      </c>
      <c r="D734" s="3">
        <v>3</v>
      </c>
      <c r="E734" s="106" t="s">
        <v>14</v>
      </c>
      <c r="F734" s="106" t="s">
        <v>10</v>
      </c>
      <c r="G734" s="106" t="s">
        <v>1153</v>
      </c>
    </row>
    <row r="735" spans="1:7" ht="15" customHeight="1" x14ac:dyDescent="0.25">
      <c r="A735" s="3">
        <v>48</v>
      </c>
      <c r="B735" s="106" t="s">
        <v>7</v>
      </c>
      <c r="C735" s="106" t="s">
        <v>729</v>
      </c>
      <c r="D735" s="3">
        <v>1</v>
      </c>
      <c r="E735" s="106" t="s">
        <v>14</v>
      </c>
      <c r="F735" s="106" t="s">
        <v>31</v>
      </c>
      <c r="G735" s="106" t="s">
        <v>1154</v>
      </c>
    </row>
    <row r="736" spans="1:7" ht="15" customHeight="1" x14ac:dyDescent="0.25">
      <c r="A736" s="3">
        <v>59</v>
      </c>
      <c r="B736" s="106" t="s">
        <v>7</v>
      </c>
      <c r="C736" s="106" t="s">
        <v>1155</v>
      </c>
      <c r="D736" s="3">
        <v>3</v>
      </c>
      <c r="E736" s="106" t="s">
        <v>14</v>
      </c>
      <c r="F736" s="106" t="s">
        <v>10</v>
      </c>
      <c r="G736" s="106" t="s">
        <v>1156</v>
      </c>
    </row>
    <row r="737" spans="1:7" ht="15" customHeight="1" x14ac:dyDescent="0.25">
      <c r="A737" s="3">
        <v>49</v>
      </c>
      <c r="B737" s="106" t="s">
        <v>7</v>
      </c>
      <c r="C737" s="106" t="s">
        <v>109</v>
      </c>
      <c r="D737" s="3">
        <v>1</v>
      </c>
      <c r="E737" s="106" t="s">
        <v>14</v>
      </c>
      <c r="F737" s="106" t="s">
        <v>20</v>
      </c>
      <c r="G737" s="106" t="s">
        <v>1157</v>
      </c>
    </row>
    <row r="738" spans="1:7" x14ac:dyDescent="0.25">
      <c r="A738" s="3">
        <v>37</v>
      </c>
      <c r="B738" s="106" t="s">
        <v>7</v>
      </c>
      <c r="C738" s="106" t="s">
        <v>438</v>
      </c>
      <c r="D738" s="3">
        <v>0</v>
      </c>
      <c r="E738" s="106" t="s">
        <v>9</v>
      </c>
      <c r="F738" s="106" t="s">
        <v>15</v>
      </c>
      <c r="G738" s="106" t="s">
        <v>1158</v>
      </c>
    </row>
    <row r="739" spans="1:7" ht="15" customHeight="1" x14ac:dyDescent="0.25">
      <c r="A739" s="3">
        <v>26</v>
      </c>
      <c r="B739" s="106" t="s">
        <v>12</v>
      </c>
      <c r="C739" s="106" t="s">
        <v>1159</v>
      </c>
      <c r="D739" s="3">
        <v>2</v>
      </c>
      <c r="E739" s="106" t="s">
        <v>14</v>
      </c>
      <c r="F739" s="106" t="s">
        <v>10</v>
      </c>
      <c r="G739" s="106" t="s">
        <v>1160</v>
      </c>
    </row>
    <row r="740" spans="1:7" x14ac:dyDescent="0.25">
      <c r="A740" s="3">
        <v>23</v>
      </c>
      <c r="B740" s="106" t="s">
        <v>12</v>
      </c>
      <c r="C740" s="106" t="s">
        <v>745</v>
      </c>
      <c r="D740" s="3">
        <v>3</v>
      </c>
      <c r="E740" s="106" t="s">
        <v>9</v>
      </c>
      <c r="F740" s="106" t="s">
        <v>31</v>
      </c>
      <c r="G740" s="106" t="s">
        <v>1161</v>
      </c>
    </row>
    <row r="741" spans="1:7" x14ac:dyDescent="0.25">
      <c r="A741" s="3">
        <v>29</v>
      </c>
      <c r="B741" s="106" t="s">
        <v>12</v>
      </c>
      <c r="C741" s="106" t="s">
        <v>1162</v>
      </c>
      <c r="D741" s="3">
        <v>2</v>
      </c>
      <c r="E741" s="106" t="s">
        <v>9</v>
      </c>
      <c r="F741" s="106" t="s">
        <v>10</v>
      </c>
      <c r="G741" s="106" t="s">
        <v>1163</v>
      </c>
    </row>
    <row r="742" spans="1:7" ht="15" customHeight="1" x14ac:dyDescent="0.25">
      <c r="A742" s="3">
        <v>45</v>
      </c>
      <c r="B742" s="106" t="s">
        <v>12</v>
      </c>
      <c r="C742" s="106" t="s">
        <v>384</v>
      </c>
      <c r="D742" s="3">
        <v>2</v>
      </c>
      <c r="E742" s="106" t="s">
        <v>14</v>
      </c>
      <c r="F742" s="106" t="s">
        <v>31</v>
      </c>
      <c r="G742" s="106" t="s">
        <v>1164</v>
      </c>
    </row>
    <row r="743" spans="1:7" x14ac:dyDescent="0.25">
      <c r="A743" s="3">
        <v>27</v>
      </c>
      <c r="B743" s="106" t="s">
        <v>12</v>
      </c>
      <c r="C743" s="106" t="s">
        <v>1165</v>
      </c>
      <c r="D743" s="3">
        <v>0</v>
      </c>
      <c r="E743" s="106" t="s">
        <v>9</v>
      </c>
      <c r="F743" s="106" t="s">
        <v>15</v>
      </c>
      <c r="G743" s="106" t="s">
        <v>1166</v>
      </c>
    </row>
    <row r="744" spans="1:7" x14ac:dyDescent="0.25">
      <c r="A744" s="3">
        <v>53</v>
      </c>
      <c r="B744" s="106" t="s">
        <v>12</v>
      </c>
      <c r="C744" s="106" t="s">
        <v>577</v>
      </c>
      <c r="D744" s="3">
        <v>0</v>
      </c>
      <c r="E744" s="106" t="s">
        <v>9</v>
      </c>
      <c r="F744" s="106" t="s">
        <v>31</v>
      </c>
      <c r="G744" s="106" t="s">
        <v>1167</v>
      </c>
    </row>
    <row r="745" spans="1:7" ht="15" customHeight="1" x14ac:dyDescent="0.25">
      <c r="A745" s="3">
        <v>31</v>
      </c>
      <c r="B745" s="106" t="s">
        <v>7</v>
      </c>
      <c r="C745" s="106" t="s">
        <v>517</v>
      </c>
      <c r="D745" s="3">
        <v>0</v>
      </c>
      <c r="E745" s="106" t="s">
        <v>14</v>
      </c>
      <c r="F745" s="106" t="s">
        <v>15</v>
      </c>
      <c r="G745" s="106" t="s">
        <v>1168</v>
      </c>
    </row>
    <row r="746" spans="1:7" ht="15" customHeight="1" x14ac:dyDescent="0.25">
      <c r="A746" s="3">
        <v>50</v>
      </c>
      <c r="B746" s="106" t="s">
        <v>12</v>
      </c>
      <c r="C746" s="106" t="s">
        <v>352</v>
      </c>
      <c r="D746" s="3">
        <v>0</v>
      </c>
      <c r="E746" s="106" t="s">
        <v>14</v>
      </c>
      <c r="F746" s="106" t="s">
        <v>20</v>
      </c>
      <c r="G746" s="106" t="s">
        <v>1169</v>
      </c>
    </row>
    <row r="747" spans="1:7" ht="15" customHeight="1" x14ac:dyDescent="0.25">
      <c r="A747" s="3">
        <v>50</v>
      </c>
      <c r="B747" s="106" t="s">
        <v>7</v>
      </c>
      <c r="C747" s="106" t="s">
        <v>212</v>
      </c>
      <c r="D747" s="3">
        <v>1</v>
      </c>
      <c r="E747" s="106" t="s">
        <v>14</v>
      </c>
      <c r="F747" s="106" t="s">
        <v>20</v>
      </c>
      <c r="G747" s="106" t="s">
        <v>1170</v>
      </c>
    </row>
    <row r="748" spans="1:7" ht="15" customHeight="1" x14ac:dyDescent="0.25">
      <c r="A748" s="3">
        <v>34</v>
      </c>
      <c r="B748" s="106" t="s">
        <v>12</v>
      </c>
      <c r="C748" s="106" t="s">
        <v>1171</v>
      </c>
      <c r="D748" s="3">
        <v>2</v>
      </c>
      <c r="E748" s="106" t="s">
        <v>14</v>
      </c>
      <c r="F748" s="106" t="s">
        <v>10</v>
      </c>
      <c r="G748" s="106" t="s">
        <v>1172</v>
      </c>
    </row>
    <row r="749" spans="1:7" ht="15" customHeight="1" x14ac:dyDescent="0.25">
      <c r="A749" s="3">
        <v>19</v>
      </c>
      <c r="B749" s="106" t="s">
        <v>12</v>
      </c>
      <c r="C749" s="106" t="s">
        <v>1145</v>
      </c>
      <c r="D749" s="3">
        <v>0</v>
      </c>
      <c r="E749" s="106" t="s">
        <v>14</v>
      </c>
      <c r="F749" s="106" t="s">
        <v>20</v>
      </c>
      <c r="G749" s="106" t="s">
        <v>1173</v>
      </c>
    </row>
    <row r="750" spans="1:7" ht="15" customHeight="1" x14ac:dyDescent="0.25">
      <c r="A750" s="3">
        <v>47</v>
      </c>
      <c r="B750" s="106" t="s">
        <v>7</v>
      </c>
      <c r="C750" s="106" t="s">
        <v>280</v>
      </c>
      <c r="D750" s="3">
        <v>1</v>
      </c>
      <c r="E750" s="106" t="s">
        <v>14</v>
      </c>
      <c r="F750" s="106" t="s">
        <v>10</v>
      </c>
      <c r="G750" s="106" t="s">
        <v>1174</v>
      </c>
    </row>
    <row r="751" spans="1:7" ht="15" customHeight="1" x14ac:dyDescent="0.25">
      <c r="A751" s="3">
        <v>28</v>
      </c>
      <c r="B751" s="106" t="s">
        <v>12</v>
      </c>
      <c r="C751" s="106" t="s">
        <v>221</v>
      </c>
      <c r="D751" s="3">
        <v>0</v>
      </c>
      <c r="E751" s="106" t="s">
        <v>14</v>
      </c>
      <c r="F751" s="106" t="s">
        <v>20</v>
      </c>
      <c r="G751" s="106" t="s">
        <v>1175</v>
      </c>
    </row>
    <row r="752" spans="1:7" x14ac:dyDescent="0.25">
      <c r="A752" s="3">
        <v>37</v>
      </c>
      <c r="B752" s="106" t="s">
        <v>7</v>
      </c>
      <c r="C752" s="106" t="s">
        <v>391</v>
      </c>
      <c r="D752" s="3">
        <v>0</v>
      </c>
      <c r="E752" s="106" t="s">
        <v>9</v>
      </c>
      <c r="F752" s="106" t="s">
        <v>15</v>
      </c>
      <c r="G752" s="106" t="s">
        <v>1176</v>
      </c>
    </row>
    <row r="753" spans="1:7" ht="15" customHeight="1" x14ac:dyDescent="0.25">
      <c r="A753" s="3">
        <v>21</v>
      </c>
      <c r="B753" s="106" t="s">
        <v>12</v>
      </c>
      <c r="C753" s="106" t="s">
        <v>248</v>
      </c>
      <c r="D753" s="3">
        <v>0</v>
      </c>
      <c r="E753" s="106" t="s">
        <v>14</v>
      </c>
      <c r="F753" s="106" t="s">
        <v>20</v>
      </c>
      <c r="G753" s="106" t="s">
        <v>1177</v>
      </c>
    </row>
    <row r="754" spans="1:7" ht="15" customHeight="1" x14ac:dyDescent="0.25">
      <c r="A754" s="3">
        <v>64</v>
      </c>
      <c r="B754" s="106" t="s">
        <v>12</v>
      </c>
      <c r="C754" s="106" t="s">
        <v>1178</v>
      </c>
      <c r="D754" s="3">
        <v>0</v>
      </c>
      <c r="E754" s="106" t="s">
        <v>14</v>
      </c>
      <c r="F754" s="106" t="s">
        <v>20</v>
      </c>
      <c r="G754" s="106" t="s">
        <v>1179</v>
      </c>
    </row>
    <row r="755" spans="1:7" ht="15" customHeight="1" x14ac:dyDescent="0.25">
      <c r="A755" s="3">
        <v>58</v>
      </c>
      <c r="B755" s="106" t="s">
        <v>7</v>
      </c>
      <c r="C755" s="106" t="s">
        <v>1180</v>
      </c>
      <c r="D755" s="3">
        <v>0</v>
      </c>
      <c r="E755" s="106" t="s">
        <v>14</v>
      </c>
      <c r="F755" s="106" t="s">
        <v>15</v>
      </c>
      <c r="G755" s="106" t="s">
        <v>1181</v>
      </c>
    </row>
    <row r="756" spans="1:7" ht="15" customHeight="1" x14ac:dyDescent="0.25">
      <c r="A756" s="3">
        <v>24</v>
      </c>
      <c r="B756" s="106" t="s">
        <v>12</v>
      </c>
      <c r="C756" s="106" t="s">
        <v>117</v>
      </c>
      <c r="D756" s="3">
        <v>4</v>
      </c>
      <c r="E756" s="106" t="s">
        <v>14</v>
      </c>
      <c r="F756" s="106" t="s">
        <v>31</v>
      </c>
      <c r="G756" s="106" t="s">
        <v>1182</v>
      </c>
    </row>
    <row r="757" spans="1:7" ht="15" customHeight="1" x14ac:dyDescent="0.25">
      <c r="A757" s="3">
        <v>31</v>
      </c>
      <c r="B757" s="106" t="s">
        <v>12</v>
      </c>
      <c r="C757" s="106" t="s">
        <v>512</v>
      </c>
      <c r="D757" s="3">
        <v>2</v>
      </c>
      <c r="E757" s="106" t="s">
        <v>14</v>
      </c>
      <c r="F757" s="106" t="s">
        <v>31</v>
      </c>
      <c r="G757" s="106" t="s">
        <v>1183</v>
      </c>
    </row>
    <row r="758" spans="1:7" ht="15" customHeight="1" x14ac:dyDescent="0.25">
      <c r="A758" s="3">
        <v>39</v>
      </c>
      <c r="B758" s="106" t="s">
        <v>7</v>
      </c>
      <c r="C758" s="106" t="s">
        <v>1184</v>
      </c>
      <c r="D758" s="3">
        <v>3</v>
      </c>
      <c r="E758" s="106" t="s">
        <v>14</v>
      </c>
      <c r="F758" s="106" t="s">
        <v>31</v>
      </c>
      <c r="G758" s="106" t="s">
        <v>1185</v>
      </c>
    </row>
    <row r="759" spans="1:7" x14ac:dyDescent="0.25">
      <c r="A759" s="3">
        <v>47</v>
      </c>
      <c r="B759" s="106" t="s">
        <v>7</v>
      </c>
      <c r="C759" s="106" t="s">
        <v>312</v>
      </c>
      <c r="D759" s="3">
        <v>0</v>
      </c>
      <c r="E759" s="106" t="s">
        <v>9</v>
      </c>
      <c r="F759" s="106" t="s">
        <v>15</v>
      </c>
      <c r="G759" s="106" t="s">
        <v>1186</v>
      </c>
    </row>
    <row r="760" spans="1:7" ht="15" customHeight="1" x14ac:dyDescent="0.25">
      <c r="A760" s="3">
        <v>30</v>
      </c>
      <c r="B760" s="106" t="s">
        <v>12</v>
      </c>
      <c r="C760" s="106" t="s">
        <v>296</v>
      </c>
      <c r="D760" s="3">
        <v>3</v>
      </c>
      <c r="E760" s="106" t="s">
        <v>14</v>
      </c>
      <c r="F760" s="106" t="s">
        <v>31</v>
      </c>
      <c r="G760" s="106" t="s">
        <v>1187</v>
      </c>
    </row>
    <row r="761" spans="1:7" x14ac:dyDescent="0.25">
      <c r="A761" s="3">
        <v>18</v>
      </c>
      <c r="B761" s="106" t="s">
        <v>12</v>
      </c>
      <c r="C761" s="106" t="s">
        <v>685</v>
      </c>
      <c r="D761" s="3">
        <v>0</v>
      </c>
      <c r="E761" s="106" t="s">
        <v>9</v>
      </c>
      <c r="F761" s="106" t="s">
        <v>15</v>
      </c>
      <c r="G761" s="106" t="s">
        <v>1188</v>
      </c>
    </row>
    <row r="762" spans="1:7" ht="15" customHeight="1" x14ac:dyDescent="0.25">
      <c r="A762" s="3">
        <v>22</v>
      </c>
      <c r="B762" s="106" t="s">
        <v>7</v>
      </c>
      <c r="C762" s="106" t="s">
        <v>1189</v>
      </c>
      <c r="D762" s="3">
        <v>2</v>
      </c>
      <c r="E762" s="106" t="s">
        <v>14</v>
      </c>
      <c r="F762" s="106" t="s">
        <v>31</v>
      </c>
      <c r="G762" s="106" t="s">
        <v>1190</v>
      </c>
    </row>
    <row r="763" spans="1:7" ht="15" customHeight="1" x14ac:dyDescent="0.25">
      <c r="A763" s="3">
        <v>23</v>
      </c>
      <c r="B763" s="106" t="s">
        <v>12</v>
      </c>
      <c r="C763" s="106" t="s">
        <v>113</v>
      </c>
      <c r="D763" s="3">
        <v>1</v>
      </c>
      <c r="E763" s="106" t="s">
        <v>14</v>
      </c>
      <c r="F763" s="106" t="s">
        <v>10</v>
      </c>
      <c r="G763" s="106" t="s">
        <v>1191</v>
      </c>
    </row>
    <row r="764" spans="1:7" x14ac:dyDescent="0.25">
      <c r="A764" s="3">
        <v>33</v>
      </c>
      <c r="B764" s="106" t="s">
        <v>12</v>
      </c>
      <c r="C764" s="106" t="s">
        <v>1192</v>
      </c>
      <c r="D764" s="3">
        <v>1</v>
      </c>
      <c r="E764" s="106" t="s">
        <v>9</v>
      </c>
      <c r="F764" s="106" t="s">
        <v>10</v>
      </c>
      <c r="G764" s="106" t="s">
        <v>1193</v>
      </c>
    </row>
    <row r="765" spans="1:7" ht="15" customHeight="1" x14ac:dyDescent="0.25">
      <c r="A765" s="3">
        <v>27</v>
      </c>
      <c r="B765" s="106" t="s">
        <v>12</v>
      </c>
      <c r="C765" s="106" t="s">
        <v>843</v>
      </c>
      <c r="D765" s="3">
        <v>0</v>
      </c>
      <c r="E765" s="106" t="s">
        <v>14</v>
      </c>
      <c r="F765" s="106" t="s">
        <v>31</v>
      </c>
      <c r="G765" s="106" t="s">
        <v>1194</v>
      </c>
    </row>
    <row r="766" spans="1:7" ht="15" customHeight="1" x14ac:dyDescent="0.25">
      <c r="A766" s="3">
        <v>45</v>
      </c>
      <c r="B766" s="106" t="s">
        <v>7</v>
      </c>
      <c r="C766" s="106" t="s">
        <v>276</v>
      </c>
      <c r="D766" s="3">
        <v>2</v>
      </c>
      <c r="E766" s="106" t="s">
        <v>14</v>
      </c>
      <c r="F766" s="106" t="s">
        <v>31</v>
      </c>
      <c r="G766" s="106" t="s">
        <v>1195</v>
      </c>
    </row>
    <row r="767" spans="1:7" ht="15" customHeight="1" x14ac:dyDescent="0.25">
      <c r="A767" s="3">
        <v>57</v>
      </c>
      <c r="B767" s="106" t="s">
        <v>7</v>
      </c>
      <c r="C767" s="106" t="s">
        <v>127</v>
      </c>
      <c r="D767" s="3">
        <v>0</v>
      </c>
      <c r="E767" s="106" t="s">
        <v>14</v>
      </c>
      <c r="F767" s="106" t="s">
        <v>20</v>
      </c>
      <c r="G767" s="106" t="s">
        <v>1196</v>
      </c>
    </row>
    <row r="768" spans="1:7" ht="15" customHeight="1" x14ac:dyDescent="0.25">
      <c r="A768" s="3">
        <v>47</v>
      </c>
      <c r="B768" s="106" t="s">
        <v>12</v>
      </c>
      <c r="C768" s="106" t="s">
        <v>596</v>
      </c>
      <c r="D768" s="3">
        <v>1</v>
      </c>
      <c r="E768" s="106" t="s">
        <v>14</v>
      </c>
      <c r="F768" s="106" t="s">
        <v>10</v>
      </c>
      <c r="G768" s="106" t="s">
        <v>1197</v>
      </c>
    </row>
    <row r="769" spans="1:7" ht="15" customHeight="1" x14ac:dyDescent="0.25">
      <c r="A769" s="3">
        <v>42</v>
      </c>
      <c r="B769" s="106" t="s">
        <v>7</v>
      </c>
      <c r="C769" s="106" t="s">
        <v>962</v>
      </c>
      <c r="D769" s="3">
        <v>1</v>
      </c>
      <c r="E769" s="106" t="s">
        <v>14</v>
      </c>
      <c r="F769" s="106" t="s">
        <v>10</v>
      </c>
      <c r="G769" s="106" t="s">
        <v>1198</v>
      </c>
    </row>
    <row r="770" spans="1:7" ht="15" customHeight="1" x14ac:dyDescent="0.25">
      <c r="A770" s="3">
        <v>64</v>
      </c>
      <c r="B770" s="106" t="s">
        <v>7</v>
      </c>
      <c r="C770" s="106" t="s">
        <v>1024</v>
      </c>
      <c r="D770" s="3">
        <v>0</v>
      </c>
      <c r="E770" s="106" t="s">
        <v>14</v>
      </c>
      <c r="F770" s="106" t="s">
        <v>10</v>
      </c>
      <c r="G770" s="106" t="s">
        <v>1199</v>
      </c>
    </row>
    <row r="771" spans="1:7" ht="15" customHeight="1" x14ac:dyDescent="0.25">
      <c r="A771" s="3">
        <v>38</v>
      </c>
      <c r="B771" s="106" t="s">
        <v>7</v>
      </c>
      <c r="C771" s="106" t="s">
        <v>1200</v>
      </c>
      <c r="D771" s="3">
        <v>2</v>
      </c>
      <c r="E771" s="106" t="s">
        <v>14</v>
      </c>
      <c r="F771" s="106" t="s">
        <v>20</v>
      </c>
      <c r="G771" s="106" t="s">
        <v>1201</v>
      </c>
    </row>
    <row r="772" spans="1:7" ht="15" customHeight="1" x14ac:dyDescent="0.25">
      <c r="A772" s="3">
        <v>61</v>
      </c>
      <c r="B772" s="106" t="s">
        <v>12</v>
      </c>
      <c r="C772" s="106" t="s">
        <v>1018</v>
      </c>
      <c r="D772" s="3">
        <v>3</v>
      </c>
      <c r="E772" s="106" t="s">
        <v>14</v>
      </c>
      <c r="F772" s="106" t="s">
        <v>10</v>
      </c>
      <c r="G772" s="106" t="s">
        <v>1202</v>
      </c>
    </row>
    <row r="773" spans="1:7" ht="15" customHeight="1" x14ac:dyDescent="0.25">
      <c r="A773" s="3">
        <v>53</v>
      </c>
      <c r="B773" s="106" t="s">
        <v>7</v>
      </c>
      <c r="C773" s="106" t="s">
        <v>1203</v>
      </c>
      <c r="D773" s="3">
        <v>2</v>
      </c>
      <c r="E773" s="106" t="s">
        <v>14</v>
      </c>
      <c r="F773" s="106" t="s">
        <v>10</v>
      </c>
      <c r="G773" s="106" t="s">
        <v>1204</v>
      </c>
    </row>
    <row r="774" spans="1:7" ht="15" customHeight="1" x14ac:dyDescent="0.25">
      <c r="A774" s="3">
        <v>44</v>
      </c>
      <c r="B774" s="106" t="s">
        <v>7</v>
      </c>
      <c r="C774" s="106" t="s">
        <v>580</v>
      </c>
      <c r="D774" s="3">
        <v>0</v>
      </c>
      <c r="E774" s="106" t="s">
        <v>14</v>
      </c>
      <c r="F774" s="106" t="s">
        <v>31</v>
      </c>
      <c r="G774" s="106" t="s">
        <v>1205</v>
      </c>
    </row>
    <row r="775" spans="1:7" x14ac:dyDescent="0.25">
      <c r="A775" s="3">
        <v>19</v>
      </c>
      <c r="B775" s="106" t="s">
        <v>7</v>
      </c>
      <c r="C775" s="106" t="s">
        <v>22</v>
      </c>
      <c r="D775" s="3">
        <v>0</v>
      </c>
      <c r="E775" s="106" t="s">
        <v>9</v>
      </c>
      <c r="F775" s="106" t="s">
        <v>20</v>
      </c>
      <c r="G775" s="106" t="s">
        <v>1206</v>
      </c>
    </row>
    <row r="776" spans="1:7" ht="15" customHeight="1" x14ac:dyDescent="0.25">
      <c r="A776" s="3">
        <v>41</v>
      </c>
      <c r="B776" s="106" t="s">
        <v>12</v>
      </c>
      <c r="C776" s="106" t="s">
        <v>492</v>
      </c>
      <c r="D776" s="3">
        <v>2</v>
      </c>
      <c r="E776" s="106" t="s">
        <v>14</v>
      </c>
      <c r="F776" s="106" t="s">
        <v>20</v>
      </c>
      <c r="G776" s="106" t="s">
        <v>1207</v>
      </c>
    </row>
    <row r="777" spans="1:7" ht="15" customHeight="1" x14ac:dyDescent="0.25">
      <c r="A777" s="3">
        <v>51</v>
      </c>
      <c r="B777" s="106" t="s">
        <v>12</v>
      </c>
      <c r="C777" s="106" t="s">
        <v>552</v>
      </c>
      <c r="D777" s="3">
        <v>3</v>
      </c>
      <c r="E777" s="106" t="s">
        <v>14</v>
      </c>
      <c r="F777" s="106" t="s">
        <v>15</v>
      </c>
      <c r="G777" s="106" t="s">
        <v>1208</v>
      </c>
    </row>
    <row r="778" spans="1:7" ht="15" customHeight="1" x14ac:dyDescent="0.25">
      <c r="A778" s="3">
        <v>40</v>
      </c>
      <c r="B778" s="106" t="s">
        <v>12</v>
      </c>
      <c r="C778" s="106" t="s">
        <v>596</v>
      </c>
      <c r="D778" s="3">
        <v>2</v>
      </c>
      <c r="E778" s="106" t="s">
        <v>14</v>
      </c>
      <c r="F778" s="106" t="s">
        <v>20</v>
      </c>
      <c r="G778" s="106" t="s">
        <v>1209</v>
      </c>
    </row>
    <row r="779" spans="1:7" ht="15" customHeight="1" x14ac:dyDescent="0.25">
      <c r="A779" s="3">
        <v>45</v>
      </c>
      <c r="B779" s="106" t="s">
        <v>12</v>
      </c>
      <c r="C779" s="106" t="s">
        <v>170</v>
      </c>
      <c r="D779" s="3">
        <v>0</v>
      </c>
      <c r="E779" s="106" t="s">
        <v>14</v>
      </c>
      <c r="F779" s="106" t="s">
        <v>31</v>
      </c>
      <c r="G779" s="106" t="s">
        <v>1210</v>
      </c>
    </row>
    <row r="780" spans="1:7" ht="15" customHeight="1" x14ac:dyDescent="0.25">
      <c r="A780" s="3">
        <v>35</v>
      </c>
      <c r="B780" s="106" t="s">
        <v>12</v>
      </c>
      <c r="C780" s="106" t="s">
        <v>1211</v>
      </c>
      <c r="D780" s="3">
        <v>3</v>
      </c>
      <c r="E780" s="106" t="s">
        <v>14</v>
      </c>
      <c r="F780" s="106" t="s">
        <v>15</v>
      </c>
      <c r="G780" s="106" t="s">
        <v>1212</v>
      </c>
    </row>
    <row r="781" spans="1:7" ht="15" customHeight="1" x14ac:dyDescent="0.25">
      <c r="A781" s="3">
        <v>53</v>
      </c>
      <c r="B781" s="106" t="s">
        <v>12</v>
      </c>
      <c r="C781" s="106" t="s">
        <v>22</v>
      </c>
      <c r="D781" s="3">
        <v>0</v>
      </c>
      <c r="E781" s="106" t="s">
        <v>14</v>
      </c>
      <c r="F781" s="106" t="s">
        <v>20</v>
      </c>
      <c r="G781" s="106" t="s">
        <v>1213</v>
      </c>
    </row>
    <row r="782" spans="1:7" x14ac:dyDescent="0.25">
      <c r="A782" s="3">
        <v>30</v>
      </c>
      <c r="B782" s="106" t="s">
        <v>12</v>
      </c>
      <c r="C782" s="106" t="s">
        <v>1214</v>
      </c>
      <c r="D782" s="3">
        <v>3</v>
      </c>
      <c r="E782" s="106" t="s">
        <v>9</v>
      </c>
      <c r="F782" s="106" t="s">
        <v>10</v>
      </c>
      <c r="G782" s="106" t="s">
        <v>1215</v>
      </c>
    </row>
    <row r="783" spans="1:7" ht="15" customHeight="1" x14ac:dyDescent="0.25">
      <c r="A783" s="3">
        <v>18</v>
      </c>
      <c r="B783" s="106" t="s">
        <v>12</v>
      </c>
      <c r="C783" s="106" t="s">
        <v>1216</v>
      </c>
      <c r="D783" s="3">
        <v>0</v>
      </c>
      <c r="E783" s="106" t="s">
        <v>14</v>
      </c>
      <c r="F783" s="106" t="s">
        <v>15</v>
      </c>
      <c r="G783" s="106" t="s">
        <v>1217</v>
      </c>
    </row>
    <row r="784" spans="1:7" ht="15" customHeight="1" x14ac:dyDescent="0.25">
      <c r="A784" s="3">
        <v>51</v>
      </c>
      <c r="B784" s="106" t="s">
        <v>12</v>
      </c>
      <c r="C784" s="106" t="s">
        <v>560</v>
      </c>
      <c r="D784" s="3">
        <v>1</v>
      </c>
      <c r="E784" s="106" t="s">
        <v>14</v>
      </c>
      <c r="F784" s="106" t="s">
        <v>15</v>
      </c>
      <c r="G784" s="106" t="s">
        <v>1218</v>
      </c>
    </row>
    <row r="785" spans="1:7" x14ac:dyDescent="0.25">
      <c r="A785" s="3">
        <v>50</v>
      </c>
      <c r="B785" s="106" t="s">
        <v>7</v>
      </c>
      <c r="C785" s="106" t="s">
        <v>599</v>
      </c>
      <c r="D785" s="3">
        <v>1</v>
      </c>
      <c r="E785" s="106" t="s">
        <v>9</v>
      </c>
      <c r="F785" s="106" t="s">
        <v>10</v>
      </c>
      <c r="G785" s="106" t="s">
        <v>1219</v>
      </c>
    </row>
    <row r="786" spans="1:7" ht="15" customHeight="1" x14ac:dyDescent="0.25">
      <c r="A786" s="3">
        <v>31</v>
      </c>
      <c r="B786" s="106" t="s">
        <v>7</v>
      </c>
      <c r="C786" s="106" t="s">
        <v>605</v>
      </c>
      <c r="D786" s="3">
        <v>1</v>
      </c>
      <c r="E786" s="106" t="s">
        <v>14</v>
      </c>
      <c r="F786" s="106" t="s">
        <v>15</v>
      </c>
      <c r="G786" s="106" t="s">
        <v>1220</v>
      </c>
    </row>
    <row r="787" spans="1:7" ht="15" customHeight="1" x14ac:dyDescent="0.25">
      <c r="A787" s="3">
        <v>35</v>
      </c>
      <c r="B787" s="106" t="s">
        <v>7</v>
      </c>
      <c r="C787" s="106" t="s">
        <v>535</v>
      </c>
      <c r="D787" s="3">
        <v>3</v>
      </c>
      <c r="E787" s="106" t="s">
        <v>14</v>
      </c>
      <c r="F787" s="106" t="s">
        <v>10</v>
      </c>
      <c r="G787" s="106" t="s">
        <v>1221</v>
      </c>
    </row>
    <row r="788" spans="1:7" ht="15" customHeight="1" x14ac:dyDescent="0.25">
      <c r="A788" s="3">
        <v>60</v>
      </c>
      <c r="B788" s="106" t="s">
        <v>12</v>
      </c>
      <c r="C788" s="106" t="s">
        <v>125</v>
      </c>
      <c r="D788" s="3">
        <v>0</v>
      </c>
      <c r="E788" s="106" t="s">
        <v>14</v>
      </c>
      <c r="F788" s="106" t="s">
        <v>31</v>
      </c>
      <c r="G788" s="106" t="s">
        <v>1222</v>
      </c>
    </row>
    <row r="789" spans="1:7" ht="15" customHeight="1" x14ac:dyDescent="0.25">
      <c r="A789" s="3">
        <v>21</v>
      </c>
      <c r="B789" s="106" t="s">
        <v>12</v>
      </c>
      <c r="C789" s="106" t="s">
        <v>938</v>
      </c>
      <c r="D789" s="3">
        <v>0</v>
      </c>
      <c r="E789" s="106" t="s">
        <v>14</v>
      </c>
      <c r="F789" s="106" t="s">
        <v>20</v>
      </c>
      <c r="G789" s="106" t="s">
        <v>1223</v>
      </c>
    </row>
    <row r="790" spans="1:7" ht="15" customHeight="1" x14ac:dyDescent="0.25">
      <c r="A790" s="3">
        <v>29</v>
      </c>
      <c r="B790" s="106" t="s">
        <v>12</v>
      </c>
      <c r="C790" s="106" t="s">
        <v>1224</v>
      </c>
      <c r="D790" s="3">
        <v>3</v>
      </c>
      <c r="E790" s="106" t="s">
        <v>14</v>
      </c>
      <c r="F790" s="106" t="s">
        <v>31</v>
      </c>
      <c r="G790" s="106" t="s">
        <v>1225</v>
      </c>
    </row>
    <row r="791" spans="1:7" ht="15" customHeight="1" x14ac:dyDescent="0.25">
      <c r="A791" s="3">
        <v>62</v>
      </c>
      <c r="B791" s="106" t="s">
        <v>7</v>
      </c>
      <c r="C791" s="106" t="s">
        <v>214</v>
      </c>
      <c r="D791" s="3">
        <v>0</v>
      </c>
      <c r="E791" s="106" t="s">
        <v>14</v>
      </c>
      <c r="F791" s="106" t="s">
        <v>15</v>
      </c>
      <c r="G791" s="106" t="s">
        <v>1226</v>
      </c>
    </row>
    <row r="792" spans="1:7" ht="15" customHeight="1" x14ac:dyDescent="0.25">
      <c r="A792" s="3">
        <v>39</v>
      </c>
      <c r="B792" s="106" t="s">
        <v>7</v>
      </c>
      <c r="C792" s="106" t="s">
        <v>1227</v>
      </c>
      <c r="D792" s="3">
        <v>0</v>
      </c>
      <c r="E792" s="106" t="s">
        <v>14</v>
      </c>
      <c r="F792" s="106" t="s">
        <v>15</v>
      </c>
      <c r="G792" s="106" t="s">
        <v>1228</v>
      </c>
    </row>
    <row r="793" spans="1:7" ht="15" customHeight="1" x14ac:dyDescent="0.25">
      <c r="A793" s="3">
        <v>19</v>
      </c>
      <c r="B793" s="106" t="s">
        <v>12</v>
      </c>
      <c r="C793" s="106" t="s">
        <v>599</v>
      </c>
      <c r="D793" s="3">
        <v>0</v>
      </c>
      <c r="E793" s="106" t="s">
        <v>14</v>
      </c>
      <c r="F793" s="106" t="s">
        <v>10</v>
      </c>
      <c r="G793" s="106" t="s">
        <v>1229</v>
      </c>
    </row>
    <row r="794" spans="1:7" ht="15" customHeight="1" x14ac:dyDescent="0.25">
      <c r="A794" s="3">
        <v>22</v>
      </c>
      <c r="B794" s="106" t="s">
        <v>7</v>
      </c>
      <c r="C794" s="106" t="s">
        <v>612</v>
      </c>
      <c r="D794" s="3">
        <v>0</v>
      </c>
      <c r="E794" s="106" t="s">
        <v>14</v>
      </c>
      <c r="F794" s="106" t="s">
        <v>31</v>
      </c>
      <c r="G794" s="106" t="s">
        <v>1230</v>
      </c>
    </row>
    <row r="795" spans="1:7" x14ac:dyDescent="0.25">
      <c r="A795" s="3">
        <v>53</v>
      </c>
      <c r="B795" s="106" t="s">
        <v>12</v>
      </c>
      <c r="C795" s="106" t="s">
        <v>455</v>
      </c>
      <c r="D795" s="3">
        <v>0</v>
      </c>
      <c r="E795" s="106" t="s">
        <v>9</v>
      </c>
      <c r="F795" s="106" t="s">
        <v>15</v>
      </c>
      <c r="G795" s="106" t="s">
        <v>1231</v>
      </c>
    </row>
    <row r="796" spans="1:7" ht="15" customHeight="1" x14ac:dyDescent="0.25">
      <c r="A796" s="3">
        <v>39</v>
      </c>
      <c r="B796" s="106" t="s">
        <v>7</v>
      </c>
      <c r="C796" s="106" t="s">
        <v>61</v>
      </c>
      <c r="D796" s="3">
        <v>2</v>
      </c>
      <c r="E796" s="106" t="s">
        <v>14</v>
      </c>
      <c r="F796" s="106" t="s">
        <v>20</v>
      </c>
      <c r="G796" s="106" t="s">
        <v>1232</v>
      </c>
    </row>
    <row r="797" spans="1:7" x14ac:dyDescent="0.25">
      <c r="A797" s="3">
        <v>27</v>
      </c>
      <c r="B797" s="106" t="s">
        <v>12</v>
      </c>
      <c r="C797" s="106" t="s">
        <v>156</v>
      </c>
      <c r="D797" s="3">
        <v>0</v>
      </c>
      <c r="E797" s="106" t="s">
        <v>9</v>
      </c>
      <c r="F797" s="106" t="s">
        <v>20</v>
      </c>
      <c r="G797" s="106" t="s">
        <v>1233</v>
      </c>
    </row>
    <row r="798" spans="1:7" ht="15" customHeight="1" x14ac:dyDescent="0.25">
      <c r="A798" s="3">
        <v>30</v>
      </c>
      <c r="B798" s="106" t="s">
        <v>12</v>
      </c>
      <c r="C798" s="106" t="s">
        <v>869</v>
      </c>
      <c r="D798" s="3">
        <v>2</v>
      </c>
      <c r="E798" s="106" t="s">
        <v>14</v>
      </c>
      <c r="F798" s="106" t="s">
        <v>15</v>
      </c>
      <c r="G798" s="106" t="s">
        <v>1234</v>
      </c>
    </row>
    <row r="799" spans="1:7" ht="15" customHeight="1" x14ac:dyDescent="0.25">
      <c r="A799" s="3">
        <v>30</v>
      </c>
      <c r="B799" s="106" t="s">
        <v>7</v>
      </c>
      <c r="C799" s="106" t="s">
        <v>183</v>
      </c>
      <c r="D799" s="3">
        <v>1</v>
      </c>
      <c r="E799" s="106" t="s">
        <v>14</v>
      </c>
      <c r="F799" s="106" t="s">
        <v>31</v>
      </c>
      <c r="G799" s="106" t="s">
        <v>1235</v>
      </c>
    </row>
    <row r="800" spans="1:7" ht="15" customHeight="1" x14ac:dyDescent="0.25">
      <c r="A800" s="3">
        <v>58</v>
      </c>
      <c r="B800" s="106" t="s">
        <v>7</v>
      </c>
      <c r="C800" s="106" t="s">
        <v>736</v>
      </c>
      <c r="D800" s="3">
        <v>0</v>
      </c>
      <c r="E800" s="106" t="s">
        <v>14</v>
      </c>
      <c r="F800" s="106" t="s">
        <v>10</v>
      </c>
      <c r="G800" s="106" t="s">
        <v>1236</v>
      </c>
    </row>
    <row r="801" spans="1:7" x14ac:dyDescent="0.25">
      <c r="A801" s="3">
        <v>33</v>
      </c>
      <c r="B801" s="106" t="s">
        <v>12</v>
      </c>
      <c r="C801" s="106" t="s">
        <v>194</v>
      </c>
      <c r="D801" s="3">
        <v>0</v>
      </c>
      <c r="E801" s="106" t="s">
        <v>9</v>
      </c>
      <c r="F801" s="106" t="s">
        <v>31</v>
      </c>
      <c r="G801" s="106" t="s">
        <v>1237</v>
      </c>
    </row>
    <row r="802" spans="1:7" ht="15" customHeight="1" x14ac:dyDescent="0.25">
      <c r="A802" s="3">
        <v>42</v>
      </c>
      <c r="B802" s="106" t="s">
        <v>7</v>
      </c>
      <c r="C802" s="106" t="s">
        <v>1238</v>
      </c>
      <c r="D802" s="3">
        <v>1</v>
      </c>
      <c r="E802" s="106" t="s">
        <v>14</v>
      </c>
      <c r="F802" s="106" t="s">
        <v>15</v>
      </c>
      <c r="G802" s="106" t="s">
        <v>1239</v>
      </c>
    </row>
    <row r="803" spans="1:7" ht="15" customHeight="1" x14ac:dyDescent="0.25">
      <c r="A803" s="3">
        <v>64</v>
      </c>
      <c r="B803" s="106" t="s">
        <v>7</v>
      </c>
      <c r="C803" s="106" t="s">
        <v>560</v>
      </c>
      <c r="D803" s="3">
        <v>0</v>
      </c>
      <c r="E803" s="106" t="s">
        <v>14</v>
      </c>
      <c r="F803" s="106" t="s">
        <v>15</v>
      </c>
      <c r="G803" s="106" t="s">
        <v>1240</v>
      </c>
    </row>
    <row r="804" spans="1:7" ht="15" customHeight="1" x14ac:dyDescent="0.25">
      <c r="A804" s="3">
        <v>21</v>
      </c>
      <c r="B804" s="106" t="s">
        <v>12</v>
      </c>
      <c r="C804" s="106" t="s">
        <v>388</v>
      </c>
      <c r="D804" s="3">
        <v>1</v>
      </c>
      <c r="E804" s="106" t="s">
        <v>14</v>
      </c>
      <c r="F804" s="106" t="s">
        <v>10</v>
      </c>
      <c r="G804" s="106" t="s">
        <v>1241</v>
      </c>
    </row>
    <row r="805" spans="1:7" x14ac:dyDescent="0.25">
      <c r="A805" s="3">
        <v>18</v>
      </c>
      <c r="B805" s="106" t="s">
        <v>7</v>
      </c>
      <c r="C805" s="106" t="s">
        <v>1242</v>
      </c>
      <c r="D805" s="3">
        <v>0</v>
      </c>
      <c r="E805" s="106" t="s">
        <v>9</v>
      </c>
      <c r="F805" s="106" t="s">
        <v>15</v>
      </c>
      <c r="G805" s="106" t="s">
        <v>1243</v>
      </c>
    </row>
    <row r="806" spans="1:7" ht="15" customHeight="1" x14ac:dyDescent="0.25">
      <c r="A806" s="3">
        <v>23</v>
      </c>
      <c r="B806" s="106" t="s">
        <v>12</v>
      </c>
      <c r="C806" s="106" t="s">
        <v>1244</v>
      </c>
      <c r="D806" s="3">
        <v>0</v>
      </c>
      <c r="E806" s="106" t="s">
        <v>14</v>
      </c>
      <c r="F806" s="106" t="s">
        <v>15</v>
      </c>
      <c r="G806" s="106" t="s">
        <v>1245</v>
      </c>
    </row>
    <row r="807" spans="1:7" ht="15" customHeight="1" x14ac:dyDescent="0.25">
      <c r="A807" s="3">
        <v>45</v>
      </c>
      <c r="B807" s="106" t="s">
        <v>7</v>
      </c>
      <c r="C807" s="106" t="s">
        <v>1246</v>
      </c>
      <c r="D807" s="3">
        <v>0</v>
      </c>
      <c r="E807" s="106" t="s">
        <v>14</v>
      </c>
      <c r="F807" s="106" t="s">
        <v>20</v>
      </c>
      <c r="G807" s="106" t="s">
        <v>1247</v>
      </c>
    </row>
    <row r="808" spans="1:7" ht="15" customHeight="1" x14ac:dyDescent="0.25">
      <c r="A808" s="3">
        <v>40</v>
      </c>
      <c r="B808" s="106" t="s">
        <v>7</v>
      </c>
      <c r="C808" s="106" t="s">
        <v>1248</v>
      </c>
      <c r="D808" s="3">
        <v>1</v>
      </c>
      <c r="E808" s="106" t="s">
        <v>14</v>
      </c>
      <c r="F808" s="106" t="s">
        <v>20</v>
      </c>
      <c r="G808" s="106" t="s">
        <v>1249</v>
      </c>
    </row>
    <row r="809" spans="1:7" ht="15" customHeight="1" x14ac:dyDescent="0.25">
      <c r="A809" s="3">
        <v>19</v>
      </c>
      <c r="B809" s="106" t="s">
        <v>7</v>
      </c>
      <c r="C809" s="106" t="s">
        <v>1250</v>
      </c>
      <c r="D809" s="3">
        <v>0</v>
      </c>
      <c r="E809" s="106" t="s">
        <v>14</v>
      </c>
      <c r="F809" s="106" t="s">
        <v>20</v>
      </c>
      <c r="G809" s="106" t="s">
        <v>1251</v>
      </c>
    </row>
    <row r="810" spans="1:7" ht="15" customHeight="1" x14ac:dyDescent="0.25">
      <c r="A810" s="3">
        <v>18</v>
      </c>
      <c r="B810" s="106" t="s">
        <v>12</v>
      </c>
      <c r="C810" s="106" t="s">
        <v>778</v>
      </c>
      <c r="D810" s="3">
        <v>0</v>
      </c>
      <c r="E810" s="106" t="s">
        <v>14</v>
      </c>
      <c r="F810" s="106" t="s">
        <v>15</v>
      </c>
      <c r="G810" s="106" t="s">
        <v>1252</v>
      </c>
    </row>
    <row r="811" spans="1:7" ht="15" customHeight="1" x14ac:dyDescent="0.25">
      <c r="A811" s="3">
        <v>25</v>
      </c>
      <c r="B811" s="106" t="s">
        <v>12</v>
      </c>
      <c r="C811" s="106" t="s">
        <v>33</v>
      </c>
      <c r="D811" s="3">
        <v>1</v>
      </c>
      <c r="E811" s="106" t="s">
        <v>14</v>
      </c>
      <c r="F811" s="106" t="s">
        <v>31</v>
      </c>
      <c r="G811" s="106" t="s">
        <v>1253</v>
      </c>
    </row>
    <row r="812" spans="1:7" ht="15" customHeight="1" x14ac:dyDescent="0.25">
      <c r="A812" s="3">
        <v>46</v>
      </c>
      <c r="B812" s="106" t="s">
        <v>7</v>
      </c>
      <c r="C812" s="106" t="s">
        <v>101</v>
      </c>
      <c r="D812" s="3">
        <v>3</v>
      </c>
      <c r="E812" s="106" t="s">
        <v>14</v>
      </c>
      <c r="F812" s="106" t="s">
        <v>10</v>
      </c>
      <c r="G812" s="106" t="s">
        <v>1254</v>
      </c>
    </row>
    <row r="813" spans="1:7" ht="15" customHeight="1" x14ac:dyDescent="0.25">
      <c r="A813" s="3">
        <v>33</v>
      </c>
      <c r="B813" s="106" t="s">
        <v>7</v>
      </c>
      <c r="C813" s="106" t="s">
        <v>1255</v>
      </c>
      <c r="D813" s="3">
        <v>3</v>
      </c>
      <c r="E813" s="106" t="s">
        <v>14</v>
      </c>
      <c r="F813" s="106" t="s">
        <v>20</v>
      </c>
      <c r="G813" s="106" t="s">
        <v>1256</v>
      </c>
    </row>
    <row r="814" spans="1:7" ht="15" customHeight="1" x14ac:dyDescent="0.25">
      <c r="A814" s="3">
        <v>54</v>
      </c>
      <c r="B814" s="106" t="s">
        <v>12</v>
      </c>
      <c r="C814" s="106" t="s">
        <v>1257</v>
      </c>
      <c r="D814" s="3">
        <v>2</v>
      </c>
      <c r="E814" s="106" t="s">
        <v>14</v>
      </c>
      <c r="F814" s="106" t="s">
        <v>15</v>
      </c>
      <c r="G814" s="106" t="s">
        <v>1258</v>
      </c>
    </row>
    <row r="815" spans="1:7" ht="15" customHeight="1" x14ac:dyDescent="0.25">
      <c r="A815" s="3">
        <v>28</v>
      </c>
      <c r="B815" s="106" t="s">
        <v>12</v>
      </c>
      <c r="C815" s="106" t="s">
        <v>1224</v>
      </c>
      <c r="D815" s="3">
        <v>2</v>
      </c>
      <c r="E815" s="106" t="s">
        <v>14</v>
      </c>
      <c r="F815" s="106" t="s">
        <v>31</v>
      </c>
      <c r="G815" s="106" t="s">
        <v>1259</v>
      </c>
    </row>
    <row r="816" spans="1:7" ht="15" customHeight="1" x14ac:dyDescent="0.25">
      <c r="A816" s="3">
        <v>36</v>
      </c>
      <c r="B816" s="106" t="s">
        <v>12</v>
      </c>
      <c r="C816" s="106" t="s">
        <v>121</v>
      </c>
      <c r="D816" s="3">
        <v>2</v>
      </c>
      <c r="E816" s="106" t="s">
        <v>14</v>
      </c>
      <c r="F816" s="106" t="s">
        <v>15</v>
      </c>
      <c r="G816" s="106" t="s">
        <v>1260</v>
      </c>
    </row>
    <row r="817" spans="1:7" ht="15" customHeight="1" x14ac:dyDescent="0.25">
      <c r="A817" s="3">
        <v>20</v>
      </c>
      <c r="B817" s="106" t="s">
        <v>7</v>
      </c>
      <c r="C817" s="106" t="s">
        <v>656</v>
      </c>
      <c r="D817" s="3">
        <v>0</v>
      </c>
      <c r="E817" s="106" t="s">
        <v>14</v>
      </c>
      <c r="F817" s="106" t="s">
        <v>15</v>
      </c>
      <c r="G817" s="106" t="s">
        <v>1261</v>
      </c>
    </row>
    <row r="818" spans="1:7" ht="15" customHeight="1" x14ac:dyDescent="0.25">
      <c r="A818" s="3">
        <v>24</v>
      </c>
      <c r="B818" s="106" t="s">
        <v>7</v>
      </c>
      <c r="C818" s="106" t="s">
        <v>1262</v>
      </c>
      <c r="D818" s="3">
        <v>0</v>
      </c>
      <c r="E818" s="106" t="s">
        <v>14</v>
      </c>
      <c r="F818" s="106" t="s">
        <v>20</v>
      </c>
      <c r="G818" s="106" t="s">
        <v>1263</v>
      </c>
    </row>
    <row r="819" spans="1:7" ht="15" customHeight="1" x14ac:dyDescent="0.25">
      <c r="A819" s="3">
        <v>23</v>
      </c>
      <c r="B819" s="106" t="s">
        <v>12</v>
      </c>
      <c r="C819" s="106" t="s">
        <v>244</v>
      </c>
      <c r="D819" s="3">
        <v>3</v>
      </c>
      <c r="E819" s="106" t="s">
        <v>14</v>
      </c>
      <c r="F819" s="106" t="s">
        <v>10</v>
      </c>
      <c r="G819" s="106" t="s">
        <v>1264</v>
      </c>
    </row>
    <row r="820" spans="1:7" x14ac:dyDescent="0.25">
      <c r="A820" s="3">
        <v>47</v>
      </c>
      <c r="B820" s="106" t="s">
        <v>7</v>
      </c>
      <c r="C820" s="106" t="s">
        <v>1088</v>
      </c>
      <c r="D820" s="3">
        <v>1</v>
      </c>
      <c r="E820" s="106" t="s">
        <v>9</v>
      </c>
      <c r="F820" s="106" t="s">
        <v>31</v>
      </c>
      <c r="G820" s="106" t="s">
        <v>1265</v>
      </c>
    </row>
    <row r="821" spans="1:7" x14ac:dyDescent="0.25">
      <c r="A821" s="3">
        <v>33</v>
      </c>
      <c r="B821" s="106" t="s">
        <v>7</v>
      </c>
      <c r="C821" s="106" t="s">
        <v>168</v>
      </c>
      <c r="D821" s="3">
        <v>0</v>
      </c>
      <c r="E821" s="106" t="s">
        <v>9</v>
      </c>
      <c r="F821" s="106" t="s">
        <v>20</v>
      </c>
      <c r="G821" s="106" t="s">
        <v>1266</v>
      </c>
    </row>
    <row r="822" spans="1:7" ht="15" customHeight="1" x14ac:dyDescent="0.25">
      <c r="A822" s="3">
        <v>45</v>
      </c>
      <c r="B822" s="106" t="s">
        <v>12</v>
      </c>
      <c r="C822" s="106" t="s">
        <v>410</v>
      </c>
      <c r="D822" s="3">
        <v>1</v>
      </c>
      <c r="E822" s="106" t="s">
        <v>14</v>
      </c>
      <c r="F822" s="106" t="s">
        <v>10</v>
      </c>
      <c r="G822" s="106" t="s">
        <v>1267</v>
      </c>
    </row>
    <row r="823" spans="1:7" ht="15" customHeight="1" x14ac:dyDescent="0.25">
      <c r="A823" s="3">
        <v>26</v>
      </c>
      <c r="B823" s="106" t="s">
        <v>12</v>
      </c>
      <c r="C823" s="106" t="s">
        <v>1268</v>
      </c>
      <c r="D823" s="3">
        <v>0</v>
      </c>
      <c r="E823" s="106" t="s">
        <v>14</v>
      </c>
      <c r="F823" s="106" t="s">
        <v>20</v>
      </c>
      <c r="G823" s="106" t="s">
        <v>1269</v>
      </c>
    </row>
    <row r="824" spans="1:7" ht="15" customHeight="1" x14ac:dyDescent="0.25">
      <c r="A824" s="3">
        <v>18</v>
      </c>
      <c r="B824" s="106" t="s">
        <v>7</v>
      </c>
      <c r="C824" s="106" t="s">
        <v>966</v>
      </c>
      <c r="D824" s="3">
        <v>0</v>
      </c>
      <c r="E824" s="106" t="s">
        <v>14</v>
      </c>
      <c r="F824" s="106" t="s">
        <v>15</v>
      </c>
      <c r="G824" s="106" t="s">
        <v>1270</v>
      </c>
    </row>
    <row r="825" spans="1:7" ht="15" customHeight="1" x14ac:dyDescent="0.25">
      <c r="A825" s="3">
        <v>44</v>
      </c>
      <c r="B825" s="106" t="s">
        <v>7</v>
      </c>
      <c r="C825" s="106" t="s">
        <v>1065</v>
      </c>
      <c r="D825" s="3">
        <v>2</v>
      </c>
      <c r="E825" s="106" t="s">
        <v>14</v>
      </c>
      <c r="F825" s="106" t="s">
        <v>15</v>
      </c>
      <c r="G825" s="106" t="s">
        <v>1271</v>
      </c>
    </row>
    <row r="826" spans="1:7" ht="15" customHeight="1" x14ac:dyDescent="0.25">
      <c r="A826" s="3">
        <v>60</v>
      </c>
      <c r="B826" s="106" t="s">
        <v>12</v>
      </c>
      <c r="C826" s="106" t="s">
        <v>477</v>
      </c>
      <c r="D826" s="3">
        <v>0</v>
      </c>
      <c r="E826" s="106" t="s">
        <v>14</v>
      </c>
      <c r="F826" s="106" t="s">
        <v>20</v>
      </c>
      <c r="G826" s="106" t="s">
        <v>1272</v>
      </c>
    </row>
    <row r="827" spans="1:7" ht="15" customHeight="1" x14ac:dyDescent="0.25">
      <c r="A827" s="3">
        <v>64</v>
      </c>
      <c r="B827" s="106" t="s">
        <v>7</v>
      </c>
      <c r="C827" s="106" t="s">
        <v>127</v>
      </c>
      <c r="D827" s="3">
        <v>2</v>
      </c>
      <c r="E827" s="106" t="s">
        <v>14</v>
      </c>
      <c r="F827" s="106" t="s">
        <v>31</v>
      </c>
      <c r="G827" s="106" t="s">
        <v>1273</v>
      </c>
    </row>
    <row r="828" spans="1:7" x14ac:dyDescent="0.25">
      <c r="A828" s="3">
        <v>56</v>
      </c>
      <c r="B828" s="106" t="s">
        <v>12</v>
      </c>
      <c r="C828" s="106" t="s">
        <v>504</v>
      </c>
      <c r="D828" s="3">
        <v>2</v>
      </c>
      <c r="E828" s="106" t="s">
        <v>9</v>
      </c>
      <c r="F828" s="106" t="s">
        <v>15</v>
      </c>
      <c r="G828" s="106" t="s">
        <v>1274</v>
      </c>
    </row>
    <row r="829" spans="1:7" x14ac:dyDescent="0.25">
      <c r="A829" s="3">
        <v>36</v>
      </c>
      <c r="B829" s="106" t="s">
        <v>12</v>
      </c>
      <c r="C829" s="106" t="s">
        <v>63</v>
      </c>
      <c r="D829" s="3">
        <v>1</v>
      </c>
      <c r="E829" s="106" t="s">
        <v>9</v>
      </c>
      <c r="F829" s="106" t="s">
        <v>31</v>
      </c>
      <c r="G829" s="106" t="s">
        <v>1275</v>
      </c>
    </row>
    <row r="830" spans="1:7" x14ac:dyDescent="0.25">
      <c r="A830" s="3">
        <v>41</v>
      </c>
      <c r="B830" s="106" t="s">
        <v>12</v>
      </c>
      <c r="C830" s="106" t="s">
        <v>47</v>
      </c>
      <c r="D830" s="3">
        <v>3</v>
      </c>
      <c r="E830" s="106" t="s">
        <v>9</v>
      </c>
      <c r="F830" s="106" t="s">
        <v>31</v>
      </c>
      <c r="G830" s="106" t="s">
        <v>1276</v>
      </c>
    </row>
    <row r="831" spans="1:7" ht="15" customHeight="1" x14ac:dyDescent="0.25">
      <c r="A831" s="3">
        <v>39</v>
      </c>
      <c r="B831" s="106" t="s">
        <v>12</v>
      </c>
      <c r="C831" s="106" t="s">
        <v>968</v>
      </c>
      <c r="D831" s="3">
        <v>1</v>
      </c>
      <c r="E831" s="106" t="s">
        <v>14</v>
      </c>
      <c r="F831" s="106" t="s">
        <v>20</v>
      </c>
      <c r="G831" s="106" t="s">
        <v>1277</v>
      </c>
    </row>
    <row r="832" spans="1:7" ht="15" customHeight="1" x14ac:dyDescent="0.25">
      <c r="A832" s="3">
        <v>63</v>
      </c>
      <c r="B832" s="106" t="s">
        <v>12</v>
      </c>
      <c r="C832" s="106" t="s">
        <v>736</v>
      </c>
      <c r="D832" s="3">
        <v>0</v>
      </c>
      <c r="E832" s="106" t="s">
        <v>14</v>
      </c>
      <c r="F832" s="106" t="s">
        <v>10</v>
      </c>
      <c r="G832" s="106" t="s">
        <v>1278</v>
      </c>
    </row>
    <row r="833" spans="1:7" ht="15" customHeight="1" x14ac:dyDescent="0.25">
      <c r="A833" s="3">
        <v>36</v>
      </c>
      <c r="B833" s="106" t="s">
        <v>7</v>
      </c>
      <c r="C833" s="106" t="s">
        <v>33</v>
      </c>
      <c r="D833" s="3">
        <v>0</v>
      </c>
      <c r="E833" s="106" t="s">
        <v>14</v>
      </c>
      <c r="F833" s="106" t="s">
        <v>20</v>
      </c>
      <c r="G833" s="106" t="s">
        <v>1279</v>
      </c>
    </row>
    <row r="834" spans="1:7" ht="15" customHeight="1" x14ac:dyDescent="0.25">
      <c r="A834" s="3">
        <v>28</v>
      </c>
      <c r="B834" s="106" t="s">
        <v>7</v>
      </c>
      <c r="C834" s="106" t="s">
        <v>49</v>
      </c>
      <c r="D834" s="3">
        <v>2</v>
      </c>
      <c r="E834" s="106" t="s">
        <v>14</v>
      </c>
      <c r="F834" s="106" t="s">
        <v>20</v>
      </c>
      <c r="G834" s="106" t="s">
        <v>1280</v>
      </c>
    </row>
    <row r="835" spans="1:7" ht="15" customHeight="1" x14ac:dyDescent="0.25">
      <c r="A835" s="3">
        <v>58</v>
      </c>
      <c r="B835" s="106" t="s">
        <v>12</v>
      </c>
      <c r="C835" s="106" t="s">
        <v>539</v>
      </c>
      <c r="D835" s="3">
        <v>0</v>
      </c>
      <c r="E835" s="106" t="s">
        <v>14</v>
      </c>
      <c r="F835" s="106" t="s">
        <v>20</v>
      </c>
      <c r="G835" s="106" t="s">
        <v>1281</v>
      </c>
    </row>
    <row r="836" spans="1:7" ht="15" customHeight="1" x14ac:dyDescent="0.25">
      <c r="A836" s="3">
        <v>36</v>
      </c>
      <c r="B836" s="106" t="s">
        <v>12</v>
      </c>
      <c r="C836" s="106" t="s">
        <v>794</v>
      </c>
      <c r="D836" s="3">
        <v>1</v>
      </c>
      <c r="E836" s="106" t="s">
        <v>14</v>
      </c>
      <c r="F836" s="106" t="s">
        <v>20</v>
      </c>
      <c r="G836" s="106" t="s">
        <v>1282</v>
      </c>
    </row>
    <row r="837" spans="1:7" ht="15" customHeight="1" x14ac:dyDescent="0.25">
      <c r="A837" s="3">
        <v>42</v>
      </c>
      <c r="B837" s="106" t="s">
        <v>12</v>
      </c>
      <c r="C837" s="106" t="s">
        <v>560</v>
      </c>
      <c r="D837" s="3">
        <v>2</v>
      </c>
      <c r="E837" s="106" t="s">
        <v>14</v>
      </c>
      <c r="F837" s="106" t="s">
        <v>15</v>
      </c>
      <c r="G837" s="106" t="s">
        <v>1283</v>
      </c>
    </row>
    <row r="838" spans="1:7" ht="15" customHeight="1" x14ac:dyDescent="0.25">
      <c r="A838" s="3">
        <v>36</v>
      </c>
      <c r="B838" s="106" t="s">
        <v>12</v>
      </c>
      <c r="C838" s="106" t="s">
        <v>1284</v>
      </c>
      <c r="D838" s="3">
        <v>0</v>
      </c>
      <c r="E838" s="106" t="s">
        <v>14</v>
      </c>
      <c r="F838" s="106" t="s">
        <v>10</v>
      </c>
      <c r="G838" s="106" t="s">
        <v>1285</v>
      </c>
    </row>
    <row r="839" spans="1:7" ht="15" customHeight="1" x14ac:dyDescent="0.25">
      <c r="A839" s="3">
        <v>56</v>
      </c>
      <c r="B839" s="106" t="s">
        <v>7</v>
      </c>
      <c r="C839" s="106" t="s">
        <v>81</v>
      </c>
      <c r="D839" s="3">
        <v>0</v>
      </c>
      <c r="E839" s="106" t="s">
        <v>14</v>
      </c>
      <c r="F839" s="106" t="s">
        <v>31</v>
      </c>
      <c r="G839" s="106" t="s">
        <v>1286</v>
      </c>
    </row>
    <row r="840" spans="1:7" ht="15" customHeight="1" x14ac:dyDescent="0.25">
      <c r="A840" s="3">
        <v>35</v>
      </c>
      <c r="B840" s="106" t="s">
        <v>7</v>
      </c>
      <c r="C840" s="106" t="s">
        <v>946</v>
      </c>
      <c r="D840" s="3">
        <v>2</v>
      </c>
      <c r="E840" s="106" t="s">
        <v>14</v>
      </c>
      <c r="F840" s="106" t="s">
        <v>31</v>
      </c>
      <c r="G840" s="106" t="s">
        <v>1287</v>
      </c>
    </row>
    <row r="841" spans="1:7" ht="15" customHeight="1" x14ac:dyDescent="0.25">
      <c r="A841" s="3">
        <v>59</v>
      </c>
      <c r="B841" s="106" t="s">
        <v>7</v>
      </c>
      <c r="C841" s="106" t="s">
        <v>250</v>
      </c>
      <c r="D841" s="3">
        <v>0</v>
      </c>
      <c r="E841" s="106" t="s">
        <v>14</v>
      </c>
      <c r="F841" s="106" t="s">
        <v>20</v>
      </c>
      <c r="G841" s="106" t="s">
        <v>1288</v>
      </c>
    </row>
    <row r="842" spans="1:7" ht="15" customHeight="1" x14ac:dyDescent="0.25">
      <c r="A842" s="3">
        <v>21</v>
      </c>
      <c r="B842" s="106" t="s">
        <v>12</v>
      </c>
      <c r="C842" s="106" t="s">
        <v>1289</v>
      </c>
      <c r="D842" s="3">
        <v>0</v>
      </c>
      <c r="E842" s="106" t="s">
        <v>14</v>
      </c>
      <c r="F842" s="106" t="s">
        <v>10</v>
      </c>
      <c r="G842" s="106" t="s">
        <v>1290</v>
      </c>
    </row>
    <row r="843" spans="1:7" ht="15" customHeight="1" x14ac:dyDescent="0.25">
      <c r="A843" s="3">
        <v>59</v>
      </c>
      <c r="B843" s="106" t="s">
        <v>12</v>
      </c>
      <c r="C843" s="106" t="s">
        <v>139</v>
      </c>
      <c r="D843" s="3">
        <v>0</v>
      </c>
      <c r="E843" s="106" t="s">
        <v>14</v>
      </c>
      <c r="F843" s="106" t="s">
        <v>31</v>
      </c>
      <c r="G843" s="106" t="s">
        <v>1291</v>
      </c>
    </row>
    <row r="844" spans="1:7" x14ac:dyDescent="0.25">
      <c r="A844" s="3">
        <v>23</v>
      </c>
      <c r="B844" s="106" t="s">
        <v>7</v>
      </c>
      <c r="C844" s="106" t="s">
        <v>1292</v>
      </c>
      <c r="D844" s="3">
        <v>2</v>
      </c>
      <c r="E844" s="106" t="s">
        <v>9</v>
      </c>
      <c r="F844" s="106" t="s">
        <v>15</v>
      </c>
      <c r="G844" s="106" t="s">
        <v>1293</v>
      </c>
    </row>
    <row r="845" spans="1:7" x14ac:dyDescent="0.25">
      <c r="A845" s="3">
        <v>57</v>
      </c>
      <c r="B845" s="106" t="s">
        <v>7</v>
      </c>
      <c r="C845" s="106" t="s">
        <v>1065</v>
      </c>
      <c r="D845" s="3">
        <v>0</v>
      </c>
      <c r="E845" s="106" t="s">
        <v>9</v>
      </c>
      <c r="F845" s="106" t="s">
        <v>15</v>
      </c>
      <c r="G845" s="106" t="s">
        <v>1294</v>
      </c>
    </row>
    <row r="846" spans="1:7" ht="15" customHeight="1" x14ac:dyDescent="0.25">
      <c r="A846" s="3">
        <v>53</v>
      </c>
      <c r="B846" s="106" t="s">
        <v>12</v>
      </c>
      <c r="C846" s="106" t="s">
        <v>292</v>
      </c>
      <c r="D846" s="3">
        <v>0</v>
      </c>
      <c r="E846" s="106" t="s">
        <v>14</v>
      </c>
      <c r="F846" s="106" t="s">
        <v>31</v>
      </c>
      <c r="G846" s="106" t="s">
        <v>1295</v>
      </c>
    </row>
    <row r="847" spans="1:7" x14ac:dyDescent="0.25">
      <c r="A847" s="3">
        <v>60</v>
      </c>
      <c r="B847" s="106" t="s">
        <v>7</v>
      </c>
      <c r="C847" s="106" t="s">
        <v>1296</v>
      </c>
      <c r="D847" s="3">
        <v>0</v>
      </c>
      <c r="E847" s="106" t="s">
        <v>9</v>
      </c>
      <c r="F847" s="106" t="s">
        <v>15</v>
      </c>
      <c r="G847" s="106" t="s">
        <v>1297</v>
      </c>
    </row>
    <row r="848" spans="1:7" ht="15" customHeight="1" x14ac:dyDescent="0.25">
      <c r="A848" s="3">
        <v>51</v>
      </c>
      <c r="B848" s="106" t="s">
        <v>7</v>
      </c>
      <c r="C848" s="106" t="s">
        <v>492</v>
      </c>
      <c r="D848" s="3">
        <v>1</v>
      </c>
      <c r="E848" s="106" t="s">
        <v>14</v>
      </c>
      <c r="F848" s="106" t="s">
        <v>10</v>
      </c>
      <c r="G848" s="106" t="s">
        <v>1298</v>
      </c>
    </row>
    <row r="849" spans="1:7" ht="15" customHeight="1" x14ac:dyDescent="0.25">
      <c r="A849" s="3">
        <v>23</v>
      </c>
      <c r="B849" s="106" t="s">
        <v>12</v>
      </c>
      <c r="C849" s="106" t="s">
        <v>1299</v>
      </c>
      <c r="D849" s="3">
        <v>1</v>
      </c>
      <c r="E849" s="106" t="s">
        <v>14</v>
      </c>
      <c r="F849" s="106" t="s">
        <v>15</v>
      </c>
      <c r="G849" s="106" t="s">
        <v>1300</v>
      </c>
    </row>
    <row r="850" spans="1:7" ht="15" customHeight="1" x14ac:dyDescent="0.25">
      <c r="A850" s="3">
        <v>27</v>
      </c>
      <c r="B850" s="106" t="s">
        <v>7</v>
      </c>
      <c r="C850" s="106" t="s">
        <v>1092</v>
      </c>
      <c r="D850" s="3">
        <v>0</v>
      </c>
      <c r="E850" s="106" t="s">
        <v>14</v>
      </c>
      <c r="F850" s="106" t="s">
        <v>10</v>
      </c>
      <c r="G850" s="106" t="s">
        <v>1301</v>
      </c>
    </row>
    <row r="851" spans="1:7" ht="15" customHeight="1" x14ac:dyDescent="0.25">
      <c r="A851" s="3">
        <v>55</v>
      </c>
      <c r="B851" s="106" t="s">
        <v>12</v>
      </c>
      <c r="C851" s="106" t="s">
        <v>69</v>
      </c>
      <c r="D851" s="3">
        <v>0</v>
      </c>
      <c r="E851" s="106" t="s">
        <v>14</v>
      </c>
      <c r="F851" s="106" t="s">
        <v>20</v>
      </c>
      <c r="G851" s="106" t="s">
        <v>1302</v>
      </c>
    </row>
    <row r="852" spans="1:7" x14ac:dyDescent="0.25">
      <c r="A852" s="3">
        <v>37</v>
      </c>
      <c r="B852" s="106" t="s">
        <v>7</v>
      </c>
      <c r="C852" s="106" t="s">
        <v>47</v>
      </c>
      <c r="D852" s="3">
        <v>0</v>
      </c>
      <c r="E852" s="106" t="s">
        <v>9</v>
      </c>
      <c r="F852" s="106" t="s">
        <v>31</v>
      </c>
      <c r="G852" s="106" t="s">
        <v>1303</v>
      </c>
    </row>
    <row r="853" spans="1:7" ht="15" customHeight="1" x14ac:dyDescent="0.25">
      <c r="A853" s="3">
        <v>61</v>
      </c>
      <c r="B853" s="106" t="s">
        <v>12</v>
      </c>
      <c r="C853" s="106" t="s">
        <v>596</v>
      </c>
      <c r="D853" s="3">
        <v>2</v>
      </c>
      <c r="E853" s="106" t="s">
        <v>14</v>
      </c>
      <c r="F853" s="106" t="s">
        <v>20</v>
      </c>
      <c r="G853" s="106" t="s">
        <v>1304</v>
      </c>
    </row>
    <row r="854" spans="1:7" x14ac:dyDescent="0.25">
      <c r="A854" s="3">
        <v>46</v>
      </c>
      <c r="B854" s="106" t="s">
        <v>7</v>
      </c>
      <c r="C854" s="106" t="s">
        <v>168</v>
      </c>
      <c r="D854" s="3">
        <v>0</v>
      </c>
      <c r="E854" s="106" t="s">
        <v>9</v>
      </c>
      <c r="F854" s="106" t="s">
        <v>31</v>
      </c>
      <c r="G854" s="106" t="s">
        <v>1305</v>
      </c>
    </row>
    <row r="855" spans="1:7" ht="15" customHeight="1" x14ac:dyDescent="0.25">
      <c r="A855" s="3">
        <v>53</v>
      </c>
      <c r="B855" s="106" t="s">
        <v>7</v>
      </c>
      <c r="C855" s="106" t="s">
        <v>246</v>
      </c>
      <c r="D855" s="3">
        <v>2</v>
      </c>
      <c r="E855" s="106" t="s">
        <v>14</v>
      </c>
      <c r="F855" s="106" t="s">
        <v>31</v>
      </c>
      <c r="G855" s="106" t="s">
        <v>1306</v>
      </c>
    </row>
    <row r="856" spans="1:7" x14ac:dyDescent="0.25">
      <c r="A856" s="3">
        <v>49</v>
      </c>
      <c r="B856" s="106" t="s">
        <v>7</v>
      </c>
      <c r="C856" s="106" t="s">
        <v>49</v>
      </c>
      <c r="D856" s="3">
        <v>3</v>
      </c>
      <c r="E856" s="106" t="s">
        <v>9</v>
      </c>
      <c r="F856" s="106" t="s">
        <v>31</v>
      </c>
      <c r="G856" s="106" t="s">
        <v>1307</v>
      </c>
    </row>
    <row r="857" spans="1:7" ht="15" customHeight="1" x14ac:dyDescent="0.25">
      <c r="A857" s="3">
        <v>20</v>
      </c>
      <c r="B857" s="106" t="s">
        <v>7</v>
      </c>
      <c r="C857" s="106" t="s">
        <v>766</v>
      </c>
      <c r="D857" s="3">
        <v>0</v>
      </c>
      <c r="E857" s="106" t="s">
        <v>14</v>
      </c>
      <c r="F857" s="106" t="s">
        <v>10</v>
      </c>
      <c r="G857" s="106" t="s">
        <v>1308</v>
      </c>
    </row>
    <row r="858" spans="1:7" x14ac:dyDescent="0.25">
      <c r="A858" s="3">
        <v>48</v>
      </c>
      <c r="B858" s="106" t="s">
        <v>7</v>
      </c>
      <c r="C858" s="106" t="s">
        <v>743</v>
      </c>
      <c r="D858" s="3">
        <v>0</v>
      </c>
      <c r="E858" s="106" t="s">
        <v>9</v>
      </c>
      <c r="F858" s="106" t="s">
        <v>15</v>
      </c>
      <c r="G858" s="106" t="s">
        <v>1309</v>
      </c>
    </row>
    <row r="859" spans="1:7" x14ac:dyDescent="0.25">
      <c r="A859" s="3">
        <v>25</v>
      </c>
      <c r="B859" s="106" t="s">
        <v>12</v>
      </c>
      <c r="C859" s="106" t="s">
        <v>299</v>
      </c>
      <c r="D859" s="3">
        <v>0</v>
      </c>
      <c r="E859" s="106" t="s">
        <v>9</v>
      </c>
      <c r="F859" s="106" t="s">
        <v>20</v>
      </c>
      <c r="G859" s="106" t="s">
        <v>1310</v>
      </c>
    </row>
    <row r="860" spans="1:7" ht="15" customHeight="1" x14ac:dyDescent="0.25">
      <c r="A860" s="3">
        <v>25</v>
      </c>
      <c r="B860" s="106" t="s">
        <v>7</v>
      </c>
      <c r="C860" s="106" t="s">
        <v>382</v>
      </c>
      <c r="D860" s="3">
        <v>1</v>
      </c>
      <c r="E860" s="106" t="s">
        <v>14</v>
      </c>
      <c r="F860" s="106" t="s">
        <v>15</v>
      </c>
      <c r="G860" s="106" t="s">
        <v>1311</v>
      </c>
    </row>
    <row r="861" spans="1:7" ht="15" customHeight="1" x14ac:dyDescent="0.25">
      <c r="A861" s="3">
        <v>57</v>
      </c>
      <c r="B861" s="106" t="s">
        <v>12</v>
      </c>
      <c r="C861" s="106" t="s">
        <v>158</v>
      </c>
      <c r="D861" s="3">
        <v>0</v>
      </c>
      <c r="E861" s="106" t="s">
        <v>14</v>
      </c>
      <c r="F861" s="106" t="s">
        <v>10</v>
      </c>
      <c r="G861" s="106" t="s">
        <v>1312</v>
      </c>
    </row>
    <row r="862" spans="1:7" x14ac:dyDescent="0.25">
      <c r="A862" s="3">
        <v>37</v>
      </c>
      <c r="B862" s="106" t="s">
        <v>7</v>
      </c>
      <c r="C862" s="106" t="s">
        <v>1313</v>
      </c>
      <c r="D862" s="3">
        <v>2</v>
      </c>
      <c r="E862" s="106" t="s">
        <v>9</v>
      </c>
      <c r="F862" s="106" t="s">
        <v>10</v>
      </c>
      <c r="G862" s="106" t="s">
        <v>1314</v>
      </c>
    </row>
    <row r="863" spans="1:7" ht="15" customHeight="1" x14ac:dyDescent="0.25">
      <c r="A863" s="3">
        <v>38</v>
      </c>
      <c r="B863" s="106" t="s">
        <v>7</v>
      </c>
      <c r="C863" s="106" t="s">
        <v>119</v>
      </c>
      <c r="D863" s="3">
        <v>3</v>
      </c>
      <c r="E863" s="106" t="s">
        <v>14</v>
      </c>
      <c r="F863" s="106" t="s">
        <v>10</v>
      </c>
      <c r="G863" s="106" t="s">
        <v>1315</v>
      </c>
    </row>
    <row r="864" spans="1:7" ht="15" customHeight="1" x14ac:dyDescent="0.25">
      <c r="A864" s="3">
        <v>55</v>
      </c>
      <c r="B864" s="106" t="s">
        <v>7</v>
      </c>
      <c r="C864" s="106" t="s">
        <v>1008</v>
      </c>
      <c r="D864" s="3">
        <v>2</v>
      </c>
      <c r="E864" s="106" t="s">
        <v>14</v>
      </c>
      <c r="F864" s="106" t="s">
        <v>20</v>
      </c>
      <c r="G864" s="106" t="s">
        <v>1316</v>
      </c>
    </row>
    <row r="865" spans="1:7" ht="15" customHeight="1" x14ac:dyDescent="0.25">
      <c r="A865" s="3">
        <v>36</v>
      </c>
      <c r="B865" s="106" t="s">
        <v>7</v>
      </c>
      <c r="C865" s="106" t="s">
        <v>679</v>
      </c>
      <c r="D865" s="3">
        <v>0</v>
      </c>
      <c r="E865" s="106" t="s">
        <v>14</v>
      </c>
      <c r="F865" s="106" t="s">
        <v>31</v>
      </c>
      <c r="G865" s="106" t="s">
        <v>1317</v>
      </c>
    </row>
    <row r="866" spans="1:7" ht="15" customHeight="1" x14ac:dyDescent="0.25">
      <c r="A866" s="3">
        <v>51</v>
      </c>
      <c r="B866" s="106" t="s">
        <v>12</v>
      </c>
      <c r="C866" s="106" t="s">
        <v>1318</v>
      </c>
      <c r="D866" s="3">
        <v>0</v>
      </c>
      <c r="E866" s="106" t="s">
        <v>14</v>
      </c>
      <c r="F866" s="106" t="s">
        <v>10</v>
      </c>
      <c r="G866" s="106" t="s">
        <v>1319</v>
      </c>
    </row>
    <row r="867" spans="1:7" ht="15" customHeight="1" x14ac:dyDescent="0.25">
      <c r="A867" s="3">
        <v>40</v>
      </c>
      <c r="B867" s="106" t="s">
        <v>12</v>
      </c>
      <c r="C867" s="106" t="s">
        <v>1320</v>
      </c>
      <c r="D867" s="3">
        <v>2</v>
      </c>
      <c r="E867" s="106" t="s">
        <v>14</v>
      </c>
      <c r="F867" s="106" t="s">
        <v>10</v>
      </c>
      <c r="G867" s="106" t="s">
        <v>1321</v>
      </c>
    </row>
    <row r="868" spans="1:7" ht="15" customHeight="1" x14ac:dyDescent="0.25">
      <c r="A868" s="3">
        <v>18</v>
      </c>
      <c r="B868" s="106" t="s">
        <v>12</v>
      </c>
      <c r="C868" s="106" t="s">
        <v>934</v>
      </c>
      <c r="D868" s="3">
        <v>0</v>
      </c>
      <c r="E868" s="106" t="s">
        <v>14</v>
      </c>
      <c r="F868" s="106" t="s">
        <v>15</v>
      </c>
      <c r="G868" s="106" t="s">
        <v>1322</v>
      </c>
    </row>
    <row r="869" spans="1:7" ht="15" customHeight="1" x14ac:dyDescent="0.25">
      <c r="A869" s="3">
        <v>57</v>
      </c>
      <c r="B869" s="106" t="s">
        <v>12</v>
      </c>
      <c r="C869" s="106" t="s">
        <v>1323</v>
      </c>
      <c r="D869" s="3">
        <v>1</v>
      </c>
      <c r="E869" s="106" t="s">
        <v>14</v>
      </c>
      <c r="F869" s="106" t="s">
        <v>10</v>
      </c>
      <c r="G869" s="106" t="s">
        <v>1324</v>
      </c>
    </row>
    <row r="870" spans="1:7" ht="15" customHeight="1" x14ac:dyDescent="0.25">
      <c r="A870" s="3">
        <v>61</v>
      </c>
      <c r="B870" s="106" t="s">
        <v>12</v>
      </c>
      <c r="C870" s="106" t="s">
        <v>988</v>
      </c>
      <c r="D870" s="3">
        <v>0</v>
      </c>
      <c r="E870" s="106" t="s">
        <v>14</v>
      </c>
      <c r="F870" s="106" t="s">
        <v>31</v>
      </c>
      <c r="G870" s="106" t="s">
        <v>1325</v>
      </c>
    </row>
    <row r="871" spans="1:7" ht="15" customHeight="1" x14ac:dyDescent="0.25">
      <c r="A871" s="3">
        <v>25</v>
      </c>
      <c r="B871" s="106" t="s">
        <v>7</v>
      </c>
      <c r="C871" s="106" t="s">
        <v>502</v>
      </c>
      <c r="D871" s="3">
        <v>3</v>
      </c>
      <c r="E871" s="106" t="s">
        <v>14</v>
      </c>
      <c r="F871" s="106" t="s">
        <v>10</v>
      </c>
      <c r="G871" s="106" t="s">
        <v>1326</v>
      </c>
    </row>
    <row r="872" spans="1:7" ht="15" customHeight="1" x14ac:dyDescent="0.25">
      <c r="A872" s="3">
        <v>50</v>
      </c>
      <c r="B872" s="106" t="s">
        <v>12</v>
      </c>
      <c r="C872" s="106" t="s">
        <v>1096</v>
      </c>
      <c r="D872" s="3">
        <v>0</v>
      </c>
      <c r="E872" s="106" t="s">
        <v>14</v>
      </c>
      <c r="F872" s="106" t="s">
        <v>10</v>
      </c>
      <c r="G872" s="106" t="s">
        <v>1327</v>
      </c>
    </row>
    <row r="873" spans="1:7" ht="15" customHeight="1" x14ac:dyDescent="0.25">
      <c r="A873" s="3">
        <v>26</v>
      </c>
      <c r="B873" s="106" t="s">
        <v>7</v>
      </c>
      <c r="C873" s="106" t="s">
        <v>974</v>
      </c>
      <c r="D873" s="3">
        <v>1</v>
      </c>
      <c r="E873" s="106" t="s">
        <v>14</v>
      </c>
      <c r="F873" s="106" t="s">
        <v>15</v>
      </c>
      <c r="G873" s="106" t="s">
        <v>1328</v>
      </c>
    </row>
    <row r="874" spans="1:7" ht="15" customHeight="1" x14ac:dyDescent="0.25">
      <c r="A874" s="3">
        <v>42</v>
      </c>
      <c r="B874" s="106" t="s">
        <v>12</v>
      </c>
      <c r="C874" s="106" t="s">
        <v>1329</v>
      </c>
      <c r="D874" s="3">
        <v>0</v>
      </c>
      <c r="E874" s="106" t="s">
        <v>14</v>
      </c>
      <c r="F874" s="106" t="s">
        <v>15</v>
      </c>
      <c r="G874" s="106" t="s">
        <v>1330</v>
      </c>
    </row>
    <row r="875" spans="1:7" ht="15" customHeight="1" x14ac:dyDescent="0.25">
      <c r="A875" s="3">
        <v>43</v>
      </c>
      <c r="B875" s="106" t="s">
        <v>12</v>
      </c>
      <c r="C875" s="106" t="s">
        <v>1152</v>
      </c>
      <c r="D875" s="3">
        <v>1</v>
      </c>
      <c r="E875" s="106" t="s">
        <v>14</v>
      </c>
      <c r="F875" s="106" t="s">
        <v>10</v>
      </c>
      <c r="G875" s="106" t="s">
        <v>1331</v>
      </c>
    </row>
    <row r="876" spans="1:7" ht="15" customHeight="1" x14ac:dyDescent="0.25">
      <c r="A876" s="3">
        <v>44</v>
      </c>
      <c r="B876" s="106" t="s">
        <v>12</v>
      </c>
      <c r="C876" s="106" t="s">
        <v>968</v>
      </c>
      <c r="D876" s="3">
        <v>3</v>
      </c>
      <c r="E876" s="106" t="s">
        <v>14</v>
      </c>
      <c r="F876" s="106" t="s">
        <v>31</v>
      </c>
      <c r="G876" s="106" t="s">
        <v>1332</v>
      </c>
    </row>
    <row r="877" spans="1:7" ht="15" customHeight="1" x14ac:dyDescent="0.25">
      <c r="A877" s="3">
        <v>23</v>
      </c>
      <c r="B877" s="106" t="s">
        <v>7</v>
      </c>
      <c r="C877" s="106" t="s">
        <v>508</v>
      </c>
      <c r="D877" s="3">
        <v>0</v>
      </c>
      <c r="E877" s="106" t="s">
        <v>14</v>
      </c>
      <c r="F877" s="106" t="s">
        <v>20</v>
      </c>
      <c r="G877" s="106" t="s">
        <v>1333</v>
      </c>
    </row>
    <row r="878" spans="1:7" ht="15" customHeight="1" x14ac:dyDescent="0.25">
      <c r="A878" s="3">
        <v>49</v>
      </c>
      <c r="B878" s="106" t="s">
        <v>7</v>
      </c>
      <c r="C878" s="106" t="s">
        <v>1192</v>
      </c>
      <c r="D878" s="3">
        <v>1</v>
      </c>
      <c r="E878" s="106" t="s">
        <v>14</v>
      </c>
      <c r="F878" s="106" t="s">
        <v>10</v>
      </c>
      <c r="G878" s="106" t="s">
        <v>1334</v>
      </c>
    </row>
    <row r="879" spans="1:7" ht="15" customHeight="1" x14ac:dyDescent="0.25">
      <c r="A879" s="3">
        <v>33</v>
      </c>
      <c r="B879" s="106" t="s">
        <v>12</v>
      </c>
      <c r="C879" s="106" t="s">
        <v>26</v>
      </c>
      <c r="D879" s="3">
        <v>5</v>
      </c>
      <c r="E879" s="106" t="s">
        <v>14</v>
      </c>
      <c r="F879" s="106" t="s">
        <v>15</v>
      </c>
      <c r="G879" s="106" t="s">
        <v>1335</v>
      </c>
    </row>
    <row r="880" spans="1:7" ht="15" customHeight="1" x14ac:dyDescent="0.25">
      <c r="A880" s="3">
        <v>41</v>
      </c>
      <c r="B880" s="106" t="s">
        <v>12</v>
      </c>
      <c r="C880" s="106" t="s">
        <v>1336</v>
      </c>
      <c r="D880" s="3">
        <v>1</v>
      </c>
      <c r="E880" s="106" t="s">
        <v>14</v>
      </c>
      <c r="F880" s="106" t="s">
        <v>10</v>
      </c>
      <c r="G880" s="106" t="s">
        <v>1337</v>
      </c>
    </row>
    <row r="881" spans="1:7" ht="15" customHeight="1" x14ac:dyDescent="0.25">
      <c r="A881" s="3">
        <v>37</v>
      </c>
      <c r="B881" s="106" t="s">
        <v>7</v>
      </c>
      <c r="C881" s="106" t="s">
        <v>1338</v>
      </c>
      <c r="D881" s="3">
        <v>2</v>
      </c>
      <c r="E881" s="106" t="s">
        <v>14</v>
      </c>
      <c r="F881" s="106" t="s">
        <v>10</v>
      </c>
      <c r="G881" s="106" t="s">
        <v>1339</v>
      </c>
    </row>
    <row r="882" spans="1:7" ht="15" customHeight="1" x14ac:dyDescent="0.25">
      <c r="A882" s="3">
        <v>22</v>
      </c>
      <c r="B882" s="106" t="s">
        <v>12</v>
      </c>
      <c r="C882" s="106" t="s">
        <v>181</v>
      </c>
      <c r="D882" s="3">
        <v>3</v>
      </c>
      <c r="E882" s="106" t="s">
        <v>14</v>
      </c>
      <c r="F882" s="106" t="s">
        <v>10</v>
      </c>
      <c r="G882" s="106" t="s">
        <v>1340</v>
      </c>
    </row>
    <row r="883" spans="1:7" ht="15" customHeight="1" x14ac:dyDescent="0.25">
      <c r="A883" s="3">
        <v>23</v>
      </c>
      <c r="B883" s="106" t="s">
        <v>12</v>
      </c>
      <c r="C883" s="106" t="s">
        <v>135</v>
      </c>
      <c r="D883" s="3">
        <v>1</v>
      </c>
      <c r="E883" s="106" t="s">
        <v>14</v>
      </c>
      <c r="F883" s="106" t="s">
        <v>20</v>
      </c>
      <c r="G883" s="106" t="s">
        <v>1341</v>
      </c>
    </row>
    <row r="884" spans="1:7" ht="15" customHeight="1" x14ac:dyDescent="0.25">
      <c r="A884" s="3">
        <v>21</v>
      </c>
      <c r="B884" s="106" t="s">
        <v>7</v>
      </c>
      <c r="C884" s="106" t="s">
        <v>444</v>
      </c>
      <c r="D884" s="3">
        <v>0</v>
      </c>
      <c r="E884" s="106" t="s">
        <v>14</v>
      </c>
      <c r="F884" s="106" t="s">
        <v>31</v>
      </c>
      <c r="G884" s="106" t="s">
        <v>1342</v>
      </c>
    </row>
    <row r="885" spans="1:7" x14ac:dyDescent="0.25">
      <c r="A885" s="3">
        <v>51</v>
      </c>
      <c r="B885" s="106" t="s">
        <v>7</v>
      </c>
      <c r="C885" s="106" t="s">
        <v>103</v>
      </c>
      <c r="D885" s="3">
        <v>3</v>
      </c>
      <c r="E885" s="106" t="s">
        <v>9</v>
      </c>
      <c r="F885" s="106" t="s">
        <v>31</v>
      </c>
      <c r="G885" s="106" t="s">
        <v>1343</v>
      </c>
    </row>
    <row r="886" spans="1:7" ht="15" customHeight="1" x14ac:dyDescent="0.25">
      <c r="A886" s="3">
        <v>25</v>
      </c>
      <c r="B886" s="106" t="s">
        <v>12</v>
      </c>
      <c r="C886" s="106" t="s">
        <v>760</v>
      </c>
      <c r="D886" s="3">
        <v>4</v>
      </c>
      <c r="E886" s="106" t="s">
        <v>14</v>
      </c>
      <c r="F886" s="106" t="s">
        <v>20</v>
      </c>
      <c r="G886" s="106" t="s">
        <v>1344</v>
      </c>
    </row>
    <row r="887" spans="1:7" x14ac:dyDescent="0.25">
      <c r="A887" s="3">
        <v>32</v>
      </c>
      <c r="B887" s="106" t="s">
        <v>12</v>
      </c>
      <c r="C887" s="106" t="s">
        <v>848</v>
      </c>
      <c r="D887" s="3">
        <v>1</v>
      </c>
      <c r="E887" s="106" t="s">
        <v>9</v>
      </c>
      <c r="F887" s="106" t="s">
        <v>15</v>
      </c>
      <c r="G887" s="106" t="s">
        <v>1345</v>
      </c>
    </row>
    <row r="888" spans="1:7" x14ac:dyDescent="0.25">
      <c r="A888" s="3">
        <v>57</v>
      </c>
      <c r="B888" s="106" t="s">
        <v>12</v>
      </c>
      <c r="C888" s="106" t="s">
        <v>248</v>
      </c>
      <c r="D888" s="3">
        <v>0</v>
      </c>
      <c r="E888" s="106" t="s">
        <v>9</v>
      </c>
      <c r="F888" s="106" t="s">
        <v>31</v>
      </c>
      <c r="G888" s="106" t="s">
        <v>1346</v>
      </c>
    </row>
    <row r="889" spans="1:7" ht="15" customHeight="1" x14ac:dyDescent="0.25">
      <c r="A889" s="3">
        <v>36</v>
      </c>
      <c r="B889" s="106" t="s">
        <v>7</v>
      </c>
      <c r="C889" s="106" t="s">
        <v>450</v>
      </c>
      <c r="D889" s="3">
        <v>0</v>
      </c>
      <c r="E889" s="106" t="s">
        <v>14</v>
      </c>
      <c r="F889" s="106" t="s">
        <v>20</v>
      </c>
      <c r="G889" s="106" t="s">
        <v>1347</v>
      </c>
    </row>
    <row r="890" spans="1:7" ht="15" customHeight="1" x14ac:dyDescent="0.25">
      <c r="A890" s="3">
        <v>22</v>
      </c>
      <c r="B890" s="106" t="s">
        <v>12</v>
      </c>
      <c r="C890" s="106" t="s">
        <v>816</v>
      </c>
      <c r="D890" s="3">
        <v>0</v>
      </c>
      <c r="E890" s="106" t="s">
        <v>14</v>
      </c>
      <c r="F890" s="106" t="s">
        <v>10</v>
      </c>
      <c r="G890" s="106" t="s">
        <v>1348</v>
      </c>
    </row>
    <row r="891" spans="1:7" ht="15" customHeight="1" x14ac:dyDescent="0.25">
      <c r="A891" s="3">
        <v>57</v>
      </c>
      <c r="B891" s="106" t="s">
        <v>12</v>
      </c>
      <c r="C891" s="106" t="s">
        <v>117</v>
      </c>
      <c r="D891" s="3">
        <v>1</v>
      </c>
      <c r="E891" s="106" t="s">
        <v>14</v>
      </c>
      <c r="F891" s="106" t="s">
        <v>20</v>
      </c>
      <c r="G891" s="106" t="s">
        <v>1349</v>
      </c>
    </row>
    <row r="892" spans="1:7" x14ac:dyDescent="0.25">
      <c r="A892" s="3">
        <v>64</v>
      </c>
      <c r="B892" s="106" t="s">
        <v>7</v>
      </c>
      <c r="C892" s="106" t="s">
        <v>173</v>
      </c>
      <c r="D892" s="3">
        <v>0</v>
      </c>
      <c r="E892" s="106" t="s">
        <v>9</v>
      </c>
      <c r="F892" s="106" t="s">
        <v>20</v>
      </c>
      <c r="G892" s="106" t="s">
        <v>1350</v>
      </c>
    </row>
    <row r="893" spans="1:7" ht="15" customHeight="1" x14ac:dyDescent="0.25">
      <c r="A893" s="3">
        <v>36</v>
      </c>
      <c r="B893" s="106" t="s">
        <v>7</v>
      </c>
      <c r="C893" s="106" t="s">
        <v>1351</v>
      </c>
      <c r="D893" s="3">
        <v>4</v>
      </c>
      <c r="E893" s="106" t="s">
        <v>14</v>
      </c>
      <c r="F893" s="106" t="s">
        <v>15</v>
      </c>
      <c r="G893" s="106" t="s">
        <v>1352</v>
      </c>
    </row>
    <row r="894" spans="1:7" ht="15" customHeight="1" x14ac:dyDescent="0.25">
      <c r="A894" s="3">
        <v>54</v>
      </c>
      <c r="B894" s="106" t="s">
        <v>12</v>
      </c>
      <c r="C894" s="106" t="s">
        <v>384</v>
      </c>
      <c r="D894" s="3">
        <v>0</v>
      </c>
      <c r="E894" s="106" t="s">
        <v>14</v>
      </c>
      <c r="F894" s="106" t="s">
        <v>31</v>
      </c>
      <c r="G894" s="106" t="s">
        <v>1353</v>
      </c>
    </row>
    <row r="895" spans="1:7" x14ac:dyDescent="0.25">
      <c r="A895" s="3">
        <v>47</v>
      </c>
      <c r="B895" s="106" t="s">
        <v>12</v>
      </c>
      <c r="C895" s="106" t="s">
        <v>1354</v>
      </c>
      <c r="D895" s="3">
        <v>2</v>
      </c>
      <c r="E895" s="106" t="s">
        <v>9</v>
      </c>
      <c r="F895" s="106" t="s">
        <v>15</v>
      </c>
      <c r="G895" s="106" t="s">
        <v>1355</v>
      </c>
    </row>
    <row r="896" spans="1:7" ht="15" customHeight="1" x14ac:dyDescent="0.25">
      <c r="A896" s="3">
        <v>62</v>
      </c>
      <c r="B896" s="106" t="s">
        <v>12</v>
      </c>
      <c r="C896" s="106" t="s">
        <v>363</v>
      </c>
      <c r="D896" s="3">
        <v>0</v>
      </c>
      <c r="E896" s="106" t="s">
        <v>14</v>
      </c>
      <c r="F896" s="106" t="s">
        <v>31</v>
      </c>
      <c r="G896" s="106" t="s">
        <v>1356</v>
      </c>
    </row>
    <row r="897" spans="1:7" ht="15" customHeight="1" x14ac:dyDescent="0.25">
      <c r="A897" s="3">
        <v>61</v>
      </c>
      <c r="B897" s="106" t="s">
        <v>7</v>
      </c>
      <c r="C897" s="106" t="s">
        <v>1357</v>
      </c>
      <c r="D897" s="3">
        <v>0</v>
      </c>
      <c r="E897" s="106" t="s">
        <v>14</v>
      </c>
      <c r="F897" s="106" t="s">
        <v>10</v>
      </c>
      <c r="G897" s="106" t="s">
        <v>1358</v>
      </c>
    </row>
    <row r="898" spans="1:7" x14ac:dyDescent="0.25">
      <c r="A898" s="3">
        <v>43</v>
      </c>
      <c r="B898" s="106" t="s">
        <v>7</v>
      </c>
      <c r="C898" s="106" t="s">
        <v>1359</v>
      </c>
      <c r="D898" s="3">
        <v>2</v>
      </c>
      <c r="E898" s="106" t="s">
        <v>9</v>
      </c>
      <c r="F898" s="106" t="s">
        <v>31</v>
      </c>
      <c r="G898" s="106" t="s">
        <v>1360</v>
      </c>
    </row>
    <row r="899" spans="1:7" ht="15" customHeight="1" x14ac:dyDescent="0.25">
      <c r="A899" s="3">
        <v>19</v>
      </c>
      <c r="B899" s="106" t="s">
        <v>12</v>
      </c>
      <c r="C899" s="106" t="s">
        <v>270</v>
      </c>
      <c r="D899" s="3">
        <v>1</v>
      </c>
      <c r="E899" s="106" t="s">
        <v>14</v>
      </c>
      <c r="F899" s="106" t="s">
        <v>20</v>
      </c>
      <c r="G899" s="106" t="s">
        <v>1361</v>
      </c>
    </row>
    <row r="900" spans="1:7" ht="15" customHeight="1" x14ac:dyDescent="0.25">
      <c r="A900" s="3">
        <v>18</v>
      </c>
      <c r="B900" s="106" t="s">
        <v>7</v>
      </c>
      <c r="C900" s="106" t="s">
        <v>970</v>
      </c>
      <c r="D900" s="3">
        <v>0</v>
      </c>
      <c r="E900" s="106" t="s">
        <v>14</v>
      </c>
      <c r="F900" s="106" t="s">
        <v>15</v>
      </c>
      <c r="G900" s="106" t="s">
        <v>1362</v>
      </c>
    </row>
    <row r="901" spans="1:7" ht="15" customHeight="1" x14ac:dyDescent="0.25">
      <c r="A901" s="3">
        <v>19</v>
      </c>
      <c r="B901" s="106" t="s">
        <v>7</v>
      </c>
      <c r="C901" s="106" t="s">
        <v>1224</v>
      </c>
      <c r="D901" s="3">
        <v>0</v>
      </c>
      <c r="E901" s="106" t="s">
        <v>14</v>
      </c>
      <c r="F901" s="106" t="s">
        <v>20</v>
      </c>
      <c r="G901" s="106" t="s">
        <v>1363</v>
      </c>
    </row>
    <row r="902" spans="1:7" ht="15" customHeight="1" x14ac:dyDescent="0.25">
      <c r="A902" s="3">
        <v>49</v>
      </c>
      <c r="B902" s="106" t="s">
        <v>12</v>
      </c>
      <c r="C902" s="106" t="s">
        <v>1224</v>
      </c>
      <c r="D902" s="3">
        <v>0</v>
      </c>
      <c r="E902" s="106" t="s">
        <v>14</v>
      </c>
      <c r="F902" s="106" t="s">
        <v>31</v>
      </c>
      <c r="G902" s="106" t="s">
        <v>1364</v>
      </c>
    </row>
    <row r="903" spans="1:7" x14ac:dyDescent="0.25">
      <c r="A903" s="3">
        <v>60</v>
      </c>
      <c r="B903" s="106" t="s">
        <v>12</v>
      </c>
      <c r="C903" s="106" t="s">
        <v>1365</v>
      </c>
      <c r="D903" s="3">
        <v>0</v>
      </c>
      <c r="E903" s="106" t="s">
        <v>9</v>
      </c>
      <c r="F903" s="106" t="s">
        <v>15</v>
      </c>
      <c r="G903" s="106" t="s">
        <v>1366</v>
      </c>
    </row>
    <row r="904" spans="1:7" ht="15" customHeight="1" x14ac:dyDescent="0.25">
      <c r="A904" s="3">
        <v>26</v>
      </c>
      <c r="B904" s="106" t="s">
        <v>12</v>
      </c>
      <c r="C904" s="106" t="s">
        <v>729</v>
      </c>
      <c r="D904" s="3">
        <v>3</v>
      </c>
      <c r="E904" s="106" t="s">
        <v>14</v>
      </c>
      <c r="F904" s="106" t="s">
        <v>31</v>
      </c>
      <c r="G904" s="106" t="s">
        <v>1367</v>
      </c>
    </row>
    <row r="905" spans="1:7" ht="15" customHeight="1" x14ac:dyDescent="0.25">
      <c r="A905" s="3">
        <v>49</v>
      </c>
      <c r="B905" s="106" t="s">
        <v>12</v>
      </c>
      <c r="C905" s="106" t="s">
        <v>315</v>
      </c>
      <c r="D905" s="3">
        <v>0</v>
      </c>
      <c r="E905" s="106" t="s">
        <v>14</v>
      </c>
      <c r="F905" s="106" t="s">
        <v>15</v>
      </c>
      <c r="G905" s="106" t="s">
        <v>1368</v>
      </c>
    </row>
    <row r="906" spans="1:7" ht="15" customHeight="1" x14ac:dyDescent="0.25">
      <c r="A906" s="3">
        <v>60</v>
      </c>
      <c r="B906" s="106" t="s">
        <v>7</v>
      </c>
      <c r="C906" s="106" t="s">
        <v>1369</v>
      </c>
      <c r="D906" s="3">
        <v>0</v>
      </c>
      <c r="E906" s="106" t="s">
        <v>14</v>
      </c>
      <c r="F906" s="106" t="s">
        <v>10</v>
      </c>
      <c r="G906" s="106" t="s">
        <v>1370</v>
      </c>
    </row>
    <row r="907" spans="1:7" ht="15" customHeight="1" x14ac:dyDescent="0.25">
      <c r="A907" s="3">
        <v>26</v>
      </c>
      <c r="B907" s="106" t="s">
        <v>7</v>
      </c>
      <c r="C907" s="106" t="s">
        <v>1371</v>
      </c>
      <c r="D907" s="3">
        <v>2</v>
      </c>
      <c r="E907" s="106" t="s">
        <v>14</v>
      </c>
      <c r="F907" s="106" t="s">
        <v>31</v>
      </c>
      <c r="G907" s="106" t="s">
        <v>1372</v>
      </c>
    </row>
    <row r="908" spans="1:7" ht="15" customHeight="1" x14ac:dyDescent="0.25">
      <c r="A908" s="3">
        <v>27</v>
      </c>
      <c r="B908" s="106" t="s">
        <v>12</v>
      </c>
      <c r="C908" s="106" t="s">
        <v>1373</v>
      </c>
      <c r="D908" s="3">
        <v>3</v>
      </c>
      <c r="E908" s="106" t="s">
        <v>14</v>
      </c>
      <c r="F908" s="106" t="s">
        <v>31</v>
      </c>
      <c r="G908" s="106" t="s">
        <v>1374</v>
      </c>
    </row>
    <row r="909" spans="1:7" ht="15" customHeight="1" x14ac:dyDescent="0.25">
      <c r="A909" s="3">
        <v>44</v>
      </c>
      <c r="B909" s="106" t="s">
        <v>7</v>
      </c>
      <c r="C909" s="106" t="s">
        <v>1375</v>
      </c>
      <c r="D909" s="3">
        <v>1</v>
      </c>
      <c r="E909" s="106" t="s">
        <v>14</v>
      </c>
      <c r="F909" s="106" t="s">
        <v>15</v>
      </c>
      <c r="G909" s="106" t="s">
        <v>1376</v>
      </c>
    </row>
    <row r="910" spans="1:7" ht="15" customHeight="1" x14ac:dyDescent="0.25">
      <c r="A910" s="3">
        <v>63</v>
      </c>
      <c r="B910" s="106" t="s">
        <v>12</v>
      </c>
      <c r="C910" s="106" t="s">
        <v>1377</v>
      </c>
      <c r="D910" s="3">
        <v>3</v>
      </c>
      <c r="E910" s="106" t="s">
        <v>14</v>
      </c>
      <c r="F910" s="106" t="s">
        <v>10</v>
      </c>
      <c r="G910" s="106" t="s">
        <v>1378</v>
      </c>
    </row>
    <row r="911" spans="1:7" x14ac:dyDescent="0.25">
      <c r="A911" s="3">
        <v>32</v>
      </c>
      <c r="B911" s="106" t="s">
        <v>7</v>
      </c>
      <c r="C911" s="106" t="s">
        <v>45</v>
      </c>
      <c r="D911" s="3">
        <v>0</v>
      </c>
      <c r="E911" s="106" t="s">
        <v>9</v>
      </c>
      <c r="F911" s="106" t="s">
        <v>10</v>
      </c>
      <c r="G911" s="106" t="s">
        <v>1379</v>
      </c>
    </row>
    <row r="912" spans="1:7" ht="15" customHeight="1" x14ac:dyDescent="0.25">
      <c r="A912" s="3">
        <v>22</v>
      </c>
      <c r="B912" s="106" t="s">
        <v>12</v>
      </c>
      <c r="C912" s="106" t="s">
        <v>81</v>
      </c>
      <c r="D912" s="3">
        <v>1</v>
      </c>
      <c r="E912" s="106" t="s">
        <v>14</v>
      </c>
      <c r="F912" s="106" t="s">
        <v>20</v>
      </c>
      <c r="G912" s="106" t="s">
        <v>1380</v>
      </c>
    </row>
    <row r="913" spans="1:7" x14ac:dyDescent="0.25">
      <c r="A913" s="3">
        <v>18</v>
      </c>
      <c r="B913" s="106" t="s">
        <v>12</v>
      </c>
      <c r="C913" s="106" t="s">
        <v>745</v>
      </c>
      <c r="D913" s="3">
        <v>0</v>
      </c>
      <c r="E913" s="106" t="s">
        <v>9</v>
      </c>
      <c r="F913" s="106" t="s">
        <v>31</v>
      </c>
      <c r="G913" s="106" t="s">
        <v>1381</v>
      </c>
    </row>
    <row r="914" spans="1:7" ht="15" customHeight="1" x14ac:dyDescent="0.25">
      <c r="A914" s="3">
        <v>59</v>
      </c>
      <c r="B914" s="106" t="s">
        <v>7</v>
      </c>
      <c r="C914" s="106" t="s">
        <v>760</v>
      </c>
      <c r="D914" s="3">
        <v>3</v>
      </c>
      <c r="E914" s="106" t="s">
        <v>14</v>
      </c>
      <c r="F914" s="106" t="s">
        <v>20</v>
      </c>
      <c r="G914" s="106" t="s">
        <v>1382</v>
      </c>
    </row>
    <row r="915" spans="1:7" ht="15" customHeight="1" x14ac:dyDescent="0.25">
      <c r="A915" s="3">
        <v>44</v>
      </c>
      <c r="B915" s="106" t="s">
        <v>7</v>
      </c>
      <c r="C915" s="106" t="s">
        <v>216</v>
      </c>
      <c r="D915" s="3">
        <v>1</v>
      </c>
      <c r="E915" s="106" t="s">
        <v>14</v>
      </c>
      <c r="F915" s="106" t="s">
        <v>10</v>
      </c>
      <c r="G915" s="106" t="s">
        <v>1383</v>
      </c>
    </row>
    <row r="916" spans="1:7" ht="15" customHeight="1" x14ac:dyDescent="0.25">
      <c r="A916" s="3">
        <v>33</v>
      </c>
      <c r="B916" s="106" t="s">
        <v>12</v>
      </c>
      <c r="C916" s="106" t="s">
        <v>1384</v>
      </c>
      <c r="D916" s="3">
        <v>2</v>
      </c>
      <c r="E916" s="106" t="s">
        <v>14</v>
      </c>
      <c r="F916" s="106" t="s">
        <v>20</v>
      </c>
      <c r="G916" s="106" t="s">
        <v>1385</v>
      </c>
    </row>
    <row r="917" spans="1:7" ht="15" customHeight="1" x14ac:dyDescent="0.25">
      <c r="A917" s="3">
        <v>24</v>
      </c>
      <c r="B917" s="106" t="s">
        <v>7</v>
      </c>
      <c r="C917" s="106" t="s">
        <v>1386</v>
      </c>
      <c r="D917" s="3">
        <v>0</v>
      </c>
      <c r="E917" s="106" t="s">
        <v>14</v>
      </c>
      <c r="F917" s="106" t="s">
        <v>15</v>
      </c>
      <c r="G917" s="106" t="s">
        <v>1387</v>
      </c>
    </row>
    <row r="918" spans="1:7" x14ac:dyDescent="0.25">
      <c r="A918" s="3">
        <v>43</v>
      </c>
      <c r="B918" s="106" t="s">
        <v>7</v>
      </c>
      <c r="C918" s="106" t="s">
        <v>173</v>
      </c>
      <c r="D918" s="3">
        <v>0</v>
      </c>
      <c r="E918" s="106" t="s">
        <v>9</v>
      </c>
      <c r="F918" s="106" t="s">
        <v>20</v>
      </c>
      <c r="G918" s="106" t="s">
        <v>1388</v>
      </c>
    </row>
    <row r="919" spans="1:7" x14ac:dyDescent="0.25">
      <c r="A919" s="3">
        <v>45</v>
      </c>
      <c r="B919" s="106" t="s">
        <v>12</v>
      </c>
      <c r="C919" s="106" t="s">
        <v>183</v>
      </c>
      <c r="D919" s="3">
        <v>0</v>
      </c>
      <c r="E919" s="106" t="s">
        <v>9</v>
      </c>
      <c r="F919" s="106" t="s">
        <v>31</v>
      </c>
      <c r="G919" s="106" t="s">
        <v>1389</v>
      </c>
    </row>
    <row r="920" spans="1:7" ht="15" customHeight="1" x14ac:dyDescent="0.25">
      <c r="A920" s="3">
        <v>61</v>
      </c>
      <c r="B920" s="106" t="s">
        <v>7</v>
      </c>
      <c r="C920" s="106" t="s">
        <v>1390</v>
      </c>
      <c r="D920" s="3">
        <v>0</v>
      </c>
      <c r="E920" s="106" t="s">
        <v>14</v>
      </c>
      <c r="F920" s="106" t="s">
        <v>10</v>
      </c>
      <c r="G920" s="106" t="s">
        <v>1391</v>
      </c>
    </row>
    <row r="921" spans="1:7" ht="15" customHeight="1" x14ac:dyDescent="0.25">
      <c r="A921" s="3">
        <v>35</v>
      </c>
      <c r="B921" s="106" t="s">
        <v>7</v>
      </c>
      <c r="C921" s="106" t="s">
        <v>461</v>
      </c>
      <c r="D921" s="3">
        <v>1</v>
      </c>
      <c r="E921" s="106" t="s">
        <v>14</v>
      </c>
      <c r="F921" s="106" t="s">
        <v>15</v>
      </c>
      <c r="G921" s="106" t="s">
        <v>1392</v>
      </c>
    </row>
    <row r="922" spans="1:7" ht="15" customHeight="1" x14ac:dyDescent="0.25">
      <c r="A922" s="3">
        <v>62</v>
      </c>
      <c r="B922" s="106" t="s">
        <v>7</v>
      </c>
      <c r="C922" s="106" t="s">
        <v>1393</v>
      </c>
      <c r="D922" s="3">
        <v>0</v>
      </c>
      <c r="E922" s="106" t="s">
        <v>14</v>
      </c>
      <c r="F922" s="106" t="s">
        <v>10</v>
      </c>
      <c r="G922" s="106" t="s">
        <v>1394</v>
      </c>
    </row>
    <row r="923" spans="1:7" ht="15" customHeight="1" x14ac:dyDescent="0.25">
      <c r="A923" s="3">
        <v>62</v>
      </c>
      <c r="B923" s="106" t="s">
        <v>7</v>
      </c>
      <c r="C923" s="106" t="s">
        <v>1395</v>
      </c>
      <c r="D923" s="3">
        <v>0</v>
      </c>
      <c r="E923" s="106" t="s">
        <v>14</v>
      </c>
      <c r="F923" s="106" t="s">
        <v>10</v>
      </c>
      <c r="G923" s="106" t="s">
        <v>1396</v>
      </c>
    </row>
    <row r="924" spans="1:7" ht="15" customHeight="1" x14ac:dyDescent="0.25">
      <c r="A924" s="3">
        <v>38</v>
      </c>
      <c r="B924" s="106" t="s">
        <v>12</v>
      </c>
      <c r="C924" s="106" t="s">
        <v>865</v>
      </c>
      <c r="D924" s="3">
        <v>1</v>
      </c>
      <c r="E924" s="106" t="s">
        <v>14</v>
      </c>
      <c r="F924" s="106" t="s">
        <v>10</v>
      </c>
      <c r="G924" s="106" t="s">
        <v>1397</v>
      </c>
    </row>
    <row r="925" spans="1:7" ht="15" customHeight="1" x14ac:dyDescent="0.25">
      <c r="A925" s="3">
        <v>34</v>
      </c>
      <c r="B925" s="106" t="s">
        <v>12</v>
      </c>
      <c r="C925" s="106" t="s">
        <v>1246</v>
      </c>
      <c r="D925" s="3">
        <v>0</v>
      </c>
      <c r="E925" s="106" t="s">
        <v>14</v>
      </c>
      <c r="F925" s="106" t="s">
        <v>20</v>
      </c>
      <c r="G925" s="106" t="s">
        <v>1398</v>
      </c>
    </row>
    <row r="926" spans="1:7" ht="15" customHeight="1" x14ac:dyDescent="0.25">
      <c r="A926" s="3">
        <v>43</v>
      </c>
      <c r="B926" s="106" t="s">
        <v>12</v>
      </c>
      <c r="C926" s="106" t="s">
        <v>1399</v>
      </c>
      <c r="D926" s="3">
        <v>0</v>
      </c>
      <c r="E926" s="106" t="s">
        <v>14</v>
      </c>
      <c r="F926" s="106" t="s">
        <v>10</v>
      </c>
      <c r="G926" s="106" t="s">
        <v>1400</v>
      </c>
    </row>
    <row r="927" spans="1:7" ht="15" customHeight="1" x14ac:dyDescent="0.25">
      <c r="A927" s="3">
        <v>50</v>
      </c>
      <c r="B927" s="106" t="s">
        <v>12</v>
      </c>
      <c r="C927" s="106" t="s">
        <v>363</v>
      </c>
      <c r="D927" s="3">
        <v>2</v>
      </c>
      <c r="E927" s="106" t="s">
        <v>14</v>
      </c>
      <c r="F927" s="106" t="s">
        <v>31</v>
      </c>
      <c r="G927" s="106" t="s">
        <v>1401</v>
      </c>
    </row>
    <row r="928" spans="1:7" ht="15" customHeight="1" x14ac:dyDescent="0.25">
      <c r="A928" s="3">
        <v>19</v>
      </c>
      <c r="B928" s="106" t="s">
        <v>7</v>
      </c>
      <c r="C928" s="106" t="s">
        <v>772</v>
      </c>
      <c r="D928" s="3">
        <v>2</v>
      </c>
      <c r="E928" s="106" t="s">
        <v>14</v>
      </c>
      <c r="F928" s="106" t="s">
        <v>10</v>
      </c>
      <c r="G928" s="106" t="s">
        <v>1402</v>
      </c>
    </row>
    <row r="929" spans="1:7" ht="15" customHeight="1" x14ac:dyDescent="0.25">
      <c r="A929" s="3">
        <v>57</v>
      </c>
      <c r="B929" s="106" t="s">
        <v>7</v>
      </c>
      <c r="C929" s="106" t="s">
        <v>1403</v>
      </c>
      <c r="D929" s="3">
        <v>1</v>
      </c>
      <c r="E929" s="106" t="s">
        <v>14</v>
      </c>
      <c r="F929" s="106" t="s">
        <v>10</v>
      </c>
      <c r="G929" s="106" t="s">
        <v>1404</v>
      </c>
    </row>
    <row r="930" spans="1:7" ht="15" customHeight="1" x14ac:dyDescent="0.25">
      <c r="A930" s="3">
        <v>62</v>
      </c>
      <c r="B930" s="106" t="s">
        <v>7</v>
      </c>
      <c r="C930" s="106" t="s">
        <v>720</v>
      </c>
      <c r="D930" s="3">
        <v>0</v>
      </c>
      <c r="E930" s="106" t="s">
        <v>14</v>
      </c>
      <c r="F930" s="106" t="s">
        <v>15</v>
      </c>
      <c r="G930" s="106" t="s">
        <v>1405</v>
      </c>
    </row>
    <row r="931" spans="1:7" ht="15" customHeight="1" x14ac:dyDescent="0.25">
      <c r="A931" s="3">
        <v>41</v>
      </c>
      <c r="B931" s="106" t="s">
        <v>12</v>
      </c>
      <c r="C931" s="106" t="s">
        <v>461</v>
      </c>
      <c r="D931" s="3">
        <v>1</v>
      </c>
      <c r="E931" s="106" t="s">
        <v>14</v>
      </c>
      <c r="F931" s="106" t="s">
        <v>15</v>
      </c>
      <c r="G931" s="106" t="s">
        <v>1406</v>
      </c>
    </row>
    <row r="932" spans="1:7" ht="15" customHeight="1" x14ac:dyDescent="0.25">
      <c r="A932" s="3">
        <v>26</v>
      </c>
      <c r="B932" s="106" t="s">
        <v>12</v>
      </c>
      <c r="C932" s="106" t="s">
        <v>775</v>
      </c>
      <c r="D932" s="3">
        <v>1</v>
      </c>
      <c r="E932" s="106" t="s">
        <v>14</v>
      </c>
      <c r="F932" s="106" t="s">
        <v>15</v>
      </c>
      <c r="G932" s="106" t="s">
        <v>1407</v>
      </c>
    </row>
    <row r="933" spans="1:7" ht="15" customHeight="1" x14ac:dyDescent="0.25">
      <c r="A933" s="3">
        <v>39</v>
      </c>
      <c r="B933" s="106" t="s">
        <v>7</v>
      </c>
      <c r="C933" s="106" t="s">
        <v>1408</v>
      </c>
      <c r="D933" s="3">
        <v>1</v>
      </c>
      <c r="E933" s="106" t="s">
        <v>14</v>
      </c>
      <c r="F933" s="106" t="s">
        <v>10</v>
      </c>
      <c r="G933" s="106" t="s">
        <v>1409</v>
      </c>
    </row>
    <row r="934" spans="1:7" ht="15" customHeight="1" x14ac:dyDescent="0.25">
      <c r="A934" s="3">
        <v>46</v>
      </c>
      <c r="B934" s="106" t="s">
        <v>12</v>
      </c>
      <c r="C934" s="106" t="s">
        <v>877</v>
      </c>
      <c r="D934" s="3">
        <v>5</v>
      </c>
      <c r="E934" s="106" t="s">
        <v>14</v>
      </c>
      <c r="F934" s="106" t="s">
        <v>10</v>
      </c>
      <c r="G934" s="106" t="s">
        <v>1410</v>
      </c>
    </row>
    <row r="935" spans="1:7" ht="15" customHeight="1" x14ac:dyDescent="0.25">
      <c r="A935" s="3">
        <v>45</v>
      </c>
      <c r="B935" s="106" t="s">
        <v>7</v>
      </c>
      <c r="C935" s="106" t="s">
        <v>53</v>
      </c>
      <c r="D935" s="3">
        <v>0</v>
      </c>
      <c r="E935" s="106" t="s">
        <v>14</v>
      </c>
      <c r="F935" s="106" t="s">
        <v>10</v>
      </c>
      <c r="G935" s="106" t="s">
        <v>1411</v>
      </c>
    </row>
    <row r="936" spans="1:7" ht="15" customHeight="1" x14ac:dyDescent="0.25">
      <c r="A936" s="3">
        <v>32</v>
      </c>
      <c r="B936" s="106" t="s">
        <v>12</v>
      </c>
      <c r="C936" s="106" t="s">
        <v>1412</v>
      </c>
      <c r="D936" s="3">
        <v>2</v>
      </c>
      <c r="E936" s="106" t="s">
        <v>14</v>
      </c>
      <c r="F936" s="106" t="s">
        <v>15</v>
      </c>
      <c r="G936" s="106" t="s">
        <v>1413</v>
      </c>
    </row>
    <row r="937" spans="1:7" ht="15" customHeight="1" x14ac:dyDescent="0.25">
      <c r="A937" s="3">
        <v>59</v>
      </c>
      <c r="B937" s="106" t="s">
        <v>7</v>
      </c>
      <c r="C937" s="106" t="s">
        <v>216</v>
      </c>
      <c r="D937" s="3">
        <v>0</v>
      </c>
      <c r="E937" s="106" t="s">
        <v>14</v>
      </c>
      <c r="F937" s="106" t="s">
        <v>10</v>
      </c>
      <c r="G937" s="106" t="s">
        <v>1414</v>
      </c>
    </row>
    <row r="938" spans="1:7" ht="15" customHeight="1" x14ac:dyDescent="0.25">
      <c r="A938" s="3">
        <v>44</v>
      </c>
      <c r="B938" s="106" t="s">
        <v>12</v>
      </c>
      <c r="C938" s="106" t="s">
        <v>287</v>
      </c>
      <c r="D938" s="3">
        <v>2</v>
      </c>
      <c r="E938" s="106" t="s">
        <v>14</v>
      </c>
      <c r="F938" s="106" t="s">
        <v>31</v>
      </c>
      <c r="G938" s="106" t="s">
        <v>1415</v>
      </c>
    </row>
    <row r="939" spans="1:7" ht="15" customHeight="1" x14ac:dyDescent="0.25">
      <c r="A939" s="3">
        <v>39</v>
      </c>
      <c r="B939" s="106" t="s">
        <v>7</v>
      </c>
      <c r="C939" s="106" t="s">
        <v>1262</v>
      </c>
      <c r="D939" s="3">
        <v>5</v>
      </c>
      <c r="E939" s="106" t="s">
        <v>14</v>
      </c>
      <c r="F939" s="106" t="s">
        <v>20</v>
      </c>
      <c r="G939" s="106" t="s">
        <v>1416</v>
      </c>
    </row>
    <row r="940" spans="1:7" ht="15" customHeight="1" x14ac:dyDescent="0.25">
      <c r="A940" s="3">
        <v>18</v>
      </c>
      <c r="B940" s="106" t="s">
        <v>12</v>
      </c>
      <c r="C940" s="106" t="s">
        <v>1238</v>
      </c>
      <c r="D940" s="3">
        <v>2</v>
      </c>
      <c r="E940" s="106" t="s">
        <v>14</v>
      </c>
      <c r="F940" s="106" t="s">
        <v>15</v>
      </c>
      <c r="G940" s="106" t="s">
        <v>1417</v>
      </c>
    </row>
    <row r="941" spans="1:7" ht="15" customHeight="1" x14ac:dyDescent="0.25">
      <c r="A941" s="3">
        <v>53</v>
      </c>
      <c r="B941" s="106" t="s">
        <v>12</v>
      </c>
      <c r="C941" s="106" t="s">
        <v>974</v>
      </c>
      <c r="D941" s="3">
        <v>0</v>
      </c>
      <c r="E941" s="106" t="s">
        <v>14</v>
      </c>
      <c r="F941" s="106" t="s">
        <v>15</v>
      </c>
      <c r="G941" s="106" t="s">
        <v>1418</v>
      </c>
    </row>
    <row r="942" spans="1:7" ht="15" customHeight="1" x14ac:dyDescent="0.25">
      <c r="A942" s="3">
        <v>18</v>
      </c>
      <c r="B942" s="106" t="s">
        <v>12</v>
      </c>
      <c r="C942" s="106" t="s">
        <v>408</v>
      </c>
      <c r="D942" s="3">
        <v>0</v>
      </c>
      <c r="E942" s="106" t="s">
        <v>14</v>
      </c>
      <c r="F942" s="106" t="s">
        <v>15</v>
      </c>
      <c r="G942" s="106" t="s">
        <v>1419</v>
      </c>
    </row>
    <row r="943" spans="1:7" ht="15" customHeight="1" x14ac:dyDescent="0.25">
      <c r="A943" s="3">
        <v>50</v>
      </c>
      <c r="B943" s="106" t="s">
        <v>7</v>
      </c>
      <c r="C943" s="106" t="s">
        <v>1420</v>
      </c>
      <c r="D943" s="3">
        <v>1</v>
      </c>
      <c r="E943" s="106" t="s">
        <v>14</v>
      </c>
      <c r="F943" s="106" t="s">
        <v>15</v>
      </c>
      <c r="G943" s="106" t="s">
        <v>1421</v>
      </c>
    </row>
    <row r="944" spans="1:7" ht="15" customHeight="1" x14ac:dyDescent="0.25">
      <c r="A944" s="3">
        <v>18</v>
      </c>
      <c r="B944" s="106" t="s">
        <v>7</v>
      </c>
      <c r="C944" s="106" t="s">
        <v>1101</v>
      </c>
      <c r="D944" s="3">
        <v>0</v>
      </c>
      <c r="E944" s="106" t="s">
        <v>14</v>
      </c>
      <c r="F944" s="106" t="s">
        <v>31</v>
      </c>
      <c r="G944" s="106" t="s">
        <v>1422</v>
      </c>
    </row>
    <row r="945" spans="1:7" ht="15" customHeight="1" x14ac:dyDescent="0.25">
      <c r="A945" s="3">
        <v>19</v>
      </c>
      <c r="B945" s="106" t="s">
        <v>12</v>
      </c>
      <c r="C945" s="106" t="s">
        <v>543</v>
      </c>
      <c r="D945" s="3">
        <v>0</v>
      </c>
      <c r="E945" s="106" t="s">
        <v>14</v>
      </c>
      <c r="F945" s="106" t="s">
        <v>20</v>
      </c>
      <c r="G945" s="106" t="s">
        <v>1423</v>
      </c>
    </row>
    <row r="946" spans="1:7" ht="15" customHeight="1" x14ac:dyDescent="0.25">
      <c r="A946" s="3">
        <v>62</v>
      </c>
      <c r="B946" s="106" t="s">
        <v>12</v>
      </c>
      <c r="C946" s="106" t="s">
        <v>1424</v>
      </c>
      <c r="D946" s="3">
        <v>0</v>
      </c>
      <c r="E946" s="106" t="s">
        <v>14</v>
      </c>
      <c r="F946" s="106" t="s">
        <v>15</v>
      </c>
      <c r="G946" s="106" t="s">
        <v>1425</v>
      </c>
    </row>
    <row r="947" spans="1:7" ht="15" customHeight="1" x14ac:dyDescent="0.25">
      <c r="A947" s="3">
        <v>56</v>
      </c>
      <c r="B947" s="106" t="s">
        <v>7</v>
      </c>
      <c r="C947" s="106" t="s">
        <v>1426</v>
      </c>
      <c r="D947" s="3">
        <v>1</v>
      </c>
      <c r="E947" s="106" t="s">
        <v>14</v>
      </c>
      <c r="F947" s="106" t="s">
        <v>10</v>
      </c>
      <c r="G947" s="106" t="s">
        <v>1427</v>
      </c>
    </row>
    <row r="948" spans="1:7" ht="15" customHeight="1" x14ac:dyDescent="0.25">
      <c r="A948" s="3">
        <v>42</v>
      </c>
      <c r="B948" s="106" t="s">
        <v>12</v>
      </c>
      <c r="C948" s="106" t="s">
        <v>1426</v>
      </c>
      <c r="D948" s="3">
        <v>2</v>
      </c>
      <c r="E948" s="106" t="s">
        <v>14</v>
      </c>
      <c r="F948" s="106" t="s">
        <v>10</v>
      </c>
      <c r="G948" s="106" t="s">
        <v>1428</v>
      </c>
    </row>
    <row r="949" spans="1:7" x14ac:dyDescent="0.25">
      <c r="A949" s="3">
        <v>37</v>
      </c>
      <c r="B949" s="106" t="s">
        <v>12</v>
      </c>
      <c r="C949" s="106" t="s">
        <v>492</v>
      </c>
      <c r="D949" s="3">
        <v>1</v>
      </c>
      <c r="E949" s="106" t="s">
        <v>9</v>
      </c>
      <c r="F949" s="106" t="s">
        <v>31</v>
      </c>
      <c r="G949" s="106" t="s">
        <v>1429</v>
      </c>
    </row>
    <row r="950" spans="1:7" ht="15" customHeight="1" x14ac:dyDescent="0.25">
      <c r="A950" s="3">
        <v>42</v>
      </c>
      <c r="B950" s="106" t="s">
        <v>12</v>
      </c>
      <c r="C950" s="106" t="s">
        <v>1430</v>
      </c>
      <c r="D950" s="3">
        <v>0</v>
      </c>
      <c r="E950" s="106" t="s">
        <v>14</v>
      </c>
      <c r="F950" s="106" t="s">
        <v>20</v>
      </c>
      <c r="G950" s="106" t="s">
        <v>1431</v>
      </c>
    </row>
    <row r="951" spans="1:7" x14ac:dyDescent="0.25">
      <c r="A951" s="3">
        <v>25</v>
      </c>
      <c r="B951" s="106" t="s">
        <v>12</v>
      </c>
      <c r="C951" s="106" t="s">
        <v>228</v>
      </c>
      <c r="D951" s="3">
        <v>3</v>
      </c>
      <c r="E951" s="106" t="s">
        <v>9</v>
      </c>
      <c r="F951" s="106" t="s">
        <v>10</v>
      </c>
      <c r="G951" s="106" t="s">
        <v>1432</v>
      </c>
    </row>
    <row r="952" spans="1:7" ht="15" customHeight="1" x14ac:dyDescent="0.25">
      <c r="A952" s="3">
        <v>57</v>
      </c>
      <c r="B952" s="106" t="s">
        <v>12</v>
      </c>
      <c r="C952" s="106" t="s">
        <v>1433</v>
      </c>
      <c r="D952" s="3">
        <v>0</v>
      </c>
      <c r="E952" s="106" t="s">
        <v>14</v>
      </c>
      <c r="F952" s="106" t="s">
        <v>31</v>
      </c>
      <c r="G952" s="106" t="s">
        <v>1434</v>
      </c>
    </row>
    <row r="953" spans="1:7" x14ac:dyDescent="0.25">
      <c r="A953" s="3">
        <v>51</v>
      </c>
      <c r="B953" s="106" t="s">
        <v>12</v>
      </c>
      <c r="C953" s="106" t="s">
        <v>1435</v>
      </c>
      <c r="D953" s="3">
        <v>2</v>
      </c>
      <c r="E953" s="106" t="s">
        <v>9</v>
      </c>
      <c r="F953" s="106" t="s">
        <v>15</v>
      </c>
      <c r="G953" s="106" t="s">
        <v>1436</v>
      </c>
    </row>
    <row r="954" spans="1:7" ht="15" customHeight="1" x14ac:dyDescent="0.25">
      <c r="A954" s="3">
        <v>30</v>
      </c>
      <c r="B954" s="106" t="s">
        <v>7</v>
      </c>
      <c r="C954" s="106" t="s">
        <v>1143</v>
      </c>
      <c r="D954" s="3">
        <v>1</v>
      </c>
      <c r="E954" s="106" t="s">
        <v>14</v>
      </c>
      <c r="F954" s="106" t="s">
        <v>20</v>
      </c>
      <c r="G954" s="106" t="s">
        <v>1437</v>
      </c>
    </row>
    <row r="955" spans="1:7" x14ac:dyDescent="0.25">
      <c r="A955" s="3">
        <v>44</v>
      </c>
      <c r="B955" s="106" t="s">
        <v>12</v>
      </c>
      <c r="C955" s="106" t="s">
        <v>487</v>
      </c>
      <c r="D955" s="3">
        <v>2</v>
      </c>
      <c r="E955" s="106" t="s">
        <v>9</v>
      </c>
      <c r="F955" s="106" t="s">
        <v>10</v>
      </c>
      <c r="G955" s="106" t="s">
        <v>1438</v>
      </c>
    </row>
    <row r="956" spans="1:7" x14ac:dyDescent="0.25">
      <c r="A956" s="3">
        <v>34</v>
      </c>
      <c r="B956" s="106" t="s">
        <v>12</v>
      </c>
      <c r="C956" s="106" t="s">
        <v>343</v>
      </c>
      <c r="D956" s="3">
        <v>1</v>
      </c>
      <c r="E956" s="106" t="s">
        <v>9</v>
      </c>
      <c r="F956" s="106" t="s">
        <v>20</v>
      </c>
      <c r="G956" s="106" t="s">
        <v>1439</v>
      </c>
    </row>
    <row r="957" spans="1:7" ht="15" customHeight="1" x14ac:dyDescent="0.25">
      <c r="A957" s="3">
        <v>31</v>
      </c>
      <c r="B957" s="106" t="s">
        <v>12</v>
      </c>
      <c r="C957" s="106" t="s">
        <v>192</v>
      </c>
      <c r="D957" s="3">
        <v>1</v>
      </c>
      <c r="E957" s="106" t="s">
        <v>14</v>
      </c>
      <c r="F957" s="106" t="s">
        <v>15</v>
      </c>
      <c r="G957" s="106" t="s">
        <v>1440</v>
      </c>
    </row>
    <row r="958" spans="1:7" x14ac:dyDescent="0.25">
      <c r="A958" s="3">
        <v>54</v>
      </c>
      <c r="B958" s="106" t="s">
        <v>12</v>
      </c>
      <c r="C958" s="106" t="s">
        <v>101</v>
      </c>
      <c r="D958" s="3">
        <v>1</v>
      </c>
      <c r="E958" s="106" t="s">
        <v>9</v>
      </c>
      <c r="F958" s="106" t="s">
        <v>15</v>
      </c>
      <c r="G958" s="106" t="s">
        <v>1441</v>
      </c>
    </row>
    <row r="959" spans="1:7" ht="15" customHeight="1" x14ac:dyDescent="0.25">
      <c r="A959" s="3">
        <v>24</v>
      </c>
      <c r="B959" s="106" t="s">
        <v>12</v>
      </c>
      <c r="C959" s="106" t="s">
        <v>1442</v>
      </c>
      <c r="D959" s="3">
        <v>1</v>
      </c>
      <c r="E959" s="106" t="s">
        <v>14</v>
      </c>
      <c r="F959" s="106" t="s">
        <v>20</v>
      </c>
      <c r="G959" s="106" t="s">
        <v>1443</v>
      </c>
    </row>
    <row r="960" spans="1:7" x14ac:dyDescent="0.25">
      <c r="A960" s="3">
        <v>43</v>
      </c>
      <c r="B960" s="106" t="s">
        <v>12</v>
      </c>
      <c r="C960" s="106" t="s">
        <v>1036</v>
      </c>
      <c r="D960" s="3">
        <v>1</v>
      </c>
      <c r="E960" s="106" t="s">
        <v>9</v>
      </c>
      <c r="F960" s="106" t="s">
        <v>31</v>
      </c>
      <c r="G960" s="106" t="s">
        <v>1444</v>
      </c>
    </row>
    <row r="961" spans="1:7" ht="15" customHeight="1" x14ac:dyDescent="0.25">
      <c r="A961" s="3">
        <v>48</v>
      </c>
      <c r="B961" s="106" t="s">
        <v>12</v>
      </c>
      <c r="C961" s="106" t="s">
        <v>91</v>
      </c>
      <c r="D961" s="3">
        <v>1</v>
      </c>
      <c r="E961" s="106" t="s">
        <v>14</v>
      </c>
      <c r="F961" s="106" t="s">
        <v>20</v>
      </c>
      <c r="G961" s="106" t="s">
        <v>1445</v>
      </c>
    </row>
    <row r="962" spans="1:7" ht="15" customHeight="1" x14ac:dyDescent="0.25">
      <c r="A962" s="3">
        <v>19</v>
      </c>
      <c r="B962" s="106" t="s">
        <v>7</v>
      </c>
      <c r="C962" s="106" t="s">
        <v>1446</v>
      </c>
      <c r="D962" s="3">
        <v>1</v>
      </c>
      <c r="E962" s="106" t="s">
        <v>14</v>
      </c>
      <c r="F962" s="106" t="s">
        <v>20</v>
      </c>
      <c r="G962" s="106" t="s">
        <v>1447</v>
      </c>
    </row>
    <row r="963" spans="1:7" ht="15" customHeight="1" x14ac:dyDescent="0.25">
      <c r="A963" s="3">
        <v>29</v>
      </c>
      <c r="B963" s="106" t="s">
        <v>7</v>
      </c>
      <c r="C963" s="106" t="s">
        <v>1448</v>
      </c>
      <c r="D963" s="3">
        <v>0</v>
      </c>
      <c r="E963" s="106" t="s">
        <v>14</v>
      </c>
      <c r="F963" s="106" t="s">
        <v>10</v>
      </c>
      <c r="G963" s="106" t="s">
        <v>1449</v>
      </c>
    </row>
    <row r="964" spans="1:7" ht="15" customHeight="1" x14ac:dyDescent="0.25">
      <c r="A964" s="3">
        <v>63</v>
      </c>
      <c r="B964" s="106" t="s">
        <v>7</v>
      </c>
      <c r="C964" s="106" t="s">
        <v>113</v>
      </c>
      <c r="D964" s="3">
        <v>1</v>
      </c>
      <c r="E964" s="106" t="s">
        <v>14</v>
      </c>
      <c r="F964" s="106" t="s">
        <v>15</v>
      </c>
      <c r="G964" s="106" t="s">
        <v>1450</v>
      </c>
    </row>
    <row r="965" spans="1:7" ht="15" customHeight="1" x14ac:dyDescent="0.25">
      <c r="A965" s="3">
        <v>46</v>
      </c>
      <c r="B965" s="106" t="s">
        <v>12</v>
      </c>
      <c r="C965" s="106" t="s">
        <v>194</v>
      </c>
      <c r="D965" s="3">
        <v>3</v>
      </c>
      <c r="E965" s="106" t="s">
        <v>14</v>
      </c>
      <c r="F965" s="106" t="s">
        <v>31</v>
      </c>
      <c r="G965" s="106" t="s">
        <v>1451</v>
      </c>
    </row>
    <row r="966" spans="1:7" ht="15" customHeight="1" x14ac:dyDescent="0.25">
      <c r="A966" s="3">
        <v>52</v>
      </c>
      <c r="B966" s="106" t="s">
        <v>12</v>
      </c>
      <c r="C966" s="106" t="s">
        <v>522</v>
      </c>
      <c r="D966" s="3">
        <v>2</v>
      </c>
      <c r="E966" s="106" t="s">
        <v>14</v>
      </c>
      <c r="F966" s="106" t="s">
        <v>20</v>
      </c>
      <c r="G966" s="106" t="s">
        <v>1452</v>
      </c>
    </row>
    <row r="967" spans="1:7" ht="15" customHeight="1" x14ac:dyDescent="0.25">
      <c r="A967" s="3">
        <v>35</v>
      </c>
      <c r="B967" s="106" t="s">
        <v>12</v>
      </c>
      <c r="C967" s="106" t="s">
        <v>1192</v>
      </c>
      <c r="D967" s="3">
        <v>1</v>
      </c>
      <c r="E967" s="106" t="s">
        <v>14</v>
      </c>
      <c r="F967" s="106" t="s">
        <v>10</v>
      </c>
      <c r="G967" s="106" t="s">
        <v>1453</v>
      </c>
    </row>
    <row r="968" spans="1:7" x14ac:dyDescent="0.25">
      <c r="A968" s="3">
        <v>51</v>
      </c>
      <c r="B968" s="106" t="s">
        <v>12</v>
      </c>
      <c r="C968" s="106" t="s">
        <v>194</v>
      </c>
      <c r="D968" s="3">
        <v>2</v>
      </c>
      <c r="E968" s="106" t="s">
        <v>9</v>
      </c>
      <c r="F968" s="106" t="s">
        <v>20</v>
      </c>
      <c r="G968" s="106" t="s">
        <v>1454</v>
      </c>
    </row>
    <row r="969" spans="1:7" ht="15" customHeight="1" x14ac:dyDescent="0.25">
      <c r="A969" s="3">
        <v>44</v>
      </c>
      <c r="B969" s="106" t="s">
        <v>12</v>
      </c>
      <c r="C969" s="106" t="s">
        <v>465</v>
      </c>
      <c r="D969" s="3">
        <v>1</v>
      </c>
      <c r="E969" s="106" t="s">
        <v>14</v>
      </c>
      <c r="F969" s="106" t="s">
        <v>20</v>
      </c>
      <c r="G969" s="106" t="s">
        <v>1455</v>
      </c>
    </row>
    <row r="970" spans="1:7" ht="15" customHeight="1" x14ac:dyDescent="0.25">
      <c r="A970" s="3">
        <v>21</v>
      </c>
      <c r="B970" s="106" t="s">
        <v>12</v>
      </c>
      <c r="C970" s="106" t="s">
        <v>1456</v>
      </c>
      <c r="D970" s="3">
        <v>2</v>
      </c>
      <c r="E970" s="106" t="s">
        <v>14</v>
      </c>
      <c r="F970" s="106" t="s">
        <v>31</v>
      </c>
      <c r="G970" s="106" t="s">
        <v>1457</v>
      </c>
    </row>
    <row r="971" spans="1:7" ht="15" customHeight="1" x14ac:dyDescent="0.25">
      <c r="A971" s="3">
        <v>39</v>
      </c>
      <c r="B971" s="106" t="s">
        <v>7</v>
      </c>
      <c r="C971" s="106" t="s">
        <v>1211</v>
      </c>
      <c r="D971" s="3">
        <v>5</v>
      </c>
      <c r="E971" s="106" t="s">
        <v>14</v>
      </c>
      <c r="F971" s="106" t="s">
        <v>15</v>
      </c>
      <c r="G971" s="106" t="s">
        <v>1458</v>
      </c>
    </row>
    <row r="972" spans="1:7" ht="15" customHeight="1" x14ac:dyDescent="0.25">
      <c r="A972" s="3">
        <v>50</v>
      </c>
      <c r="B972" s="106" t="s">
        <v>7</v>
      </c>
      <c r="C972" s="106" t="s">
        <v>1459</v>
      </c>
      <c r="D972" s="3">
        <v>3</v>
      </c>
      <c r="E972" s="106" t="s">
        <v>14</v>
      </c>
      <c r="F972" s="106" t="s">
        <v>15</v>
      </c>
      <c r="G972" s="106" t="s">
        <v>1460</v>
      </c>
    </row>
    <row r="973" spans="1:7" ht="15" customHeight="1" x14ac:dyDescent="0.25">
      <c r="A973" s="3">
        <v>34</v>
      </c>
      <c r="B973" s="106" t="s">
        <v>7</v>
      </c>
      <c r="C973" s="106" t="s">
        <v>1461</v>
      </c>
      <c r="D973" s="3">
        <v>0</v>
      </c>
      <c r="E973" s="106" t="s">
        <v>14</v>
      </c>
      <c r="F973" s="106" t="s">
        <v>31</v>
      </c>
      <c r="G973" s="106" t="s">
        <v>1462</v>
      </c>
    </row>
    <row r="974" spans="1:7" ht="15" customHeight="1" x14ac:dyDescent="0.25">
      <c r="A974" s="3">
        <v>22</v>
      </c>
      <c r="B974" s="106" t="s">
        <v>7</v>
      </c>
      <c r="C974" s="106" t="s">
        <v>707</v>
      </c>
      <c r="D974" s="3">
        <v>0</v>
      </c>
      <c r="E974" s="106" t="s">
        <v>14</v>
      </c>
      <c r="F974" s="106" t="s">
        <v>20</v>
      </c>
      <c r="G974" s="106" t="s">
        <v>1463</v>
      </c>
    </row>
    <row r="975" spans="1:7" ht="15" customHeight="1" x14ac:dyDescent="0.25">
      <c r="A975" s="3">
        <v>19</v>
      </c>
      <c r="B975" s="106" t="s">
        <v>7</v>
      </c>
      <c r="C975" s="106" t="s">
        <v>1464</v>
      </c>
      <c r="D975" s="3">
        <v>0</v>
      </c>
      <c r="E975" s="106" t="s">
        <v>14</v>
      </c>
      <c r="F975" s="106" t="s">
        <v>10</v>
      </c>
      <c r="G975" s="106" t="s">
        <v>1465</v>
      </c>
    </row>
    <row r="976" spans="1:7" ht="15" customHeight="1" x14ac:dyDescent="0.25">
      <c r="A976" s="3">
        <v>26</v>
      </c>
      <c r="B976" s="106" t="s">
        <v>12</v>
      </c>
      <c r="C976" s="106" t="s">
        <v>1466</v>
      </c>
      <c r="D976" s="3">
        <v>0</v>
      </c>
      <c r="E976" s="106" t="s">
        <v>14</v>
      </c>
      <c r="F976" s="106" t="s">
        <v>15</v>
      </c>
      <c r="G976" s="106" t="s">
        <v>1467</v>
      </c>
    </row>
    <row r="977" spans="1:7" x14ac:dyDescent="0.25">
      <c r="A977" s="3">
        <v>29</v>
      </c>
      <c r="B977" s="106" t="s">
        <v>12</v>
      </c>
      <c r="C977" s="106" t="s">
        <v>183</v>
      </c>
      <c r="D977" s="3">
        <v>0</v>
      </c>
      <c r="E977" s="106" t="s">
        <v>9</v>
      </c>
      <c r="F977" s="106" t="s">
        <v>31</v>
      </c>
      <c r="G977" s="106" t="s">
        <v>1468</v>
      </c>
    </row>
    <row r="978" spans="1:7" ht="15" customHeight="1" x14ac:dyDescent="0.25">
      <c r="A978" s="3">
        <v>48</v>
      </c>
      <c r="B978" s="106" t="s">
        <v>12</v>
      </c>
      <c r="C978" s="106" t="s">
        <v>468</v>
      </c>
      <c r="D978" s="3">
        <v>0</v>
      </c>
      <c r="E978" s="106" t="s">
        <v>14</v>
      </c>
      <c r="F978" s="106" t="s">
        <v>15</v>
      </c>
      <c r="G978" s="106" t="s">
        <v>1469</v>
      </c>
    </row>
    <row r="979" spans="1:7" ht="15" customHeight="1" x14ac:dyDescent="0.25">
      <c r="A979" s="3">
        <v>26</v>
      </c>
      <c r="B979" s="106" t="s">
        <v>12</v>
      </c>
      <c r="C979" s="106" t="s">
        <v>1165</v>
      </c>
      <c r="D979" s="3">
        <v>1</v>
      </c>
      <c r="E979" s="106" t="s">
        <v>14</v>
      </c>
      <c r="F979" s="106" t="s">
        <v>15</v>
      </c>
      <c r="G979" s="106" t="s">
        <v>1470</v>
      </c>
    </row>
    <row r="980" spans="1:7" ht="15" customHeight="1" x14ac:dyDescent="0.25">
      <c r="A980" s="3">
        <v>45</v>
      </c>
      <c r="B980" s="106" t="s">
        <v>7</v>
      </c>
      <c r="C980" s="106" t="s">
        <v>1471</v>
      </c>
      <c r="D980" s="3">
        <v>3</v>
      </c>
      <c r="E980" s="106" t="s">
        <v>14</v>
      </c>
      <c r="F980" s="106" t="s">
        <v>31</v>
      </c>
      <c r="G980" s="106" t="s">
        <v>1472</v>
      </c>
    </row>
    <row r="981" spans="1:7" ht="15" customHeight="1" x14ac:dyDescent="0.25">
      <c r="A981" s="3">
        <v>36</v>
      </c>
      <c r="B981" s="106" t="s">
        <v>7</v>
      </c>
      <c r="C981" s="106" t="s">
        <v>214</v>
      </c>
      <c r="D981" s="3">
        <v>0</v>
      </c>
      <c r="E981" s="106" t="s">
        <v>14</v>
      </c>
      <c r="F981" s="106" t="s">
        <v>15</v>
      </c>
      <c r="G981" s="106" t="s">
        <v>1473</v>
      </c>
    </row>
    <row r="982" spans="1:7" ht="15" customHeight="1" x14ac:dyDescent="0.25">
      <c r="A982" s="3">
        <v>54</v>
      </c>
      <c r="B982" s="106" t="s">
        <v>12</v>
      </c>
      <c r="C982" s="106" t="s">
        <v>210</v>
      </c>
      <c r="D982" s="3">
        <v>1</v>
      </c>
      <c r="E982" s="106" t="s">
        <v>14</v>
      </c>
      <c r="F982" s="106" t="s">
        <v>31</v>
      </c>
      <c r="G982" s="106" t="s">
        <v>1474</v>
      </c>
    </row>
    <row r="983" spans="1:7" ht="15" customHeight="1" x14ac:dyDescent="0.25">
      <c r="A983" s="3">
        <v>34</v>
      </c>
      <c r="B983" s="106" t="s">
        <v>12</v>
      </c>
      <c r="C983" s="106" t="s">
        <v>1072</v>
      </c>
      <c r="D983" s="3">
        <v>0</v>
      </c>
      <c r="E983" s="106" t="s">
        <v>14</v>
      </c>
      <c r="F983" s="106" t="s">
        <v>31</v>
      </c>
      <c r="G983" s="106" t="s">
        <v>1475</v>
      </c>
    </row>
    <row r="984" spans="1:7" x14ac:dyDescent="0.25">
      <c r="A984" s="3">
        <v>31</v>
      </c>
      <c r="B984" s="106" t="s">
        <v>12</v>
      </c>
      <c r="C984" s="106" t="s">
        <v>1448</v>
      </c>
      <c r="D984" s="3">
        <v>3</v>
      </c>
      <c r="E984" s="106" t="s">
        <v>9</v>
      </c>
      <c r="F984" s="106" t="s">
        <v>10</v>
      </c>
      <c r="G984" s="106" t="s">
        <v>1476</v>
      </c>
    </row>
    <row r="985" spans="1:7" ht="15" customHeight="1" x14ac:dyDescent="0.25">
      <c r="A985" s="3">
        <v>27</v>
      </c>
      <c r="B985" s="106" t="s">
        <v>7</v>
      </c>
      <c r="C985" s="106" t="s">
        <v>372</v>
      </c>
      <c r="D985" s="3">
        <v>1</v>
      </c>
      <c r="E985" s="106" t="s">
        <v>14</v>
      </c>
      <c r="F985" s="106" t="s">
        <v>31</v>
      </c>
      <c r="G985" s="106" t="s">
        <v>1477</v>
      </c>
    </row>
    <row r="986" spans="1:7" ht="15" customHeight="1" x14ac:dyDescent="0.25">
      <c r="A986" s="3">
        <v>20</v>
      </c>
      <c r="B986" s="106" t="s">
        <v>12</v>
      </c>
      <c r="C986" s="106" t="s">
        <v>212</v>
      </c>
      <c r="D986" s="3">
        <v>5</v>
      </c>
      <c r="E986" s="106" t="s">
        <v>14</v>
      </c>
      <c r="F986" s="106" t="s">
        <v>31</v>
      </c>
      <c r="G986" s="106" t="s">
        <v>1478</v>
      </c>
    </row>
    <row r="987" spans="1:7" ht="15" customHeight="1" x14ac:dyDescent="0.25">
      <c r="A987" s="3">
        <v>44</v>
      </c>
      <c r="B987" s="106" t="s">
        <v>7</v>
      </c>
      <c r="C987" s="106" t="s">
        <v>877</v>
      </c>
      <c r="D987" s="3">
        <v>1</v>
      </c>
      <c r="E987" s="106" t="s">
        <v>14</v>
      </c>
      <c r="F987" s="106" t="s">
        <v>10</v>
      </c>
      <c r="G987" s="106" t="s">
        <v>1479</v>
      </c>
    </row>
    <row r="988" spans="1:7" ht="15" customHeight="1" x14ac:dyDescent="0.25">
      <c r="A988" s="3">
        <v>43</v>
      </c>
      <c r="B988" s="106" t="s">
        <v>12</v>
      </c>
      <c r="C988" s="106" t="s">
        <v>212</v>
      </c>
      <c r="D988" s="3">
        <v>3</v>
      </c>
      <c r="E988" s="106" t="s">
        <v>14</v>
      </c>
      <c r="F988" s="106" t="s">
        <v>20</v>
      </c>
      <c r="G988" s="106" t="s">
        <v>1480</v>
      </c>
    </row>
    <row r="989" spans="1:7" ht="15" customHeight="1" x14ac:dyDescent="0.25">
      <c r="A989" s="3">
        <v>45</v>
      </c>
      <c r="B989" s="106" t="s">
        <v>7</v>
      </c>
      <c r="C989" s="106" t="s">
        <v>512</v>
      </c>
      <c r="D989" s="3">
        <v>1</v>
      </c>
      <c r="E989" s="106" t="s">
        <v>14</v>
      </c>
      <c r="F989" s="106" t="s">
        <v>20</v>
      </c>
      <c r="G989" s="106" t="s">
        <v>1481</v>
      </c>
    </row>
    <row r="990" spans="1:7" ht="15" customHeight="1" x14ac:dyDescent="0.25">
      <c r="A990" s="3">
        <v>34</v>
      </c>
      <c r="B990" s="106" t="s">
        <v>12</v>
      </c>
      <c r="C990" s="106" t="s">
        <v>1482</v>
      </c>
      <c r="D990" s="3">
        <v>0</v>
      </c>
      <c r="E990" s="106" t="s">
        <v>14</v>
      </c>
      <c r="F990" s="106" t="s">
        <v>31</v>
      </c>
      <c r="G990" s="106" t="s">
        <v>1483</v>
      </c>
    </row>
    <row r="991" spans="1:7" x14ac:dyDescent="0.25">
      <c r="A991" s="3">
        <v>24</v>
      </c>
      <c r="B991" s="106" t="s">
        <v>7</v>
      </c>
      <c r="C991" s="106" t="s">
        <v>1484</v>
      </c>
      <c r="D991" s="3">
        <v>0</v>
      </c>
      <c r="E991" s="106" t="s">
        <v>9</v>
      </c>
      <c r="F991" s="106" t="s">
        <v>31</v>
      </c>
      <c r="G991" s="106" t="s">
        <v>1485</v>
      </c>
    </row>
    <row r="992" spans="1:7" ht="15" customHeight="1" x14ac:dyDescent="0.25">
      <c r="A992" s="3">
        <v>26</v>
      </c>
      <c r="B992" s="106" t="s">
        <v>7</v>
      </c>
      <c r="C992" s="106" t="s">
        <v>483</v>
      </c>
      <c r="D992" s="3">
        <v>1</v>
      </c>
      <c r="E992" s="106" t="s">
        <v>14</v>
      </c>
      <c r="F992" s="106" t="s">
        <v>10</v>
      </c>
      <c r="G992" s="106" t="s">
        <v>1486</v>
      </c>
    </row>
    <row r="993" spans="1:7" ht="15" customHeight="1" x14ac:dyDescent="0.25">
      <c r="A993" s="3">
        <v>38</v>
      </c>
      <c r="B993" s="106" t="s">
        <v>7</v>
      </c>
      <c r="C993" s="106" t="s">
        <v>343</v>
      </c>
      <c r="D993" s="3">
        <v>2</v>
      </c>
      <c r="E993" s="106" t="s">
        <v>14</v>
      </c>
      <c r="F993" s="106" t="s">
        <v>31</v>
      </c>
      <c r="G993" s="106" t="s">
        <v>1487</v>
      </c>
    </row>
    <row r="994" spans="1:7" ht="15" customHeight="1" x14ac:dyDescent="0.25">
      <c r="A994" s="3">
        <v>50</v>
      </c>
      <c r="B994" s="106" t="s">
        <v>7</v>
      </c>
      <c r="C994" s="106" t="s">
        <v>208</v>
      </c>
      <c r="D994" s="3">
        <v>2</v>
      </c>
      <c r="E994" s="106" t="s">
        <v>14</v>
      </c>
      <c r="F994" s="106" t="s">
        <v>10</v>
      </c>
      <c r="G994" s="106" t="s">
        <v>1488</v>
      </c>
    </row>
    <row r="995" spans="1:7" ht="15" customHeight="1" x14ac:dyDescent="0.25">
      <c r="A995" s="3">
        <v>38</v>
      </c>
      <c r="B995" s="106" t="s">
        <v>12</v>
      </c>
      <c r="C995" s="106" t="s">
        <v>955</v>
      </c>
      <c r="D995" s="3">
        <v>1</v>
      </c>
      <c r="E995" s="106" t="s">
        <v>14</v>
      </c>
      <c r="F995" s="106" t="s">
        <v>15</v>
      </c>
      <c r="G995" s="106" t="s">
        <v>1489</v>
      </c>
    </row>
    <row r="996" spans="1:7" x14ac:dyDescent="0.25">
      <c r="A996" s="3">
        <v>27</v>
      </c>
      <c r="B996" s="106" t="s">
        <v>7</v>
      </c>
      <c r="C996" s="106" t="s">
        <v>1359</v>
      </c>
      <c r="D996" s="3">
        <v>3</v>
      </c>
      <c r="E996" s="106" t="s">
        <v>9</v>
      </c>
      <c r="F996" s="106" t="s">
        <v>20</v>
      </c>
      <c r="G996" s="106" t="s">
        <v>1490</v>
      </c>
    </row>
    <row r="997" spans="1:7" ht="15" customHeight="1" x14ac:dyDescent="0.25">
      <c r="A997" s="3">
        <v>39</v>
      </c>
      <c r="B997" s="106" t="s">
        <v>7</v>
      </c>
      <c r="C997" s="106" t="s">
        <v>1491</v>
      </c>
      <c r="D997" s="3">
        <v>3</v>
      </c>
      <c r="E997" s="106" t="s">
        <v>14</v>
      </c>
      <c r="F997" s="106" t="s">
        <v>31</v>
      </c>
      <c r="G997" s="106" t="s">
        <v>1492</v>
      </c>
    </row>
    <row r="998" spans="1:7" ht="15" customHeight="1" x14ac:dyDescent="0.25">
      <c r="A998" s="3">
        <v>39</v>
      </c>
      <c r="B998" s="106" t="s">
        <v>7</v>
      </c>
      <c r="C998" s="106" t="s">
        <v>59</v>
      </c>
      <c r="D998" s="3">
        <v>3</v>
      </c>
      <c r="E998" s="106" t="s">
        <v>14</v>
      </c>
      <c r="F998" s="106" t="s">
        <v>10</v>
      </c>
      <c r="G998" s="106" t="s">
        <v>1493</v>
      </c>
    </row>
    <row r="999" spans="1:7" ht="15" customHeight="1" x14ac:dyDescent="0.25">
      <c r="A999" s="3">
        <v>63</v>
      </c>
      <c r="B999" s="106" t="s">
        <v>7</v>
      </c>
      <c r="C999" s="106" t="s">
        <v>315</v>
      </c>
      <c r="D999" s="3">
        <v>0</v>
      </c>
      <c r="E999" s="106" t="s">
        <v>14</v>
      </c>
      <c r="F999" s="106" t="s">
        <v>15</v>
      </c>
      <c r="G999" s="106" t="s">
        <v>1494</v>
      </c>
    </row>
    <row r="1000" spans="1:7" ht="15" customHeight="1" x14ac:dyDescent="0.25">
      <c r="A1000" s="3">
        <v>33</v>
      </c>
      <c r="B1000" s="106" t="s">
        <v>7</v>
      </c>
      <c r="C1000" s="106" t="s">
        <v>1495</v>
      </c>
      <c r="D1000" s="3">
        <v>3</v>
      </c>
      <c r="E1000" s="106" t="s">
        <v>14</v>
      </c>
      <c r="F1000" s="106" t="s">
        <v>31</v>
      </c>
      <c r="G1000" s="106" t="s">
        <v>1496</v>
      </c>
    </row>
    <row r="1001" spans="1:7" ht="15" customHeight="1" x14ac:dyDescent="0.25">
      <c r="A1001" s="3">
        <v>36</v>
      </c>
      <c r="B1001" s="106" t="s">
        <v>7</v>
      </c>
      <c r="C1001" s="106" t="s">
        <v>173</v>
      </c>
      <c r="D1001" s="3">
        <v>0</v>
      </c>
      <c r="E1001" s="106" t="s">
        <v>14</v>
      </c>
      <c r="F1001" s="106" t="s">
        <v>20</v>
      </c>
      <c r="G1001" s="106" t="s">
        <v>1497</v>
      </c>
    </row>
    <row r="1002" spans="1:7" x14ac:dyDescent="0.25">
      <c r="A1002" s="3">
        <v>30</v>
      </c>
      <c r="B1002" s="106" t="s">
        <v>12</v>
      </c>
      <c r="C1002" s="106" t="s">
        <v>533</v>
      </c>
      <c r="D1002" s="3">
        <v>2</v>
      </c>
      <c r="E1002" s="106" t="s">
        <v>9</v>
      </c>
      <c r="F1002" s="106" t="s">
        <v>20</v>
      </c>
      <c r="G1002" s="106" t="s">
        <v>1498</v>
      </c>
    </row>
    <row r="1003" spans="1:7" x14ac:dyDescent="0.25">
      <c r="A1003" s="3">
        <v>24</v>
      </c>
      <c r="B1003" s="106" t="s">
        <v>12</v>
      </c>
      <c r="C1003" s="106" t="s">
        <v>1499</v>
      </c>
      <c r="D1003" s="3">
        <v>0</v>
      </c>
      <c r="E1003" s="106" t="s">
        <v>9</v>
      </c>
      <c r="F1003" s="106" t="s">
        <v>10</v>
      </c>
      <c r="G1003" s="106" t="s">
        <v>1500</v>
      </c>
    </row>
    <row r="1004" spans="1:7" ht="15" customHeight="1" x14ac:dyDescent="0.25">
      <c r="A1004" s="3">
        <v>24</v>
      </c>
      <c r="B1004" s="106" t="s">
        <v>12</v>
      </c>
      <c r="C1004" s="106" t="s">
        <v>877</v>
      </c>
      <c r="D1004" s="3">
        <v>0</v>
      </c>
      <c r="E1004" s="106" t="s">
        <v>14</v>
      </c>
      <c r="F1004" s="106" t="s">
        <v>10</v>
      </c>
      <c r="G1004" s="106" t="s">
        <v>1501</v>
      </c>
    </row>
    <row r="1005" spans="1:7" ht="15" customHeight="1" x14ac:dyDescent="0.25">
      <c r="A1005" s="3">
        <v>48</v>
      </c>
      <c r="B1005" s="106" t="s">
        <v>12</v>
      </c>
      <c r="C1005" s="106" t="s">
        <v>766</v>
      </c>
      <c r="D1005" s="3">
        <v>0</v>
      </c>
      <c r="E1005" s="106" t="s">
        <v>14</v>
      </c>
      <c r="F1005" s="106" t="s">
        <v>10</v>
      </c>
      <c r="G1005" s="106" t="s">
        <v>1502</v>
      </c>
    </row>
    <row r="1006" spans="1:7" ht="15" customHeight="1" x14ac:dyDescent="0.25">
      <c r="A1006" s="3">
        <v>47</v>
      </c>
      <c r="B1006" s="106" t="s">
        <v>12</v>
      </c>
      <c r="C1006" s="106" t="s">
        <v>1503</v>
      </c>
      <c r="D1006" s="3">
        <v>1</v>
      </c>
      <c r="E1006" s="106" t="s">
        <v>14</v>
      </c>
      <c r="F1006" s="106" t="s">
        <v>31</v>
      </c>
      <c r="G1006" s="106" t="s">
        <v>1504</v>
      </c>
    </row>
    <row r="1007" spans="1:7" ht="15" customHeight="1" x14ac:dyDescent="0.25">
      <c r="A1007" s="3">
        <v>29</v>
      </c>
      <c r="B1007" s="106" t="s">
        <v>12</v>
      </c>
      <c r="C1007" s="106" t="s">
        <v>745</v>
      </c>
      <c r="D1007" s="3">
        <v>2</v>
      </c>
      <c r="E1007" s="106" t="s">
        <v>14</v>
      </c>
      <c r="F1007" s="106" t="s">
        <v>20</v>
      </c>
      <c r="G1007" s="106" t="s">
        <v>1505</v>
      </c>
    </row>
    <row r="1008" spans="1:7" ht="15" customHeight="1" x14ac:dyDescent="0.25">
      <c r="A1008" s="3">
        <v>28</v>
      </c>
      <c r="B1008" s="106" t="s">
        <v>12</v>
      </c>
      <c r="C1008" s="106" t="s">
        <v>605</v>
      </c>
      <c r="D1008" s="3">
        <v>2</v>
      </c>
      <c r="E1008" s="106" t="s">
        <v>14</v>
      </c>
      <c r="F1008" s="106" t="s">
        <v>31</v>
      </c>
      <c r="G1008" s="106" t="s">
        <v>1506</v>
      </c>
    </row>
    <row r="1009" spans="1:7" x14ac:dyDescent="0.25">
      <c r="A1009" s="3">
        <v>47</v>
      </c>
      <c r="B1009" s="106" t="s">
        <v>12</v>
      </c>
      <c r="C1009" s="106" t="s">
        <v>323</v>
      </c>
      <c r="D1009" s="3">
        <v>3</v>
      </c>
      <c r="E1009" s="106" t="s">
        <v>9</v>
      </c>
      <c r="F1009" s="106" t="s">
        <v>20</v>
      </c>
      <c r="G1009" s="106" t="s">
        <v>1507</v>
      </c>
    </row>
    <row r="1010" spans="1:7" ht="15" customHeight="1" x14ac:dyDescent="0.25">
      <c r="A1010" s="3">
        <v>25</v>
      </c>
      <c r="B1010" s="106" t="s">
        <v>12</v>
      </c>
      <c r="C1010" s="106" t="s">
        <v>637</v>
      </c>
      <c r="D1010" s="3">
        <v>2</v>
      </c>
      <c r="E1010" s="106" t="s">
        <v>14</v>
      </c>
      <c r="F1010" s="106" t="s">
        <v>31</v>
      </c>
      <c r="G1010" s="106" t="s">
        <v>1508</v>
      </c>
    </row>
    <row r="1011" spans="1:7" ht="15" customHeight="1" x14ac:dyDescent="0.25">
      <c r="A1011" s="3">
        <v>51</v>
      </c>
      <c r="B1011" s="106" t="s">
        <v>12</v>
      </c>
      <c r="C1011" s="106" t="s">
        <v>28</v>
      </c>
      <c r="D1011" s="3">
        <v>1</v>
      </c>
      <c r="E1011" s="106" t="s">
        <v>14</v>
      </c>
      <c r="F1011" s="106" t="s">
        <v>31</v>
      </c>
      <c r="G1011" s="106" t="s">
        <v>1509</v>
      </c>
    </row>
    <row r="1012" spans="1:7" ht="15" customHeight="1" x14ac:dyDescent="0.25">
      <c r="A1012" s="3">
        <v>48</v>
      </c>
      <c r="B1012" s="106" t="s">
        <v>7</v>
      </c>
      <c r="C1012" s="106" t="s">
        <v>1184</v>
      </c>
      <c r="D1012" s="3">
        <v>0</v>
      </c>
      <c r="E1012" s="106" t="s">
        <v>14</v>
      </c>
      <c r="F1012" s="106" t="s">
        <v>10</v>
      </c>
      <c r="G1012" s="106" t="s">
        <v>1510</v>
      </c>
    </row>
    <row r="1013" spans="1:7" x14ac:dyDescent="0.25">
      <c r="A1013" s="3">
        <v>43</v>
      </c>
      <c r="B1013" s="106" t="s">
        <v>12</v>
      </c>
      <c r="C1013" s="106" t="s">
        <v>1511</v>
      </c>
      <c r="D1013" s="3">
        <v>2</v>
      </c>
      <c r="E1013" s="106" t="s">
        <v>9</v>
      </c>
      <c r="F1013" s="106" t="s">
        <v>15</v>
      </c>
      <c r="G1013" s="106" t="s">
        <v>1512</v>
      </c>
    </row>
    <row r="1014" spans="1:7" ht="15" customHeight="1" x14ac:dyDescent="0.25">
      <c r="A1014" s="3">
        <v>61</v>
      </c>
      <c r="B1014" s="106" t="s">
        <v>7</v>
      </c>
      <c r="C1014" s="106" t="s">
        <v>552</v>
      </c>
      <c r="D1014" s="3">
        <v>4</v>
      </c>
      <c r="E1014" s="106" t="s">
        <v>14</v>
      </c>
      <c r="F1014" s="106" t="s">
        <v>15</v>
      </c>
      <c r="G1014" s="106" t="s">
        <v>1513</v>
      </c>
    </row>
    <row r="1015" spans="1:7" ht="15" customHeight="1" x14ac:dyDescent="0.25">
      <c r="A1015" s="3">
        <v>48</v>
      </c>
      <c r="B1015" s="106" t="s">
        <v>12</v>
      </c>
      <c r="C1015" s="106" t="s">
        <v>596</v>
      </c>
      <c r="D1015" s="3">
        <v>1</v>
      </c>
      <c r="E1015" s="106" t="s">
        <v>14</v>
      </c>
      <c r="F1015" s="106" t="s">
        <v>20</v>
      </c>
      <c r="G1015" s="106" t="s">
        <v>1514</v>
      </c>
    </row>
    <row r="1016" spans="1:7" ht="15" customHeight="1" x14ac:dyDescent="0.25">
      <c r="A1016" s="3">
        <v>38</v>
      </c>
      <c r="B1016" s="106" t="s">
        <v>7</v>
      </c>
      <c r="C1016" s="106" t="s">
        <v>599</v>
      </c>
      <c r="D1016" s="3">
        <v>0</v>
      </c>
      <c r="E1016" s="106" t="s">
        <v>14</v>
      </c>
      <c r="F1016" s="106" t="s">
        <v>10</v>
      </c>
      <c r="G1016" s="106" t="s">
        <v>1515</v>
      </c>
    </row>
    <row r="1017" spans="1:7" ht="15" customHeight="1" x14ac:dyDescent="0.25">
      <c r="A1017" s="3">
        <v>59</v>
      </c>
      <c r="B1017" s="106" t="s">
        <v>12</v>
      </c>
      <c r="C1017" s="106" t="s">
        <v>210</v>
      </c>
      <c r="D1017" s="3">
        <v>0</v>
      </c>
      <c r="E1017" s="106" t="s">
        <v>14</v>
      </c>
      <c r="F1017" s="106" t="s">
        <v>20</v>
      </c>
      <c r="G1017" s="106" t="s">
        <v>1516</v>
      </c>
    </row>
    <row r="1018" spans="1:7" ht="15" customHeight="1" x14ac:dyDescent="0.25">
      <c r="A1018" s="3">
        <v>19</v>
      </c>
      <c r="B1018" s="106" t="s">
        <v>7</v>
      </c>
      <c r="C1018" s="106" t="s">
        <v>1384</v>
      </c>
      <c r="D1018" s="3">
        <v>1</v>
      </c>
      <c r="E1018" s="106" t="s">
        <v>14</v>
      </c>
      <c r="F1018" s="106" t="s">
        <v>20</v>
      </c>
      <c r="G1018" s="106" t="s">
        <v>1517</v>
      </c>
    </row>
    <row r="1019" spans="1:7" ht="15" customHeight="1" x14ac:dyDescent="0.25">
      <c r="A1019" s="3">
        <v>26</v>
      </c>
      <c r="B1019" s="106" t="s">
        <v>7</v>
      </c>
      <c r="C1019" s="106" t="s">
        <v>492</v>
      </c>
      <c r="D1019" s="3">
        <v>2</v>
      </c>
      <c r="E1019" s="106" t="s">
        <v>14</v>
      </c>
      <c r="F1019" s="106" t="s">
        <v>10</v>
      </c>
      <c r="G1019" s="106" t="s">
        <v>1518</v>
      </c>
    </row>
    <row r="1020" spans="1:7" ht="15" customHeight="1" x14ac:dyDescent="0.25">
      <c r="A1020" s="3">
        <v>54</v>
      </c>
      <c r="B1020" s="106" t="s">
        <v>7</v>
      </c>
      <c r="C1020" s="106" t="s">
        <v>1246</v>
      </c>
      <c r="D1020" s="3">
        <v>3</v>
      </c>
      <c r="E1020" s="106" t="s">
        <v>14</v>
      </c>
      <c r="F1020" s="106" t="s">
        <v>20</v>
      </c>
      <c r="G1020" s="106" t="s">
        <v>1519</v>
      </c>
    </row>
    <row r="1021" spans="1:7" ht="15" customHeight="1" x14ac:dyDescent="0.25">
      <c r="A1021" s="3">
        <v>21</v>
      </c>
      <c r="B1021" s="106" t="s">
        <v>7</v>
      </c>
      <c r="C1021" s="106" t="s">
        <v>752</v>
      </c>
      <c r="D1021" s="3">
        <v>2</v>
      </c>
      <c r="E1021" s="106" t="s">
        <v>14</v>
      </c>
      <c r="F1021" s="106" t="s">
        <v>20</v>
      </c>
      <c r="G1021" s="106" t="s">
        <v>1520</v>
      </c>
    </row>
    <row r="1022" spans="1:7" ht="15" customHeight="1" x14ac:dyDescent="0.25">
      <c r="A1022" s="3">
        <v>51</v>
      </c>
      <c r="B1022" s="106" t="s">
        <v>12</v>
      </c>
      <c r="C1022" s="106" t="s">
        <v>325</v>
      </c>
      <c r="D1022" s="3">
        <v>0</v>
      </c>
      <c r="E1022" s="106" t="s">
        <v>14</v>
      </c>
      <c r="F1022" s="106" t="s">
        <v>10</v>
      </c>
      <c r="G1022" s="106" t="s">
        <v>1521</v>
      </c>
    </row>
    <row r="1023" spans="1:7" x14ac:dyDescent="0.25">
      <c r="A1023" s="3">
        <v>22</v>
      </c>
      <c r="B1023" s="106" t="s">
        <v>7</v>
      </c>
      <c r="C1023" s="106" t="s">
        <v>682</v>
      </c>
      <c r="D1023" s="3">
        <v>3</v>
      </c>
      <c r="E1023" s="106" t="s">
        <v>9</v>
      </c>
      <c r="F1023" s="106" t="s">
        <v>15</v>
      </c>
      <c r="G1023" s="106" t="s">
        <v>1522</v>
      </c>
    </row>
    <row r="1024" spans="1:7" x14ac:dyDescent="0.25">
      <c r="A1024" s="3">
        <v>47</v>
      </c>
      <c r="B1024" s="106" t="s">
        <v>12</v>
      </c>
      <c r="C1024" s="106" t="s">
        <v>386</v>
      </c>
      <c r="D1024" s="3">
        <v>1</v>
      </c>
      <c r="E1024" s="106" t="s">
        <v>9</v>
      </c>
      <c r="F1024" s="106" t="s">
        <v>15</v>
      </c>
      <c r="G1024" s="106" t="s">
        <v>1523</v>
      </c>
    </row>
    <row r="1025" spans="1:7" ht="15" customHeight="1" x14ac:dyDescent="0.25">
      <c r="A1025" s="3">
        <v>18</v>
      </c>
      <c r="B1025" s="106" t="s">
        <v>12</v>
      </c>
      <c r="C1025" s="106" t="s">
        <v>1524</v>
      </c>
      <c r="D1025" s="3">
        <v>1</v>
      </c>
      <c r="E1025" s="106" t="s">
        <v>14</v>
      </c>
      <c r="F1025" s="106" t="s">
        <v>15</v>
      </c>
      <c r="G1025" s="106" t="s">
        <v>1525</v>
      </c>
    </row>
    <row r="1026" spans="1:7" ht="15" customHeight="1" x14ac:dyDescent="0.25">
      <c r="A1026" s="3">
        <v>47</v>
      </c>
      <c r="B1026" s="106" t="s">
        <v>7</v>
      </c>
      <c r="C1026" s="106" t="s">
        <v>1526</v>
      </c>
      <c r="D1026" s="3">
        <v>1</v>
      </c>
      <c r="E1026" s="106" t="s">
        <v>14</v>
      </c>
      <c r="F1026" s="106" t="s">
        <v>15</v>
      </c>
      <c r="G1026" s="106" t="s">
        <v>1527</v>
      </c>
    </row>
    <row r="1027" spans="1:7" ht="15" customHeight="1" x14ac:dyDescent="0.25">
      <c r="A1027" s="3">
        <v>21</v>
      </c>
      <c r="B1027" s="106" t="s">
        <v>7</v>
      </c>
      <c r="C1027" s="106" t="s">
        <v>1528</v>
      </c>
      <c r="D1027" s="3">
        <v>0</v>
      </c>
      <c r="E1027" s="106" t="s">
        <v>14</v>
      </c>
      <c r="F1027" s="106" t="s">
        <v>10</v>
      </c>
      <c r="G1027" s="106" t="s">
        <v>1529</v>
      </c>
    </row>
    <row r="1028" spans="1:7" x14ac:dyDescent="0.25">
      <c r="A1028" s="3">
        <v>19</v>
      </c>
      <c r="B1028" s="106" t="s">
        <v>12</v>
      </c>
      <c r="C1028" s="106" t="s">
        <v>843</v>
      </c>
      <c r="D1028" s="3">
        <v>1</v>
      </c>
      <c r="E1028" s="106" t="s">
        <v>9</v>
      </c>
      <c r="F1028" s="106" t="s">
        <v>20</v>
      </c>
      <c r="G1028" s="106" t="s">
        <v>1530</v>
      </c>
    </row>
    <row r="1029" spans="1:7" ht="15" customHeight="1" x14ac:dyDescent="0.25">
      <c r="A1029" s="3">
        <v>23</v>
      </c>
      <c r="B1029" s="106" t="s">
        <v>12</v>
      </c>
      <c r="C1029" s="106" t="s">
        <v>1531</v>
      </c>
      <c r="D1029" s="3">
        <v>0</v>
      </c>
      <c r="E1029" s="106" t="s">
        <v>14</v>
      </c>
      <c r="F1029" s="106" t="s">
        <v>20</v>
      </c>
      <c r="G1029" s="106" t="s">
        <v>1532</v>
      </c>
    </row>
    <row r="1030" spans="1:7" ht="15" customHeight="1" x14ac:dyDescent="0.25">
      <c r="A1030" s="3">
        <v>54</v>
      </c>
      <c r="B1030" s="106" t="s">
        <v>12</v>
      </c>
      <c r="C1030" s="106" t="s">
        <v>208</v>
      </c>
      <c r="D1030" s="3">
        <v>0</v>
      </c>
      <c r="E1030" s="106" t="s">
        <v>14</v>
      </c>
      <c r="F1030" s="106" t="s">
        <v>10</v>
      </c>
      <c r="G1030" s="106" t="s">
        <v>1533</v>
      </c>
    </row>
    <row r="1031" spans="1:7" ht="15" customHeight="1" x14ac:dyDescent="0.25">
      <c r="A1031" s="3">
        <v>37</v>
      </c>
      <c r="B1031" s="106" t="s">
        <v>7</v>
      </c>
      <c r="C1031" s="106" t="s">
        <v>458</v>
      </c>
      <c r="D1031" s="3">
        <v>2</v>
      </c>
      <c r="E1031" s="106" t="s">
        <v>14</v>
      </c>
      <c r="F1031" s="106" t="s">
        <v>31</v>
      </c>
      <c r="G1031" s="106" t="s">
        <v>1534</v>
      </c>
    </row>
    <row r="1032" spans="1:7" x14ac:dyDescent="0.25">
      <c r="A1032" s="3">
        <v>46</v>
      </c>
      <c r="B1032" s="106" t="s">
        <v>7</v>
      </c>
      <c r="C1032" s="106" t="s">
        <v>988</v>
      </c>
      <c r="D1032" s="3">
        <v>1</v>
      </c>
      <c r="E1032" s="106" t="s">
        <v>9</v>
      </c>
      <c r="F1032" s="106" t="s">
        <v>20</v>
      </c>
      <c r="G1032" s="106" t="s">
        <v>1535</v>
      </c>
    </row>
    <row r="1033" spans="1:7" x14ac:dyDescent="0.25">
      <c r="A1033" s="3">
        <v>55</v>
      </c>
      <c r="B1033" s="106" t="s">
        <v>7</v>
      </c>
      <c r="C1033" s="106" t="s">
        <v>113</v>
      </c>
      <c r="D1033" s="3">
        <v>0</v>
      </c>
      <c r="E1033" s="106" t="s">
        <v>9</v>
      </c>
      <c r="F1033" s="106" t="s">
        <v>15</v>
      </c>
      <c r="G1033" s="106" t="s">
        <v>1536</v>
      </c>
    </row>
    <row r="1034" spans="1:7" ht="15" customHeight="1" x14ac:dyDescent="0.25">
      <c r="A1034" s="3">
        <v>30</v>
      </c>
      <c r="B1034" s="106" t="s">
        <v>7</v>
      </c>
      <c r="C1034" s="106" t="s">
        <v>835</v>
      </c>
      <c r="D1034" s="3">
        <v>0</v>
      </c>
      <c r="E1034" s="106" t="s">
        <v>14</v>
      </c>
      <c r="F1034" s="106" t="s">
        <v>31</v>
      </c>
      <c r="G1034" s="106" t="s">
        <v>1537</v>
      </c>
    </row>
    <row r="1035" spans="1:7" x14ac:dyDescent="0.25">
      <c r="A1035" s="3">
        <v>18</v>
      </c>
      <c r="B1035" s="106" t="s">
        <v>12</v>
      </c>
      <c r="C1035" s="106" t="s">
        <v>1538</v>
      </c>
      <c r="D1035" s="3">
        <v>0</v>
      </c>
      <c r="E1035" s="106" t="s">
        <v>9</v>
      </c>
      <c r="F1035" s="106" t="s">
        <v>31</v>
      </c>
      <c r="G1035" s="106" t="s">
        <v>1539</v>
      </c>
    </row>
    <row r="1036" spans="1:7" ht="15" customHeight="1" x14ac:dyDescent="0.25">
      <c r="A1036" s="3">
        <v>61</v>
      </c>
      <c r="B1036" s="106" t="s">
        <v>12</v>
      </c>
      <c r="C1036" s="106" t="s">
        <v>695</v>
      </c>
      <c r="D1036" s="3">
        <v>0</v>
      </c>
      <c r="E1036" s="106" t="s">
        <v>14</v>
      </c>
      <c r="F1036" s="106" t="s">
        <v>20</v>
      </c>
      <c r="G1036" s="106" t="s">
        <v>1540</v>
      </c>
    </row>
    <row r="1037" spans="1:7" ht="15" customHeight="1" x14ac:dyDescent="0.25">
      <c r="A1037" s="3">
        <v>54</v>
      </c>
      <c r="B1037" s="106" t="s">
        <v>7</v>
      </c>
      <c r="C1037" s="106" t="s">
        <v>1541</v>
      </c>
      <c r="D1037" s="3">
        <v>3</v>
      </c>
      <c r="E1037" s="106" t="s">
        <v>14</v>
      </c>
      <c r="F1037" s="106" t="s">
        <v>10</v>
      </c>
      <c r="G1037" s="106" t="s">
        <v>1542</v>
      </c>
    </row>
    <row r="1038" spans="1:7" x14ac:dyDescent="0.25">
      <c r="A1038" s="3">
        <v>22</v>
      </c>
      <c r="B1038" s="106" t="s">
        <v>12</v>
      </c>
      <c r="C1038" s="106" t="s">
        <v>1543</v>
      </c>
      <c r="D1038" s="3">
        <v>2</v>
      </c>
      <c r="E1038" s="106" t="s">
        <v>9</v>
      </c>
      <c r="F1038" s="106" t="s">
        <v>15</v>
      </c>
      <c r="G1038" s="106" t="s">
        <v>1544</v>
      </c>
    </row>
    <row r="1039" spans="1:7" x14ac:dyDescent="0.25">
      <c r="A1039" s="3">
        <v>45</v>
      </c>
      <c r="B1039" s="106" t="s">
        <v>7</v>
      </c>
      <c r="C1039" s="106" t="s">
        <v>292</v>
      </c>
      <c r="D1039" s="3">
        <v>1</v>
      </c>
      <c r="E1039" s="106" t="s">
        <v>9</v>
      </c>
      <c r="F1039" s="106" t="s">
        <v>20</v>
      </c>
      <c r="G1039" s="106" t="s">
        <v>1545</v>
      </c>
    </row>
    <row r="1040" spans="1:7" ht="15" customHeight="1" x14ac:dyDescent="0.25">
      <c r="A1040" s="3">
        <v>22</v>
      </c>
      <c r="B1040" s="106" t="s">
        <v>12</v>
      </c>
      <c r="C1040" s="106" t="s">
        <v>22</v>
      </c>
      <c r="D1040" s="3">
        <v>0</v>
      </c>
      <c r="E1040" s="106" t="s">
        <v>14</v>
      </c>
      <c r="F1040" s="106" t="s">
        <v>31</v>
      </c>
      <c r="G1040" s="106" t="s">
        <v>1546</v>
      </c>
    </row>
    <row r="1041" spans="1:7" ht="15" customHeight="1" x14ac:dyDescent="0.25">
      <c r="A1041" s="3">
        <v>19</v>
      </c>
      <c r="B1041" s="106" t="s">
        <v>12</v>
      </c>
      <c r="C1041" s="106" t="s">
        <v>729</v>
      </c>
      <c r="D1041" s="3">
        <v>2</v>
      </c>
      <c r="E1041" s="106" t="s">
        <v>14</v>
      </c>
      <c r="F1041" s="106" t="s">
        <v>20</v>
      </c>
      <c r="G1041" s="106" t="s">
        <v>1547</v>
      </c>
    </row>
    <row r="1042" spans="1:7" x14ac:dyDescent="0.25">
      <c r="A1042" s="3">
        <v>35</v>
      </c>
      <c r="B1042" s="106" t="s">
        <v>7</v>
      </c>
      <c r="C1042" s="106" t="s">
        <v>63</v>
      </c>
      <c r="D1042" s="3">
        <v>0</v>
      </c>
      <c r="E1042" s="106" t="s">
        <v>9</v>
      </c>
      <c r="F1042" s="106" t="s">
        <v>20</v>
      </c>
      <c r="G1042" s="106" t="s">
        <v>1548</v>
      </c>
    </row>
    <row r="1043" spans="1:7" ht="15" customHeight="1" x14ac:dyDescent="0.25">
      <c r="A1043" s="3">
        <v>18</v>
      </c>
      <c r="B1043" s="106" t="s">
        <v>12</v>
      </c>
      <c r="C1043" s="106" t="s">
        <v>67</v>
      </c>
      <c r="D1043" s="3">
        <v>0</v>
      </c>
      <c r="E1043" s="106" t="s">
        <v>14</v>
      </c>
      <c r="F1043" s="106" t="s">
        <v>31</v>
      </c>
      <c r="G1043" s="106" t="s">
        <v>1549</v>
      </c>
    </row>
    <row r="1044" spans="1:7" x14ac:dyDescent="0.25">
      <c r="A1044" s="3">
        <v>20</v>
      </c>
      <c r="B1044" s="106" t="s">
        <v>12</v>
      </c>
      <c r="C1044" s="106" t="s">
        <v>660</v>
      </c>
      <c r="D1044" s="3">
        <v>0</v>
      </c>
      <c r="E1044" s="106" t="s">
        <v>9</v>
      </c>
      <c r="F1044" s="106" t="s">
        <v>31</v>
      </c>
      <c r="G1044" s="106" t="s">
        <v>1550</v>
      </c>
    </row>
    <row r="1045" spans="1:7" ht="15" customHeight="1" x14ac:dyDescent="0.25">
      <c r="A1045" s="3">
        <v>28</v>
      </c>
      <c r="B1045" s="106" t="s">
        <v>7</v>
      </c>
      <c r="C1045" s="106" t="s">
        <v>877</v>
      </c>
      <c r="D1045" s="3">
        <v>0</v>
      </c>
      <c r="E1045" s="106" t="s">
        <v>14</v>
      </c>
      <c r="F1045" s="106" t="s">
        <v>10</v>
      </c>
      <c r="G1045" s="106" t="s">
        <v>1551</v>
      </c>
    </row>
    <row r="1046" spans="1:7" ht="15" customHeight="1" x14ac:dyDescent="0.25">
      <c r="A1046" s="3">
        <v>55</v>
      </c>
      <c r="B1046" s="106" t="s">
        <v>12</v>
      </c>
      <c r="C1046" s="106" t="s">
        <v>617</v>
      </c>
      <c r="D1046" s="3">
        <v>1</v>
      </c>
      <c r="E1046" s="106" t="s">
        <v>14</v>
      </c>
      <c r="F1046" s="106" t="s">
        <v>31</v>
      </c>
      <c r="G1046" s="106" t="s">
        <v>1552</v>
      </c>
    </row>
    <row r="1047" spans="1:7" x14ac:dyDescent="0.25">
      <c r="A1047" s="3">
        <v>43</v>
      </c>
      <c r="B1047" s="106" t="s">
        <v>7</v>
      </c>
      <c r="C1047" s="106" t="s">
        <v>139</v>
      </c>
      <c r="D1047" s="3">
        <v>2</v>
      </c>
      <c r="E1047" s="106" t="s">
        <v>9</v>
      </c>
      <c r="F1047" s="106" t="s">
        <v>20</v>
      </c>
      <c r="G1047" s="106" t="s">
        <v>1553</v>
      </c>
    </row>
    <row r="1048" spans="1:7" ht="15" customHeight="1" x14ac:dyDescent="0.25">
      <c r="A1048" s="3">
        <v>43</v>
      </c>
      <c r="B1048" s="106" t="s">
        <v>7</v>
      </c>
      <c r="C1048" s="106" t="s">
        <v>828</v>
      </c>
      <c r="D1048" s="3">
        <v>0</v>
      </c>
      <c r="E1048" s="106" t="s">
        <v>14</v>
      </c>
      <c r="F1048" s="106" t="s">
        <v>31</v>
      </c>
      <c r="G1048" s="106" t="s">
        <v>1554</v>
      </c>
    </row>
    <row r="1049" spans="1:7" x14ac:dyDescent="0.25">
      <c r="A1049" s="3">
        <v>22</v>
      </c>
      <c r="B1049" s="106" t="s">
        <v>12</v>
      </c>
      <c r="C1049" s="106" t="s">
        <v>1555</v>
      </c>
      <c r="D1049" s="3">
        <v>1</v>
      </c>
      <c r="E1049" s="106" t="s">
        <v>9</v>
      </c>
      <c r="F1049" s="106" t="s">
        <v>15</v>
      </c>
      <c r="G1049" s="106" t="s">
        <v>1556</v>
      </c>
    </row>
    <row r="1050" spans="1:7" ht="15" customHeight="1" x14ac:dyDescent="0.25">
      <c r="A1050" s="3">
        <v>25</v>
      </c>
      <c r="B1050" s="106" t="s">
        <v>7</v>
      </c>
      <c r="C1050" s="106" t="s">
        <v>1224</v>
      </c>
      <c r="D1050" s="3">
        <v>1</v>
      </c>
      <c r="E1050" s="106" t="s">
        <v>14</v>
      </c>
      <c r="F1050" s="106" t="s">
        <v>20</v>
      </c>
      <c r="G1050" s="106" t="s">
        <v>1557</v>
      </c>
    </row>
    <row r="1051" spans="1:7" x14ac:dyDescent="0.25">
      <c r="A1051" s="3">
        <v>49</v>
      </c>
      <c r="B1051" s="106" t="s">
        <v>12</v>
      </c>
      <c r="C1051" s="106" t="s">
        <v>359</v>
      </c>
      <c r="D1051" s="3">
        <v>0</v>
      </c>
      <c r="E1051" s="106" t="s">
        <v>9</v>
      </c>
      <c r="F1051" s="106" t="s">
        <v>10</v>
      </c>
      <c r="G1051" s="106" t="s">
        <v>1558</v>
      </c>
    </row>
    <row r="1052" spans="1:7" ht="15" customHeight="1" x14ac:dyDescent="0.25">
      <c r="A1052" s="3">
        <v>44</v>
      </c>
      <c r="B1052" s="106" t="s">
        <v>7</v>
      </c>
      <c r="C1052" s="106" t="s">
        <v>125</v>
      </c>
      <c r="D1052" s="3">
        <v>1</v>
      </c>
      <c r="E1052" s="106" t="s">
        <v>14</v>
      </c>
      <c r="F1052" s="106" t="s">
        <v>20</v>
      </c>
      <c r="G1052" s="106" t="s">
        <v>1559</v>
      </c>
    </row>
    <row r="1053" spans="1:7" ht="15" customHeight="1" x14ac:dyDescent="0.25">
      <c r="A1053" s="3">
        <v>64</v>
      </c>
      <c r="B1053" s="106" t="s">
        <v>12</v>
      </c>
      <c r="C1053" s="106" t="s">
        <v>352</v>
      </c>
      <c r="D1053" s="3">
        <v>0</v>
      </c>
      <c r="E1053" s="106" t="s">
        <v>14</v>
      </c>
      <c r="F1053" s="106" t="s">
        <v>31</v>
      </c>
      <c r="G1053" s="106" t="s">
        <v>1560</v>
      </c>
    </row>
    <row r="1054" spans="1:7" ht="15" customHeight="1" x14ac:dyDescent="0.25">
      <c r="A1054" s="3">
        <v>49</v>
      </c>
      <c r="B1054" s="106" t="s">
        <v>12</v>
      </c>
      <c r="C1054" s="106" t="s">
        <v>30</v>
      </c>
      <c r="D1054" s="3">
        <v>1</v>
      </c>
      <c r="E1054" s="106" t="s">
        <v>14</v>
      </c>
      <c r="F1054" s="106" t="s">
        <v>31</v>
      </c>
      <c r="G1054" s="106" t="s">
        <v>1561</v>
      </c>
    </row>
    <row r="1055" spans="1:7" x14ac:dyDescent="0.25">
      <c r="A1055" s="3">
        <v>47</v>
      </c>
      <c r="B1055" s="106" t="s">
        <v>12</v>
      </c>
      <c r="C1055" s="106" t="s">
        <v>319</v>
      </c>
      <c r="D1055" s="3">
        <v>3</v>
      </c>
      <c r="E1055" s="106" t="s">
        <v>9</v>
      </c>
      <c r="F1055" s="106" t="s">
        <v>10</v>
      </c>
      <c r="G1055" s="106" t="s">
        <v>1562</v>
      </c>
    </row>
    <row r="1056" spans="1:7" ht="15" customHeight="1" x14ac:dyDescent="0.25">
      <c r="A1056" s="3">
        <v>27</v>
      </c>
      <c r="B1056" s="106" t="s">
        <v>7</v>
      </c>
      <c r="C1056" s="106" t="s">
        <v>822</v>
      </c>
      <c r="D1056" s="3">
        <v>0</v>
      </c>
      <c r="E1056" s="106" t="s">
        <v>14</v>
      </c>
      <c r="F1056" s="106" t="s">
        <v>20</v>
      </c>
      <c r="G1056" s="106" t="s">
        <v>1563</v>
      </c>
    </row>
    <row r="1057" spans="1:7" ht="15" customHeight="1" x14ac:dyDescent="0.25">
      <c r="A1057" s="3">
        <v>55</v>
      </c>
      <c r="B1057" s="106" t="s">
        <v>12</v>
      </c>
      <c r="C1057" s="106" t="s">
        <v>512</v>
      </c>
      <c r="D1057" s="3">
        <v>0</v>
      </c>
      <c r="E1057" s="106" t="s">
        <v>14</v>
      </c>
      <c r="F1057" s="106" t="s">
        <v>20</v>
      </c>
      <c r="G1057" s="106" t="s">
        <v>1564</v>
      </c>
    </row>
    <row r="1058" spans="1:7" ht="15" customHeight="1" x14ac:dyDescent="0.25">
      <c r="A1058" s="3">
        <v>48</v>
      </c>
      <c r="B1058" s="106" t="s">
        <v>7</v>
      </c>
      <c r="C1058" s="106" t="s">
        <v>145</v>
      </c>
      <c r="D1058" s="3">
        <v>0</v>
      </c>
      <c r="E1058" s="106" t="s">
        <v>14</v>
      </c>
      <c r="F1058" s="106" t="s">
        <v>10</v>
      </c>
      <c r="G1058" s="106" t="s">
        <v>1565</v>
      </c>
    </row>
    <row r="1059" spans="1:7" ht="15" customHeight="1" x14ac:dyDescent="0.25">
      <c r="A1059" s="3">
        <v>45</v>
      </c>
      <c r="B1059" s="106" t="s">
        <v>7</v>
      </c>
      <c r="C1059" s="106" t="s">
        <v>504</v>
      </c>
      <c r="D1059" s="3">
        <v>0</v>
      </c>
      <c r="E1059" s="106" t="s">
        <v>14</v>
      </c>
      <c r="F1059" s="106" t="s">
        <v>15</v>
      </c>
      <c r="G1059" s="106" t="s">
        <v>1566</v>
      </c>
    </row>
    <row r="1060" spans="1:7" ht="15" customHeight="1" x14ac:dyDescent="0.25">
      <c r="A1060" s="3">
        <v>24</v>
      </c>
      <c r="B1060" s="106" t="s">
        <v>7</v>
      </c>
      <c r="C1060" s="106" t="s">
        <v>192</v>
      </c>
      <c r="D1060" s="3">
        <v>0</v>
      </c>
      <c r="E1060" s="106" t="s">
        <v>14</v>
      </c>
      <c r="F1060" s="106" t="s">
        <v>15</v>
      </c>
      <c r="G1060" s="106" t="s">
        <v>1567</v>
      </c>
    </row>
    <row r="1061" spans="1:7" ht="15" customHeight="1" x14ac:dyDescent="0.25">
      <c r="A1061" s="3">
        <v>32</v>
      </c>
      <c r="B1061" s="106" t="s">
        <v>12</v>
      </c>
      <c r="C1061" s="106" t="s">
        <v>794</v>
      </c>
      <c r="D1061" s="3">
        <v>1</v>
      </c>
      <c r="E1061" s="106" t="s">
        <v>14</v>
      </c>
      <c r="F1061" s="106" t="s">
        <v>20</v>
      </c>
      <c r="G1061" s="106" t="s">
        <v>1568</v>
      </c>
    </row>
    <row r="1062" spans="1:7" ht="15" customHeight="1" x14ac:dyDescent="0.25">
      <c r="A1062" s="3">
        <v>24</v>
      </c>
      <c r="B1062" s="106" t="s">
        <v>12</v>
      </c>
      <c r="C1062" s="106" t="s">
        <v>160</v>
      </c>
      <c r="D1062" s="3">
        <v>0</v>
      </c>
      <c r="E1062" s="106" t="s">
        <v>14</v>
      </c>
      <c r="F1062" s="106" t="s">
        <v>15</v>
      </c>
      <c r="G1062" s="106" t="s">
        <v>1569</v>
      </c>
    </row>
    <row r="1063" spans="1:7" ht="15" customHeight="1" x14ac:dyDescent="0.25">
      <c r="A1063" s="3">
        <v>57</v>
      </c>
      <c r="B1063" s="106" t="s">
        <v>12</v>
      </c>
      <c r="C1063" s="106" t="s">
        <v>223</v>
      </c>
      <c r="D1063" s="3">
        <v>1</v>
      </c>
      <c r="E1063" s="106" t="s">
        <v>14</v>
      </c>
      <c r="F1063" s="106" t="s">
        <v>15</v>
      </c>
      <c r="G1063" s="106" t="s">
        <v>1570</v>
      </c>
    </row>
    <row r="1064" spans="1:7" x14ac:dyDescent="0.25">
      <c r="A1064" s="3">
        <v>59</v>
      </c>
      <c r="B1064" s="106" t="s">
        <v>12</v>
      </c>
      <c r="C1064" s="106" t="s">
        <v>1216</v>
      </c>
      <c r="D1064" s="3">
        <v>1</v>
      </c>
      <c r="E1064" s="106" t="s">
        <v>9</v>
      </c>
      <c r="F1064" s="106" t="s">
        <v>15</v>
      </c>
      <c r="G1064" s="106" t="s">
        <v>1571</v>
      </c>
    </row>
    <row r="1065" spans="1:7" ht="15" customHeight="1" x14ac:dyDescent="0.25">
      <c r="A1065" s="3">
        <v>36</v>
      </c>
      <c r="B1065" s="106" t="s">
        <v>12</v>
      </c>
      <c r="C1065" s="106" t="s">
        <v>235</v>
      </c>
      <c r="D1065" s="3">
        <v>3</v>
      </c>
      <c r="E1065" s="106" t="s">
        <v>14</v>
      </c>
      <c r="F1065" s="106" t="s">
        <v>20</v>
      </c>
      <c r="G1065" s="106" t="s">
        <v>1572</v>
      </c>
    </row>
    <row r="1066" spans="1:7" ht="15" customHeight="1" x14ac:dyDescent="0.25">
      <c r="A1066" s="3">
        <v>29</v>
      </c>
      <c r="B1066" s="106" t="s">
        <v>7</v>
      </c>
      <c r="C1066" s="106" t="s">
        <v>614</v>
      </c>
      <c r="D1066" s="3">
        <v>4</v>
      </c>
      <c r="E1066" s="106" t="s">
        <v>14</v>
      </c>
      <c r="F1066" s="106" t="s">
        <v>10</v>
      </c>
      <c r="G1066" s="106" t="s">
        <v>1573</v>
      </c>
    </row>
    <row r="1067" spans="1:7" ht="15" customHeight="1" x14ac:dyDescent="0.25">
      <c r="A1067" s="3">
        <v>42</v>
      </c>
      <c r="B1067" s="106" t="s">
        <v>7</v>
      </c>
      <c r="C1067" s="106" t="s">
        <v>285</v>
      </c>
      <c r="D1067" s="3">
        <v>1</v>
      </c>
      <c r="E1067" s="106" t="s">
        <v>14</v>
      </c>
      <c r="F1067" s="106" t="s">
        <v>10</v>
      </c>
      <c r="G1067" s="106" t="s">
        <v>1574</v>
      </c>
    </row>
    <row r="1068" spans="1:7" ht="15" customHeight="1" x14ac:dyDescent="0.25">
      <c r="A1068" s="3">
        <v>48</v>
      </c>
      <c r="B1068" s="106" t="s">
        <v>12</v>
      </c>
      <c r="C1068" s="106" t="s">
        <v>934</v>
      </c>
      <c r="D1068" s="3">
        <v>2</v>
      </c>
      <c r="E1068" s="106" t="s">
        <v>14</v>
      </c>
      <c r="F1068" s="106" t="s">
        <v>15</v>
      </c>
      <c r="G1068" s="106" t="s">
        <v>1575</v>
      </c>
    </row>
    <row r="1069" spans="1:7" ht="15" customHeight="1" x14ac:dyDescent="0.25">
      <c r="A1069" s="3">
        <v>39</v>
      </c>
      <c r="B1069" s="106" t="s">
        <v>12</v>
      </c>
      <c r="C1069" s="106" t="s">
        <v>1576</v>
      </c>
      <c r="D1069" s="3">
        <v>0</v>
      </c>
      <c r="E1069" s="106" t="s">
        <v>14</v>
      </c>
      <c r="F1069" s="106" t="s">
        <v>31</v>
      </c>
      <c r="G1069" s="106" t="s">
        <v>1577</v>
      </c>
    </row>
    <row r="1070" spans="1:7" ht="15" customHeight="1" x14ac:dyDescent="0.25">
      <c r="A1070" s="3">
        <v>63</v>
      </c>
      <c r="B1070" s="106" t="s">
        <v>12</v>
      </c>
      <c r="C1070" s="106" t="s">
        <v>1578</v>
      </c>
      <c r="D1070" s="3">
        <v>1</v>
      </c>
      <c r="E1070" s="106" t="s">
        <v>14</v>
      </c>
      <c r="F1070" s="106" t="s">
        <v>20</v>
      </c>
      <c r="G1070" s="106" t="s">
        <v>1579</v>
      </c>
    </row>
    <row r="1071" spans="1:7" ht="15" customHeight="1" x14ac:dyDescent="0.25">
      <c r="A1071" s="3">
        <v>54</v>
      </c>
      <c r="B1071" s="106" t="s">
        <v>7</v>
      </c>
      <c r="C1071" s="106" t="s">
        <v>278</v>
      </c>
      <c r="D1071" s="3">
        <v>1</v>
      </c>
      <c r="E1071" s="106" t="s">
        <v>14</v>
      </c>
      <c r="F1071" s="106" t="s">
        <v>15</v>
      </c>
      <c r="G1071" s="106" t="s">
        <v>1580</v>
      </c>
    </row>
    <row r="1072" spans="1:7" x14ac:dyDescent="0.25">
      <c r="A1072" s="3">
        <v>37</v>
      </c>
      <c r="B1072" s="106" t="s">
        <v>12</v>
      </c>
      <c r="C1072" s="106" t="s">
        <v>1543</v>
      </c>
      <c r="D1072" s="3">
        <v>1</v>
      </c>
      <c r="E1072" s="106" t="s">
        <v>9</v>
      </c>
      <c r="F1072" s="106" t="s">
        <v>15</v>
      </c>
      <c r="G1072" s="106" t="s">
        <v>1581</v>
      </c>
    </row>
    <row r="1073" spans="1:7" ht="15" customHeight="1" x14ac:dyDescent="0.25">
      <c r="A1073" s="3">
        <v>63</v>
      </c>
      <c r="B1073" s="106" t="s">
        <v>12</v>
      </c>
      <c r="C1073" s="106" t="s">
        <v>675</v>
      </c>
      <c r="D1073" s="3">
        <v>0</v>
      </c>
      <c r="E1073" s="106" t="s">
        <v>14</v>
      </c>
      <c r="F1073" s="106" t="s">
        <v>31</v>
      </c>
      <c r="G1073" s="106" t="s">
        <v>1582</v>
      </c>
    </row>
    <row r="1074" spans="1:7" ht="15" customHeight="1" x14ac:dyDescent="0.25">
      <c r="A1074" s="3">
        <v>21</v>
      </c>
      <c r="B1074" s="106" t="s">
        <v>12</v>
      </c>
      <c r="C1074" s="106" t="s">
        <v>1430</v>
      </c>
      <c r="D1074" s="3">
        <v>0</v>
      </c>
      <c r="E1074" s="106" t="s">
        <v>14</v>
      </c>
      <c r="F1074" s="106" t="s">
        <v>20</v>
      </c>
      <c r="G1074" s="106" t="s">
        <v>1583</v>
      </c>
    </row>
    <row r="1075" spans="1:7" ht="15" customHeight="1" x14ac:dyDescent="0.25">
      <c r="A1075" s="3">
        <v>54</v>
      </c>
      <c r="B1075" s="106" t="s">
        <v>7</v>
      </c>
      <c r="C1075" s="106" t="s">
        <v>22</v>
      </c>
      <c r="D1075" s="3">
        <v>2</v>
      </c>
      <c r="E1075" s="106" t="s">
        <v>14</v>
      </c>
      <c r="F1075" s="106" t="s">
        <v>31</v>
      </c>
      <c r="G1075" s="106" t="s">
        <v>1584</v>
      </c>
    </row>
    <row r="1076" spans="1:7" ht="15" customHeight="1" x14ac:dyDescent="0.25">
      <c r="A1076" s="3">
        <v>60</v>
      </c>
      <c r="B1076" s="106" t="s">
        <v>7</v>
      </c>
      <c r="C1076" s="106" t="s">
        <v>1433</v>
      </c>
      <c r="D1076" s="3">
        <v>0</v>
      </c>
      <c r="E1076" s="106" t="s">
        <v>14</v>
      </c>
      <c r="F1076" s="106" t="s">
        <v>31</v>
      </c>
      <c r="G1076" s="106" t="s">
        <v>1585</v>
      </c>
    </row>
    <row r="1077" spans="1:7" ht="15" customHeight="1" x14ac:dyDescent="0.25">
      <c r="A1077" s="3">
        <v>32</v>
      </c>
      <c r="B1077" s="106" t="s">
        <v>7</v>
      </c>
      <c r="C1077" s="106" t="s">
        <v>166</v>
      </c>
      <c r="D1077" s="3">
        <v>1</v>
      </c>
      <c r="E1077" s="106" t="s">
        <v>14</v>
      </c>
      <c r="F1077" s="106" t="s">
        <v>15</v>
      </c>
      <c r="G1077" s="106" t="s">
        <v>1586</v>
      </c>
    </row>
    <row r="1078" spans="1:7" ht="15" customHeight="1" x14ac:dyDescent="0.25">
      <c r="A1078" s="3">
        <v>47</v>
      </c>
      <c r="B1078" s="106" t="s">
        <v>7</v>
      </c>
      <c r="C1078" s="106" t="s">
        <v>1587</v>
      </c>
      <c r="D1078" s="3">
        <v>1</v>
      </c>
      <c r="E1078" s="106" t="s">
        <v>14</v>
      </c>
      <c r="F1078" s="106" t="s">
        <v>10</v>
      </c>
      <c r="G1078" s="106" t="s">
        <v>1588</v>
      </c>
    </row>
    <row r="1079" spans="1:7" ht="15" customHeight="1" x14ac:dyDescent="0.25">
      <c r="A1079" s="3">
        <v>21</v>
      </c>
      <c r="B1079" s="106" t="s">
        <v>12</v>
      </c>
      <c r="C1079" s="106" t="s">
        <v>843</v>
      </c>
      <c r="D1079" s="3">
        <v>0</v>
      </c>
      <c r="E1079" s="106" t="s">
        <v>14</v>
      </c>
      <c r="F1079" s="106" t="s">
        <v>31</v>
      </c>
      <c r="G1079" s="106" t="s">
        <v>1589</v>
      </c>
    </row>
    <row r="1080" spans="1:7" x14ac:dyDescent="0.25">
      <c r="A1080" s="3">
        <v>28</v>
      </c>
      <c r="B1080" s="106" t="s">
        <v>12</v>
      </c>
      <c r="C1080" s="106" t="s">
        <v>129</v>
      </c>
      <c r="D1080" s="3">
        <v>0</v>
      </c>
      <c r="E1080" s="106" t="s">
        <v>9</v>
      </c>
      <c r="F1080" s="106" t="s">
        <v>15</v>
      </c>
      <c r="G1080" s="106" t="s">
        <v>1590</v>
      </c>
    </row>
    <row r="1081" spans="1:7" ht="15" customHeight="1" x14ac:dyDescent="0.25">
      <c r="A1081" s="3">
        <v>63</v>
      </c>
      <c r="B1081" s="106" t="s">
        <v>12</v>
      </c>
      <c r="C1081" s="106" t="s">
        <v>137</v>
      </c>
      <c r="D1081" s="3">
        <v>3</v>
      </c>
      <c r="E1081" s="106" t="s">
        <v>14</v>
      </c>
      <c r="F1081" s="106" t="s">
        <v>15</v>
      </c>
      <c r="G1081" s="106" t="s">
        <v>1591</v>
      </c>
    </row>
    <row r="1082" spans="1:7" ht="15" customHeight="1" x14ac:dyDescent="0.25">
      <c r="A1082" s="3">
        <v>18</v>
      </c>
      <c r="B1082" s="106" t="s">
        <v>12</v>
      </c>
      <c r="C1082" s="106" t="s">
        <v>99</v>
      </c>
      <c r="D1082" s="3">
        <v>2</v>
      </c>
      <c r="E1082" s="106" t="s">
        <v>14</v>
      </c>
      <c r="F1082" s="106" t="s">
        <v>15</v>
      </c>
      <c r="G1082" s="106" t="s">
        <v>1592</v>
      </c>
    </row>
    <row r="1083" spans="1:7" ht="15" customHeight="1" x14ac:dyDescent="0.25">
      <c r="A1083" s="3">
        <v>32</v>
      </c>
      <c r="B1083" s="106" t="s">
        <v>12</v>
      </c>
      <c r="C1083" s="106" t="s">
        <v>343</v>
      </c>
      <c r="D1083" s="3">
        <v>1</v>
      </c>
      <c r="E1083" s="106" t="s">
        <v>14</v>
      </c>
      <c r="F1083" s="106" t="s">
        <v>20</v>
      </c>
      <c r="G1083" s="106" t="s">
        <v>1593</v>
      </c>
    </row>
    <row r="1084" spans="1:7" ht="15" customHeight="1" x14ac:dyDescent="0.25">
      <c r="A1084" s="3">
        <v>38</v>
      </c>
      <c r="B1084" s="106" t="s">
        <v>12</v>
      </c>
      <c r="C1084" s="106" t="s">
        <v>204</v>
      </c>
      <c r="D1084" s="3">
        <v>1</v>
      </c>
      <c r="E1084" s="106" t="s">
        <v>14</v>
      </c>
      <c r="F1084" s="106" t="s">
        <v>20</v>
      </c>
      <c r="G1084" s="106" t="s">
        <v>1594</v>
      </c>
    </row>
    <row r="1085" spans="1:7" ht="15" customHeight="1" x14ac:dyDescent="0.25">
      <c r="A1085" s="3">
        <v>32</v>
      </c>
      <c r="B1085" s="106" t="s">
        <v>12</v>
      </c>
      <c r="C1085" s="106" t="s">
        <v>1284</v>
      </c>
      <c r="D1085" s="3">
        <v>1</v>
      </c>
      <c r="E1085" s="106" t="s">
        <v>14</v>
      </c>
      <c r="F1085" s="106" t="s">
        <v>10</v>
      </c>
      <c r="G1085" s="106" t="s">
        <v>1595</v>
      </c>
    </row>
    <row r="1086" spans="1:7" ht="15" customHeight="1" x14ac:dyDescent="0.25">
      <c r="A1086" s="3">
        <v>62</v>
      </c>
      <c r="B1086" s="106" t="s">
        <v>7</v>
      </c>
      <c r="C1086" s="106" t="s">
        <v>292</v>
      </c>
      <c r="D1086" s="3">
        <v>2</v>
      </c>
      <c r="E1086" s="106" t="s">
        <v>14</v>
      </c>
      <c r="F1086" s="106" t="s">
        <v>20</v>
      </c>
      <c r="G1086" s="106" t="s">
        <v>1596</v>
      </c>
    </row>
    <row r="1087" spans="1:7" x14ac:dyDescent="0.25">
      <c r="A1087" s="3">
        <v>39</v>
      </c>
      <c r="B1087" s="106" t="s">
        <v>7</v>
      </c>
      <c r="C1087" s="106" t="s">
        <v>1597</v>
      </c>
      <c r="D1087" s="3">
        <v>5</v>
      </c>
      <c r="E1087" s="106" t="s">
        <v>9</v>
      </c>
      <c r="F1087" s="106" t="s">
        <v>10</v>
      </c>
      <c r="G1087" s="106" t="s">
        <v>1598</v>
      </c>
    </row>
    <row r="1088" spans="1:7" ht="15" customHeight="1" x14ac:dyDescent="0.25">
      <c r="A1088" s="3">
        <v>55</v>
      </c>
      <c r="B1088" s="106" t="s">
        <v>12</v>
      </c>
      <c r="C1088" s="106" t="s">
        <v>248</v>
      </c>
      <c r="D1088" s="3">
        <v>0</v>
      </c>
      <c r="E1088" s="106" t="s">
        <v>14</v>
      </c>
      <c r="F1088" s="106" t="s">
        <v>31</v>
      </c>
      <c r="G1088" s="106" t="s">
        <v>1599</v>
      </c>
    </row>
    <row r="1089" spans="1:7" ht="15" customHeight="1" x14ac:dyDescent="0.25">
      <c r="A1089" s="3">
        <v>57</v>
      </c>
      <c r="B1089" s="106" t="s">
        <v>12</v>
      </c>
      <c r="C1089" s="106" t="s">
        <v>1057</v>
      </c>
      <c r="D1089" s="3">
        <v>0</v>
      </c>
      <c r="E1089" s="106" t="s">
        <v>14</v>
      </c>
      <c r="F1089" s="106" t="s">
        <v>20</v>
      </c>
      <c r="G1089" s="106" t="s">
        <v>1600</v>
      </c>
    </row>
    <row r="1090" spans="1:7" ht="15" customHeight="1" x14ac:dyDescent="0.25">
      <c r="A1090" s="3">
        <v>52</v>
      </c>
      <c r="B1090" s="106" t="s">
        <v>12</v>
      </c>
      <c r="C1090" s="106" t="s">
        <v>1601</v>
      </c>
      <c r="D1090" s="3">
        <v>1</v>
      </c>
      <c r="E1090" s="106" t="s">
        <v>14</v>
      </c>
      <c r="F1090" s="106" t="s">
        <v>15</v>
      </c>
      <c r="G1090" s="106" t="s">
        <v>1602</v>
      </c>
    </row>
    <row r="1091" spans="1:7" ht="15" customHeight="1" x14ac:dyDescent="0.25">
      <c r="A1091" s="3">
        <v>56</v>
      </c>
      <c r="B1091" s="106" t="s">
        <v>12</v>
      </c>
      <c r="C1091" s="106" t="s">
        <v>1603</v>
      </c>
      <c r="D1091" s="3">
        <v>0</v>
      </c>
      <c r="E1091" s="106" t="s">
        <v>14</v>
      </c>
      <c r="F1091" s="106" t="s">
        <v>10</v>
      </c>
      <c r="G1091" s="106" t="s">
        <v>1604</v>
      </c>
    </row>
    <row r="1092" spans="1:7" x14ac:dyDescent="0.25">
      <c r="A1092" s="3">
        <v>47</v>
      </c>
      <c r="B1092" s="106" t="s">
        <v>12</v>
      </c>
      <c r="C1092" s="106" t="s">
        <v>150</v>
      </c>
      <c r="D1092" s="3">
        <v>0</v>
      </c>
      <c r="E1092" s="106" t="s">
        <v>9</v>
      </c>
      <c r="F1092" s="106" t="s">
        <v>15</v>
      </c>
      <c r="G1092" s="106" t="s">
        <v>1605</v>
      </c>
    </row>
    <row r="1093" spans="1:7" ht="15" customHeight="1" x14ac:dyDescent="0.25">
      <c r="A1093" s="3">
        <v>55</v>
      </c>
      <c r="B1093" s="106" t="s">
        <v>7</v>
      </c>
      <c r="C1093" s="106" t="s">
        <v>30</v>
      </c>
      <c r="D1093" s="3">
        <v>0</v>
      </c>
      <c r="E1093" s="106" t="s">
        <v>14</v>
      </c>
      <c r="F1093" s="106" t="s">
        <v>31</v>
      </c>
      <c r="G1093" s="106" t="s">
        <v>1606</v>
      </c>
    </row>
    <row r="1094" spans="1:7" ht="15" customHeight="1" x14ac:dyDescent="0.25">
      <c r="A1094" s="3">
        <v>23</v>
      </c>
      <c r="B1094" s="106" t="s">
        <v>12</v>
      </c>
      <c r="C1094" s="106" t="s">
        <v>1499</v>
      </c>
      <c r="D1094" s="3">
        <v>3</v>
      </c>
      <c r="E1094" s="106" t="s">
        <v>14</v>
      </c>
      <c r="F1094" s="106" t="s">
        <v>10</v>
      </c>
      <c r="G1094" s="106" t="s">
        <v>1607</v>
      </c>
    </row>
    <row r="1095" spans="1:7" x14ac:dyDescent="0.25">
      <c r="A1095" s="3">
        <v>22</v>
      </c>
      <c r="B1095" s="106" t="s">
        <v>7</v>
      </c>
      <c r="C1095" s="106" t="s">
        <v>641</v>
      </c>
      <c r="D1095" s="3">
        <v>0</v>
      </c>
      <c r="E1095" s="106" t="s">
        <v>9</v>
      </c>
      <c r="F1095" s="106" t="s">
        <v>20</v>
      </c>
      <c r="G1095" s="106" t="s">
        <v>1608</v>
      </c>
    </row>
    <row r="1096" spans="1:7" ht="15" customHeight="1" x14ac:dyDescent="0.25">
      <c r="A1096" s="3">
        <v>50</v>
      </c>
      <c r="B1096" s="106" t="s">
        <v>7</v>
      </c>
      <c r="C1096" s="106" t="s">
        <v>410</v>
      </c>
      <c r="D1096" s="3">
        <v>4</v>
      </c>
      <c r="E1096" s="106" t="s">
        <v>14</v>
      </c>
      <c r="F1096" s="106" t="s">
        <v>10</v>
      </c>
      <c r="G1096" s="106" t="s">
        <v>1609</v>
      </c>
    </row>
    <row r="1097" spans="1:7" ht="15" customHeight="1" x14ac:dyDescent="0.25">
      <c r="A1097" s="3">
        <v>18</v>
      </c>
      <c r="B1097" s="106" t="s">
        <v>7</v>
      </c>
      <c r="C1097" s="106" t="s">
        <v>250</v>
      </c>
      <c r="D1097" s="3">
        <v>4</v>
      </c>
      <c r="E1097" s="106" t="s">
        <v>14</v>
      </c>
      <c r="F1097" s="106" t="s">
        <v>31</v>
      </c>
      <c r="G1097" s="106" t="s">
        <v>1610</v>
      </c>
    </row>
    <row r="1098" spans="1:7" x14ac:dyDescent="0.25">
      <c r="A1098" s="3">
        <v>51</v>
      </c>
      <c r="B1098" s="106" t="s">
        <v>7</v>
      </c>
      <c r="C1098" s="106" t="s">
        <v>1036</v>
      </c>
      <c r="D1098" s="3">
        <v>2</v>
      </c>
      <c r="E1098" s="106" t="s">
        <v>9</v>
      </c>
      <c r="F1098" s="106" t="s">
        <v>31</v>
      </c>
      <c r="G1098" s="106" t="s">
        <v>1611</v>
      </c>
    </row>
    <row r="1099" spans="1:7" ht="15" customHeight="1" x14ac:dyDescent="0.25">
      <c r="A1099" s="3">
        <v>22</v>
      </c>
      <c r="B1099" s="106" t="s">
        <v>12</v>
      </c>
      <c r="C1099" s="106" t="s">
        <v>13</v>
      </c>
      <c r="D1099" s="3">
        <v>0</v>
      </c>
      <c r="E1099" s="106" t="s">
        <v>14</v>
      </c>
      <c r="F1099" s="106" t="s">
        <v>15</v>
      </c>
      <c r="G1099" s="106" t="s">
        <v>1612</v>
      </c>
    </row>
    <row r="1100" spans="1:7" ht="15" customHeight="1" x14ac:dyDescent="0.25">
      <c r="A1100" s="3">
        <v>52</v>
      </c>
      <c r="B1100" s="106" t="s">
        <v>7</v>
      </c>
      <c r="C1100" s="106" t="s">
        <v>221</v>
      </c>
      <c r="D1100" s="3">
        <v>0</v>
      </c>
      <c r="E1100" s="106" t="s">
        <v>14</v>
      </c>
      <c r="F1100" s="106" t="s">
        <v>31</v>
      </c>
      <c r="G1100" s="106" t="s">
        <v>1613</v>
      </c>
    </row>
    <row r="1101" spans="1:7" ht="15" customHeight="1" x14ac:dyDescent="0.25">
      <c r="A1101" s="3">
        <v>25</v>
      </c>
      <c r="B1101" s="106" t="s">
        <v>7</v>
      </c>
      <c r="C1101" s="106" t="s">
        <v>1386</v>
      </c>
      <c r="D1101" s="3">
        <v>1</v>
      </c>
      <c r="E1101" s="106" t="s">
        <v>14</v>
      </c>
      <c r="F1101" s="106" t="s">
        <v>15</v>
      </c>
      <c r="G1101" s="106" t="s">
        <v>1614</v>
      </c>
    </row>
    <row r="1102" spans="1:7" x14ac:dyDescent="0.25">
      <c r="A1102" s="3">
        <v>33</v>
      </c>
      <c r="B1102" s="106" t="s">
        <v>7</v>
      </c>
      <c r="C1102" s="106" t="s">
        <v>1615</v>
      </c>
      <c r="D1102" s="3">
        <v>2</v>
      </c>
      <c r="E1102" s="106" t="s">
        <v>9</v>
      </c>
      <c r="F1102" s="106" t="s">
        <v>31</v>
      </c>
      <c r="G1102" s="106" t="s">
        <v>1616</v>
      </c>
    </row>
    <row r="1103" spans="1:7" ht="15" customHeight="1" x14ac:dyDescent="0.25">
      <c r="A1103" s="3">
        <v>53</v>
      </c>
      <c r="B1103" s="106" t="s">
        <v>12</v>
      </c>
      <c r="C1103" s="106" t="s">
        <v>79</v>
      </c>
      <c r="D1103" s="3">
        <v>3</v>
      </c>
      <c r="E1103" s="106" t="s">
        <v>14</v>
      </c>
      <c r="F1103" s="106" t="s">
        <v>10</v>
      </c>
      <c r="G1103" s="106" t="s">
        <v>1617</v>
      </c>
    </row>
    <row r="1104" spans="1:7" ht="15" customHeight="1" x14ac:dyDescent="0.25">
      <c r="A1104" s="3">
        <v>29</v>
      </c>
      <c r="B1104" s="106" t="s">
        <v>12</v>
      </c>
      <c r="C1104" s="106" t="s">
        <v>1354</v>
      </c>
      <c r="D1104" s="3">
        <v>1</v>
      </c>
      <c r="E1104" s="106" t="s">
        <v>14</v>
      </c>
      <c r="F1104" s="106" t="s">
        <v>15</v>
      </c>
      <c r="G1104" s="106" t="s">
        <v>1618</v>
      </c>
    </row>
    <row r="1105" spans="1:7" ht="15" customHeight="1" x14ac:dyDescent="0.25">
      <c r="A1105" s="3">
        <v>58</v>
      </c>
      <c r="B1105" s="106" t="s">
        <v>12</v>
      </c>
      <c r="C1105" s="106" t="s">
        <v>386</v>
      </c>
      <c r="D1105" s="3">
        <v>0</v>
      </c>
      <c r="E1105" s="106" t="s">
        <v>14</v>
      </c>
      <c r="F1105" s="106" t="s">
        <v>15</v>
      </c>
      <c r="G1105" s="106" t="s">
        <v>1619</v>
      </c>
    </row>
    <row r="1106" spans="1:7" ht="15" customHeight="1" x14ac:dyDescent="0.25">
      <c r="A1106" s="3">
        <v>37</v>
      </c>
      <c r="B1106" s="106" t="s">
        <v>12</v>
      </c>
      <c r="C1106" s="106" t="s">
        <v>319</v>
      </c>
      <c r="D1106" s="3">
        <v>0</v>
      </c>
      <c r="E1106" s="106" t="s">
        <v>14</v>
      </c>
      <c r="F1106" s="106" t="s">
        <v>10</v>
      </c>
      <c r="G1106" s="106" t="s">
        <v>1620</v>
      </c>
    </row>
    <row r="1107" spans="1:7" ht="15" customHeight="1" x14ac:dyDescent="0.25">
      <c r="A1107" s="3">
        <v>54</v>
      </c>
      <c r="B1107" s="106" t="s">
        <v>7</v>
      </c>
      <c r="C1107" s="106" t="s">
        <v>1621</v>
      </c>
      <c r="D1107" s="3">
        <v>0</v>
      </c>
      <c r="E1107" s="106" t="s">
        <v>14</v>
      </c>
      <c r="F1107" s="106" t="s">
        <v>15</v>
      </c>
      <c r="G1107" s="106" t="s">
        <v>1622</v>
      </c>
    </row>
    <row r="1108" spans="1:7" ht="15" customHeight="1" x14ac:dyDescent="0.25">
      <c r="A1108" s="3">
        <v>49</v>
      </c>
      <c r="B1108" s="106" t="s">
        <v>7</v>
      </c>
      <c r="C1108" s="106" t="s">
        <v>1623</v>
      </c>
      <c r="D1108" s="3">
        <v>0</v>
      </c>
      <c r="E1108" s="106" t="s">
        <v>14</v>
      </c>
      <c r="F1108" s="106" t="s">
        <v>20</v>
      </c>
      <c r="G1108" s="106" t="s">
        <v>1624</v>
      </c>
    </row>
    <row r="1109" spans="1:7" ht="15" customHeight="1" x14ac:dyDescent="0.25">
      <c r="A1109" s="3">
        <v>50</v>
      </c>
      <c r="B1109" s="106" t="s">
        <v>7</v>
      </c>
      <c r="C1109" s="106" t="s">
        <v>35</v>
      </c>
      <c r="D1109" s="3">
        <v>2</v>
      </c>
      <c r="E1109" s="106" t="s">
        <v>14</v>
      </c>
      <c r="F1109" s="106" t="s">
        <v>20</v>
      </c>
      <c r="G1109" s="106" t="s">
        <v>1625</v>
      </c>
    </row>
    <row r="1110" spans="1:7" ht="15" customHeight="1" x14ac:dyDescent="0.25">
      <c r="A1110" s="3">
        <v>26</v>
      </c>
      <c r="B1110" s="106" t="s">
        <v>12</v>
      </c>
      <c r="C1110" s="106" t="s">
        <v>784</v>
      </c>
      <c r="D1110" s="3">
        <v>1</v>
      </c>
      <c r="E1110" s="106" t="s">
        <v>14</v>
      </c>
      <c r="F1110" s="106" t="s">
        <v>10</v>
      </c>
      <c r="G1110" s="106" t="s">
        <v>1626</v>
      </c>
    </row>
    <row r="1111" spans="1:7" ht="15" customHeight="1" x14ac:dyDescent="0.25">
      <c r="A1111" s="3">
        <v>45</v>
      </c>
      <c r="B1111" s="106" t="s">
        <v>12</v>
      </c>
      <c r="C1111" s="106" t="s">
        <v>1627</v>
      </c>
      <c r="D1111" s="3">
        <v>3</v>
      </c>
      <c r="E1111" s="106" t="s">
        <v>14</v>
      </c>
      <c r="F1111" s="106" t="s">
        <v>15</v>
      </c>
      <c r="G1111" s="106" t="s">
        <v>1628</v>
      </c>
    </row>
    <row r="1112" spans="1:7" ht="15" customHeight="1" x14ac:dyDescent="0.25">
      <c r="A1112" s="3">
        <v>54</v>
      </c>
      <c r="B1112" s="106" t="s">
        <v>7</v>
      </c>
      <c r="C1112" s="106" t="s">
        <v>596</v>
      </c>
      <c r="D1112" s="3">
        <v>1</v>
      </c>
      <c r="E1112" s="106" t="s">
        <v>14</v>
      </c>
      <c r="F1112" s="106" t="s">
        <v>31</v>
      </c>
      <c r="G1112" s="106" t="s">
        <v>1629</v>
      </c>
    </row>
    <row r="1113" spans="1:7" x14ac:dyDescent="0.25">
      <c r="A1113" s="3">
        <v>38</v>
      </c>
      <c r="B1113" s="106" t="s">
        <v>12</v>
      </c>
      <c r="C1113" s="106" t="s">
        <v>438</v>
      </c>
      <c r="D1113" s="3">
        <v>3</v>
      </c>
      <c r="E1113" s="106" t="s">
        <v>9</v>
      </c>
      <c r="F1113" s="106" t="s">
        <v>15</v>
      </c>
      <c r="G1113" s="106" t="s">
        <v>1630</v>
      </c>
    </row>
    <row r="1114" spans="1:7" x14ac:dyDescent="0.25">
      <c r="A1114" s="3">
        <v>48</v>
      </c>
      <c r="B1114" s="106" t="s">
        <v>7</v>
      </c>
      <c r="C1114" s="106" t="s">
        <v>1631</v>
      </c>
      <c r="D1114" s="3">
        <v>3</v>
      </c>
      <c r="E1114" s="106" t="s">
        <v>9</v>
      </c>
      <c r="F1114" s="106" t="s">
        <v>15</v>
      </c>
      <c r="G1114" s="106" t="s">
        <v>1632</v>
      </c>
    </row>
    <row r="1115" spans="1:7" ht="15" customHeight="1" x14ac:dyDescent="0.25">
      <c r="A1115" s="3">
        <v>28</v>
      </c>
      <c r="B1115" s="106" t="s">
        <v>7</v>
      </c>
      <c r="C1115" s="106" t="s">
        <v>77</v>
      </c>
      <c r="D1115" s="3">
        <v>3</v>
      </c>
      <c r="E1115" s="106" t="s">
        <v>14</v>
      </c>
      <c r="F1115" s="106" t="s">
        <v>20</v>
      </c>
      <c r="G1115" s="106" t="s">
        <v>1633</v>
      </c>
    </row>
    <row r="1116" spans="1:7" ht="15" customHeight="1" x14ac:dyDescent="0.25">
      <c r="A1116" s="3">
        <v>23</v>
      </c>
      <c r="B1116" s="106" t="s">
        <v>12</v>
      </c>
      <c r="C1116" s="106" t="s">
        <v>433</v>
      </c>
      <c r="D1116" s="3">
        <v>0</v>
      </c>
      <c r="E1116" s="106" t="s">
        <v>14</v>
      </c>
      <c r="F1116" s="106" t="s">
        <v>31</v>
      </c>
      <c r="G1116" s="106" t="s">
        <v>1634</v>
      </c>
    </row>
    <row r="1117" spans="1:7" ht="15" customHeight="1" x14ac:dyDescent="0.25">
      <c r="A1117" s="3">
        <v>55</v>
      </c>
      <c r="B1117" s="106" t="s">
        <v>12</v>
      </c>
      <c r="C1117" s="106" t="s">
        <v>799</v>
      </c>
      <c r="D1117" s="3">
        <v>1</v>
      </c>
      <c r="E1117" s="106" t="s">
        <v>14</v>
      </c>
      <c r="F1117" s="106" t="s">
        <v>15</v>
      </c>
      <c r="G1117" s="106" t="s">
        <v>1635</v>
      </c>
    </row>
    <row r="1118" spans="1:7" ht="15" customHeight="1" x14ac:dyDescent="0.25">
      <c r="A1118" s="3">
        <v>41</v>
      </c>
      <c r="B1118" s="106" t="s">
        <v>12</v>
      </c>
      <c r="C1118" s="106" t="s">
        <v>321</v>
      </c>
      <c r="D1118" s="3">
        <v>5</v>
      </c>
      <c r="E1118" s="106" t="s">
        <v>14</v>
      </c>
      <c r="F1118" s="106" t="s">
        <v>31</v>
      </c>
      <c r="G1118" s="106" t="s">
        <v>1636</v>
      </c>
    </row>
    <row r="1119" spans="1:7" x14ac:dyDescent="0.25">
      <c r="A1119" s="3">
        <v>25</v>
      </c>
      <c r="B1119" s="106" t="s">
        <v>12</v>
      </c>
      <c r="C1119" s="106" t="s">
        <v>552</v>
      </c>
      <c r="D1119" s="3">
        <v>2</v>
      </c>
      <c r="E1119" s="106" t="s">
        <v>9</v>
      </c>
      <c r="F1119" s="106" t="s">
        <v>15</v>
      </c>
      <c r="G1119" s="106" t="s">
        <v>1637</v>
      </c>
    </row>
    <row r="1120" spans="1:7" x14ac:dyDescent="0.25">
      <c r="A1120" s="3">
        <v>33</v>
      </c>
      <c r="B1120" s="106" t="s">
        <v>12</v>
      </c>
      <c r="C1120" s="106" t="s">
        <v>607</v>
      </c>
      <c r="D1120" s="3">
        <v>1</v>
      </c>
      <c r="E1120" s="106" t="s">
        <v>9</v>
      </c>
      <c r="F1120" s="106" t="s">
        <v>15</v>
      </c>
      <c r="G1120" s="106" t="s">
        <v>1638</v>
      </c>
    </row>
    <row r="1121" spans="1:7" ht="15" customHeight="1" x14ac:dyDescent="0.25">
      <c r="A1121" s="3">
        <v>30</v>
      </c>
      <c r="B1121" s="106" t="s">
        <v>7</v>
      </c>
      <c r="C1121" s="106" t="s">
        <v>204</v>
      </c>
      <c r="D1121" s="3">
        <v>3</v>
      </c>
      <c r="E1121" s="106" t="s">
        <v>14</v>
      </c>
      <c r="F1121" s="106" t="s">
        <v>20</v>
      </c>
      <c r="G1121" s="106" t="s">
        <v>1639</v>
      </c>
    </row>
    <row r="1122" spans="1:7" x14ac:dyDescent="0.25">
      <c r="A1122" s="3">
        <v>23</v>
      </c>
      <c r="B1122" s="106" t="s">
        <v>7</v>
      </c>
      <c r="C1122" s="106" t="s">
        <v>563</v>
      </c>
      <c r="D1122" s="3">
        <v>0</v>
      </c>
      <c r="E1122" s="106" t="s">
        <v>9</v>
      </c>
      <c r="F1122" s="106" t="s">
        <v>10</v>
      </c>
      <c r="G1122" s="106" t="s">
        <v>1640</v>
      </c>
    </row>
    <row r="1123" spans="1:7" ht="15" customHeight="1" x14ac:dyDescent="0.25">
      <c r="A1123" s="3">
        <v>46</v>
      </c>
      <c r="B1123" s="106" t="s">
        <v>12</v>
      </c>
      <c r="C1123" s="106" t="s">
        <v>685</v>
      </c>
      <c r="D1123" s="3">
        <v>2</v>
      </c>
      <c r="E1123" s="106" t="s">
        <v>14</v>
      </c>
      <c r="F1123" s="106" t="s">
        <v>15</v>
      </c>
      <c r="G1123" s="106" t="s">
        <v>1641</v>
      </c>
    </row>
    <row r="1124" spans="1:7" x14ac:dyDescent="0.25">
      <c r="A1124" s="3">
        <v>53</v>
      </c>
      <c r="B1124" s="106" t="s">
        <v>7</v>
      </c>
      <c r="C1124" s="106" t="s">
        <v>938</v>
      </c>
      <c r="D1124" s="3">
        <v>3</v>
      </c>
      <c r="E1124" s="106" t="s">
        <v>9</v>
      </c>
      <c r="F1124" s="106" t="s">
        <v>20</v>
      </c>
      <c r="G1124" s="106" t="s">
        <v>1642</v>
      </c>
    </row>
    <row r="1125" spans="1:7" ht="15" customHeight="1" x14ac:dyDescent="0.25">
      <c r="A1125" s="3">
        <v>27</v>
      </c>
      <c r="B1125" s="106" t="s">
        <v>7</v>
      </c>
      <c r="C1125" s="106" t="s">
        <v>485</v>
      </c>
      <c r="D1125" s="3">
        <v>1</v>
      </c>
      <c r="E1125" s="106" t="s">
        <v>14</v>
      </c>
      <c r="F1125" s="106" t="s">
        <v>31</v>
      </c>
      <c r="G1125" s="106" t="s">
        <v>1643</v>
      </c>
    </row>
    <row r="1126" spans="1:7" x14ac:dyDescent="0.25">
      <c r="A1126" s="3">
        <v>23</v>
      </c>
      <c r="B1126" s="106" t="s">
        <v>7</v>
      </c>
      <c r="C1126" s="106" t="s">
        <v>1644</v>
      </c>
      <c r="D1126" s="3">
        <v>1</v>
      </c>
      <c r="E1126" s="106" t="s">
        <v>9</v>
      </c>
      <c r="F1126" s="106" t="s">
        <v>31</v>
      </c>
      <c r="G1126" s="106" t="s">
        <v>1645</v>
      </c>
    </row>
    <row r="1127" spans="1:7" ht="15" customHeight="1" x14ac:dyDescent="0.25">
      <c r="A1127" s="3">
        <v>63</v>
      </c>
      <c r="B1127" s="106" t="s">
        <v>7</v>
      </c>
      <c r="C1127" s="106" t="s">
        <v>828</v>
      </c>
      <c r="D1127" s="3">
        <v>0</v>
      </c>
      <c r="E1127" s="106" t="s">
        <v>14</v>
      </c>
      <c r="F1127" s="106" t="s">
        <v>20</v>
      </c>
      <c r="G1127" s="106" t="s">
        <v>1646</v>
      </c>
    </row>
    <row r="1128" spans="1:7" ht="15" customHeight="1" x14ac:dyDescent="0.25">
      <c r="A1128" s="3">
        <v>55</v>
      </c>
      <c r="B1128" s="106" t="s">
        <v>12</v>
      </c>
      <c r="C1128" s="106" t="s">
        <v>1320</v>
      </c>
      <c r="D1128" s="3">
        <v>0</v>
      </c>
      <c r="E1128" s="106" t="s">
        <v>14</v>
      </c>
      <c r="F1128" s="106" t="s">
        <v>10</v>
      </c>
      <c r="G1128" s="106" t="s">
        <v>1647</v>
      </c>
    </row>
    <row r="1129" spans="1:7" ht="15" customHeight="1" x14ac:dyDescent="0.25">
      <c r="A1129" s="3">
        <v>35</v>
      </c>
      <c r="B1129" s="106" t="s">
        <v>7</v>
      </c>
      <c r="C1129" s="106" t="s">
        <v>453</v>
      </c>
      <c r="D1129" s="3">
        <v>2</v>
      </c>
      <c r="E1129" s="106" t="s">
        <v>14</v>
      </c>
      <c r="F1129" s="106" t="s">
        <v>15</v>
      </c>
      <c r="G1129" s="106" t="s">
        <v>1648</v>
      </c>
    </row>
    <row r="1130" spans="1:7" ht="15" customHeight="1" x14ac:dyDescent="0.25">
      <c r="A1130" s="3">
        <v>34</v>
      </c>
      <c r="B1130" s="106" t="s">
        <v>12</v>
      </c>
      <c r="C1130" s="106" t="s">
        <v>374</v>
      </c>
      <c r="D1130" s="3">
        <v>1</v>
      </c>
      <c r="E1130" s="106" t="s">
        <v>14</v>
      </c>
      <c r="F1130" s="106" t="s">
        <v>10</v>
      </c>
      <c r="G1130" s="106" t="s">
        <v>1649</v>
      </c>
    </row>
    <row r="1131" spans="1:7" ht="15" customHeight="1" x14ac:dyDescent="0.25">
      <c r="A1131" s="3">
        <v>19</v>
      </c>
      <c r="B1131" s="106" t="s">
        <v>7</v>
      </c>
      <c r="C1131" s="106" t="s">
        <v>1650</v>
      </c>
      <c r="D1131" s="3">
        <v>0</v>
      </c>
      <c r="E1131" s="106" t="s">
        <v>14</v>
      </c>
      <c r="F1131" s="106" t="s">
        <v>10</v>
      </c>
      <c r="G1131" s="106" t="s">
        <v>1651</v>
      </c>
    </row>
    <row r="1132" spans="1:7" ht="15" customHeight="1" x14ac:dyDescent="0.25">
      <c r="A1132" s="3">
        <v>39</v>
      </c>
      <c r="B1132" s="106" t="s">
        <v>7</v>
      </c>
      <c r="C1132" s="106" t="s">
        <v>1652</v>
      </c>
      <c r="D1132" s="3">
        <v>5</v>
      </c>
      <c r="E1132" s="106" t="s">
        <v>14</v>
      </c>
      <c r="F1132" s="106" t="s">
        <v>15</v>
      </c>
      <c r="G1132" s="106" t="s">
        <v>1653</v>
      </c>
    </row>
    <row r="1133" spans="1:7" ht="15" customHeight="1" x14ac:dyDescent="0.25">
      <c r="A1133" s="3">
        <v>27</v>
      </c>
      <c r="B1133" s="106" t="s">
        <v>12</v>
      </c>
      <c r="C1133" s="106" t="s">
        <v>1654</v>
      </c>
      <c r="D1133" s="3">
        <v>2</v>
      </c>
      <c r="E1133" s="106" t="s">
        <v>14</v>
      </c>
      <c r="F1133" s="106" t="s">
        <v>10</v>
      </c>
      <c r="G1133" s="106" t="s">
        <v>1655</v>
      </c>
    </row>
    <row r="1134" spans="1:7" ht="15" customHeight="1" x14ac:dyDescent="0.25">
      <c r="A1134" s="3">
        <v>57</v>
      </c>
      <c r="B1134" s="106" t="s">
        <v>12</v>
      </c>
      <c r="C1134" s="106" t="s">
        <v>1147</v>
      </c>
      <c r="D1134" s="3">
        <v>0</v>
      </c>
      <c r="E1134" s="106" t="s">
        <v>14</v>
      </c>
      <c r="F1134" s="106" t="s">
        <v>31</v>
      </c>
      <c r="G1134" s="106" t="s">
        <v>1656</v>
      </c>
    </row>
    <row r="1135" spans="1:7" ht="15" customHeight="1" x14ac:dyDescent="0.25">
      <c r="A1135" s="3">
        <v>52</v>
      </c>
      <c r="B1135" s="106" t="s">
        <v>7</v>
      </c>
      <c r="C1135" s="106" t="s">
        <v>1433</v>
      </c>
      <c r="D1135" s="3">
        <v>0</v>
      </c>
      <c r="E1135" s="106" t="s">
        <v>14</v>
      </c>
      <c r="F1135" s="106" t="s">
        <v>20</v>
      </c>
      <c r="G1135" s="106" t="s">
        <v>1657</v>
      </c>
    </row>
    <row r="1136" spans="1:7" ht="15" customHeight="1" x14ac:dyDescent="0.25">
      <c r="A1136" s="3">
        <v>28</v>
      </c>
      <c r="B1136" s="106" t="s">
        <v>12</v>
      </c>
      <c r="C1136" s="106" t="s">
        <v>794</v>
      </c>
      <c r="D1136" s="3">
        <v>0</v>
      </c>
      <c r="E1136" s="106" t="s">
        <v>14</v>
      </c>
      <c r="F1136" s="106" t="s">
        <v>20</v>
      </c>
      <c r="G1136" s="106" t="s">
        <v>1658</v>
      </c>
    </row>
    <row r="1137" spans="1:7" ht="15" customHeight="1" x14ac:dyDescent="0.25">
      <c r="A1137" s="3">
        <v>50</v>
      </c>
      <c r="B1137" s="106" t="s">
        <v>7</v>
      </c>
      <c r="C1137" s="106" t="s">
        <v>508</v>
      </c>
      <c r="D1137" s="3">
        <v>3</v>
      </c>
      <c r="E1137" s="106" t="s">
        <v>14</v>
      </c>
      <c r="F1137" s="106" t="s">
        <v>20</v>
      </c>
      <c r="G1137" s="106" t="s">
        <v>1659</v>
      </c>
    </row>
    <row r="1138" spans="1:7" ht="15" customHeight="1" x14ac:dyDescent="0.25">
      <c r="A1138" s="3">
        <v>44</v>
      </c>
      <c r="B1138" s="106" t="s">
        <v>7</v>
      </c>
      <c r="C1138" s="106" t="s">
        <v>1393</v>
      </c>
      <c r="D1138" s="3">
        <v>1</v>
      </c>
      <c r="E1138" s="106" t="s">
        <v>14</v>
      </c>
      <c r="F1138" s="106" t="s">
        <v>10</v>
      </c>
      <c r="G1138" s="106" t="s">
        <v>1660</v>
      </c>
    </row>
    <row r="1139" spans="1:7" ht="15" customHeight="1" x14ac:dyDescent="0.25">
      <c r="A1139" s="3">
        <v>26</v>
      </c>
      <c r="B1139" s="106" t="s">
        <v>7</v>
      </c>
      <c r="C1139" s="106" t="s">
        <v>645</v>
      </c>
      <c r="D1139" s="3">
        <v>0</v>
      </c>
      <c r="E1139" s="106" t="s">
        <v>14</v>
      </c>
      <c r="F1139" s="106" t="s">
        <v>20</v>
      </c>
      <c r="G1139" s="106" t="s">
        <v>1661</v>
      </c>
    </row>
    <row r="1140" spans="1:7" x14ac:dyDescent="0.25">
      <c r="A1140" s="3">
        <v>33</v>
      </c>
      <c r="B1140" s="106" t="s">
        <v>12</v>
      </c>
      <c r="C1140" s="106" t="s">
        <v>846</v>
      </c>
      <c r="D1140" s="3">
        <v>0</v>
      </c>
      <c r="E1140" s="106" t="s">
        <v>14</v>
      </c>
      <c r="F1140" s="106" t="s">
        <v>15</v>
      </c>
      <c r="G1140" s="106" t="s">
        <v>1662</v>
      </c>
    </row>
    <row r="1141" spans="1:7" x14ac:dyDescent="0.25">
      <c r="A1141" s="3">
        <v>19</v>
      </c>
      <c r="B1141" s="106" t="s">
        <v>7</v>
      </c>
      <c r="C1141" s="106" t="s">
        <v>283</v>
      </c>
      <c r="D1141" s="3">
        <v>0</v>
      </c>
      <c r="E1141" s="106" t="s">
        <v>9</v>
      </c>
      <c r="F1141" s="106" t="s">
        <v>20</v>
      </c>
      <c r="G1141" s="106" t="s">
        <v>1663</v>
      </c>
    </row>
    <row r="1142" spans="1:7" ht="15" customHeight="1" x14ac:dyDescent="0.25">
      <c r="A1142" s="3">
        <v>50</v>
      </c>
      <c r="B1142" s="106" t="s">
        <v>12</v>
      </c>
      <c r="C1142" s="106" t="s">
        <v>1543</v>
      </c>
      <c r="D1142" s="3">
        <v>1</v>
      </c>
      <c r="E1142" s="106" t="s">
        <v>14</v>
      </c>
      <c r="F1142" s="106" t="s">
        <v>15</v>
      </c>
      <c r="G1142" s="106" t="s">
        <v>1664</v>
      </c>
    </row>
    <row r="1143" spans="1:7" ht="15" customHeight="1" x14ac:dyDescent="0.25">
      <c r="A1143" s="3">
        <v>41</v>
      </c>
      <c r="B1143" s="106" t="s">
        <v>7</v>
      </c>
      <c r="C1143" s="106" t="s">
        <v>977</v>
      </c>
      <c r="D1143" s="3">
        <v>3</v>
      </c>
      <c r="E1143" s="106" t="s">
        <v>14</v>
      </c>
      <c r="F1143" s="106" t="s">
        <v>10</v>
      </c>
      <c r="G1143" s="106" t="s">
        <v>1665</v>
      </c>
    </row>
    <row r="1144" spans="1:7" ht="15" customHeight="1" x14ac:dyDescent="0.25">
      <c r="A1144" s="3">
        <v>52</v>
      </c>
      <c r="B1144" s="106" t="s">
        <v>7</v>
      </c>
      <c r="C1144" s="106" t="s">
        <v>1329</v>
      </c>
      <c r="D1144" s="3">
        <v>0</v>
      </c>
      <c r="E1144" s="106" t="s">
        <v>14</v>
      </c>
      <c r="F1144" s="106" t="s">
        <v>15</v>
      </c>
      <c r="G1144" s="106" t="s">
        <v>1666</v>
      </c>
    </row>
    <row r="1145" spans="1:7" ht="15" customHeight="1" x14ac:dyDescent="0.25">
      <c r="A1145" s="3">
        <v>39</v>
      </c>
      <c r="B1145" s="106" t="s">
        <v>12</v>
      </c>
      <c r="C1145" s="106" t="s">
        <v>1375</v>
      </c>
      <c r="D1145" s="3">
        <v>2</v>
      </c>
      <c r="E1145" s="106" t="s">
        <v>14</v>
      </c>
      <c r="F1145" s="106" t="s">
        <v>15</v>
      </c>
      <c r="G1145" s="106" t="s">
        <v>1667</v>
      </c>
    </row>
    <row r="1146" spans="1:7" ht="15" customHeight="1" x14ac:dyDescent="0.25">
      <c r="A1146" s="3">
        <v>50</v>
      </c>
      <c r="B1146" s="106" t="s">
        <v>12</v>
      </c>
      <c r="C1146" s="106" t="s">
        <v>596</v>
      </c>
      <c r="D1146" s="3">
        <v>2</v>
      </c>
      <c r="E1146" s="106" t="s">
        <v>14</v>
      </c>
      <c r="F1146" s="106" t="s">
        <v>10</v>
      </c>
      <c r="G1146" s="106" t="s">
        <v>1668</v>
      </c>
    </row>
    <row r="1147" spans="1:7" x14ac:dyDescent="0.25">
      <c r="A1147" s="3">
        <v>52</v>
      </c>
      <c r="B1147" s="106" t="s">
        <v>12</v>
      </c>
      <c r="C1147" s="106" t="s">
        <v>69</v>
      </c>
      <c r="D1147" s="3">
        <v>3</v>
      </c>
      <c r="E1147" s="106" t="s">
        <v>14</v>
      </c>
      <c r="F1147" s="106" t="s">
        <v>20</v>
      </c>
      <c r="G1147" s="106" t="s">
        <v>1669</v>
      </c>
    </row>
    <row r="1148" spans="1:7" x14ac:dyDescent="0.25">
      <c r="A1148" s="3">
        <v>60</v>
      </c>
      <c r="B1148" s="106" t="s">
        <v>12</v>
      </c>
      <c r="C1148" s="106" t="s">
        <v>374</v>
      </c>
      <c r="D1148" s="3">
        <v>0</v>
      </c>
      <c r="E1148" s="106" t="s">
        <v>9</v>
      </c>
      <c r="F1148" s="106" t="s">
        <v>10</v>
      </c>
      <c r="G1148" s="106" t="s">
        <v>1670</v>
      </c>
    </row>
    <row r="1149" spans="1:7" ht="15" customHeight="1" x14ac:dyDescent="0.25">
      <c r="A1149" s="3">
        <v>20</v>
      </c>
      <c r="B1149" s="106" t="s">
        <v>7</v>
      </c>
      <c r="C1149" s="106" t="s">
        <v>61</v>
      </c>
      <c r="D1149" s="3">
        <v>0</v>
      </c>
      <c r="E1149" s="106" t="s">
        <v>14</v>
      </c>
      <c r="F1149" s="106" t="s">
        <v>20</v>
      </c>
      <c r="G1149" s="106" t="s">
        <v>1671</v>
      </c>
    </row>
    <row r="1150" spans="1:7" ht="15" customHeight="1" x14ac:dyDescent="0.25">
      <c r="A1150" s="3">
        <v>55</v>
      </c>
      <c r="B1150" s="106" t="s">
        <v>12</v>
      </c>
      <c r="C1150" s="106" t="s">
        <v>1672</v>
      </c>
      <c r="D1150" s="3">
        <v>1</v>
      </c>
      <c r="E1150" s="106" t="s">
        <v>14</v>
      </c>
      <c r="F1150" s="106" t="s">
        <v>10</v>
      </c>
      <c r="G1150" s="106" t="s">
        <v>1673</v>
      </c>
    </row>
    <row r="1151" spans="1:7" ht="15" customHeight="1" x14ac:dyDescent="0.25">
      <c r="A1151" s="3">
        <v>42</v>
      </c>
      <c r="B1151" s="106" t="s">
        <v>12</v>
      </c>
      <c r="C1151" s="106" t="s">
        <v>59</v>
      </c>
      <c r="D1151" s="3">
        <v>0</v>
      </c>
      <c r="E1151" s="106" t="s">
        <v>14</v>
      </c>
      <c r="F1151" s="106" t="s">
        <v>10</v>
      </c>
      <c r="G1151" s="106" t="s">
        <v>1674</v>
      </c>
    </row>
    <row r="1152" spans="1:7" ht="15" customHeight="1" x14ac:dyDescent="0.25">
      <c r="A1152" s="3">
        <v>18</v>
      </c>
      <c r="B1152" s="106" t="s">
        <v>7</v>
      </c>
      <c r="C1152" s="106" t="s">
        <v>1675</v>
      </c>
      <c r="D1152" s="3">
        <v>0</v>
      </c>
      <c r="E1152" s="106" t="s">
        <v>14</v>
      </c>
      <c r="F1152" s="106" t="s">
        <v>31</v>
      </c>
      <c r="G1152" s="106" t="s">
        <v>1676</v>
      </c>
    </row>
    <row r="1153" spans="1:7" x14ac:dyDescent="0.25">
      <c r="A1153" s="3">
        <v>58</v>
      </c>
      <c r="B1153" s="106" t="s">
        <v>7</v>
      </c>
      <c r="C1153" s="106" t="s">
        <v>580</v>
      </c>
      <c r="D1153" s="3">
        <v>0</v>
      </c>
      <c r="E1153" s="106" t="s">
        <v>14</v>
      </c>
      <c r="F1153" s="106" t="s">
        <v>20</v>
      </c>
      <c r="G1153" s="106" t="s">
        <v>1677</v>
      </c>
    </row>
    <row r="1154" spans="1:7" x14ac:dyDescent="0.25">
      <c r="A1154" s="3">
        <v>43</v>
      </c>
      <c r="B1154" s="106" t="s">
        <v>7</v>
      </c>
      <c r="C1154" s="106" t="s">
        <v>810</v>
      </c>
      <c r="D1154" s="3">
        <v>3</v>
      </c>
      <c r="E1154" s="106" t="s">
        <v>9</v>
      </c>
      <c r="F1154" s="106" t="s">
        <v>15</v>
      </c>
      <c r="G1154" s="106" t="s">
        <v>1678</v>
      </c>
    </row>
    <row r="1155" spans="1:7" ht="15" customHeight="1" x14ac:dyDescent="0.25">
      <c r="A1155" s="3">
        <v>35</v>
      </c>
      <c r="B1155" s="106" t="s">
        <v>7</v>
      </c>
      <c r="C1155" s="106" t="s">
        <v>1246</v>
      </c>
      <c r="D1155" s="3">
        <v>1</v>
      </c>
      <c r="E1155" s="106" t="s">
        <v>14</v>
      </c>
      <c r="F1155" s="106" t="s">
        <v>20</v>
      </c>
      <c r="G1155" s="106" t="s">
        <v>1679</v>
      </c>
    </row>
    <row r="1156" spans="1:7" ht="15" customHeight="1" x14ac:dyDescent="0.25">
      <c r="A1156" s="3">
        <v>48</v>
      </c>
      <c r="B1156" s="106" t="s">
        <v>7</v>
      </c>
      <c r="C1156" s="106" t="s">
        <v>835</v>
      </c>
      <c r="D1156" s="3">
        <v>4</v>
      </c>
      <c r="E1156" s="106" t="s">
        <v>14</v>
      </c>
      <c r="F1156" s="106" t="s">
        <v>20</v>
      </c>
      <c r="G1156" s="106" t="s">
        <v>1680</v>
      </c>
    </row>
    <row r="1157" spans="1:7" x14ac:dyDescent="0.25">
      <c r="A1157" s="3">
        <v>36</v>
      </c>
      <c r="B1157" s="106" t="s">
        <v>7</v>
      </c>
      <c r="C1157" s="106" t="s">
        <v>444</v>
      </c>
      <c r="D1157" s="3">
        <v>3</v>
      </c>
      <c r="E1157" s="106" t="s">
        <v>14</v>
      </c>
      <c r="F1157" s="106" t="s">
        <v>31</v>
      </c>
      <c r="G1157" s="106" t="s">
        <v>1681</v>
      </c>
    </row>
    <row r="1158" spans="1:7" x14ac:dyDescent="0.25">
      <c r="A1158" s="3">
        <v>19</v>
      </c>
      <c r="B1158" s="106" t="s">
        <v>12</v>
      </c>
      <c r="C1158" s="106" t="s">
        <v>1682</v>
      </c>
      <c r="D1158" s="3">
        <v>0</v>
      </c>
      <c r="E1158" s="106" t="s">
        <v>9</v>
      </c>
      <c r="F1158" s="106" t="s">
        <v>15</v>
      </c>
      <c r="G1158" s="106" t="s">
        <v>1683</v>
      </c>
    </row>
    <row r="1159" spans="1:7" ht="15" customHeight="1" x14ac:dyDescent="0.25">
      <c r="A1159" s="3">
        <v>23</v>
      </c>
      <c r="B1159" s="106" t="s">
        <v>7</v>
      </c>
      <c r="C1159" s="106" t="s">
        <v>612</v>
      </c>
      <c r="D1159" s="3">
        <v>2</v>
      </c>
      <c r="E1159" s="106" t="s">
        <v>14</v>
      </c>
      <c r="F1159" s="106" t="s">
        <v>20</v>
      </c>
      <c r="G1159" s="106" t="s">
        <v>1684</v>
      </c>
    </row>
    <row r="1160" spans="1:7" ht="15" customHeight="1" x14ac:dyDescent="0.25">
      <c r="A1160" s="3">
        <v>20</v>
      </c>
      <c r="B1160" s="106" t="s">
        <v>7</v>
      </c>
      <c r="C1160" s="106" t="s">
        <v>372</v>
      </c>
      <c r="D1160" s="3">
        <v>0</v>
      </c>
      <c r="E1160" s="106" t="s">
        <v>14</v>
      </c>
      <c r="F1160" s="106" t="s">
        <v>31</v>
      </c>
      <c r="G1160" s="106" t="s">
        <v>1685</v>
      </c>
    </row>
    <row r="1161" spans="1:7" ht="15" customHeight="1" x14ac:dyDescent="0.25">
      <c r="A1161" s="3">
        <v>32</v>
      </c>
      <c r="B1161" s="106" t="s">
        <v>7</v>
      </c>
      <c r="C1161" s="106" t="s">
        <v>1686</v>
      </c>
      <c r="D1161" s="3">
        <v>0</v>
      </c>
      <c r="E1161" s="106" t="s">
        <v>14</v>
      </c>
      <c r="F1161" s="106" t="s">
        <v>10</v>
      </c>
      <c r="G1161" s="106" t="s">
        <v>1687</v>
      </c>
    </row>
    <row r="1162" spans="1:7" ht="15" customHeight="1" x14ac:dyDescent="0.25">
      <c r="A1162" s="3">
        <v>43</v>
      </c>
      <c r="B1162" s="106" t="s">
        <v>7</v>
      </c>
      <c r="C1162" s="106" t="s">
        <v>1189</v>
      </c>
      <c r="D1162" s="3">
        <v>1</v>
      </c>
      <c r="E1162" s="106" t="s">
        <v>14</v>
      </c>
      <c r="F1162" s="106" t="s">
        <v>20</v>
      </c>
      <c r="G1162" s="106" t="s">
        <v>1688</v>
      </c>
    </row>
    <row r="1163" spans="1:7" ht="15" customHeight="1" x14ac:dyDescent="0.25">
      <c r="A1163" s="3">
        <v>34</v>
      </c>
      <c r="B1163" s="106" t="s">
        <v>12</v>
      </c>
      <c r="C1163" s="106" t="s">
        <v>43</v>
      </c>
      <c r="D1163" s="3">
        <v>2</v>
      </c>
      <c r="E1163" s="106" t="s">
        <v>14</v>
      </c>
      <c r="F1163" s="106" t="s">
        <v>15</v>
      </c>
      <c r="G1163" s="106" t="s">
        <v>1689</v>
      </c>
    </row>
    <row r="1164" spans="1:7" ht="15" customHeight="1" x14ac:dyDescent="0.25">
      <c r="A1164" s="3">
        <v>30</v>
      </c>
      <c r="B1164" s="106" t="s">
        <v>12</v>
      </c>
      <c r="C1164" s="106" t="s">
        <v>290</v>
      </c>
      <c r="D1164" s="3">
        <v>1</v>
      </c>
      <c r="E1164" s="106" t="s">
        <v>14</v>
      </c>
      <c r="F1164" s="106" t="s">
        <v>15</v>
      </c>
      <c r="G1164" s="106" t="s">
        <v>1690</v>
      </c>
    </row>
    <row r="1165" spans="1:7" ht="15" customHeight="1" x14ac:dyDescent="0.25">
      <c r="A1165" s="3">
        <v>18</v>
      </c>
      <c r="B1165" s="106" t="s">
        <v>7</v>
      </c>
      <c r="C1165" s="106" t="s">
        <v>323</v>
      </c>
      <c r="D1165" s="3">
        <v>0</v>
      </c>
      <c r="E1165" s="106" t="s">
        <v>14</v>
      </c>
      <c r="F1165" s="106" t="s">
        <v>31</v>
      </c>
      <c r="G1165" s="106" t="s">
        <v>1691</v>
      </c>
    </row>
    <row r="1166" spans="1:7" ht="15" customHeight="1" x14ac:dyDescent="0.25">
      <c r="A1166" s="3">
        <v>41</v>
      </c>
      <c r="B1166" s="106" t="s">
        <v>7</v>
      </c>
      <c r="C1166" s="106" t="s">
        <v>81</v>
      </c>
      <c r="D1166" s="3">
        <v>1</v>
      </c>
      <c r="E1166" s="106" t="s">
        <v>14</v>
      </c>
      <c r="F1166" s="106" t="s">
        <v>20</v>
      </c>
      <c r="G1166" s="106" t="s">
        <v>1692</v>
      </c>
    </row>
    <row r="1167" spans="1:7" ht="15" customHeight="1" x14ac:dyDescent="0.25">
      <c r="A1167" s="3">
        <v>35</v>
      </c>
      <c r="B1167" s="106" t="s">
        <v>7</v>
      </c>
      <c r="C1167" s="106" t="s">
        <v>1088</v>
      </c>
      <c r="D1167" s="3">
        <v>0</v>
      </c>
      <c r="E1167" s="106" t="s">
        <v>14</v>
      </c>
      <c r="F1167" s="106" t="s">
        <v>31</v>
      </c>
      <c r="G1167" s="106" t="s">
        <v>1693</v>
      </c>
    </row>
    <row r="1168" spans="1:7" ht="15" customHeight="1" x14ac:dyDescent="0.25">
      <c r="A1168" s="3">
        <v>57</v>
      </c>
      <c r="B1168" s="106" t="s">
        <v>12</v>
      </c>
      <c r="C1168" s="106" t="s">
        <v>1694</v>
      </c>
      <c r="D1168" s="3">
        <v>0</v>
      </c>
      <c r="E1168" s="106" t="s">
        <v>14</v>
      </c>
      <c r="F1168" s="106" t="s">
        <v>15</v>
      </c>
      <c r="G1168" s="106" t="s">
        <v>1695</v>
      </c>
    </row>
    <row r="1169" spans="1:7" ht="15" customHeight="1" x14ac:dyDescent="0.25">
      <c r="A1169" s="3">
        <v>29</v>
      </c>
      <c r="B1169" s="106" t="s">
        <v>7</v>
      </c>
      <c r="C1169" s="106" t="s">
        <v>45</v>
      </c>
      <c r="D1169" s="3">
        <v>2</v>
      </c>
      <c r="E1169" s="106" t="s">
        <v>14</v>
      </c>
      <c r="F1169" s="106" t="s">
        <v>10</v>
      </c>
      <c r="G1169" s="106" t="s">
        <v>1696</v>
      </c>
    </row>
    <row r="1170" spans="1:7" ht="15" customHeight="1" x14ac:dyDescent="0.25">
      <c r="A1170" s="3">
        <v>32</v>
      </c>
      <c r="B1170" s="106" t="s">
        <v>12</v>
      </c>
      <c r="C1170" s="106" t="s">
        <v>113</v>
      </c>
      <c r="D1170" s="3">
        <v>2</v>
      </c>
      <c r="E1170" s="106" t="s">
        <v>14</v>
      </c>
      <c r="F1170" s="106" t="s">
        <v>10</v>
      </c>
      <c r="G1170" s="106" t="s">
        <v>1697</v>
      </c>
    </row>
    <row r="1171" spans="1:7" x14ac:dyDescent="0.25">
      <c r="A1171" s="3">
        <v>37</v>
      </c>
      <c r="B1171" s="106" t="s">
        <v>7</v>
      </c>
      <c r="C1171" s="106" t="s">
        <v>577</v>
      </c>
      <c r="D1171" s="3">
        <v>1</v>
      </c>
      <c r="E1171" s="106" t="s">
        <v>14</v>
      </c>
      <c r="F1171" s="106" t="s">
        <v>20</v>
      </c>
      <c r="G1171" s="106" t="s">
        <v>1698</v>
      </c>
    </row>
    <row r="1172" spans="1:7" x14ac:dyDescent="0.25">
      <c r="A1172" s="3">
        <v>18</v>
      </c>
      <c r="B1172" s="106" t="s">
        <v>12</v>
      </c>
      <c r="C1172" s="106" t="s">
        <v>135</v>
      </c>
      <c r="D1172" s="3">
        <v>1</v>
      </c>
      <c r="E1172" s="106" t="s">
        <v>9</v>
      </c>
      <c r="F1172" s="106" t="s">
        <v>31</v>
      </c>
      <c r="G1172" s="106" t="s">
        <v>1699</v>
      </c>
    </row>
    <row r="1173" spans="1:7" x14ac:dyDescent="0.25">
      <c r="A1173" s="3">
        <v>43</v>
      </c>
      <c r="B1173" s="106" t="s">
        <v>7</v>
      </c>
      <c r="C1173" s="106" t="s">
        <v>1203</v>
      </c>
      <c r="D1173" s="3">
        <v>2</v>
      </c>
      <c r="E1173" s="106" t="s">
        <v>9</v>
      </c>
      <c r="F1173" s="106" t="s">
        <v>10</v>
      </c>
      <c r="G1173" s="106" t="s">
        <v>1700</v>
      </c>
    </row>
    <row r="1174" spans="1:7" ht="15" customHeight="1" x14ac:dyDescent="0.25">
      <c r="A1174" s="3">
        <v>56</v>
      </c>
      <c r="B1174" s="106" t="s">
        <v>7</v>
      </c>
      <c r="C1174" s="106" t="s">
        <v>422</v>
      </c>
      <c r="D1174" s="3">
        <v>0</v>
      </c>
      <c r="E1174" s="106" t="s">
        <v>14</v>
      </c>
      <c r="F1174" s="106" t="s">
        <v>15</v>
      </c>
      <c r="G1174" s="106" t="s">
        <v>1701</v>
      </c>
    </row>
    <row r="1175" spans="1:7" ht="15" customHeight="1" x14ac:dyDescent="0.25">
      <c r="A1175" s="3">
        <v>38</v>
      </c>
      <c r="B1175" s="106" t="s">
        <v>12</v>
      </c>
      <c r="C1175" s="106" t="s">
        <v>605</v>
      </c>
      <c r="D1175" s="3">
        <v>2</v>
      </c>
      <c r="E1175" s="106" t="s">
        <v>14</v>
      </c>
      <c r="F1175" s="106" t="s">
        <v>20</v>
      </c>
      <c r="G1175" s="106" t="s">
        <v>1702</v>
      </c>
    </row>
    <row r="1176" spans="1:7" ht="15" customHeight="1" x14ac:dyDescent="0.25">
      <c r="A1176" s="3">
        <v>29</v>
      </c>
      <c r="B1176" s="106" t="s">
        <v>12</v>
      </c>
      <c r="C1176" s="106" t="s">
        <v>363</v>
      </c>
      <c r="D1176" s="3">
        <v>2</v>
      </c>
      <c r="E1176" s="106" t="s">
        <v>14</v>
      </c>
      <c r="F1176" s="106" t="s">
        <v>20</v>
      </c>
      <c r="G1176" s="106" t="s">
        <v>1703</v>
      </c>
    </row>
    <row r="1177" spans="1:7" ht="15" customHeight="1" x14ac:dyDescent="0.25">
      <c r="A1177" s="3">
        <v>22</v>
      </c>
      <c r="B1177" s="106" t="s">
        <v>7</v>
      </c>
      <c r="C1177" s="106" t="s">
        <v>1192</v>
      </c>
      <c r="D1177" s="3">
        <v>0</v>
      </c>
      <c r="E1177" s="106" t="s">
        <v>14</v>
      </c>
      <c r="F1177" s="106" t="s">
        <v>10</v>
      </c>
      <c r="G1177" s="106" t="s">
        <v>1704</v>
      </c>
    </row>
    <row r="1178" spans="1:7" x14ac:dyDescent="0.25">
      <c r="A1178" s="3">
        <v>52</v>
      </c>
      <c r="B1178" s="106" t="s">
        <v>7</v>
      </c>
      <c r="C1178" s="106" t="s">
        <v>299</v>
      </c>
      <c r="D1178" s="3">
        <v>1</v>
      </c>
      <c r="E1178" s="106" t="s">
        <v>9</v>
      </c>
      <c r="F1178" s="106" t="s">
        <v>20</v>
      </c>
      <c r="G1178" s="106" t="s">
        <v>1705</v>
      </c>
    </row>
    <row r="1179" spans="1:7" ht="15" customHeight="1" x14ac:dyDescent="0.25">
      <c r="A1179" s="3">
        <v>40</v>
      </c>
      <c r="B1179" s="106" t="s">
        <v>7</v>
      </c>
      <c r="C1179" s="106" t="s">
        <v>162</v>
      </c>
      <c r="D1179" s="3">
        <v>1</v>
      </c>
      <c r="E1179" s="106" t="s">
        <v>14</v>
      </c>
      <c r="F1179" s="106" t="s">
        <v>10</v>
      </c>
      <c r="G1179" s="106" t="s">
        <v>1706</v>
      </c>
    </row>
    <row r="1180" spans="1:7" x14ac:dyDescent="0.25">
      <c r="A1180" s="3">
        <v>23</v>
      </c>
      <c r="B1180" s="106" t="s">
        <v>7</v>
      </c>
      <c r="C1180" s="106" t="s">
        <v>554</v>
      </c>
      <c r="D1180" s="3">
        <v>0</v>
      </c>
      <c r="E1180" s="106" t="s">
        <v>14</v>
      </c>
      <c r="F1180" s="106" t="s">
        <v>31</v>
      </c>
      <c r="G1180" s="106" t="s">
        <v>1707</v>
      </c>
    </row>
    <row r="1181" spans="1:7" x14ac:dyDescent="0.25">
      <c r="A1181" s="3">
        <v>31</v>
      </c>
      <c r="B1181" s="106" t="s">
        <v>12</v>
      </c>
      <c r="C1181" s="106" t="s">
        <v>1065</v>
      </c>
      <c r="D1181" s="3">
        <v>0</v>
      </c>
      <c r="E1181" s="106" t="s">
        <v>9</v>
      </c>
      <c r="F1181" s="106" t="s">
        <v>15</v>
      </c>
      <c r="G1181" s="106" t="s">
        <v>1708</v>
      </c>
    </row>
    <row r="1182" spans="1:7" ht="15" customHeight="1" x14ac:dyDescent="0.25">
      <c r="A1182" s="3">
        <v>42</v>
      </c>
      <c r="B1182" s="106" t="s">
        <v>7</v>
      </c>
      <c r="C1182" s="106" t="s">
        <v>812</v>
      </c>
      <c r="D1182" s="3">
        <v>1</v>
      </c>
      <c r="E1182" s="106" t="s">
        <v>14</v>
      </c>
      <c r="F1182" s="106" t="s">
        <v>31</v>
      </c>
      <c r="G1182" s="106" t="s">
        <v>1709</v>
      </c>
    </row>
    <row r="1183" spans="1:7" ht="15" customHeight="1" x14ac:dyDescent="0.25">
      <c r="A1183" s="3">
        <v>24</v>
      </c>
      <c r="B1183" s="106" t="s">
        <v>7</v>
      </c>
      <c r="C1183" s="106" t="s">
        <v>1623</v>
      </c>
      <c r="D1183" s="3">
        <v>0</v>
      </c>
      <c r="E1183" s="106" t="s">
        <v>14</v>
      </c>
      <c r="F1183" s="106" t="s">
        <v>20</v>
      </c>
      <c r="G1183" s="106" t="s">
        <v>1710</v>
      </c>
    </row>
    <row r="1184" spans="1:7" ht="15" customHeight="1" x14ac:dyDescent="0.25">
      <c r="A1184" s="3">
        <v>25</v>
      </c>
      <c r="B1184" s="106" t="s">
        <v>7</v>
      </c>
      <c r="C1184" s="106" t="s">
        <v>334</v>
      </c>
      <c r="D1184" s="3">
        <v>0</v>
      </c>
      <c r="E1184" s="106" t="s">
        <v>14</v>
      </c>
      <c r="F1184" s="106" t="s">
        <v>10</v>
      </c>
      <c r="G1184" s="106" t="s">
        <v>1711</v>
      </c>
    </row>
    <row r="1185" spans="1:7" x14ac:dyDescent="0.25">
      <c r="A1185" s="3">
        <v>48</v>
      </c>
      <c r="B1185" s="106" t="s">
        <v>7</v>
      </c>
      <c r="C1185" s="106" t="s">
        <v>135</v>
      </c>
      <c r="D1185" s="3">
        <v>1</v>
      </c>
      <c r="E1185" s="106" t="s">
        <v>14</v>
      </c>
      <c r="F1185" s="106" t="s">
        <v>31</v>
      </c>
      <c r="G1185" s="106" t="s">
        <v>1712</v>
      </c>
    </row>
    <row r="1186" spans="1:7" x14ac:dyDescent="0.25">
      <c r="A1186" s="3">
        <v>23</v>
      </c>
      <c r="B1186" s="106" t="s">
        <v>7</v>
      </c>
      <c r="C1186" s="106" t="s">
        <v>1713</v>
      </c>
      <c r="D1186" s="3">
        <v>1</v>
      </c>
      <c r="E1186" s="106" t="s">
        <v>9</v>
      </c>
      <c r="F1186" s="106" t="s">
        <v>15</v>
      </c>
      <c r="G1186" s="106" t="s">
        <v>1714</v>
      </c>
    </row>
    <row r="1187" spans="1:7" x14ac:dyDescent="0.25">
      <c r="A1187" s="3">
        <v>45</v>
      </c>
      <c r="B1187" s="106" t="s">
        <v>12</v>
      </c>
      <c r="C1187" s="106" t="s">
        <v>1461</v>
      </c>
      <c r="D1187" s="3">
        <v>2</v>
      </c>
      <c r="E1187" s="106" t="s">
        <v>14</v>
      </c>
      <c r="F1187" s="106" t="s">
        <v>31</v>
      </c>
      <c r="G1187" s="106" t="s">
        <v>1715</v>
      </c>
    </row>
    <row r="1188" spans="1:7" x14ac:dyDescent="0.25">
      <c r="A1188" s="3">
        <v>20</v>
      </c>
      <c r="B1188" s="106" t="s">
        <v>12</v>
      </c>
      <c r="C1188" s="106" t="s">
        <v>115</v>
      </c>
      <c r="D1188" s="3">
        <v>3</v>
      </c>
      <c r="E1188" s="106" t="s">
        <v>9</v>
      </c>
      <c r="F1188" s="106" t="s">
        <v>20</v>
      </c>
      <c r="G1188" s="106" t="s">
        <v>1716</v>
      </c>
    </row>
    <row r="1189" spans="1:7" x14ac:dyDescent="0.25">
      <c r="A1189" s="3">
        <v>62</v>
      </c>
      <c r="B1189" s="106" t="s">
        <v>7</v>
      </c>
      <c r="C1189" s="106" t="s">
        <v>752</v>
      </c>
      <c r="D1189" s="3">
        <v>0</v>
      </c>
      <c r="E1189" s="106" t="s">
        <v>14</v>
      </c>
      <c r="F1189" s="106" t="s">
        <v>20</v>
      </c>
      <c r="G1189" s="106" t="s">
        <v>1717</v>
      </c>
    </row>
    <row r="1190" spans="1:7" x14ac:dyDescent="0.25">
      <c r="A1190" s="3">
        <v>43</v>
      </c>
      <c r="B1190" s="106" t="s">
        <v>7</v>
      </c>
      <c r="C1190" s="106" t="s">
        <v>570</v>
      </c>
      <c r="D1190" s="3">
        <v>1</v>
      </c>
      <c r="E1190" s="106" t="s">
        <v>9</v>
      </c>
      <c r="F1190" s="106" t="s">
        <v>31</v>
      </c>
      <c r="G1190" s="106" t="s">
        <v>1718</v>
      </c>
    </row>
    <row r="1191" spans="1:7" ht="15" customHeight="1" x14ac:dyDescent="0.25">
      <c r="A1191" s="3">
        <v>23</v>
      </c>
      <c r="B1191" s="106" t="s">
        <v>7</v>
      </c>
      <c r="C1191" s="106" t="s">
        <v>119</v>
      </c>
      <c r="D1191" s="3">
        <v>0</v>
      </c>
      <c r="E1191" s="106" t="s">
        <v>14</v>
      </c>
      <c r="F1191" s="106" t="s">
        <v>10</v>
      </c>
      <c r="G1191" s="106" t="s">
        <v>1719</v>
      </c>
    </row>
    <row r="1192" spans="1:7" ht="15" customHeight="1" x14ac:dyDescent="0.25">
      <c r="A1192" s="3">
        <v>31</v>
      </c>
      <c r="B1192" s="106" t="s">
        <v>7</v>
      </c>
      <c r="C1192" s="106" t="s">
        <v>69</v>
      </c>
      <c r="D1192" s="3">
        <v>2</v>
      </c>
      <c r="E1192" s="106" t="s">
        <v>14</v>
      </c>
      <c r="F1192" s="106" t="s">
        <v>20</v>
      </c>
      <c r="G1192" s="106" t="s">
        <v>1720</v>
      </c>
    </row>
    <row r="1193" spans="1:7" ht="15" customHeight="1" x14ac:dyDescent="0.25">
      <c r="A1193" s="3">
        <v>41</v>
      </c>
      <c r="B1193" s="106" t="s">
        <v>7</v>
      </c>
      <c r="C1193" s="106" t="s">
        <v>1145</v>
      </c>
      <c r="D1193" s="3">
        <v>1</v>
      </c>
      <c r="E1193" s="106" t="s">
        <v>14</v>
      </c>
      <c r="F1193" s="106" t="s">
        <v>31</v>
      </c>
      <c r="G1193" s="106" t="s">
        <v>1721</v>
      </c>
    </row>
    <row r="1194" spans="1:7" ht="15" customHeight="1" x14ac:dyDescent="0.25">
      <c r="A1194" s="3">
        <v>58</v>
      </c>
      <c r="B1194" s="106" t="s">
        <v>7</v>
      </c>
      <c r="C1194" s="106" t="s">
        <v>485</v>
      </c>
      <c r="D1194" s="3">
        <v>1</v>
      </c>
      <c r="E1194" s="106" t="s">
        <v>14</v>
      </c>
      <c r="F1194" s="106" t="s">
        <v>31</v>
      </c>
      <c r="G1194" s="106" t="s">
        <v>1722</v>
      </c>
    </row>
    <row r="1195" spans="1:7" ht="15" customHeight="1" x14ac:dyDescent="0.25">
      <c r="A1195" s="3">
        <v>48</v>
      </c>
      <c r="B1195" s="106" t="s">
        <v>7</v>
      </c>
      <c r="C1195" s="106" t="s">
        <v>1250</v>
      </c>
      <c r="D1195" s="3">
        <v>0</v>
      </c>
      <c r="E1195" s="106" t="s">
        <v>14</v>
      </c>
      <c r="F1195" s="106" t="s">
        <v>20</v>
      </c>
      <c r="G1195" s="106" t="s">
        <v>1723</v>
      </c>
    </row>
    <row r="1196" spans="1:7" ht="15" customHeight="1" x14ac:dyDescent="0.25">
      <c r="A1196" s="3">
        <v>31</v>
      </c>
      <c r="B1196" s="106" t="s">
        <v>7</v>
      </c>
      <c r="C1196" s="106" t="s">
        <v>1145</v>
      </c>
      <c r="D1196" s="3">
        <v>0</v>
      </c>
      <c r="E1196" s="106" t="s">
        <v>14</v>
      </c>
      <c r="F1196" s="106" t="s">
        <v>20</v>
      </c>
      <c r="G1196" s="106" t="s">
        <v>1724</v>
      </c>
    </row>
    <row r="1197" spans="1:7" x14ac:dyDescent="0.25">
      <c r="A1197" s="3">
        <v>19</v>
      </c>
      <c r="B1197" s="106" t="s">
        <v>7</v>
      </c>
      <c r="C1197" s="106" t="s">
        <v>835</v>
      </c>
      <c r="D1197" s="3">
        <v>3</v>
      </c>
      <c r="E1197" s="106" t="s">
        <v>14</v>
      </c>
      <c r="F1197" s="106" t="s">
        <v>20</v>
      </c>
      <c r="G1197" s="106" t="s">
        <v>1725</v>
      </c>
    </row>
    <row r="1198" spans="1:7" x14ac:dyDescent="0.25">
      <c r="A1198" s="3">
        <v>19</v>
      </c>
      <c r="B1198" s="106" t="s">
        <v>7</v>
      </c>
      <c r="C1198" s="106" t="s">
        <v>450</v>
      </c>
      <c r="D1198" s="3">
        <v>0</v>
      </c>
      <c r="E1198" s="106" t="s">
        <v>9</v>
      </c>
      <c r="F1198" s="106" t="s">
        <v>20</v>
      </c>
      <c r="G1198" s="106" t="s">
        <v>1726</v>
      </c>
    </row>
    <row r="1199" spans="1:7" ht="15" customHeight="1" x14ac:dyDescent="0.25">
      <c r="A1199" s="3">
        <v>41</v>
      </c>
      <c r="B1199" s="106" t="s">
        <v>12</v>
      </c>
      <c r="C1199" s="106" t="s">
        <v>1727</v>
      </c>
      <c r="D1199" s="3">
        <v>0</v>
      </c>
      <c r="E1199" s="106" t="s">
        <v>14</v>
      </c>
      <c r="F1199" s="106" t="s">
        <v>15</v>
      </c>
      <c r="G1199" s="106" t="s">
        <v>1728</v>
      </c>
    </row>
    <row r="1200" spans="1:7" ht="15" customHeight="1" x14ac:dyDescent="0.25">
      <c r="A1200" s="3">
        <v>40</v>
      </c>
      <c r="B1200" s="106" t="s">
        <v>12</v>
      </c>
      <c r="C1200" s="106" t="s">
        <v>1371</v>
      </c>
      <c r="D1200" s="3">
        <v>1</v>
      </c>
      <c r="E1200" s="106" t="s">
        <v>14</v>
      </c>
      <c r="F1200" s="106" t="s">
        <v>20</v>
      </c>
      <c r="G1200" s="106" t="s">
        <v>1729</v>
      </c>
    </row>
    <row r="1201" spans="1:7" ht="15" customHeight="1" x14ac:dyDescent="0.25">
      <c r="A1201" s="3">
        <v>31</v>
      </c>
      <c r="B1201" s="106" t="s">
        <v>7</v>
      </c>
      <c r="C1201" s="106" t="s">
        <v>877</v>
      </c>
      <c r="D1201" s="3">
        <v>2</v>
      </c>
      <c r="E1201" s="106" t="s">
        <v>14</v>
      </c>
      <c r="F1201" s="106" t="s">
        <v>10</v>
      </c>
      <c r="G1201" s="106" t="s">
        <v>1730</v>
      </c>
    </row>
    <row r="1202" spans="1:7" ht="15" customHeight="1" x14ac:dyDescent="0.25">
      <c r="A1202" s="3">
        <v>37</v>
      </c>
      <c r="B1202" s="106" t="s">
        <v>12</v>
      </c>
      <c r="C1202" s="106" t="s">
        <v>477</v>
      </c>
      <c r="D1202" s="3">
        <v>2</v>
      </c>
      <c r="E1202" s="106" t="s">
        <v>14</v>
      </c>
      <c r="F1202" s="106" t="s">
        <v>20</v>
      </c>
      <c r="G1202" s="106" t="s">
        <v>1731</v>
      </c>
    </row>
    <row r="1203" spans="1:7" ht="15" customHeight="1" x14ac:dyDescent="0.25">
      <c r="A1203" s="3">
        <v>46</v>
      </c>
      <c r="B1203" s="106" t="s">
        <v>12</v>
      </c>
      <c r="C1203" s="106" t="s">
        <v>1732</v>
      </c>
      <c r="D1203" s="3">
        <v>2</v>
      </c>
      <c r="E1203" s="106" t="s">
        <v>14</v>
      </c>
      <c r="F1203" s="106" t="s">
        <v>20</v>
      </c>
      <c r="G1203" s="106" t="s">
        <v>1733</v>
      </c>
    </row>
    <row r="1204" spans="1:7" ht="15" customHeight="1" x14ac:dyDescent="0.25">
      <c r="A1204" s="3">
        <v>22</v>
      </c>
      <c r="B1204" s="106" t="s">
        <v>12</v>
      </c>
      <c r="C1204" s="106" t="s">
        <v>363</v>
      </c>
      <c r="D1204" s="3">
        <v>0</v>
      </c>
      <c r="E1204" s="106" t="s">
        <v>14</v>
      </c>
      <c r="F1204" s="106" t="s">
        <v>20</v>
      </c>
      <c r="G1204" s="106" t="s">
        <v>1734</v>
      </c>
    </row>
    <row r="1205" spans="1:7" x14ac:dyDescent="0.25">
      <c r="A1205" s="3">
        <v>51</v>
      </c>
      <c r="B1205" s="106" t="s">
        <v>12</v>
      </c>
      <c r="C1205" s="106" t="s">
        <v>596</v>
      </c>
      <c r="D1205" s="3">
        <v>1</v>
      </c>
      <c r="E1205" s="106" t="s">
        <v>14</v>
      </c>
      <c r="F1205" s="106" t="s">
        <v>31</v>
      </c>
      <c r="G1205" s="106" t="s">
        <v>1735</v>
      </c>
    </row>
    <row r="1206" spans="1:7" x14ac:dyDescent="0.25">
      <c r="A1206" s="3">
        <v>18</v>
      </c>
      <c r="B1206" s="106" t="s">
        <v>7</v>
      </c>
      <c r="C1206" s="106" t="s">
        <v>1736</v>
      </c>
      <c r="D1206" s="3">
        <v>3</v>
      </c>
      <c r="E1206" s="106" t="s">
        <v>9</v>
      </c>
      <c r="F1206" s="106" t="s">
        <v>15</v>
      </c>
      <c r="G1206" s="106" t="s">
        <v>1737</v>
      </c>
    </row>
    <row r="1207" spans="1:7" ht="15" customHeight="1" x14ac:dyDescent="0.25">
      <c r="A1207" s="3">
        <v>35</v>
      </c>
      <c r="B1207" s="106" t="s">
        <v>12</v>
      </c>
      <c r="C1207" s="106" t="s">
        <v>1738</v>
      </c>
      <c r="D1207" s="3">
        <v>1</v>
      </c>
      <c r="E1207" s="106" t="s">
        <v>14</v>
      </c>
      <c r="F1207" s="106" t="s">
        <v>20</v>
      </c>
      <c r="G1207" s="106" t="s">
        <v>1739</v>
      </c>
    </row>
    <row r="1208" spans="1:7" x14ac:dyDescent="0.25">
      <c r="A1208" s="3">
        <v>59</v>
      </c>
      <c r="B1208" s="106" t="s">
        <v>7</v>
      </c>
      <c r="C1208" s="106" t="s">
        <v>181</v>
      </c>
      <c r="D1208" s="3">
        <v>2</v>
      </c>
      <c r="E1208" s="106" t="s">
        <v>14</v>
      </c>
      <c r="F1208" s="106" t="s">
        <v>10</v>
      </c>
      <c r="G1208" s="106" t="s">
        <v>1740</v>
      </c>
    </row>
    <row r="1209" spans="1:7" x14ac:dyDescent="0.25">
      <c r="A1209" s="3">
        <v>36</v>
      </c>
      <c r="B1209" s="106" t="s">
        <v>12</v>
      </c>
      <c r="C1209" s="106" t="s">
        <v>525</v>
      </c>
      <c r="D1209" s="3">
        <v>2</v>
      </c>
      <c r="E1209" s="106" t="s">
        <v>9</v>
      </c>
      <c r="F1209" s="106" t="s">
        <v>10</v>
      </c>
      <c r="G1209" s="106" t="s">
        <v>1741</v>
      </c>
    </row>
    <row r="1210" spans="1:7" x14ac:dyDescent="0.25">
      <c r="A1210" s="3">
        <v>37</v>
      </c>
      <c r="B1210" s="106" t="s">
        <v>7</v>
      </c>
      <c r="C1210" s="106" t="s">
        <v>270</v>
      </c>
      <c r="D1210" s="3">
        <v>1</v>
      </c>
      <c r="E1210" s="106" t="s">
        <v>9</v>
      </c>
      <c r="F1210" s="106" t="s">
        <v>31</v>
      </c>
      <c r="G1210" s="106" t="s">
        <v>1742</v>
      </c>
    </row>
    <row r="1211" spans="1:7" ht="15" customHeight="1" x14ac:dyDescent="0.25">
      <c r="A1211" s="3">
        <v>59</v>
      </c>
      <c r="B1211" s="106" t="s">
        <v>12</v>
      </c>
      <c r="C1211" s="106" t="s">
        <v>244</v>
      </c>
      <c r="D1211" s="3">
        <v>1</v>
      </c>
      <c r="E1211" s="106" t="s">
        <v>14</v>
      </c>
      <c r="F1211" s="106" t="s">
        <v>10</v>
      </c>
      <c r="G1211" s="106" t="s">
        <v>1743</v>
      </c>
    </row>
    <row r="1212" spans="1:7" ht="15" customHeight="1" x14ac:dyDescent="0.25">
      <c r="A1212" s="3">
        <v>36</v>
      </c>
      <c r="B1212" s="106" t="s">
        <v>12</v>
      </c>
      <c r="C1212" s="106" t="s">
        <v>221</v>
      </c>
      <c r="D1212" s="3">
        <v>1</v>
      </c>
      <c r="E1212" s="106" t="s">
        <v>14</v>
      </c>
      <c r="F1212" s="106" t="s">
        <v>20</v>
      </c>
      <c r="G1212" s="106" t="s">
        <v>1744</v>
      </c>
    </row>
    <row r="1213" spans="1:7" ht="15" customHeight="1" x14ac:dyDescent="0.25">
      <c r="A1213" s="3">
        <v>39</v>
      </c>
      <c r="B1213" s="106" t="s">
        <v>12</v>
      </c>
      <c r="C1213" s="106" t="s">
        <v>59</v>
      </c>
      <c r="D1213" s="3">
        <v>2</v>
      </c>
      <c r="E1213" s="106" t="s">
        <v>14</v>
      </c>
      <c r="F1213" s="106" t="s">
        <v>15</v>
      </c>
      <c r="G1213" s="106" t="s">
        <v>1745</v>
      </c>
    </row>
    <row r="1214" spans="1:7" ht="15" customHeight="1" x14ac:dyDescent="0.25">
      <c r="A1214" s="3">
        <v>18</v>
      </c>
      <c r="B1214" s="106" t="s">
        <v>12</v>
      </c>
      <c r="C1214" s="106" t="s">
        <v>822</v>
      </c>
      <c r="D1214" s="3">
        <v>0</v>
      </c>
      <c r="E1214" s="106" t="s">
        <v>14</v>
      </c>
      <c r="F1214" s="106" t="s">
        <v>31</v>
      </c>
      <c r="G1214" s="106" t="s">
        <v>1746</v>
      </c>
    </row>
    <row r="1215" spans="1:7" ht="15" customHeight="1" x14ac:dyDescent="0.25">
      <c r="A1215" s="3">
        <v>52</v>
      </c>
      <c r="B1215" s="106" t="s">
        <v>7</v>
      </c>
      <c r="C1215" s="106" t="s">
        <v>1747</v>
      </c>
      <c r="D1215" s="3">
        <v>2</v>
      </c>
      <c r="E1215" s="106" t="s">
        <v>14</v>
      </c>
      <c r="F1215" s="106" t="s">
        <v>10</v>
      </c>
      <c r="G1215" s="106" t="s">
        <v>1748</v>
      </c>
    </row>
    <row r="1216" spans="1:7" ht="15" customHeight="1" x14ac:dyDescent="0.25">
      <c r="A1216" s="3">
        <v>27</v>
      </c>
      <c r="B1216" s="106" t="s">
        <v>7</v>
      </c>
      <c r="C1216" s="106" t="s">
        <v>1430</v>
      </c>
      <c r="D1216" s="3">
        <v>1</v>
      </c>
      <c r="E1216" s="106" t="s">
        <v>14</v>
      </c>
      <c r="F1216" s="106" t="s">
        <v>20</v>
      </c>
      <c r="G1216" s="106" t="s">
        <v>1749</v>
      </c>
    </row>
    <row r="1217" spans="1:7" ht="15" customHeight="1" x14ac:dyDescent="0.25">
      <c r="A1217" s="3">
        <v>18</v>
      </c>
      <c r="B1217" s="106" t="s">
        <v>12</v>
      </c>
      <c r="C1217" s="106" t="s">
        <v>1750</v>
      </c>
      <c r="D1217" s="3">
        <v>0</v>
      </c>
      <c r="E1217" s="106" t="s">
        <v>14</v>
      </c>
      <c r="F1217" s="106" t="s">
        <v>31</v>
      </c>
      <c r="G1217" s="106" t="s">
        <v>1751</v>
      </c>
    </row>
    <row r="1218" spans="1:7" ht="15" customHeight="1" x14ac:dyDescent="0.25">
      <c r="A1218" s="3">
        <v>40</v>
      </c>
      <c r="B1218" s="106" t="s">
        <v>12</v>
      </c>
      <c r="C1218" s="106" t="s">
        <v>828</v>
      </c>
      <c r="D1218" s="3">
        <v>0</v>
      </c>
      <c r="E1218" s="106" t="s">
        <v>14</v>
      </c>
      <c r="F1218" s="106" t="s">
        <v>15</v>
      </c>
      <c r="G1218" s="106" t="s">
        <v>1752</v>
      </c>
    </row>
    <row r="1219" spans="1:7" ht="15" customHeight="1" x14ac:dyDescent="0.25">
      <c r="A1219" s="3">
        <v>29</v>
      </c>
      <c r="B1219" s="106" t="s">
        <v>12</v>
      </c>
      <c r="C1219" s="106" t="s">
        <v>934</v>
      </c>
      <c r="D1219" s="3">
        <v>2</v>
      </c>
      <c r="E1219" s="106" t="s">
        <v>14</v>
      </c>
      <c r="F1219" s="106" t="s">
        <v>15</v>
      </c>
      <c r="G1219" s="106" t="s">
        <v>1753</v>
      </c>
    </row>
    <row r="1220" spans="1:7" x14ac:dyDescent="0.25">
      <c r="A1220" s="3">
        <v>46</v>
      </c>
      <c r="B1220" s="106" t="s">
        <v>7</v>
      </c>
      <c r="C1220" s="106" t="s">
        <v>1528</v>
      </c>
      <c r="D1220" s="3">
        <v>1</v>
      </c>
      <c r="E1220" s="106" t="s">
        <v>9</v>
      </c>
      <c r="F1220" s="106" t="s">
        <v>10</v>
      </c>
      <c r="G1220" s="106" t="s">
        <v>1754</v>
      </c>
    </row>
    <row r="1221" spans="1:7" ht="15" customHeight="1" x14ac:dyDescent="0.25">
      <c r="A1221" s="3">
        <v>38</v>
      </c>
      <c r="B1221" s="106" t="s">
        <v>7</v>
      </c>
      <c r="C1221" s="106" t="s">
        <v>671</v>
      </c>
      <c r="D1221" s="3">
        <v>3</v>
      </c>
      <c r="E1221" s="106" t="s">
        <v>14</v>
      </c>
      <c r="F1221" s="106" t="s">
        <v>20</v>
      </c>
      <c r="G1221" s="106" t="s">
        <v>1755</v>
      </c>
    </row>
    <row r="1222" spans="1:7" ht="15" customHeight="1" x14ac:dyDescent="0.25">
      <c r="A1222" s="3">
        <v>30</v>
      </c>
      <c r="B1222" s="106" t="s">
        <v>7</v>
      </c>
      <c r="C1222" s="106" t="s">
        <v>1756</v>
      </c>
      <c r="D1222" s="3">
        <v>1</v>
      </c>
      <c r="E1222" s="106" t="s">
        <v>14</v>
      </c>
      <c r="F1222" s="106" t="s">
        <v>31</v>
      </c>
      <c r="G1222" s="106" t="s">
        <v>1757</v>
      </c>
    </row>
    <row r="1223" spans="1:7" ht="15" customHeight="1" x14ac:dyDescent="0.25">
      <c r="A1223" s="3">
        <v>40</v>
      </c>
      <c r="B1223" s="106" t="s">
        <v>12</v>
      </c>
      <c r="C1223" s="106" t="s">
        <v>1758</v>
      </c>
      <c r="D1223" s="3">
        <v>2</v>
      </c>
      <c r="E1223" s="106" t="s">
        <v>14</v>
      </c>
      <c r="F1223" s="106" t="s">
        <v>15</v>
      </c>
      <c r="G1223" s="106" t="s">
        <v>1759</v>
      </c>
    </row>
    <row r="1224" spans="1:7" x14ac:dyDescent="0.25">
      <c r="A1224" s="3">
        <v>50</v>
      </c>
      <c r="B1224" s="106" t="s">
        <v>12</v>
      </c>
      <c r="C1224" s="106" t="s">
        <v>285</v>
      </c>
      <c r="D1224" s="3">
        <v>0</v>
      </c>
      <c r="E1224" s="106" t="s">
        <v>14</v>
      </c>
      <c r="F1224" s="106" t="s">
        <v>15</v>
      </c>
      <c r="G1224" s="106" t="s">
        <v>1760</v>
      </c>
    </row>
    <row r="1225" spans="1:7" x14ac:dyDescent="0.25">
      <c r="A1225" s="3">
        <v>20</v>
      </c>
      <c r="B1225" s="106" t="s">
        <v>7</v>
      </c>
      <c r="C1225" s="106" t="s">
        <v>308</v>
      </c>
      <c r="D1225" s="3">
        <v>0</v>
      </c>
      <c r="E1225" s="106" t="s">
        <v>9</v>
      </c>
      <c r="F1225" s="106" t="s">
        <v>15</v>
      </c>
      <c r="G1225" s="106" t="s">
        <v>1761</v>
      </c>
    </row>
    <row r="1226" spans="1:7" ht="15" customHeight="1" x14ac:dyDescent="0.25">
      <c r="A1226" s="3">
        <v>41</v>
      </c>
      <c r="B1226" s="106" t="s">
        <v>12</v>
      </c>
      <c r="C1226" s="106" t="s">
        <v>1762</v>
      </c>
      <c r="D1226" s="3">
        <v>1</v>
      </c>
      <c r="E1226" s="106" t="s">
        <v>14</v>
      </c>
      <c r="F1226" s="106" t="s">
        <v>31</v>
      </c>
      <c r="G1226" s="106" t="s">
        <v>1763</v>
      </c>
    </row>
    <row r="1227" spans="1:7" ht="15" customHeight="1" x14ac:dyDescent="0.25">
      <c r="A1227" s="3">
        <v>33</v>
      </c>
      <c r="B1227" s="106" t="s">
        <v>7</v>
      </c>
      <c r="C1227" s="106" t="s">
        <v>41</v>
      </c>
      <c r="D1227" s="3">
        <v>1</v>
      </c>
      <c r="E1227" s="106" t="s">
        <v>14</v>
      </c>
      <c r="F1227" s="106" t="s">
        <v>15</v>
      </c>
      <c r="G1227" s="106" t="s">
        <v>1764</v>
      </c>
    </row>
    <row r="1228" spans="1:7" ht="15" customHeight="1" x14ac:dyDescent="0.25">
      <c r="A1228" s="3">
        <v>38</v>
      </c>
      <c r="B1228" s="106" t="s">
        <v>12</v>
      </c>
      <c r="C1228" s="106" t="s">
        <v>733</v>
      </c>
      <c r="D1228" s="3">
        <v>2</v>
      </c>
      <c r="E1228" s="106" t="s">
        <v>14</v>
      </c>
      <c r="F1228" s="106" t="s">
        <v>31</v>
      </c>
      <c r="G1228" s="106" t="s">
        <v>1765</v>
      </c>
    </row>
    <row r="1229" spans="1:7" ht="15" customHeight="1" x14ac:dyDescent="0.25">
      <c r="A1229" s="3">
        <v>42</v>
      </c>
      <c r="B1229" s="106" t="s">
        <v>12</v>
      </c>
      <c r="C1229" s="106" t="s">
        <v>1412</v>
      </c>
      <c r="D1229" s="3">
        <v>2</v>
      </c>
      <c r="E1229" s="106" t="s">
        <v>14</v>
      </c>
      <c r="F1229" s="106" t="s">
        <v>15</v>
      </c>
      <c r="G1229" s="106" t="s">
        <v>1766</v>
      </c>
    </row>
    <row r="1230" spans="1:7" ht="15" customHeight="1" x14ac:dyDescent="0.25">
      <c r="A1230" s="3">
        <v>56</v>
      </c>
      <c r="B1230" s="106" t="s">
        <v>12</v>
      </c>
      <c r="C1230" s="106" t="s">
        <v>121</v>
      </c>
      <c r="D1230" s="3">
        <v>0</v>
      </c>
      <c r="E1230" s="106" t="s">
        <v>14</v>
      </c>
      <c r="F1230" s="106" t="s">
        <v>15</v>
      </c>
      <c r="G1230" s="106" t="s">
        <v>1767</v>
      </c>
    </row>
    <row r="1231" spans="1:7" x14ac:dyDescent="0.25">
      <c r="A1231" s="3">
        <v>58</v>
      </c>
      <c r="B1231" s="106" t="s">
        <v>12</v>
      </c>
      <c r="C1231" s="106" t="s">
        <v>1675</v>
      </c>
      <c r="D1231" s="3">
        <v>0</v>
      </c>
      <c r="E1231" s="106" t="s">
        <v>14</v>
      </c>
      <c r="F1231" s="106" t="s">
        <v>31</v>
      </c>
      <c r="G1231" s="106" t="s">
        <v>1768</v>
      </c>
    </row>
    <row r="1232" spans="1:7" x14ac:dyDescent="0.25">
      <c r="A1232" s="3">
        <v>52</v>
      </c>
      <c r="B1232" s="106" t="s">
        <v>12</v>
      </c>
      <c r="C1232" s="106" t="s">
        <v>1769</v>
      </c>
      <c r="D1232" s="3">
        <v>3</v>
      </c>
      <c r="E1232" s="106" t="s">
        <v>9</v>
      </c>
      <c r="F1232" s="106" t="s">
        <v>20</v>
      </c>
      <c r="G1232" s="106" t="s">
        <v>1770</v>
      </c>
    </row>
    <row r="1233" spans="1:7" x14ac:dyDescent="0.25">
      <c r="A1233" s="3">
        <v>20</v>
      </c>
      <c r="B1233" s="106" t="s">
        <v>7</v>
      </c>
      <c r="C1233" s="106" t="s">
        <v>1771</v>
      </c>
      <c r="D1233" s="3">
        <v>0</v>
      </c>
      <c r="E1233" s="106" t="s">
        <v>9</v>
      </c>
      <c r="F1233" s="106" t="s">
        <v>10</v>
      </c>
      <c r="G1233" s="106" t="s">
        <v>1772</v>
      </c>
    </row>
    <row r="1234" spans="1:7" ht="15" customHeight="1" x14ac:dyDescent="0.25">
      <c r="A1234" s="3">
        <v>54</v>
      </c>
      <c r="B1234" s="106" t="s">
        <v>7</v>
      </c>
      <c r="C1234" s="106" t="s">
        <v>1384</v>
      </c>
      <c r="D1234" s="3">
        <v>3</v>
      </c>
      <c r="E1234" s="106" t="s">
        <v>14</v>
      </c>
      <c r="F1234" s="106" t="s">
        <v>20</v>
      </c>
      <c r="G1234" s="106" t="s">
        <v>1773</v>
      </c>
    </row>
    <row r="1235" spans="1:7" ht="15" customHeight="1" x14ac:dyDescent="0.25">
      <c r="A1235" s="3">
        <v>58</v>
      </c>
      <c r="B1235" s="106" t="s">
        <v>12</v>
      </c>
      <c r="C1235" s="106" t="s">
        <v>1774</v>
      </c>
      <c r="D1235" s="3">
        <v>0</v>
      </c>
      <c r="E1235" s="106" t="s">
        <v>14</v>
      </c>
      <c r="F1235" s="106" t="s">
        <v>10</v>
      </c>
      <c r="G1235" s="106" t="s">
        <v>1775</v>
      </c>
    </row>
    <row r="1236" spans="1:7" ht="15" customHeight="1" x14ac:dyDescent="0.25">
      <c r="A1236" s="3">
        <v>45</v>
      </c>
      <c r="B1236" s="106" t="s">
        <v>7</v>
      </c>
      <c r="C1236" s="106" t="s">
        <v>312</v>
      </c>
      <c r="D1236" s="3">
        <v>2</v>
      </c>
      <c r="E1236" s="106" t="s">
        <v>14</v>
      </c>
      <c r="F1236" s="106" t="s">
        <v>15</v>
      </c>
      <c r="G1236" s="106" t="s">
        <v>1776</v>
      </c>
    </row>
    <row r="1237" spans="1:7" ht="15" customHeight="1" x14ac:dyDescent="0.25">
      <c r="A1237" s="3">
        <v>26</v>
      </c>
      <c r="B1237" s="106" t="s">
        <v>12</v>
      </c>
      <c r="C1237" s="106" t="s">
        <v>820</v>
      </c>
      <c r="D1237" s="3">
        <v>0</v>
      </c>
      <c r="E1237" s="106" t="s">
        <v>14</v>
      </c>
      <c r="F1237" s="106" t="s">
        <v>20</v>
      </c>
      <c r="G1237" s="106" t="s">
        <v>1777</v>
      </c>
    </row>
    <row r="1238" spans="1:7" ht="15" customHeight="1" x14ac:dyDescent="0.25">
      <c r="A1238" s="3">
        <v>63</v>
      </c>
      <c r="B1238" s="106" t="s">
        <v>7</v>
      </c>
      <c r="C1238" s="106" t="s">
        <v>1578</v>
      </c>
      <c r="D1238" s="3">
        <v>0</v>
      </c>
      <c r="E1238" s="106" t="s">
        <v>14</v>
      </c>
      <c r="F1238" s="106" t="s">
        <v>31</v>
      </c>
      <c r="G1238" s="106" t="s">
        <v>1778</v>
      </c>
    </row>
    <row r="1239" spans="1:7" ht="15" customHeight="1" x14ac:dyDescent="0.25">
      <c r="A1239" s="3">
        <v>58</v>
      </c>
      <c r="B1239" s="106" t="s">
        <v>7</v>
      </c>
      <c r="C1239" s="106" t="s">
        <v>323</v>
      </c>
      <c r="D1239" s="3">
        <v>0</v>
      </c>
      <c r="E1239" s="106" t="s">
        <v>14</v>
      </c>
      <c r="F1239" s="106" t="s">
        <v>20</v>
      </c>
      <c r="G1239" s="106" t="s">
        <v>1779</v>
      </c>
    </row>
    <row r="1240" spans="1:7" ht="15" customHeight="1" x14ac:dyDescent="0.25">
      <c r="A1240" s="3">
        <v>37</v>
      </c>
      <c r="B1240" s="106" t="s">
        <v>12</v>
      </c>
      <c r="C1240" s="106" t="s">
        <v>19</v>
      </c>
      <c r="D1240" s="3">
        <v>3</v>
      </c>
      <c r="E1240" s="106" t="s">
        <v>14</v>
      </c>
      <c r="F1240" s="106" t="s">
        <v>31</v>
      </c>
      <c r="G1240" s="106" t="s">
        <v>1780</v>
      </c>
    </row>
    <row r="1241" spans="1:7" ht="15" customHeight="1" x14ac:dyDescent="0.25">
      <c r="A1241" s="3">
        <v>25</v>
      </c>
      <c r="B1241" s="106" t="s">
        <v>7</v>
      </c>
      <c r="C1241" s="106" t="s">
        <v>43</v>
      </c>
      <c r="D1241" s="3">
        <v>1</v>
      </c>
      <c r="E1241" s="106" t="s">
        <v>14</v>
      </c>
      <c r="F1241" s="106" t="s">
        <v>15</v>
      </c>
      <c r="G1241" s="106" t="s">
        <v>1781</v>
      </c>
    </row>
    <row r="1242" spans="1:7" x14ac:dyDescent="0.25">
      <c r="A1242" s="3">
        <v>52</v>
      </c>
      <c r="B1242" s="106" t="s">
        <v>12</v>
      </c>
      <c r="C1242" s="106" t="s">
        <v>1227</v>
      </c>
      <c r="D1242" s="3">
        <v>2</v>
      </c>
      <c r="E1242" s="106" t="s">
        <v>9</v>
      </c>
      <c r="F1242" s="106" t="s">
        <v>15</v>
      </c>
      <c r="G1242" s="106" t="s">
        <v>1782</v>
      </c>
    </row>
    <row r="1243" spans="1:7" x14ac:dyDescent="0.25">
      <c r="A1243" s="3">
        <v>64</v>
      </c>
      <c r="B1243" s="106" t="s">
        <v>12</v>
      </c>
      <c r="C1243" s="106" t="s">
        <v>1783</v>
      </c>
      <c r="D1243" s="3">
        <v>2</v>
      </c>
      <c r="E1243" s="106" t="s">
        <v>9</v>
      </c>
      <c r="F1243" s="106" t="s">
        <v>15</v>
      </c>
      <c r="G1243" s="106" t="s">
        <v>1784</v>
      </c>
    </row>
    <row r="1244" spans="1:7" ht="15" customHeight="1" x14ac:dyDescent="0.25">
      <c r="A1244" s="3">
        <v>22</v>
      </c>
      <c r="B1244" s="106" t="s">
        <v>7</v>
      </c>
      <c r="C1244" s="106" t="s">
        <v>1785</v>
      </c>
      <c r="D1244" s="3">
        <v>3</v>
      </c>
      <c r="E1244" s="106" t="s">
        <v>14</v>
      </c>
      <c r="F1244" s="106" t="s">
        <v>20</v>
      </c>
      <c r="G1244" s="106" t="s">
        <v>1786</v>
      </c>
    </row>
    <row r="1245" spans="1:7" ht="15" customHeight="1" x14ac:dyDescent="0.25">
      <c r="A1245" s="3">
        <v>28</v>
      </c>
      <c r="B1245" s="106" t="s">
        <v>7</v>
      </c>
      <c r="C1245" s="106" t="s">
        <v>743</v>
      </c>
      <c r="D1245" s="3">
        <v>0</v>
      </c>
      <c r="E1245" s="106" t="s">
        <v>14</v>
      </c>
      <c r="F1245" s="106" t="s">
        <v>15</v>
      </c>
      <c r="G1245" s="106" t="s">
        <v>1787</v>
      </c>
    </row>
    <row r="1246" spans="1:7" ht="15" customHeight="1" x14ac:dyDescent="0.25">
      <c r="A1246" s="3">
        <v>18</v>
      </c>
      <c r="B1246" s="106" t="s">
        <v>12</v>
      </c>
      <c r="C1246" s="106" t="s">
        <v>552</v>
      </c>
      <c r="D1246" s="3">
        <v>0</v>
      </c>
      <c r="E1246" s="106" t="s">
        <v>14</v>
      </c>
      <c r="F1246" s="106" t="s">
        <v>15</v>
      </c>
      <c r="G1246" s="106" t="s">
        <v>1788</v>
      </c>
    </row>
    <row r="1247" spans="1:7" ht="15" customHeight="1" x14ac:dyDescent="0.25">
      <c r="A1247" s="3">
        <v>28</v>
      </c>
      <c r="B1247" s="106" t="s">
        <v>12</v>
      </c>
      <c r="C1247" s="106" t="s">
        <v>502</v>
      </c>
      <c r="D1247" s="3">
        <v>5</v>
      </c>
      <c r="E1247" s="106" t="s">
        <v>14</v>
      </c>
      <c r="F1247" s="106" t="s">
        <v>10</v>
      </c>
      <c r="G1247" s="106" t="s">
        <v>1789</v>
      </c>
    </row>
    <row r="1248" spans="1:7" ht="15" customHeight="1" x14ac:dyDescent="0.25">
      <c r="A1248" s="3">
        <v>45</v>
      </c>
      <c r="B1248" s="106" t="s">
        <v>7</v>
      </c>
      <c r="C1248" s="106" t="s">
        <v>833</v>
      </c>
      <c r="D1248" s="3">
        <v>3</v>
      </c>
      <c r="E1248" s="106" t="s">
        <v>14</v>
      </c>
      <c r="F1248" s="106" t="s">
        <v>10</v>
      </c>
      <c r="G1248" s="106" t="s">
        <v>1790</v>
      </c>
    </row>
    <row r="1249" spans="1:7" ht="15" customHeight="1" x14ac:dyDescent="0.25">
      <c r="A1249" s="3">
        <v>33</v>
      </c>
      <c r="B1249" s="106" t="s">
        <v>12</v>
      </c>
      <c r="C1249" s="106" t="s">
        <v>1791</v>
      </c>
      <c r="D1249" s="3">
        <v>4</v>
      </c>
      <c r="E1249" s="106" t="s">
        <v>14</v>
      </c>
      <c r="F1249" s="106" t="s">
        <v>10</v>
      </c>
      <c r="G1249" s="106" t="s">
        <v>1792</v>
      </c>
    </row>
    <row r="1250" spans="1:7" x14ac:dyDescent="0.25">
      <c r="A1250" s="3">
        <v>18</v>
      </c>
      <c r="B1250" s="106" t="s">
        <v>7</v>
      </c>
      <c r="C1250" s="106" t="s">
        <v>41</v>
      </c>
      <c r="D1250" s="3">
        <v>0</v>
      </c>
      <c r="E1250" s="106" t="s">
        <v>14</v>
      </c>
      <c r="F1250" s="106" t="s">
        <v>15</v>
      </c>
      <c r="G1250" s="106" t="s">
        <v>1793</v>
      </c>
    </row>
    <row r="1251" spans="1:7" x14ac:dyDescent="0.25">
      <c r="A1251" s="3">
        <v>32</v>
      </c>
      <c r="B1251" s="106" t="s">
        <v>12</v>
      </c>
      <c r="C1251" s="106" t="s">
        <v>117</v>
      </c>
      <c r="D1251" s="3">
        <v>1</v>
      </c>
      <c r="E1251" s="106" t="s">
        <v>9</v>
      </c>
      <c r="F1251" s="106" t="s">
        <v>31</v>
      </c>
      <c r="G1251" s="106" t="s">
        <v>1794</v>
      </c>
    </row>
    <row r="1252" spans="1:7" x14ac:dyDescent="0.25">
      <c r="A1252" s="3">
        <v>24</v>
      </c>
      <c r="B1252" s="106" t="s">
        <v>12</v>
      </c>
      <c r="C1252" s="106" t="s">
        <v>30</v>
      </c>
      <c r="D1252" s="3">
        <v>0</v>
      </c>
      <c r="E1252" s="106" t="s">
        <v>9</v>
      </c>
      <c r="F1252" s="106" t="s">
        <v>31</v>
      </c>
      <c r="G1252" s="106" t="s">
        <v>1795</v>
      </c>
    </row>
    <row r="1253" spans="1:7" x14ac:dyDescent="0.25">
      <c r="A1253" s="3">
        <v>19</v>
      </c>
      <c r="B1253" s="106" t="s">
        <v>12</v>
      </c>
      <c r="C1253" s="106" t="s">
        <v>483</v>
      </c>
      <c r="D1253" s="3">
        <v>0</v>
      </c>
      <c r="E1253" s="106" t="s">
        <v>14</v>
      </c>
      <c r="F1253" s="106" t="s">
        <v>10</v>
      </c>
      <c r="G1253" s="106" t="s">
        <v>1796</v>
      </c>
    </row>
    <row r="1254" spans="1:7" x14ac:dyDescent="0.25">
      <c r="A1254" s="3">
        <v>20</v>
      </c>
      <c r="B1254" s="106" t="s">
        <v>12</v>
      </c>
      <c r="C1254" s="106" t="s">
        <v>1797</v>
      </c>
      <c r="D1254" s="3">
        <v>0</v>
      </c>
      <c r="E1254" s="106" t="s">
        <v>9</v>
      </c>
      <c r="F1254" s="106" t="s">
        <v>10</v>
      </c>
      <c r="G1254" s="106" t="s">
        <v>1798</v>
      </c>
    </row>
    <row r="1255" spans="1:7" ht="15" customHeight="1" x14ac:dyDescent="0.25">
      <c r="A1255" s="3">
        <v>40</v>
      </c>
      <c r="B1255" s="106" t="s">
        <v>7</v>
      </c>
      <c r="C1255" s="106" t="s">
        <v>1020</v>
      </c>
      <c r="D1255" s="3">
        <v>4</v>
      </c>
      <c r="E1255" s="106" t="s">
        <v>14</v>
      </c>
      <c r="F1255" s="106" t="s">
        <v>10</v>
      </c>
      <c r="G1255" s="106" t="s">
        <v>1799</v>
      </c>
    </row>
    <row r="1256" spans="1:7" ht="15" customHeight="1" x14ac:dyDescent="0.25">
      <c r="A1256" s="3">
        <v>34</v>
      </c>
      <c r="B1256" s="106" t="s">
        <v>7</v>
      </c>
      <c r="C1256" s="106" t="s">
        <v>65</v>
      </c>
      <c r="D1256" s="3">
        <v>0</v>
      </c>
      <c r="E1256" s="106" t="s">
        <v>14</v>
      </c>
      <c r="F1256" s="106" t="s">
        <v>15</v>
      </c>
      <c r="G1256" s="106" t="s">
        <v>1800</v>
      </c>
    </row>
    <row r="1257" spans="1:7" ht="15" customHeight="1" x14ac:dyDescent="0.25">
      <c r="A1257" s="3">
        <v>42</v>
      </c>
      <c r="B1257" s="106" t="s">
        <v>7</v>
      </c>
      <c r="C1257" s="106" t="s">
        <v>1801</v>
      </c>
      <c r="D1257" s="3">
        <v>0</v>
      </c>
      <c r="E1257" s="106" t="s">
        <v>14</v>
      </c>
      <c r="F1257" s="106" t="s">
        <v>10</v>
      </c>
      <c r="G1257" s="106" t="s">
        <v>1802</v>
      </c>
    </row>
    <row r="1258" spans="1:7" ht="15" customHeight="1" x14ac:dyDescent="0.25">
      <c r="A1258" s="3">
        <v>51</v>
      </c>
      <c r="B1258" s="106" t="s">
        <v>7</v>
      </c>
      <c r="C1258" s="106" t="s">
        <v>586</v>
      </c>
      <c r="D1258" s="3">
        <v>3</v>
      </c>
      <c r="E1258" s="106" t="s">
        <v>14</v>
      </c>
      <c r="F1258" s="106" t="s">
        <v>20</v>
      </c>
      <c r="G1258" s="106" t="s">
        <v>1803</v>
      </c>
    </row>
    <row r="1259" spans="1:7" ht="15" customHeight="1" x14ac:dyDescent="0.25">
      <c r="A1259" s="3">
        <v>54</v>
      </c>
      <c r="B1259" s="106" t="s">
        <v>7</v>
      </c>
      <c r="C1259" s="106" t="s">
        <v>512</v>
      </c>
      <c r="D1259" s="3">
        <v>1</v>
      </c>
      <c r="E1259" s="106" t="s">
        <v>14</v>
      </c>
      <c r="F1259" s="106" t="s">
        <v>20</v>
      </c>
      <c r="G1259" s="106" t="s">
        <v>1804</v>
      </c>
    </row>
    <row r="1260" spans="1:7" ht="15" customHeight="1" x14ac:dyDescent="0.25">
      <c r="A1260" s="3">
        <v>55</v>
      </c>
      <c r="B1260" s="106" t="s">
        <v>12</v>
      </c>
      <c r="C1260" s="106" t="s">
        <v>1805</v>
      </c>
      <c r="D1260" s="3">
        <v>3</v>
      </c>
      <c r="E1260" s="106" t="s">
        <v>14</v>
      </c>
      <c r="F1260" s="106" t="s">
        <v>20</v>
      </c>
      <c r="G1260" s="106" t="s">
        <v>1806</v>
      </c>
    </row>
    <row r="1261" spans="1:7" ht="15" customHeight="1" x14ac:dyDescent="0.25">
      <c r="A1261" s="3">
        <v>52</v>
      </c>
      <c r="B1261" s="106" t="s">
        <v>7</v>
      </c>
      <c r="C1261" s="106" t="s">
        <v>612</v>
      </c>
      <c r="D1261" s="3">
        <v>0</v>
      </c>
      <c r="E1261" s="106" t="s">
        <v>14</v>
      </c>
      <c r="F1261" s="106" t="s">
        <v>31</v>
      </c>
      <c r="G1261" s="106" t="s">
        <v>1807</v>
      </c>
    </row>
    <row r="1262" spans="1:7" ht="15" customHeight="1" x14ac:dyDescent="0.25">
      <c r="A1262" s="3">
        <v>32</v>
      </c>
      <c r="B1262" s="106" t="s">
        <v>7</v>
      </c>
      <c r="C1262" s="106" t="s">
        <v>1484</v>
      </c>
      <c r="D1262" s="3">
        <v>0</v>
      </c>
      <c r="E1262" s="106" t="s">
        <v>14</v>
      </c>
      <c r="F1262" s="106" t="s">
        <v>31</v>
      </c>
      <c r="G1262" s="106" t="s">
        <v>1808</v>
      </c>
    </row>
    <row r="1263" spans="1:7" ht="15" customHeight="1" x14ac:dyDescent="0.25">
      <c r="A1263" s="3">
        <v>28</v>
      </c>
      <c r="B1263" s="106" t="s">
        <v>12</v>
      </c>
      <c r="C1263" s="106" t="s">
        <v>244</v>
      </c>
      <c r="D1263" s="3">
        <v>1</v>
      </c>
      <c r="E1263" s="106" t="s">
        <v>14</v>
      </c>
      <c r="F1263" s="106" t="s">
        <v>10</v>
      </c>
      <c r="G1263" s="106" t="s">
        <v>1809</v>
      </c>
    </row>
    <row r="1264" spans="1:7" ht="15" customHeight="1" x14ac:dyDescent="0.25">
      <c r="A1264" s="3">
        <v>41</v>
      </c>
      <c r="B1264" s="106" t="s">
        <v>7</v>
      </c>
      <c r="C1264" s="106" t="s">
        <v>273</v>
      </c>
      <c r="D1264" s="3">
        <v>1</v>
      </c>
      <c r="E1264" s="106" t="s">
        <v>14</v>
      </c>
      <c r="F1264" s="106" t="s">
        <v>15</v>
      </c>
      <c r="G1264" s="106" t="s">
        <v>1810</v>
      </c>
    </row>
    <row r="1265" spans="1:7" ht="15" customHeight="1" x14ac:dyDescent="0.25">
      <c r="A1265" s="3">
        <v>43</v>
      </c>
      <c r="B1265" s="106" t="s">
        <v>7</v>
      </c>
      <c r="C1265" s="106" t="s">
        <v>1320</v>
      </c>
      <c r="D1265" s="3">
        <v>1</v>
      </c>
      <c r="E1265" s="106" t="s">
        <v>14</v>
      </c>
      <c r="F1265" s="106" t="s">
        <v>10</v>
      </c>
      <c r="G1265" s="106" t="s">
        <v>1811</v>
      </c>
    </row>
    <row r="1266" spans="1:7" x14ac:dyDescent="0.25">
      <c r="A1266" s="3">
        <v>49</v>
      </c>
      <c r="B1266" s="106" t="s">
        <v>7</v>
      </c>
      <c r="C1266" s="106" t="s">
        <v>339</v>
      </c>
      <c r="D1266" s="3">
        <v>2</v>
      </c>
      <c r="E1266" s="106" t="s">
        <v>14</v>
      </c>
      <c r="F1266" s="106" t="s">
        <v>31</v>
      </c>
      <c r="G1266" s="106" t="s">
        <v>1812</v>
      </c>
    </row>
    <row r="1267" spans="1:7" x14ac:dyDescent="0.25">
      <c r="A1267" s="3">
        <v>64</v>
      </c>
      <c r="B1267" s="106" t="s">
        <v>12</v>
      </c>
      <c r="C1267" s="106" t="s">
        <v>1813</v>
      </c>
      <c r="D1267" s="3">
        <v>0</v>
      </c>
      <c r="E1267" s="106" t="s">
        <v>9</v>
      </c>
      <c r="F1267" s="106" t="s">
        <v>15</v>
      </c>
      <c r="G1267" s="106" t="s">
        <v>1814</v>
      </c>
    </row>
    <row r="1268" spans="1:7" ht="15" customHeight="1" x14ac:dyDescent="0.25">
      <c r="A1268" s="3">
        <v>55</v>
      </c>
      <c r="B1268" s="106" t="s">
        <v>7</v>
      </c>
      <c r="C1268" s="106" t="s">
        <v>628</v>
      </c>
      <c r="D1268" s="3">
        <v>0</v>
      </c>
      <c r="E1268" s="106" t="s">
        <v>14</v>
      </c>
      <c r="F1268" s="106" t="s">
        <v>10</v>
      </c>
      <c r="G1268" s="106" t="s">
        <v>1815</v>
      </c>
    </row>
    <row r="1269" spans="1:7" x14ac:dyDescent="0.25">
      <c r="A1269" s="3">
        <v>24</v>
      </c>
      <c r="B1269" s="106" t="s">
        <v>12</v>
      </c>
      <c r="C1269" s="106" t="s">
        <v>820</v>
      </c>
      <c r="D1269" s="3">
        <v>0</v>
      </c>
      <c r="E1269" s="106" t="s">
        <v>9</v>
      </c>
      <c r="F1269" s="106" t="s">
        <v>31</v>
      </c>
      <c r="G1269" s="106" t="s">
        <v>1816</v>
      </c>
    </row>
    <row r="1270" spans="1:7" ht="15" customHeight="1" x14ac:dyDescent="0.25">
      <c r="A1270" s="3">
        <v>20</v>
      </c>
      <c r="B1270" s="106" t="s">
        <v>7</v>
      </c>
      <c r="C1270" s="106" t="s">
        <v>1747</v>
      </c>
      <c r="D1270" s="3">
        <v>0</v>
      </c>
      <c r="E1270" s="106" t="s">
        <v>14</v>
      </c>
      <c r="F1270" s="106" t="s">
        <v>10</v>
      </c>
      <c r="G1270" s="106" t="s">
        <v>1817</v>
      </c>
    </row>
    <row r="1271" spans="1:7" ht="15" customHeight="1" x14ac:dyDescent="0.25">
      <c r="A1271" s="3">
        <v>45</v>
      </c>
      <c r="B1271" s="106" t="s">
        <v>12</v>
      </c>
      <c r="C1271" s="106" t="s">
        <v>216</v>
      </c>
      <c r="D1271" s="3">
        <v>3</v>
      </c>
      <c r="E1271" s="106" t="s">
        <v>14</v>
      </c>
      <c r="F1271" s="106" t="s">
        <v>10</v>
      </c>
      <c r="G1271" s="106" t="s">
        <v>1818</v>
      </c>
    </row>
    <row r="1272" spans="1:7" ht="15" customHeight="1" x14ac:dyDescent="0.25">
      <c r="A1272" s="3">
        <v>26</v>
      </c>
      <c r="B1272" s="106" t="s">
        <v>12</v>
      </c>
      <c r="C1272" s="106" t="s">
        <v>252</v>
      </c>
      <c r="D1272" s="3">
        <v>1</v>
      </c>
      <c r="E1272" s="106" t="s">
        <v>14</v>
      </c>
      <c r="F1272" s="106" t="s">
        <v>20</v>
      </c>
      <c r="G1272" s="106" t="s">
        <v>1819</v>
      </c>
    </row>
    <row r="1273" spans="1:7" ht="15" customHeight="1" x14ac:dyDescent="0.25">
      <c r="A1273" s="3">
        <v>25</v>
      </c>
      <c r="B1273" s="106" t="s">
        <v>7</v>
      </c>
      <c r="C1273" s="106" t="s">
        <v>1769</v>
      </c>
      <c r="D1273" s="3">
        <v>0</v>
      </c>
      <c r="E1273" s="106" t="s">
        <v>14</v>
      </c>
      <c r="F1273" s="106" t="s">
        <v>20</v>
      </c>
      <c r="G1273" s="106" t="s">
        <v>1820</v>
      </c>
    </row>
    <row r="1274" spans="1:7" ht="15" customHeight="1" x14ac:dyDescent="0.25">
      <c r="A1274" s="3">
        <v>43</v>
      </c>
      <c r="B1274" s="106" t="s">
        <v>12</v>
      </c>
      <c r="C1274" s="106" t="s">
        <v>1821</v>
      </c>
      <c r="D1274" s="3">
        <v>5</v>
      </c>
      <c r="E1274" s="106" t="s">
        <v>14</v>
      </c>
      <c r="F1274" s="106" t="s">
        <v>15</v>
      </c>
      <c r="G1274" s="106" t="s">
        <v>1822</v>
      </c>
    </row>
    <row r="1275" spans="1:7" x14ac:dyDescent="0.25">
      <c r="A1275" s="3">
        <v>35</v>
      </c>
      <c r="B1275" s="106" t="s">
        <v>12</v>
      </c>
      <c r="C1275" s="106" t="s">
        <v>1823</v>
      </c>
      <c r="D1275" s="3">
        <v>1</v>
      </c>
      <c r="E1275" s="106" t="s">
        <v>14</v>
      </c>
      <c r="F1275" s="106" t="s">
        <v>15</v>
      </c>
      <c r="G1275" s="106" t="s">
        <v>1824</v>
      </c>
    </row>
    <row r="1276" spans="1:7" x14ac:dyDescent="0.25">
      <c r="A1276" s="3">
        <v>26</v>
      </c>
      <c r="B1276" s="106" t="s">
        <v>12</v>
      </c>
      <c r="C1276" s="106" t="s">
        <v>1825</v>
      </c>
      <c r="D1276" s="3">
        <v>0</v>
      </c>
      <c r="E1276" s="106" t="s">
        <v>9</v>
      </c>
      <c r="F1276" s="106" t="s">
        <v>15</v>
      </c>
      <c r="G1276" s="106" t="s">
        <v>1826</v>
      </c>
    </row>
    <row r="1277" spans="1:7" ht="15" customHeight="1" x14ac:dyDescent="0.25">
      <c r="A1277" s="3">
        <v>57</v>
      </c>
      <c r="B1277" s="106" t="s">
        <v>12</v>
      </c>
      <c r="C1277" s="106" t="s">
        <v>1159</v>
      </c>
      <c r="D1277" s="3">
        <v>0</v>
      </c>
      <c r="E1277" s="106" t="s">
        <v>14</v>
      </c>
      <c r="F1277" s="106" t="s">
        <v>10</v>
      </c>
      <c r="G1277" s="106" t="s">
        <v>1827</v>
      </c>
    </row>
    <row r="1278" spans="1:7" ht="15" customHeight="1" x14ac:dyDescent="0.25">
      <c r="A1278" s="3">
        <v>22</v>
      </c>
      <c r="B1278" s="106" t="s">
        <v>7</v>
      </c>
      <c r="C1278" s="106" t="s">
        <v>641</v>
      </c>
      <c r="D1278" s="3">
        <v>0</v>
      </c>
      <c r="E1278" s="106" t="s">
        <v>14</v>
      </c>
      <c r="F1278" s="106" t="s">
        <v>31</v>
      </c>
      <c r="G1278" s="106" t="s">
        <v>1828</v>
      </c>
    </row>
    <row r="1279" spans="1:7" x14ac:dyDescent="0.25">
      <c r="A1279" s="3">
        <v>32</v>
      </c>
      <c r="B1279" s="106" t="s">
        <v>7</v>
      </c>
      <c r="C1279" s="106" t="s">
        <v>287</v>
      </c>
      <c r="D1279" s="3">
        <v>0</v>
      </c>
      <c r="E1279" s="106" t="s">
        <v>14</v>
      </c>
      <c r="F1279" s="106" t="s">
        <v>20</v>
      </c>
      <c r="G1279" s="106" t="s">
        <v>1829</v>
      </c>
    </row>
    <row r="1280" spans="1:7" x14ac:dyDescent="0.25">
      <c r="A1280" s="3">
        <v>39</v>
      </c>
      <c r="B1280" s="106" t="s">
        <v>12</v>
      </c>
      <c r="C1280" s="106" t="s">
        <v>1623</v>
      </c>
      <c r="D1280" s="3">
        <v>1</v>
      </c>
      <c r="E1280" s="106" t="s">
        <v>9</v>
      </c>
      <c r="F1280" s="106" t="s">
        <v>31</v>
      </c>
      <c r="G1280" s="106" t="s">
        <v>1830</v>
      </c>
    </row>
    <row r="1281" spans="1:7" ht="15" customHeight="1" x14ac:dyDescent="0.25">
      <c r="A1281" s="3">
        <v>25</v>
      </c>
      <c r="B1281" s="106" t="s">
        <v>7</v>
      </c>
      <c r="C1281" s="106" t="s">
        <v>1442</v>
      </c>
      <c r="D1281" s="3">
        <v>2</v>
      </c>
      <c r="E1281" s="106" t="s">
        <v>14</v>
      </c>
      <c r="F1281" s="106" t="s">
        <v>20</v>
      </c>
      <c r="G1281" s="106" t="s">
        <v>1831</v>
      </c>
    </row>
    <row r="1282" spans="1:7" x14ac:dyDescent="0.25">
      <c r="A1282" s="3">
        <v>48</v>
      </c>
      <c r="B1282" s="106" t="s">
        <v>7</v>
      </c>
      <c r="C1282" s="106" t="s">
        <v>552</v>
      </c>
      <c r="D1282" s="3">
        <v>0</v>
      </c>
      <c r="E1282" s="106" t="s">
        <v>14</v>
      </c>
      <c r="F1282" s="106" t="s">
        <v>15</v>
      </c>
      <c r="G1282" s="106" t="s">
        <v>1832</v>
      </c>
    </row>
    <row r="1283" spans="1:7" x14ac:dyDescent="0.25">
      <c r="A1283" s="3">
        <v>47</v>
      </c>
      <c r="B1283" s="106" t="s">
        <v>7</v>
      </c>
      <c r="C1283" s="106" t="s">
        <v>512</v>
      </c>
      <c r="D1283" s="3">
        <v>2</v>
      </c>
      <c r="E1283" s="106" t="s">
        <v>9</v>
      </c>
      <c r="F1283" s="106" t="s">
        <v>20</v>
      </c>
      <c r="G1283" s="106" t="s">
        <v>1833</v>
      </c>
    </row>
    <row r="1284" spans="1:7" x14ac:dyDescent="0.25">
      <c r="A1284" s="3">
        <v>18</v>
      </c>
      <c r="B1284" s="106" t="s">
        <v>7</v>
      </c>
      <c r="C1284" s="106" t="s">
        <v>1578</v>
      </c>
      <c r="D1284" s="3">
        <v>0</v>
      </c>
      <c r="E1284" s="106" t="s">
        <v>9</v>
      </c>
      <c r="F1284" s="106" t="s">
        <v>31</v>
      </c>
      <c r="G1284" s="106" t="s">
        <v>1834</v>
      </c>
    </row>
    <row r="1285" spans="1:7" x14ac:dyDescent="0.25">
      <c r="A1285" s="3">
        <v>18</v>
      </c>
      <c r="B1285" s="106" t="s">
        <v>12</v>
      </c>
      <c r="C1285" s="106" t="s">
        <v>703</v>
      </c>
      <c r="D1285" s="3">
        <v>1</v>
      </c>
      <c r="E1285" s="106" t="s">
        <v>14</v>
      </c>
      <c r="F1285" s="106" t="s">
        <v>15</v>
      </c>
      <c r="G1285" s="106" t="s">
        <v>1835</v>
      </c>
    </row>
    <row r="1286" spans="1:7" x14ac:dyDescent="0.25">
      <c r="A1286" s="3">
        <v>61</v>
      </c>
      <c r="B1286" s="106" t="s">
        <v>12</v>
      </c>
      <c r="C1286" s="106" t="s">
        <v>73</v>
      </c>
      <c r="D1286" s="3">
        <v>1</v>
      </c>
      <c r="E1286" s="106" t="s">
        <v>9</v>
      </c>
      <c r="F1286" s="106" t="s">
        <v>10</v>
      </c>
      <c r="G1286" s="106" t="s">
        <v>1836</v>
      </c>
    </row>
    <row r="1287" spans="1:7" ht="15" customHeight="1" x14ac:dyDescent="0.25">
      <c r="A1287" s="3">
        <v>47</v>
      </c>
      <c r="B1287" s="106" t="s">
        <v>7</v>
      </c>
      <c r="C1287" s="106" t="s">
        <v>477</v>
      </c>
      <c r="D1287" s="3">
        <v>0</v>
      </c>
      <c r="E1287" s="106" t="s">
        <v>14</v>
      </c>
      <c r="F1287" s="106" t="s">
        <v>31</v>
      </c>
      <c r="G1287" s="106" t="s">
        <v>1837</v>
      </c>
    </row>
    <row r="1288" spans="1:7" ht="15" customHeight="1" x14ac:dyDescent="0.25">
      <c r="A1288" s="3">
        <v>28</v>
      </c>
      <c r="B1288" s="106" t="s">
        <v>7</v>
      </c>
      <c r="C1288" s="106" t="s">
        <v>458</v>
      </c>
      <c r="D1288" s="3">
        <v>0</v>
      </c>
      <c r="E1288" s="106" t="s">
        <v>14</v>
      </c>
      <c r="F1288" s="106" t="s">
        <v>31</v>
      </c>
      <c r="G1288" s="106" t="s">
        <v>1838</v>
      </c>
    </row>
    <row r="1289" spans="1:7" x14ac:dyDescent="0.25">
      <c r="A1289" s="3">
        <v>36</v>
      </c>
      <c r="B1289" s="106" t="s">
        <v>7</v>
      </c>
      <c r="C1289" s="106" t="s">
        <v>1448</v>
      </c>
      <c r="D1289" s="3">
        <v>1</v>
      </c>
      <c r="E1289" s="106" t="s">
        <v>14</v>
      </c>
      <c r="F1289" s="106" t="s">
        <v>10</v>
      </c>
      <c r="G1289" s="106" t="s">
        <v>1839</v>
      </c>
    </row>
    <row r="1290" spans="1:7" x14ac:dyDescent="0.25">
      <c r="A1290" s="3">
        <v>20</v>
      </c>
      <c r="B1290" s="106" t="s">
        <v>12</v>
      </c>
      <c r="C1290" s="106" t="s">
        <v>1840</v>
      </c>
      <c r="D1290" s="3">
        <v>2</v>
      </c>
      <c r="E1290" s="106" t="s">
        <v>9</v>
      </c>
      <c r="F1290" s="106" t="s">
        <v>10</v>
      </c>
      <c r="G1290" s="106" t="s">
        <v>1841</v>
      </c>
    </row>
    <row r="1291" spans="1:7" ht="15" customHeight="1" x14ac:dyDescent="0.25">
      <c r="A1291" s="3">
        <v>44</v>
      </c>
      <c r="B1291" s="106" t="s">
        <v>12</v>
      </c>
      <c r="C1291" s="106" t="s">
        <v>1211</v>
      </c>
      <c r="D1291" s="3">
        <v>1</v>
      </c>
      <c r="E1291" s="106" t="s">
        <v>14</v>
      </c>
      <c r="F1291" s="106" t="s">
        <v>15</v>
      </c>
      <c r="G1291" s="106" t="s">
        <v>1842</v>
      </c>
    </row>
    <row r="1292" spans="1:7" ht="15" customHeight="1" x14ac:dyDescent="0.25">
      <c r="A1292" s="3">
        <v>38</v>
      </c>
      <c r="B1292" s="106" t="s">
        <v>7</v>
      </c>
      <c r="C1292" s="106" t="s">
        <v>204</v>
      </c>
      <c r="D1292" s="3">
        <v>2</v>
      </c>
      <c r="E1292" s="106" t="s">
        <v>14</v>
      </c>
      <c r="F1292" s="106" t="s">
        <v>31</v>
      </c>
      <c r="G1292" s="106" t="s">
        <v>1843</v>
      </c>
    </row>
    <row r="1293" spans="1:7" x14ac:dyDescent="0.25">
      <c r="A1293" s="3">
        <v>19</v>
      </c>
      <c r="B1293" s="106" t="s">
        <v>12</v>
      </c>
      <c r="C1293" s="106" t="s">
        <v>1844</v>
      </c>
      <c r="D1293" s="3">
        <v>0</v>
      </c>
      <c r="E1293" s="106" t="s">
        <v>9</v>
      </c>
      <c r="F1293" s="106" t="s">
        <v>10</v>
      </c>
      <c r="G1293" s="106" t="s">
        <v>1845</v>
      </c>
    </row>
    <row r="1294" spans="1:7" ht="15" customHeight="1" x14ac:dyDescent="0.25">
      <c r="A1294" s="3">
        <v>21</v>
      </c>
      <c r="B1294" s="106" t="s">
        <v>12</v>
      </c>
      <c r="C1294" s="106" t="s">
        <v>408</v>
      </c>
      <c r="D1294" s="3">
        <v>0</v>
      </c>
      <c r="E1294" s="106" t="s">
        <v>14</v>
      </c>
      <c r="F1294" s="106" t="s">
        <v>15</v>
      </c>
      <c r="G1294" s="106" t="s">
        <v>1846</v>
      </c>
    </row>
    <row r="1295" spans="1:7" ht="15" customHeight="1" x14ac:dyDescent="0.25">
      <c r="A1295" s="3">
        <v>46</v>
      </c>
      <c r="B1295" s="106" t="s">
        <v>12</v>
      </c>
      <c r="C1295" s="106" t="s">
        <v>1456</v>
      </c>
      <c r="D1295" s="3">
        <v>3</v>
      </c>
      <c r="E1295" s="106" t="s">
        <v>14</v>
      </c>
      <c r="F1295" s="106" t="s">
        <v>20</v>
      </c>
      <c r="G1295" s="106" t="s">
        <v>1847</v>
      </c>
    </row>
    <row r="1296" spans="1:7" ht="15" customHeight="1" x14ac:dyDescent="0.25">
      <c r="A1296" s="3">
        <v>58</v>
      </c>
      <c r="B1296" s="106" t="s">
        <v>12</v>
      </c>
      <c r="C1296" s="106" t="s">
        <v>276</v>
      </c>
      <c r="D1296" s="3">
        <v>0</v>
      </c>
      <c r="E1296" s="106" t="s">
        <v>14</v>
      </c>
      <c r="F1296" s="106" t="s">
        <v>31</v>
      </c>
      <c r="G1296" s="106" t="s">
        <v>1848</v>
      </c>
    </row>
    <row r="1297" spans="1:7" ht="15" customHeight="1" x14ac:dyDescent="0.25">
      <c r="A1297" s="3">
        <v>20</v>
      </c>
      <c r="B1297" s="106" t="s">
        <v>12</v>
      </c>
      <c r="C1297" s="106" t="s">
        <v>1849</v>
      </c>
      <c r="D1297" s="3">
        <v>1</v>
      </c>
      <c r="E1297" s="106" t="s">
        <v>14</v>
      </c>
      <c r="F1297" s="106" t="s">
        <v>10</v>
      </c>
      <c r="G1297" s="106" t="s">
        <v>1850</v>
      </c>
    </row>
    <row r="1298" spans="1:7" ht="15" customHeight="1" x14ac:dyDescent="0.25">
      <c r="A1298" s="3">
        <v>18</v>
      </c>
      <c r="B1298" s="106" t="s">
        <v>12</v>
      </c>
      <c r="C1298" s="106" t="s">
        <v>1088</v>
      </c>
      <c r="D1298" s="3">
        <v>0</v>
      </c>
      <c r="E1298" s="106" t="s">
        <v>14</v>
      </c>
      <c r="F1298" s="106" t="s">
        <v>31</v>
      </c>
      <c r="G1298" s="106" t="s">
        <v>1851</v>
      </c>
    </row>
    <row r="1299" spans="1:7" ht="15" customHeight="1" x14ac:dyDescent="0.25">
      <c r="A1299" s="3">
        <v>28</v>
      </c>
      <c r="B1299" s="106" t="s">
        <v>7</v>
      </c>
      <c r="C1299" s="106" t="s">
        <v>1244</v>
      </c>
      <c r="D1299" s="3">
        <v>2</v>
      </c>
      <c r="E1299" s="106" t="s">
        <v>14</v>
      </c>
      <c r="F1299" s="106" t="s">
        <v>15</v>
      </c>
      <c r="G1299" s="106" t="s">
        <v>1852</v>
      </c>
    </row>
    <row r="1300" spans="1:7" ht="15" customHeight="1" x14ac:dyDescent="0.25">
      <c r="A1300" s="3">
        <v>33</v>
      </c>
      <c r="B1300" s="106" t="s">
        <v>12</v>
      </c>
      <c r="C1300" s="106" t="s">
        <v>495</v>
      </c>
      <c r="D1300" s="3">
        <v>2</v>
      </c>
      <c r="E1300" s="106" t="s">
        <v>14</v>
      </c>
      <c r="F1300" s="106" t="s">
        <v>20</v>
      </c>
      <c r="G1300" s="106" t="s">
        <v>1853</v>
      </c>
    </row>
    <row r="1301" spans="1:7" x14ac:dyDescent="0.25">
      <c r="A1301" s="3">
        <v>19</v>
      </c>
      <c r="B1301" s="106" t="s">
        <v>7</v>
      </c>
      <c r="C1301" s="106" t="s">
        <v>1456</v>
      </c>
      <c r="D1301" s="3">
        <v>1</v>
      </c>
      <c r="E1301" s="106" t="s">
        <v>14</v>
      </c>
      <c r="F1301" s="106" t="s">
        <v>20</v>
      </c>
      <c r="G1301" s="106" t="s">
        <v>1854</v>
      </c>
    </row>
    <row r="1302" spans="1:7" x14ac:dyDescent="0.25">
      <c r="A1302" s="3">
        <v>45</v>
      </c>
      <c r="B1302" s="106" t="s">
        <v>12</v>
      </c>
      <c r="C1302" s="106" t="s">
        <v>1855</v>
      </c>
      <c r="D1302" s="3">
        <v>0</v>
      </c>
      <c r="E1302" s="106" t="s">
        <v>9</v>
      </c>
      <c r="F1302" s="106" t="s">
        <v>15</v>
      </c>
      <c r="G1302" s="106" t="s">
        <v>1856</v>
      </c>
    </row>
    <row r="1303" spans="1:7" x14ac:dyDescent="0.25">
      <c r="A1303" s="3">
        <v>62</v>
      </c>
      <c r="B1303" s="106" t="s">
        <v>12</v>
      </c>
      <c r="C1303" s="106" t="s">
        <v>221</v>
      </c>
      <c r="D1303" s="3">
        <v>3</v>
      </c>
      <c r="E1303" s="106" t="s">
        <v>9</v>
      </c>
      <c r="F1303" s="106" t="s">
        <v>20</v>
      </c>
      <c r="G1303" s="106" t="s">
        <v>1857</v>
      </c>
    </row>
    <row r="1304" spans="1:7" ht="15" customHeight="1" x14ac:dyDescent="0.25">
      <c r="A1304" s="3">
        <v>25</v>
      </c>
      <c r="B1304" s="106" t="s">
        <v>7</v>
      </c>
      <c r="C1304" s="106" t="s">
        <v>89</v>
      </c>
      <c r="D1304" s="3">
        <v>1</v>
      </c>
      <c r="E1304" s="106" t="s">
        <v>14</v>
      </c>
      <c r="F1304" s="106" t="s">
        <v>10</v>
      </c>
      <c r="G1304" s="106" t="s">
        <v>1858</v>
      </c>
    </row>
    <row r="1305" spans="1:7" x14ac:dyDescent="0.25">
      <c r="A1305" s="3">
        <v>43</v>
      </c>
      <c r="B1305" s="106" t="s">
        <v>12</v>
      </c>
      <c r="C1305" s="106" t="s">
        <v>1859</v>
      </c>
      <c r="D1305" s="3">
        <v>0</v>
      </c>
      <c r="E1305" s="106" t="s">
        <v>9</v>
      </c>
      <c r="F1305" s="106" t="s">
        <v>10</v>
      </c>
      <c r="G1305" s="106" t="s">
        <v>1860</v>
      </c>
    </row>
    <row r="1306" spans="1:7" x14ac:dyDescent="0.25">
      <c r="A1306" s="3">
        <v>42</v>
      </c>
      <c r="B1306" s="106" t="s">
        <v>12</v>
      </c>
      <c r="C1306" s="106" t="s">
        <v>1384</v>
      </c>
      <c r="D1306" s="3">
        <v>2</v>
      </c>
      <c r="E1306" s="106" t="s">
        <v>9</v>
      </c>
      <c r="F1306" s="106" t="s">
        <v>31</v>
      </c>
      <c r="G1306" s="106" t="s">
        <v>1861</v>
      </c>
    </row>
    <row r="1307" spans="1:7" x14ac:dyDescent="0.25">
      <c r="A1307" s="3">
        <v>24</v>
      </c>
      <c r="B1307" s="106" t="s">
        <v>7</v>
      </c>
      <c r="C1307" s="106" t="s">
        <v>65</v>
      </c>
      <c r="D1307" s="3">
        <v>0</v>
      </c>
      <c r="E1307" s="106" t="s">
        <v>14</v>
      </c>
      <c r="F1307" s="106" t="s">
        <v>15</v>
      </c>
      <c r="G1307" s="106" t="s">
        <v>1862</v>
      </c>
    </row>
    <row r="1308" spans="1:7" x14ac:dyDescent="0.25">
      <c r="A1308" s="3">
        <v>29</v>
      </c>
      <c r="B1308" s="106" t="s">
        <v>7</v>
      </c>
      <c r="C1308" s="106" t="s">
        <v>968</v>
      </c>
      <c r="D1308" s="3">
        <v>0</v>
      </c>
      <c r="E1308" s="106" t="s">
        <v>9</v>
      </c>
      <c r="F1308" s="106" t="s">
        <v>31</v>
      </c>
      <c r="G1308" s="106" t="s">
        <v>1863</v>
      </c>
    </row>
    <row r="1309" spans="1:7" x14ac:dyDescent="0.25">
      <c r="A1309" s="3">
        <v>32</v>
      </c>
      <c r="B1309" s="106" t="s">
        <v>12</v>
      </c>
      <c r="C1309" s="106" t="s">
        <v>508</v>
      </c>
      <c r="D1309" s="3">
        <v>4</v>
      </c>
      <c r="E1309" s="106" t="s">
        <v>9</v>
      </c>
      <c r="F1309" s="106" t="s">
        <v>20</v>
      </c>
      <c r="G1309" s="106" t="s">
        <v>1864</v>
      </c>
    </row>
    <row r="1310" spans="1:7" x14ac:dyDescent="0.25">
      <c r="A1310" s="3">
        <v>25</v>
      </c>
      <c r="B1310" s="106" t="s">
        <v>7</v>
      </c>
      <c r="C1310" s="106" t="s">
        <v>487</v>
      </c>
      <c r="D1310" s="3">
        <v>0</v>
      </c>
      <c r="E1310" s="106" t="s">
        <v>9</v>
      </c>
      <c r="F1310" s="106" t="s">
        <v>10</v>
      </c>
      <c r="G1310" s="106" t="s">
        <v>1865</v>
      </c>
    </row>
    <row r="1311" spans="1:7" ht="15" customHeight="1" x14ac:dyDescent="0.25">
      <c r="A1311" s="3">
        <v>41</v>
      </c>
      <c r="B1311" s="106" t="s">
        <v>12</v>
      </c>
      <c r="C1311" s="106" t="s">
        <v>361</v>
      </c>
      <c r="D1311" s="3">
        <v>2</v>
      </c>
      <c r="E1311" s="106" t="s">
        <v>14</v>
      </c>
      <c r="F1311" s="106" t="s">
        <v>10</v>
      </c>
      <c r="G1311" s="106" t="s">
        <v>1866</v>
      </c>
    </row>
    <row r="1312" spans="1:7" ht="15" customHeight="1" x14ac:dyDescent="0.25">
      <c r="A1312" s="3">
        <v>42</v>
      </c>
      <c r="B1312" s="106" t="s">
        <v>12</v>
      </c>
      <c r="C1312" s="106" t="s">
        <v>77</v>
      </c>
      <c r="D1312" s="3">
        <v>1</v>
      </c>
      <c r="E1312" s="106" t="s">
        <v>14</v>
      </c>
      <c r="F1312" s="106" t="s">
        <v>20</v>
      </c>
      <c r="G1312" s="106" t="s">
        <v>1867</v>
      </c>
    </row>
    <row r="1313" spans="1:7" ht="15" customHeight="1" x14ac:dyDescent="0.25">
      <c r="A1313" s="3">
        <v>33</v>
      </c>
      <c r="B1313" s="106" t="s">
        <v>7</v>
      </c>
      <c r="C1313" s="106" t="s">
        <v>760</v>
      </c>
      <c r="D1313" s="3">
        <v>0</v>
      </c>
      <c r="E1313" s="106" t="s">
        <v>14</v>
      </c>
      <c r="F1313" s="106" t="s">
        <v>20</v>
      </c>
      <c r="G1313" s="106" t="s">
        <v>1868</v>
      </c>
    </row>
    <row r="1314" spans="1:7" x14ac:dyDescent="0.25">
      <c r="A1314" s="3">
        <v>34</v>
      </c>
      <c r="B1314" s="106" t="s">
        <v>12</v>
      </c>
      <c r="C1314" s="106" t="s">
        <v>1435</v>
      </c>
      <c r="D1314" s="3">
        <v>1</v>
      </c>
      <c r="E1314" s="106" t="s">
        <v>14</v>
      </c>
      <c r="F1314" s="106" t="s">
        <v>10</v>
      </c>
      <c r="G1314" s="106" t="s">
        <v>1869</v>
      </c>
    </row>
    <row r="1315" spans="1:7" x14ac:dyDescent="0.25">
      <c r="A1315" s="3">
        <v>19</v>
      </c>
      <c r="B1315" s="106" t="s">
        <v>7</v>
      </c>
      <c r="C1315" s="106" t="s">
        <v>262</v>
      </c>
      <c r="D1315" s="3">
        <v>2</v>
      </c>
      <c r="E1315" s="106" t="s">
        <v>9</v>
      </c>
      <c r="F1315" s="106" t="s">
        <v>10</v>
      </c>
      <c r="G1315" s="106" t="s">
        <v>1870</v>
      </c>
    </row>
    <row r="1316" spans="1:7" x14ac:dyDescent="0.25">
      <c r="A1316" s="3">
        <v>30</v>
      </c>
      <c r="B1316" s="106" t="s">
        <v>7</v>
      </c>
      <c r="C1316" s="106" t="s">
        <v>988</v>
      </c>
      <c r="D1316" s="3">
        <v>3</v>
      </c>
      <c r="E1316" s="106" t="s">
        <v>9</v>
      </c>
      <c r="F1316" s="106" t="s">
        <v>20</v>
      </c>
      <c r="G1316" s="106" t="s">
        <v>1871</v>
      </c>
    </row>
    <row r="1317" spans="1:7" ht="15" customHeight="1" x14ac:dyDescent="0.25">
      <c r="A1317" s="3">
        <v>18</v>
      </c>
      <c r="B1317" s="106" t="s">
        <v>12</v>
      </c>
      <c r="C1317" s="106" t="s">
        <v>81</v>
      </c>
      <c r="D1317" s="3">
        <v>1</v>
      </c>
      <c r="E1317" s="106" t="s">
        <v>14</v>
      </c>
      <c r="F1317" s="106" t="s">
        <v>31</v>
      </c>
      <c r="G1317" s="106" t="s">
        <v>1872</v>
      </c>
    </row>
    <row r="1318" spans="1:7" ht="15" customHeight="1" x14ac:dyDescent="0.25">
      <c r="A1318" s="3">
        <v>19</v>
      </c>
      <c r="B1318" s="106" t="s">
        <v>7</v>
      </c>
      <c r="C1318" s="106" t="s">
        <v>687</v>
      </c>
      <c r="D1318" s="3">
        <v>0</v>
      </c>
      <c r="E1318" s="106" t="s">
        <v>14</v>
      </c>
      <c r="F1318" s="106" t="s">
        <v>10</v>
      </c>
      <c r="G1318" s="106" t="s">
        <v>1873</v>
      </c>
    </row>
    <row r="1319" spans="1:7" ht="15" customHeight="1" x14ac:dyDescent="0.25">
      <c r="A1319" s="3">
        <v>18</v>
      </c>
      <c r="B1319" s="106" t="s">
        <v>12</v>
      </c>
      <c r="C1319" s="106" t="s">
        <v>1874</v>
      </c>
      <c r="D1319" s="3">
        <v>0</v>
      </c>
      <c r="E1319" s="106" t="s">
        <v>14</v>
      </c>
      <c r="F1319" s="106" t="s">
        <v>15</v>
      </c>
      <c r="G1319" s="106" t="s">
        <v>1875</v>
      </c>
    </row>
    <row r="1320" spans="1:7" ht="15" customHeight="1" x14ac:dyDescent="0.25">
      <c r="A1320" s="3">
        <v>35</v>
      </c>
      <c r="B1320" s="106" t="s">
        <v>12</v>
      </c>
      <c r="C1320" s="106" t="s">
        <v>1876</v>
      </c>
      <c r="D1320" s="3">
        <v>4</v>
      </c>
      <c r="E1320" s="106" t="s">
        <v>14</v>
      </c>
      <c r="F1320" s="106" t="s">
        <v>31</v>
      </c>
      <c r="G1320" s="106" t="s">
        <v>1877</v>
      </c>
    </row>
    <row r="1321" spans="1:7" ht="15" customHeight="1" x14ac:dyDescent="0.25">
      <c r="A1321" s="3">
        <v>39</v>
      </c>
      <c r="B1321" s="106" t="s">
        <v>7</v>
      </c>
      <c r="C1321" s="106" t="s">
        <v>77</v>
      </c>
      <c r="D1321" s="3">
        <v>2</v>
      </c>
      <c r="E1321" s="106" t="s">
        <v>14</v>
      </c>
      <c r="F1321" s="106" t="s">
        <v>20</v>
      </c>
      <c r="G1321" s="106" t="s">
        <v>1878</v>
      </c>
    </row>
    <row r="1322" spans="1:7" x14ac:dyDescent="0.25">
      <c r="A1322" s="3">
        <v>31</v>
      </c>
      <c r="B1322" s="106" t="s">
        <v>12</v>
      </c>
      <c r="C1322" s="106" t="s">
        <v>820</v>
      </c>
      <c r="D1322" s="3">
        <v>3</v>
      </c>
      <c r="E1322" s="106" t="s">
        <v>14</v>
      </c>
      <c r="F1322" s="106" t="s">
        <v>20</v>
      </c>
      <c r="G1322" s="106" t="s">
        <v>1879</v>
      </c>
    </row>
    <row r="1323" spans="1:7" x14ac:dyDescent="0.25">
      <c r="A1323" s="3">
        <v>62</v>
      </c>
      <c r="B1323" s="106" t="s">
        <v>12</v>
      </c>
      <c r="C1323" s="106" t="s">
        <v>760</v>
      </c>
      <c r="D1323" s="3">
        <v>0</v>
      </c>
      <c r="E1323" s="106" t="s">
        <v>9</v>
      </c>
      <c r="F1323" s="106" t="s">
        <v>31</v>
      </c>
      <c r="G1323" s="106" t="s">
        <v>1880</v>
      </c>
    </row>
    <row r="1324" spans="1:7" x14ac:dyDescent="0.25">
      <c r="A1324" s="3">
        <v>62</v>
      </c>
      <c r="B1324" s="106" t="s">
        <v>12</v>
      </c>
      <c r="C1324" s="106" t="s">
        <v>290</v>
      </c>
      <c r="D1324" s="3">
        <v>0</v>
      </c>
      <c r="E1324" s="106" t="s">
        <v>14</v>
      </c>
      <c r="F1324" s="106" t="s">
        <v>15</v>
      </c>
      <c r="G1324" s="106" t="s">
        <v>1881</v>
      </c>
    </row>
    <row r="1325" spans="1:7" x14ac:dyDescent="0.25">
      <c r="A1325" s="3">
        <v>42</v>
      </c>
      <c r="B1325" s="106" t="s">
        <v>7</v>
      </c>
      <c r="C1325" s="106" t="s">
        <v>1694</v>
      </c>
      <c r="D1325" s="3">
        <v>2</v>
      </c>
      <c r="E1325" s="106" t="s">
        <v>9</v>
      </c>
      <c r="F1325" s="106" t="s">
        <v>15</v>
      </c>
      <c r="G1325" s="106" t="s">
        <v>1882</v>
      </c>
    </row>
    <row r="1326" spans="1:7" ht="15" customHeight="1" x14ac:dyDescent="0.25">
      <c r="A1326" s="3">
        <v>31</v>
      </c>
      <c r="B1326" s="106" t="s">
        <v>12</v>
      </c>
      <c r="C1326" s="106" t="s">
        <v>141</v>
      </c>
      <c r="D1326" s="3">
        <v>1</v>
      </c>
      <c r="E1326" s="106" t="s">
        <v>14</v>
      </c>
      <c r="F1326" s="106" t="s">
        <v>20</v>
      </c>
      <c r="G1326" s="106" t="s">
        <v>1883</v>
      </c>
    </row>
    <row r="1327" spans="1:7" ht="15" customHeight="1" x14ac:dyDescent="0.25">
      <c r="A1327" s="3">
        <v>61</v>
      </c>
      <c r="B1327" s="106" t="s">
        <v>12</v>
      </c>
      <c r="C1327" s="106" t="s">
        <v>1008</v>
      </c>
      <c r="D1327" s="3">
        <v>0</v>
      </c>
      <c r="E1327" s="106" t="s">
        <v>14</v>
      </c>
      <c r="F1327" s="106" t="s">
        <v>31</v>
      </c>
      <c r="G1327" s="106" t="s">
        <v>1884</v>
      </c>
    </row>
    <row r="1328" spans="1:7" ht="15" customHeight="1" x14ac:dyDescent="0.25">
      <c r="A1328" s="3">
        <v>42</v>
      </c>
      <c r="B1328" s="106" t="s">
        <v>7</v>
      </c>
      <c r="C1328" s="106" t="s">
        <v>1885</v>
      </c>
      <c r="D1328" s="3">
        <v>0</v>
      </c>
      <c r="E1328" s="106" t="s">
        <v>14</v>
      </c>
      <c r="F1328" s="106" t="s">
        <v>31</v>
      </c>
      <c r="G1328" s="106" t="s">
        <v>1886</v>
      </c>
    </row>
    <row r="1329" spans="1:7" ht="15" customHeight="1" x14ac:dyDescent="0.25">
      <c r="A1329" s="3">
        <v>51</v>
      </c>
      <c r="B1329" s="106" t="s">
        <v>12</v>
      </c>
      <c r="C1329" s="106" t="s">
        <v>703</v>
      </c>
      <c r="D1329" s="3">
        <v>1</v>
      </c>
      <c r="E1329" s="106" t="s">
        <v>14</v>
      </c>
      <c r="F1329" s="106" t="s">
        <v>15</v>
      </c>
      <c r="G1329" s="106" t="s">
        <v>1887</v>
      </c>
    </row>
    <row r="1330" spans="1:7" ht="15" customHeight="1" x14ac:dyDescent="0.25">
      <c r="A1330" s="3">
        <v>23</v>
      </c>
      <c r="B1330" s="106" t="s">
        <v>7</v>
      </c>
      <c r="C1330" s="106" t="s">
        <v>1262</v>
      </c>
      <c r="D1330" s="3">
        <v>2</v>
      </c>
      <c r="E1330" s="106" t="s">
        <v>14</v>
      </c>
      <c r="F1330" s="106" t="s">
        <v>31</v>
      </c>
      <c r="G1330" s="106" t="s">
        <v>1888</v>
      </c>
    </row>
    <row r="1331" spans="1:7" ht="15" customHeight="1" x14ac:dyDescent="0.25">
      <c r="A1331" s="3">
        <v>52</v>
      </c>
      <c r="B1331" s="106" t="s">
        <v>12</v>
      </c>
      <c r="C1331" s="106" t="s">
        <v>768</v>
      </c>
      <c r="D1331" s="3">
        <v>2</v>
      </c>
      <c r="E1331" s="106" t="s">
        <v>14</v>
      </c>
      <c r="F1331" s="106" t="s">
        <v>10</v>
      </c>
      <c r="G1331" s="106" t="s">
        <v>1889</v>
      </c>
    </row>
    <row r="1332" spans="1:7" ht="15" customHeight="1" x14ac:dyDescent="0.25">
      <c r="A1332" s="3">
        <v>57</v>
      </c>
      <c r="B1332" s="106" t="s">
        <v>7</v>
      </c>
      <c r="C1332" s="106" t="s">
        <v>24</v>
      </c>
      <c r="D1332" s="3">
        <v>2</v>
      </c>
      <c r="E1332" s="106" t="s">
        <v>14</v>
      </c>
      <c r="F1332" s="106" t="s">
        <v>15</v>
      </c>
      <c r="G1332" s="106" t="s">
        <v>1890</v>
      </c>
    </row>
    <row r="1333" spans="1:7" ht="15" customHeight="1" x14ac:dyDescent="0.25">
      <c r="A1333" s="3">
        <v>23</v>
      </c>
      <c r="B1333" s="106" t="s">
        <v>7</v>
      </c>
      <c r="C1333" s="106" t="s">
        <v>525</v>
      </c>
      <c r="D1333" s="3">
        <v>0</v>
      </c>
      <c r="E1333" s="106" t="s">
        <v>14</v>
      </c>
      <c r="F1333" s="106" t="s">
        <v>10</v>
      </c>
      <c r="G1333" s="106" t="s">
        <v>1891</v>
      </c>
    </row>
    <row r="1334" spans="1:7" ht="15" customHeight="1" x14ac:dyDescent="0.25">
      <c r="A1334" s="3">
        <v>52</v>
      </c>
      <c r="B1334" s="106" t="s">
        <v>7</v>
      </c>
      <c r="C1334" s="106" t="s">
        <v>1892</v>
      </c>
      <c r="D1334" s="3">
        <v>3</v>
      </c>
      <c r="E1334" s="106" t="s">
        <v>14</v>
      </c>
      <c r="F1334" s="106" t="s">
        <v>10</v>
      </c>
      <c r="G1334" s="106" t="s">
        <v>1893</v>
      </c>
    </row>
    <row r="1335" spans="1:7" ht="15" customHeight="1" x14ac:dyDescent="0.25">
      <c r="A1335" s="3">
        <v>50</v>
      </c>
      <c r="B1335" s="106" t="s">
        <v>12</v>
      </c>
      <c r="C1335" s="106" t="s">
        <v>1894</v>
      </c>
      <c r="D1335" s="3">
        <v>3</v>
      </c>
      <c r="E1335" s="106" t="s">
        <v>14</v>
      </c>
      <c r="F1335" s="106" t="s">
        <v>20</v>
      </c>
      <c r="G1335" s="106" t="s">
        <v>1895</v>
      </c>
    </row>
    <row r="1336" spans="1:7" ht="15" customHeight="1" x14ac:dyDescent="0.25">
      <c r="A1336" s="3">
        <v>18</v>
      </c>
      <c r="B1336" s="106" t="s">
        <v>7</v>
      </c>
      <c r="C1336" s="106" t="s">
        <v>61</v>
      </c>
      <c r="D1336" s="3">
        <v>0</v>
      </c>
      <c r="E1336" s="106" t="s">
        <v>14</v>
      </c>
      <c r="F1336" s="106" t="s">
        <v>31</v>
      </c>
      <c r="G1336" s="106" t="s">
        <v>1896</v>
      </c>
    </row>
    <row r="1337" spans="1:7" ht="15" customHeight="1" x14ac:dyDescent="0.25">
      <c r="A1337" s="3">
        <v>18</v>
      </c>
      <c r="B1337" s="106" t="s">
        <v>7</v>
      </c>
      <c r="C1337" s="106" t="s">
        <v>315</v>
      </c>
      <c r="D1337" s="3">
        <v>0</v>
      </c>
      <c r="E1337" s="106" t="s">
        <v>14</v>
      </c>
      <c r="F1337" s="106" t="s">
        <v>15</v>
      </c>
      <c r="G1337" s="106" t="s">
        <v>1897</v>
      </c>
    </row>
    <row r="1338" spans="1:7" ht="15" customHeight="1" x14ac:dyDescent="0.25">
      <c r="A1338" s="3">
        <v>21</v>
      </c>
      <c r="B1338" s="106" t="s">
        <v>7</v>
      </c>
      <c r="C1338" s="106" t="s">
        <v>877</v>
      </c>
      <c r="D1338" s="3">
        <v>0</v>
      </c>
      <c r="E1338" s="106" t="s">
        <v>14</v>
      </c>
      <c r="F1338" s="106" t="s">
        <v>10</v>
      </c>
      <c r="G1338" s="106" t="s">
        <v>1898</v>
      </c>
    </row>
    <row r="1339" spans="1:7" x14ac:dyDescent="0.25">
      <c r="A1339" s="3">
        <v>61</v>
      </c>
      <c r="B1339" s="106" t="s">
        <v>7</v>
      </c>
      <c r="C1339" s="106" t="s">
        <v>440</v>
      </c>
      <c r="D1339" s="3">
        <v>0</v>
      </c>
      <c r="E1339" s="106" t="s">
        <v>9</v>
      </c>
      <c r="F1339" s="106" t="s">
        <v>20</v>
      </c>
      <c r="G1339" s="106" t="s">
        <v>1899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2420-6673-4899-A28E-EA49C25D884B}">
  <dimension ref="A1:T1339"/>
  <sheetViews>
    <sheetView workbookViewId="0">
      <selection activeCell="M7" sqref="M7"/>
    </sheetView>
  </sheetViews>
  <sheetFormatPr defaultRowHeight="15" x14ac:dyDescent="0.25"/>
  <cols>
    <col min="11" max="11" width="10.5703125" bestFit="1" customWidth="1"/>
    <col min="19" max="19" width="9.85546875" bestFit="1" customWidth="1"/>
  </cols>
  <sheetData>
    <row r="1" spans="1:17" ht="15.75" thickBot="1" x14ac:dyDescent="0.3">
      <c r="A1" s="9" t="s">
        <v>1909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1900</v>
      </c>
      <c r="H1" s="8" t="s">
        <v>1901</v>
      </c>
      <c r="I1" s="8" t="s">
        <v>1902</v>
      </c>
      <c r="J1" s="11" t="s">
        <v>1903</v>
      </c>
      <c r="K1" s="14" t="s">
        <v>6</v>
      </c>
      <c r="N1" t="s">
        <v>1950</v>
      </c>
      <c r="O1" s="15">
        <v>17</v>
      </c>
      <c r="P1" s="36">
        <v>21</v>
      </c>
      <c r="Q1" s="16">
        <f>COUNTIF(B2:B1339,"&lt;="&amp;P1)</f>
        <v>194</v>
      </c>
    </row>
    <row r="2" spans="1:17" x14ac:dyDescent="0.25">
      <c r="A2" s="6">
        <v>1</v>
      </c>
      <c r="B2" s="2">
        <v>19</v>
      </c>
      <c r="C2" s="3">
        <f>IF(Wizualizacja!B2="male",1,0)</f>
        <v>0</v>
      </c>
      <c r="D2" s="20">
        <v>27.9</v>
      </c>
      <c r="E2" s="3">
        <v>0</v>
      </c>
      <c r="F2" s="3">
        <f>IF(Wizualizacja!E2="yes",1,0)</f>
        <v>1</v>
      </c>
      <c r="G2" s="3">
        <f>IF(Wizualizacja!F2="southwest",1,0)</f>
        <v>1</v>
      </c>
      <c r="H2" s="3">
        <f>IF(Wizualizacja!F2="southeast",1,0)</f>
        <v>0</v>
      </c>
      <c r="I2" s="3">
        <f>IF(Wizualizacja!F2="northwest",1,0)</f>
        <v>0</v>
      </c>
      <c r="J2" s="12">
        <f>IF(Wizualizacja!F2="northeast",1,0)</f>
        <v>0</v>
      </c>
      <c r="K2" s="18">
        <v>16884.923999999999</v>
      </c>
      <c r="N2" t="s">
        <v>1951</v>
      </c>
      <c r="O2" s="2">
        <f>P1</f>
        <v>21</v>
      </c>
      <c r="P2" s="3">
        <f>O2+4</f>
        <v>25</v>
      </c>
      <c r="Q2" s="12">
        <f>COUNTIF(B2:B1339,"&lt;="&amp;P2)-Q1</f>
        <v>112</v>
      </c>
    </row>
    <row r="3" spans="1:17" x14ac:dyDescent="0.25">
      <c r="A3" s="6">
        <v>2</v>
      </c>
      <c r="B3" s="2">
        <v>18</v>
      </c>
      <c r="C3" s="3">
        <f>IF(Wizualizacja!B3="male",1,0)</f>
        <v>1</v>
      </c>
      <c r="D3" s="20">
        <v>33.770000000000003</v>
      </c>
      <c r="E3" s="3">
        <v>1</v>
      </c>
      <c r="F3" s="3">
        <f>IF(Wizualizacja!E3="yes",1,0)</f>
        <v>0</v>
      </c>
      <c r="G3" s="3">
        <f>IF(Wizualizacja!F3="southwest",1,0)</f>
        <v>0</v>
      </c>
      <c r="H3" s="3">
        <f>IF(Wizualizacja!F3="southeast",1,0)</f>
        <v>1</v>
      </c>
      <c r="I3" s="3">
        <f>IF(Wizualizacja!F3="northwest",1,0)</f>
        <v>0</v>
      </c>
      <c r="J3" s="12">
        <f>IF(Wizualizacja!F3="northeast",1,0)</f>
        <v>0</v>
      </c>
      <c r="K3" s="18">
        <v>1725.5523000000001</v>
      </c>
      <c r="N3" t="s">
        <v>1952</v>
      </c>
      <c r="O3" s="2">
        <f t="shared" ref="O3:O12" si="0">P2</f>
        <v>25</v>
      </c>
      <c r="P3" s="3">
        <f t="shared" ref="P3:P12" si="1">O3+4</f>
        <v>29</v>
      </c>
      <c r="Q3" s="12">
        <f>COUNTIF(B3:B1340,"&lt;="&amp;P3)-Q2-Q1</f>
        <v>110</v>
      </c>
    </row>
    <row r="4" spans="1:17" x14ac:dyDescent="0.25">
      <c r="A4" s="6">
        <v>3</v>
      </c>
      <c r="B4" s="2">
        <v>28</v>
      </c>
      <c r="C4" s="3">
        <f>IF(Wizualizacja!B4="male",1,0)</f>
        <v>1</v>
      </c>
      <c r="D4" s="20">
        <v>33</v>
      </c>
      <c r="E4" s="3">
        <v>3</v>
      </c>
      <c r="F4" s="3">
        <f>IF(Wizualizacja!E4="yes",1,0)</f>
        <v>0</v>
      </c>
      <c r="G4" s="3">
        <f>IF(Wizualizacja!F4="southwest",1,0)</f>
        <v>0</v>
      </c>
      <c r="H4" s="3">
        <f>IF(Wizualizacja!F4="southeast",1,0)</f>
        <v>1</v>
      </c>
      <c r="I4" s="3">
        <f>IF(Wizualizacja!F4="northwest",1,0)</f>
        <v>0</v>
      </c>
      <c r="J4" s="12">
        <f>IF(Wizualizacja!F4="northeast",1,0)</f>
        <v>0</v>
      </c>
      <c r="K4" s="18">
        <v>4449.4620000000004</v>
      </c>
      <c r="N4" t="s">
        <v>1953</v>
      </c>
      <c r="O4" s="2">
        <f t="shared" si="0"/>
        <v>29</v>
      </c>
      <c r="P4" s="3">
        <f t="shared" si="1"/>
        <v>33</v>
      </c>
      <c r="Q4" s="12">
        <f>COUNTIF(B4:B1341,"&lt;="&amp;P4)-Q3-Q2-Q1</f>
        <v>105</v>
      </c>
    </row>
    <row r="5" spans="1:17" x14ac:dyDescent="0.25">
      <c r="A5" s="6">
        <v>4</v>
      </c>
      <c r="B5" s="2">
        <v>33</v>
      </c>
      <c r="C5" s="3">
        <f>IF(Wizualizacja!B5="male",1,0)</f>
        <v>1</v>
      </c>
      <c r="D5" s="20">
        <v>22.704999999999998</v>
      </c>
      <c r="E5" s="3">
        <v>0</v>
      </c>
      <c r="F5" s="3">
        <f>IF(Wizualizacja!E5="yes",1,0)</f>
        <v>0</v>
      </c>
      <c r="G5" s="3">
        <f>IF(Wizualizacja!F5="southwest",1,0)</f>
        <v>0</v>
      </c>
      <c r="H5" s="3">
        <f>IF(Wizualizacja!F5="southeast",1,0)</f>
        <v>0</v>
      </c>
      <c r="I5" s="3">
        <f>IF(Wizualizacja!F5="northwest",1,0)</f>
        <v>1</v>
      </c>
      <c r="J5" s="12">
        <f>IF(Wizualizacja!F5="northeast",1,0)</f>
        <v>0</v>
      </c>
      <c r="K5" s="18">
        <v>21984.47061</v>
      </c>
      <c r="N5" t="s">
        <v>1954</v>
      </c>
      <c r="O5" s="2">
        <f t="shared" si="0"/>
        <v>33</v>
      </c>
      <c r="P5" s="3">
        <f t="shared" si="1"/>
        <v>37</v>
      </c>
      <c r="Q5" s="12">
        <f>COUNTIF(B5:B1342,"&lt;="&amp;P5)-Q4-Q3-Q2-Q1</f>
        <v>100</v>
      </c>
    </row>
    <row r="6" spans="1:17" x14ac:dyDescent="0.25">
      <c r="A6" s="6">
        <v>5</v>
      </c>
      <c r="B6" s="2">
        <v>32</v>
      </c>
      <c r="C6" s="3">
        <f>IF(Wizualizacja!B6="male",1,0)</f>
        <v>1</v>
      </c>
      <c r="D6" s="20">
        <v>28.88</v>
      </c>
      <c r="E6" s="3">
        <v>0</v>
      </c>
      <c r="F6" s="3">
        <f>IF(Wizualizacja!E6="yes",1,0)</f>
        <v>0</v>
      </c>
      <c r="G6" s="3">
        <f>IF(Wizualizacja!F6="southwest",1,0)</f>
        <v>0</v>
      </c>
      <c r="H6" s="3">
        <f>IF(Wizualizacja!F6="southeast",1,0)</f>
        <v>0</v>
      </c>
      <c r="I6" s="3">
        <f>IF(Wizualizacja!F6="northwest",1,0)</f>
        <v>1</v>
      </c>
      <c r="J6" s="12">
        <f>IF(Wizualizacja!F6="northeast",1,0)</f>
        <v>0</v>
      </c>
      <c r="K6" s="18">
        <v>3866.8552</v>
      </c>
      <c r="N6" t="s">
        <v>1955</v>
      </c>
      <c r="O6" s="2">
        <f t="shared" si="0"/>
        <v>37</v>
      </c>
      <c r="P6" s="3">
        <f t="shared" si="1"/>
        <v>41</v>
      </c>
      <c r="Q6" s="12">
        <f>COUNTIF(B6:B1343,"&lt;="&amp;P6)-Q5-Q4-Q3-Q2-Q1</f>
        <v>103</v>
      </c>
    </row>
    <row r="7" spans="1:17" x14ac:dyDescent="0.25">
      <c r="A7" s="6">
        <v>6</v>
      </c>
      <c r="B7" s="2">
        <v>31</v>
      </c>
      <c r="C7" s="3">
        <f>IF(Wizualizacja!B7="male",1,0)</f>
        <v>0</v>
      </c>
      <c r="D7" s="20">
        <v>25.74</v>
      </c>
      <c r="E7" s="3">
        <v>0</v>
      </c>
      <c r="F7" s="3">
        <f>IF(Wizualizacja!E7="yes",1,0)</f>
        <v>0</v>
      </c>
      <c r="G7" s="3">
        <f>IF(Wizualizacja!F7="southwest",1,0)</f>
        <v>0</v>
      </c>
      <c r="H7" s="3">
        <f>IF(Wizualizacja!F7="southeast",1,0)</f>
        <v>1</v>
      </c>
      <c r="I7" s="3">
        <f>IF(Wizualizacja!F7="northwest",1,0)</f>
        <v>0</v>
      </c>
      <c r="J7" s="12">
        <f>IF(Wizualizacja!F7="northeast",1,0)</f>
        <v>0</v>
      </c>
      <c r="K7" s="18">
        <v>3756.6215999999999</v>
      </c>
      <c r="N7" t="s">
        <v>1956</v>
      </c>
      <c r="O7" s="2">
        <f t="shared" si="0"/>
        <v>41</v>
      </c>
      <c r="P7" s="3">
        <f t="shared" si="1"/>
        <v>45</v>
      </c>
      <c r="Q7" s="12">
        <f>COUNTIF(B7:B1344,"&lt;="&amp;P7)-Q6-Q5-Q4-Q3-Q2-Q1</f>
        <v>109</v>
      </c>
    </row>
    <row r="8" spans="1:17" x14ac:dyDescent="0.25">
      <c r="A8" s="6">
        <v>7</v>
      </c>
      <c r="B8" s="2">
        <v>46</v>
      </c>
      <c r="C8" s="3">
        <f>IF(Wizualizacja!B8="male",1,0)</f>
        <v>0</v>
      </c>
      <c r="D8" s="20">
        <v>33.44</v>
      </c>
      <c r="E8" s="3">
        <v>1</v>
      </c>
      <c r="F8" s="3">
        <f>IF(Wizualizacja!E8="yes",1,0)</f>
        <v>0</v>
      </c>
      <c r="G8" s="3">
        <f>IF(Wizualizacja!F8="southwest",1,0)</f>
        <v>0</v>
      </c>
      <c r="H8" s="3">
        <f>IF(Wizualizacja!F8="southeast",1,0)</f>
        <v>1</v>
      </c>
      <c r="I8" s="3">
        <f>IF(Wizualizacja!F8="northwest",1,0)</f>
        <v>0</v>
      </c>
      <c r="J8" s="12">
        <f>IF(Wizualizacja!F8="northeast",1,0)</f>
        <v>0</v>
      </c>
      <c r="K8" s="18">
        <v>8240.5895999999993</v>
      </c>
      <c r="N8" t="s">
        <v>1957</v>
      </c>
      <c r="O8" s="2">
        <f t="shared" si="0"/>
        <v>45</v>
      </c>
      <c r="P8" s="3">
        <f t="shared" si="1"/>
        <v>49</v>
      </c>
      <c r="Q8" s="12">
        <f>COUNTIF(B8:B1345,"&lt;="&amp;P8)-Q7-Q6-Q5-Q4-Q3-Q2-Q1</f>
        <v>114</v>
      </c>
    </row>
    <row r="9" spans="1:17" x14ac:dyDescent="0.25">
      <c r="A9" s="6">
        <v>8</v>
      </c>
      <c r="B9" s="2">
        <v>37</v>
      </c>
      <c r="C9" s="3">
        <f>IF(Wizualizacja!B9="male",1,0)</f>
        <v>0</v>
      </c>
      <c r="D9" s="20">
        <v>27.74</v>
      </c>
      <c r="E9" s="3">
        <v>3</v>
      </c>
      <c r="F9" s="3">
        <f>IF(Wizualizacja!E9="yes",1,0)</f>
        <v>0</v>
      </c>
      <c r="G9" s="3">
        <f>IF(Wizualizacja!F9="southwest",1,0)</f>
        <v>0</v>
      </c>
      <c r="H9" s="3">
        <f>IF(Wizualizacja!F9="southeast",1,0)</f>
        <v>0</v>
      </c>
      <c r="I9" s="3">
        <f>IF(Wizualizacja!F9="northwest",1,0)</f>
        <v>1</v>
      </c>
      <c r="J9" s="12">
        <f>IF(Wizualizacja!F9="northeast",1,0)</f>
        <v>0</v>
      </c>
      <c r="K9" s="18">
        <v>7281.5056000000004</v>
      </c>
      <c r="N9" t="s">
        <v>1958</v>
      </c>
      <c r="O9" s="2">
        <f t="shared" si="0"/>
        <v>49</v>
      </c>
      <c r="P9" s="3">
        <f t="shared" si="1"/>
        <v>53</v>
      </c>
      <c r="Q9" s="12">
        <f>COUNTIF(B9:B1346,"&lt;="&amp;P9)-Q8-Q7-Q6-Q5-Q4-Q3-Q2-Q1</f>
        <v>114</v>
      </c>
    </row>
    <row r="10" spans="1:17" x14ac:dyDescent="0.25">
      <c r="A10" s="6">
        <v>9</v>
      </c>
      <c r="B10" s="2">
        <v>37</v>
      </c>
      <c r="C10" s="3">
        <f>IF(Wizualizacja!B10="male",1,0)</f>
        <v>1</v>
      </c>
      <c r="D10" s="20">
        <v>29.83</v>
      </c>
      <c r="E10" s="3">
        <v>2</v>
      </c>
      <c r="F10" s="3">
        <f>IF(Wizualizacja!E10="yes",1,0)</f>
        <v>0</v>
      </c>
      <c r="G10" s="3">
        <f>IF(Wizualizacja!F10="southwest",1,0)</f>
        <v>0</v>
      </c>
      <c r="H10" s="3">
        <f>IF(Wizualizacja!F10="southeast",1,0)</f>
        <v>0</v>
      </c>
      <c r="I10" s="3">
        <f>IF(Wizualizacja!F10="northwest",1,0)</f>
        <v>0</v>
      </c>
      <c r="J10" s="12">
        <f>IF(Wizualizacja!F10="northeast",1,0)</f>
        <v>1</v>
      </c>
      <c r="K10" s="18">
        <v>6406.4107000000004</v>
      </c>
      <c r="N10" t="s">
        <v>1959</v>
      </c>
      <c r="O10" s="2">
        <f>P9</f>
        <v>53</v>
      </c>
      <c r="P10" s="3">
        <f>O10+4</f>
        <v>57</v>
      </c>
      <c r="Q10" s="12">
        <f>COUNTIF(B10:B1347,"&lt;="&amp;P10)-Q9-Q8-Q7-Q6-Q5-Q4-Q3-Q2-Q1</f>
        <v>105</v>
      </c>
    </row>
    <row r="11" spans="1:17" x14ac:dyDescent="0.25">
      <c r="A11" s="6">
        <v>10</v>
      </c>
      <c r="B11" s="2">
        <v>60</v>
      </c>
      <c r="C11" s="3">
        <f>IF(Wizualizacja!B11="male",1,0)</f>
        <v>0</v>
      </c>
      <c r="D11" s="20">
        <v>25.84</v>
      </c>
      <c r="E11" s="3">
        <v>0</v>
      </c>
      <c r="F11" s="3">
        <f>IF(Wizualizacja!E11="yes",1,0)</f>
        <v>0</v>
      </c>
      <c r="G11" s="3">
        <f>IF(Wizualizacja!F11="southwest",1,0)</f>
        <v>0</v>
      </c>
      <c r="H11" s="3">
        <f>IF(Wizualizacja!F11="southeast",1,0)</f>
        <v>0</v>
      </c>
      <c r="I11" s="3">
        <f>IF(Wizualizacja!F11="northwest",1,0)</f>
        <v>1</v>
      </c>
      <c r="J11" s="12">
        <f>IF(Wizualizacja!F11="northeast",1,0)</f>
        <v>0</v>
      </c>
      <c r="K11" s="18">
        <v>28923.136920000001</v>
      </c>
      <c r="N11" t="s">
        <v>1960</v>
      </c>
      <c r="O11" s="2">
        <f t="shared" si="0"/>
        <v>57</v>
      </c>
      <c r="P11" s="3">
        <f t="shared" si="1"/>
        <v>61</v>
      </c>
      <c r="Q11" s="12">
        <f>COUNTIF(B11:B1348,"&lt;="&amp;P11)-Q10-Q9-Q8-Q7-Q6-Q5-Q4-Q3-Q2-Q1</f>
        <v>95</v>
      </c>
    </row>
    <row r="12" spans="1:17" ht="15.75" thickBot="1" x14ac:dyDescent="0.3">
      <c r="A12" s="6">
        <v>11</v>
      </c>
      <c r="B12" s="2">
        <v>25</v>
      </c>
      <c r="C12" s="3">
        <f>IF(Wizualizacja!B12="male",1,0)</f>
        <v>1</v>
      </c>
      <c r="D12" s="20">
        <v>26.22</v>
      </c>
      <c r="E12" s="3">
        <v>0</v>
      </c>
      <c r="F12" s="3">
        <f>IF(Wizualizacja!E12="yes",1,0)</f>
        <v>0</v>
      </c>
      <c r="G12" s="3">
        <f>IF(Wizualizacja!F12="southwest",1,0)</f>
        <v>0</v>
      </c>
      <c r="H12" s="3">
        <f>IF(Wizualizacja!F12="southeast",1,0)</f>
        <v>0</v>
      </c>
      <c r="I12" s="3">
        <f>IF(Wizualizacja!F12="northwest",1,0)</f>
        <v>0</v>
      </c>
      <c r="J12" s="12">
        <f>IF(Wizualizacja!F12="northeast",1,0)</f>
        <v>1</v>
      </c>
      <c r="K12" s="18">
        <v>2721.3208</v>
      </c>
      <c r="N12" t="s">
        <v>1961</v>
      </c>
      <c r="O12" s="4">
        <f t="shared" si="0"/>
        <v>61</v>
      </c>
      <c r="P12" s="5">
        <f t="shared" si="1"/>
        <v>65</v>
      </c>
      <c r="Q12" s="13">
        <f>COUNTIF(B12:B1349,"&lt;="&amp;P12)-Q11-Q10-Q9-Q8-Q7-Q6-Q5-Q4-Q3-Q2-Q1</f>
        <v>67</v>
      </c>
    </row>
    <row r="13" spans="1:17" x14ac:dyDescent="0.25">
      <c r="A13" s="6">
        <v>12</v>
      </c>
      <c r="B13" s="2">
        <v>62</v>
      </c>
      <c r="C13" s="3">
        <f>IF(Wizualizacja!B13="male",1,0)</f>
        <v>0</v>
      </c>
      <c r="D13" s="20">
        <v>26.29</v>
      </c>
      <c r="E13" s="3">
        <v>0</v>
      </c>
      <c r="F13" s="3">
        <f>IF(Wizualizacja!E13="yes",1,0)</f>
        <v>1</v>
      </c>
      <c r="G13" s="3">
        <f>IF(Wizualizacja!F13="southwest",1,0)</f>
        <v>0</v>
      </c>
      <c r="H13" s="3">
        <f>IF(Wizualizacja!F13="southeast",1,0)</f>
        <v>1</v>
      </c>
      <c r="I13" s="3">
        <f>IF(Wizualizacja!F13="northwest",1,0)</f>
        <v>0</v>
      </c>
      <c r="J13" s="12">
        <f>IF(Wizualizacja!F13="northeast",1,0)</f>
        <v>0</v>
      </c>
      <c r="K13" s="18">
        <v>27808.7251</v>
      </c>
    </row>
    <row r="14" spans="1:17" x14ac:dyDescent="0.25">
      <c r="A14" s="6">
        <v>13</v>
      </c>
      <c r="B14" s="2">
        <v>23</v>
      </c>
      <c r="C14" s="3">
        <f>IF(Wizualizacja!B14="male",1,0)</f>
        <v>1</v>
      </c>
      <c r="D14" s="20">
        <v>34.4</v>
      </c>
      <c r="E14" s="3">
        <v>0</v>
      </c>
      <c r="F14" s="3">
        <f>IF(Wizualizacja!E14="yes",1,0)</f>
        <v>0</v>
      </c>
      <c r="G14" s="3">
        <f>IF(Wizualizacja!F14="southwest",1,0)</f>
        <v>1</v>
      </c>
      <c r="H14" s="3">
        <f>IF(Wizualizacja!F14="southeast",1,0)</f>
        <v>0</v>
      </c>
      <c r="I14" s="3">
        <f>IF(Wizualizacja!F14="northwest",1,0)</f>
        <v>0</v>
      </c>
      <c r="J14" s="12">
        <f>IF(Wizualizacja!F14="northeast",1,0)</f>
        <v>0</v>
      </c>
      <c r="K14" s="18">
        <v>1826.8430000000001</v>
      </c>
    </row>
    <row r="15" spans="1:17" x14ac:dyDescent="0.25">
      <c r="A15" s="6">
        <v>14</v>
      </c>
      <c r="B15" s="2">
        <v>56</v>
      </c>
      <c r="C15" s="3">
        <f>IF(Wizualizacja!B15="male",1,0)</f>
        <v>0</v>
      </c>
      <c r="D15" s="20">
        <v>39.82</v>
      </c>
      <c r="E15" s="3">
        <v>0</v>
      </c>
      <c r="F15" s="3">
        <f>IF(Wizualizacja!E15="yes",1,0)</f>
        <v>0</v>
      </c>
      <c r="G15" s="3">
        <f>IF(Wizualizacja!F15="southwest",1,0)</f>
        <v>0</v>
      </c>
      <c r="H15" s="3">
        <f>IF(Wizualizacja!F15="southeast",1,0)</f>
        <v>1</v>
      </c>
      <c r="I15" s="3">
        <f>IF(Wizualizacja!F15="northwest",1,0)</f>
        <v>0</v>
      </c>
      <c r="J15" s="12">
        <f>IF(Wizualizacja!F15="northeast",1,0)</f>
        <v>0</v>
      </c>
      <c r="K15" s="18">
        <v>11090.7178</v>
      </c>
    </row>
    <row r="16" spans="1:17" x14ac:dyDescent="0.25">
      <c r="A16" s="6">
        <v>15</v>
      </c>
      <c r="B16" s="2">
        <v>27</v>
      </c>
      <c r="C16" s="3">
        <f>IF(Wizualizacja!B16="male",1,0)</f>
        <v>1</v>
      </c>
      <c r="D16" s="20">
        <v>42.13</v>
      </c>
      <c r="E16" s="3">
        <v>0</v>
      </c>
      <c r="F16" s="3">
        <f>IF(Wizualizacja!E16="yes",1,0)</f>
        <v>1</v>
      </c>
      <c r="G16" s="3">
        <f>IF(Wizualizacja!F16="southwest",1,0)</f>
        <v>0</v>
      </c>
      <c r="H16" s="3">
        <f>IF(Wizualizacja!F16="southeast",1,0)</f>
        <v>1</v>
      </c>
      <c r="I16" s="3">
        <f>IF(Wizualizacja!F16="northwest",1,0)</f>
        <v>0</v>
      </c>
      <c r="J16" s="12">
        <f>IF(Wizualizacja!F16="northeast",1,0)</f>
        <v>0</v>
      </c>
      <c r="K16" s="18">
        <v>39611.757700000002</v>
      </c>
    </row>
    <row r="17" spans="1:11" x14ac:dyDescent="0.25">
      <c r="A17" s="6">
        <v>16</v>
      </c>
      <c r="B17" s="2">
        <v>19</v>
      </c>
      <c r="C17" s="3">
        <f>IF(Wizualizacja!B17="male",1,0)</f>
        <v>1</v>
      </c>
      <c r="D17" s="20">
        <v>24.6</v>
      </c>
      <c r="E17" s="3">
        <v>1</v>
      </c>
      <c r="F17" s="3">
        <f>IF(Wizualizacja!E17="yes",1,0)</f>
        <v>0</v>
      </c>
      <c r="G17" s="3">
        <f>IF(Wizualizacja!F17="southwest",1,0)</f>
        <v>1</v>
      </c>
      <c r="H17" s="3">
        <f>IF(Wizualizacja!F17="southeast",1,0)</f>
        <v>0</v>
      </c>
      <c r="I17" s="3">
        <f>IF(Wizualizacja!F17="northwest",1,0)</f>
        <v>0</v>
      </c>
      <c r="J17" s="12">
        <f>IF(Wizualizacja!F17="northeast",1,0)</f>
        <v>0</v>
      </c>
      <c r="K17" s="18">
        <v>1837.2370000000001</v>
      </c>
    </row>
    <row r="18" spans="1:11" x14ac:dyDescent="0.25">
      <c r="A18" s="6">
        <v>17</v>
      </c>
      <c r="B18" s="2">
        <v>52</v>
      </c>
      <c r="C18" s="3">
        <f>IF(Wizualizacja!B18="male",1,0)</f>
        <v>0</v>
      </c>
      <c r="D18" s="20">
        <v>30.78</v>
      </c>
      <c r="E18" s="3">
        <v>1</v>
      </c>
      <c r="F18" s="3">
        <f>IF(Wizualizacja!E18="yes",1,0)</f>
        <v>0</v>
      </c>
      <c r="G18" s="3">
        <f>IF(Wizualizacja!F18="southwest",1,0)</f>
        <v>0</v>
      </c>
      <c r="H18" s="3">
        <f>IF(Wizualizacja!F18="southeast",1,0)</f>
        <v>0</v>
      </c>
      <c r="I18" s="3">
        <f>IF(Wizualizacja!F18="northwest",1,0)</f>
        <v>0</v>
      </c>
      <c r="J18" s="12">
        <f>IF(Wizualizacja!F18="northeast",1,0)</f>
        <v>1</v>
      </c>
      <c r="K18" s="18">
        <v>10797.3362</v>
      </c>
    </row>
    <row r="19" spans="1:11" x14ac:dyDescent="0.25">
      <c r="A19" s="6">
        <v>18</v>
      </c>
      <c r="B19" s="2">
        <v>23</v>
      </c>
      <c r="C19" s="3">
        <f>IF(Wizualizacja!B19="male",1,0)</f>
        <v>1</v>
      </c>
      <c r="D19" s="20">
        <v>23.844999999999999</v>
      </c>
      <c r="E19" s="3">
        <v>0</v>
      </c>
      <c r="F19" s="3">
        <f>IF(Wizualizacja!E19="yes",1,0)</f>
        <v>0</v>
      </c>
      <c r="G19" s="3">
        <f>IF(Wizualizacja!F19="southwest",1,0)</f>
        <v>0</v>
      </c>
      <c r="H19" s="3">
        <f>IF(Wizualizacja!F19="southeast",1,0)</f>
        <v>0</v>
      </c>
      <c r="I19" s="3">
        <f>IF(Wizualizacja!F19="northwest",1,0)</f>
        <v>0</v>
      </c>
      <c r="J19" s="12">
        <f>IF(Wizualizacja!F19="northeast",1,0)</f>
        <v>1</v>
      </c>
      <c r="K19" s="18">
        <v>2395.17155</v>
      </c>
    </row>
    <row r="20" spans="1:11" x14ac:dyDescent="0.25">
      <c r="A20" s="6">
        <v>19</v>
      </c>
      <c r="B20" s="2">
        <v>56</v>
      </c>
      <c r="C20" s="3">
        <f>IF(Wizualizacja!B20="male",1,0)</f>
        <v>1</v>
      </c>
      <c r="D20" s="20">
        <v>40.299999999999997</v>
      </c>
      <c r="E20" s="3">
        <v>0</v>
      </c>
      <c r="F20" s="3">
        <f>IF(Wizualizacja!E20="yes",1,0)</f>
        <v>0</v>
      </c>
      <c r="G20" s="3">
        <f>IF(Wizualizacja!F20="southwest",1,0)</f>
        <v>1</v>
      </c>
      <c r="H20" s="3">
        <f>IF(Wizualizacja!F20="southeast",1,0)</f>
        <v>0</v>
      </c>
      <c r="I20" s="3">
        <f>IF(Wizualizacja!F20="northwest",1,0)</f>
        <v>0</v>
      </c>
      <c r="J20" s="12">
        <f>IF(Wizualizacja!F20="northeast",1,0)</f>
        <v>0</v>
      </c>
      <c r="K20" s="18">
        <v>10602.385</v>
      </c>
    </row>
    <row r="21" spans="1:11" x14ac:dyDescent="0.25">
      <c r="A21" s="6">
        <v>20</v>
      </c>
      <c r="B21" s="2">
        <v>30</v>
      </c>
      <c r="C21" s="3">
        <f>IF(Wizualizacja!B21="male",1,0)</f>
        <v>1</v>
      </c>
      <c r="D21" s="20">
        <v>35.299999999999997</v>
      </c>
      <c r="E21" s="3">
        <v>0</v>
      </c>
      <c r="F21" s="3">
        <f>IF(Wizualizacja!E21="yes",1,0)</f>
        <v>1</v>
      </c>
      <c r="G21" s="3">
        <f>IF(Wizualizacja!F21="southwest",1,0)</f>
        <v>1</v>
      </c>
      <c r="H21" s="3">
        <f>IF(Wizualizacja!F21="southeast",1,0)</f>
        <v>0</v>
      </c>
      <c r="I21" s="3">
        <f>IF(Wizualizacja!F21="northwest",1,0)</f>
        <v>0</v>
      </c>
      <c r="J21" s="12">
        <f>IF(Wizualizacja!F21="northeast",1,0)</f>
        <v>0</v>
      </c>
      <c r="K21" s="18">
        <v>36837.466999999997</v>
      </c>
    </row>
    <row r="22" spans="1:11" x14ac:dyDescent="0.25">
      <c r="A22" s="6">
        <v>21</v>
      </c>
      <c r="B22" s="2">
        <v>60</v>
      </c>
      <c r="C22" s="3">
        <f>IF(Wizualizacja!B22="male",1,0)</f>
        <v>0</v>
      </c>
      <c r="D22" s="20">
        <v>36.005000000000003</v>
      </c>
      <c r="E22" s="3">
        <v>0</v>
      </c>
      <c r="F22" s="3">
        <f>IF(Wizualizacja!E22="yes",1,0)</f>
        <v>0</v>
      </c>
      <c r="G22" s="3">
        <f>IF(Wizualizacja!F22="southwest",1,0)</f>
        <v>0</v>
      </c>
      <c r="H22" s="3">
        <f>IF(Wizualizacja!F22="southeast",1,0)</f>
        <v>0</v>
      </c>
      <c r="I22" s="3">
        <f>IF(Wizualizacja!F22="northwest",1,0)</f>
        <v>0</v>
      </c>
      <c r="J22" s="12">
        <f>IF(Wizualizacja!F22="northeast",1,0)</f>
        <v>1</v>
      </c>
      <c r="K22" s="18">
        <v>13228.846949999999</v>
      </c>
    </row>
    <row r="23" spans="1:11" x14ac:dyDescent="0.25">
      <c r="A23" s="6">
        <v>22</v>
      </c>
      <c r="B23" s="2">
        <v>30</v>
      </c>
      <c r="C23" s="3">
        <f>IF(Wizualizacja!B23="male",1,0)</f>
        <v>0</v>
      </c>
      <c r="D23" s="20">
        <v>32.4</v>
      </c>
      <c r="E23" s="3">
        <v>1</v>
      </c>
      <c r="F23" s="3">
        <f>IF(Wizualizacja!E23="yes",1,0)</f>
        <v>0</v>
      </c>
      <c r="G23" s="3">
        <f>IF(Wizualizacja!F23="southwest",1,0)</f>
        <v>1</v>
      </c>
      <c r="H23" s="3">
        <f>IF(Wizualizacja!F23="southeast",1,0)</f>
        <v>0</v>
      </c>
      <c r="I23" s="3">
        <f>IF(Wizualizacja!F23="northwest",1,0)</f>
        <v>0</v>
      </c>
      <c r="J23" s="12">
        <f>IF(Wizualizacja!F23="northeast",1,0)</f>
        <v>0</v>
      </c>
      <c r="K23" s="18">
        <v>4149.7359999999999</v>
      </c>
    </row>
    <row r="24" spans="1:11" x14ac:dyDescent="0.25">
      <c r="A24" s="6">
        <v>23</v>
      </c>
      <c r="B24" s="2">
        <v>18</v>
      </c>
      <c r="C24" s="3">
        <f>IF(Wizualizacja!B24="male",1,0)</f>
        <v>1</v>
      </c>
      <c r="D24" s="20">
        <v>34.1</v>
      </c>
      <c r="E24" s="3">
        <v>0</v>
      </c>
      <c r="F24" s="3">
        <f>IF(Wizualizacja!E24="yes",1,0)</f>
        <v>0</v>
      </c>
      <c r="G24" s="3">
        <f>IF(Wizualizacja!F24="southwest",1,0)</f>
        <v>0</v>
      </c>
      <c r="H24" s="3">
        <f>IF(Wizualizacja!F24="southeast",1,0)</f>
        <v>1</v>
      </c>
      <c r="I24" s="3">
        <f>IF(Wizualizacja!F24="northwest",1,0)</f>
        <v>0</v>
      </c>
      <c r="J24" s="12">
        <f>IF(Wizualizacja!F24="northeast",1,0)</f>
        <v>0</v>
      </c>
      <c r="K24" s="18">
        <v>1137.011</v>
      </c>
    </row>
    <row r="25" spans="1:11" x14ac:dyDescent="0.25">
      <c r="A25" s="6">
        <v>24</v>
      </c>
      <c r="B25" s="2">
        <v>34</v>
      </c>
      <c r="C25" s="3">
        <f>IF(Wizualizacja!B25="male",1,0)</f>
        <v>0</v>
      </c>
      <c r="D25" s="20">
        <v>31.92</v>
      </c>
      <c r="E25" s="3">
        <v>1</v>
      </c>
      <c r="F25" s="3">
        <f>IF(Wizualizacja!E25="yes",1,0)</f>
        <v>1</v>
      </c>
      <c r="G25" s="3">
        <f>IF(Wizualizacja!F25="southwest",1,0)</f>
        <v>0</v>
      </c>
      <c r="H25" s="3">
        <f>IF(Wizualizacja!F25="southeast",1,0)</f>
        <v>0</v>
      </c>
      <c r="I25" s="3">
        <f>IF(Wizualizacja!F25="northwest",1,0)</f>
        <v>0</v>
      </c>
      <c r="J25" s="12">
        <f>IF(Wizualizacja!F25="northeast",1,0)</f>
        <v>1</v>
      </c>
      <c r="K25" s="18">
        <v>37701.876799999998</v>
      </c>
    </row>
    <row r="26" spans="1:11" x14ac:dyDescent="0.25">
      <c r="A26" s="6">
        <v>25</v>
      </c>
      <c r="B26" s="2">
        <v>37</v>
      </c>
      <c r="C26" s="3">
        <f>IF(Wizualizacja!B26="male",1,0)</f>
        <v>1</v>
      </c>
      <c r="D26" s="20">
        <v>28.024999999999999</v>
      </c>
      <c r="E26" s="3">
        <v>2</v>
      </c>
      <c r="F26" s="3">
        <f>IF(Wizualizacja!E26="yes",1,0)</f>
        <v>0</v>
      </c>
      <c r="G26" s="3">
        <f>IF(Wizualizacja!F26="southwest",1,0)</f>
        <v>0</v>
      </c>
      <c r="H26" s="3">
        <f>IF(Wizualizacja!F26="southeast",1,0)</f>
        <v>0</v>
      </c>
      <c r="I26" s="3">
        <f>IF(Wizualizacja!F26="northwest",1,0)</f>
        <v>1</v>
      </c>
      <c r="J26" s="12">
        <f>IF(Wizualizacja!F26="northeast",1,0)</f>
        <v>0</v>
      </c>
      <c r="K26" s="18">
        <v>6203.90175</v>
      </c>
    </row>
    <row r="27" spans="1:11" x14ac:dyDescent="0.25">
      <c r="A27" s="6">
        <v>26</v>
      </c>
      <c r="B27" s="2">
        <v>59</v>
      </c>
      <c r="C27" s="3">
        <f>IF(Wizualizacja!B27="male",1,0)</f>
        <v>0</v>
      </c>
      <c r="D27" s="20">
        <v>27.72</v>
      </c>
      <c r="E27" s="3">
        <v>3</v>
      </c>
      <c r="F27" s="3">
        <f>IF(Wizualizacja!E27="yes",1,0)</f>
        <v>0</v>
      </c>
      <c r="G27" s="3">
        <f>IF(Wizualizacja!F27="southwest",1,0)</f>
        <v>0</v>
      </c>
      <c r="H27" s="3">
        <f>IF(Wizualizacja!F27="southeast",1,0)</f>
        <v>1</v>
      </c>
      <c r="I27" s="3">
        <f>IF(Wizualizacja!F27="northwest",1,0)</f>
        <v>0</v>
      </c>
      <c r="J27" s="12">
        <f>IF(Wizualizacja!F27="northeast",1,0)</f>
        <v>0</v>
      </c>
      <c r="K27" s="18">
        <v>14001.1338</v>
      </c>
    </row>
    <row r="28" spans="1:11" x14ac:dyDescent="0.25">
      <c r="A28" s="6">
        <v>27</v>
      </c>
      <c r="B28" s="2">
        <v>63</v>
      </c>
      <c r="C28" s="3">
        <f>IF(Wizualizacja!B28="male",1,0)</f>
        <v>0</v>
      </c>
      <c r="D28" s="20">
        <v>23.085000000000001</v>
      </c>
      <c r="E28" s="3">
        <v>0</v>
      </c>
      <c r="F28" s="3">
        <f>IF(Wizualizacja!E28="yes",1,0)</f>
        <v>0</v>
      </c>
      <c r="G28" s="3">
        <f>IF(Wizualizacja!F28="southwest",1,0)</f>
        <v>0</v>
      </c>
      <c r="H28" s="3">
        <f>IF(Wizualizacja!F28="southeast",1,0)</f>
        <v>0</v>
      </c>
      <c r="I28" s="3">
        <f>IF(Wizualizacja!F28="northwest",1,0)</f>
        <v>0</v>
      </c>
      <c r="J28" s="12">
        <f>IF(Wizualizacja!F28="northeast",1,0)</f>
        <v>1</v>
      </c>
      <c r="K28" s="18">
        <v>14451.835150000001</v>
      </c>
    </row>
    <row r="29" spans="1:11" x14ac:dyDescent="0.25">
      <c r="A29" s="6">
        <v>28</v>
      </c>
      <c r="B29" s="2">
        <v>55</v>
      </c>
      <c r="C29" s="3">
        <f>IF(Wizualizacja!B29="male",1,0)</f>
        <v>0</v>
      </c>
      <c r="D29" s="20">
        <v>32.774999999999999</v>
      </c>
      <c r="E29" s="3">
        <v>2</v>
      </c>
      <c r="F29" s="3">
        <f>IF(Wizualizacja!E29="yes",1,0)</f>
        <v>0</v>
      </c>
      <c r="G29" s="3">
        <f>IF(Wizualizacja!F29="southwest",1,0)</f>
        <v>0</v>
      </c>
      <c r="H29" s="3">
        <f>IF(Wizualizacja!F29="southeast",1,0)</f>
        <v>0</v>
      </c>
      <c r="I29" s="3">
        <f>IF(Wizualizacja!F29="northwest",1,0)</f>
        <v>1</v>
      </c>
      <c r="J29" s="12">
        <f>IF(Wizualizacja!F29="northeast",1,0)</f>
        <v>0</v>
      </c>
      <c r="K29" s="18">
        <v>12268.632250000001</v>
      </c>
    </row>
    <row r="30" spans="1:11" x14ac:dyDescent="0.25">
      <c r="A30" s="6">
        <v>29</v>
      </c>
      <c r="B30" s="2">
        <v>23</v>
      </c>
      <c r="C30" s="3">
        <f>IF(Wizualizacja!B30="male",1,0)</f>
        <v>1</v>
      </c>
      <c r="D30" s="20">
        <v>17.385000000000002</v>
      </c>
      <c r="E30" s="3">
        <v>1</v>
      </c>
      <c r="F30" s="3">
        <f>IF(Wizualizacja!E30="yes",1,0)</f>
        <v>0</v>
      </c>
      <c r="G30" s="3">
        <f>IF(Wizualizacja!F30="southwest",1,0)</f>
        <v>0</v>
      </c>
      <c r="H30" s="3">
        <f>IF(Wizualizacja!F30="southeast",1,0)</f>
        <v>0</v>
      </c>
      <c r="I30" s="3">
        <f>IF(Wizualizacja!F30="northwest",1,0)</f>
        <v>1</v>
      </c>
      <c r="J30" s="12">
        <f>IF(Wizualizacja!F30="northeast",1,0)</f>
        <v>0</v>
      </c>
      <c r="K30" s="18">
        <v>2775.1921499999999</v>
      </c>
    </row>
    <row r="31" spans="1:11" x14ac:dyDescent="0.25">
      <c r="A31" s="6">
        <v>30</v>
      </c>
      <c r="B31" s="2">
        <v>31</v>
      </c>
      <c r="C31" s="3">
        <f>IF(Wizualizacja!B31="male",1,0)</f>
        <v>1</v>
      </c>
      <c r="D31" s="20">
        <v>36.299999999999997</v>
      </c>
      <c r="E31" s="3">
        <v>2</v>
      </c>
      <c r="F31" s="3">
        <f>IF(Wizualizacja!E31="yes",1,0)</f>
        <v>1</v>
      </c>
      <c r="G31" s="3">
        <f>IF(Wizualizacja!F31="southwest",1,0)</f>
        <v>1</v>
      </c>
      <c r="H31" s="3">
        <f>IF(Wizualizacja!F31="southeast",1,0)</f>
        <v>0</v>
      </c>
      <c r="I31" s="3">
        <f>IF(Wizualizacja!F31="northwest",1,0)</f>
        <v>0</v>
      </c>
      <c r="J31" s="12">
        <f>IF(Wizualizacja!F31="northeast",1,0)</f>
        <v>0</v>
      </c>
      <c r="K31" s="18">
        <v>38711</v>
      </c>
    </row>
    <row r="32" spans="1:11" x14ac:dyDescent="0.25">
      <c r="A32" s="6">
        <v>31</v>
      </c>
      <c r="B32" s="2">
        <v>22</v>
      </c>
      <c r="C32" s="3">
        <f>IF(Wizualizacja!B32="male",1,0)</f>
        <v>1</v>
      </c>
      <c r="D32" s="20">
        <v>35.6</v>
      </c>
      <c r="E32" s="3">
        <v>0</v>
      </c>
      <c r="F32" s="3">
        <f>IF(Wizualizacja!E32="yes",1,0)</f>
        <v>1</v>
      </c>
      <c r="G32" s="3">
        <f>IF(Wizualizacja!F32="southwest",1,0)</f>
        <v>1</v>
      </c>
      <c r="H32" s="3">
        <f>IF(Wizualizacja!F32="southeast",1,0)</f>
        <v>0</v>
      </c>
      <c r="I32" s="3">
        <f>IF(Wizualizacja!F32="northwest",1,0)</f>
        <v>0</v>
      </c>
      <c r="J32" s="12">
        <f>IF(Wizualizacja!F32="northeast",1,0)</f>
        <v>0</v>
      </c>
      <c r="K32" s="18">
        <v>35585.576000000001</v>
      </c>
    </row>
    <row r="33" spans="1:20" x14ac:dyDescent="0.25">
      <c r="A33" s="6">
        <v>32</v>
      </c>
      <c r="B33" s="2">
        <v>18</v>
      </c>
      <c r="C33" s="3">
        <f>IF(Wizualizacja!B33="male",1,0)</f>
        <v>0</v>
      </c>
      <c r="D33" s="20">
        <v>26.315000000000001</v>
      </c>
      <c r="E33" s="3">
        <v>0</v>
      </c>
      <c r="F33" s="3">
        <f>IF(Wizualizacja!E33="yes",1,0)</f>
        <v>0</v>
      </c>
      <c r="G33" s="3">
        <f>IF(Wizualizacja!F33="southwest",1,0)</f>
        <v>0</v>
      </c>
      <c r="H33" s="3">
        <f>IF(Wizualizacja!F33="southeast",1,0)</f>
        <v>0</v>
      </c>
      <c r="I33" s="3">
        <f>IF(Wizualizacja!F33="northwest",1,0)</f>
        <v>0</v>
      </c>
      <c r="J33" s="12">
        <f>IF(Wizualizacja!F33="northeast",1,0)</f>
        <v>1</v>
      </c>
      <c r="K33" s="18">
        <v>2198.1898500000002</v>
      </c>
    </row>
    <row r="34" spans="1:20" x14ac:dyDescent="0.25">
      <c r="A34" s="6">
        <v>33</v>
      </c>
      <c r="B34" s="2">
        <v>19</v>
      </c>
      <c r="C34" s="3">
        <f>IF(Wizualizacja!B34="male",1,0)</f>
        <v>0</v>
      </c>
      <c r="D34" s="20">
        <v>28.6</v>
      </c>
      <c r="E34" s="3">
        <v>5</v>
      </c>
      <c r="F34" s="3">
        <f>IF(Wizualizacja!E34="yes",1,0)</f>
        <v>0</v>
      </c>
      <c r="G34" s="3">
        <f>IF(Wizualizacja!F34="southwest",1,0)</f>
        <v>1</v>
      </c>
      <c r="H34" s="3">
        <f>IF(Wizualizacja!F34="southeast",1,0)</f>
        <v>0</v>
      </c>
      <c r="I34" s="3">
        <f>IF(Wizualizacja!F34="northwest",1,0)</f>
        <v>0</v>
      </c>
      <c r="J34" s="12">
        <f>IF(Wizualizacja!F34="northeast",1,0)</f>
        <v>0</v>
      </c>
      <c r="K34" s="18">
        <v>4687.7969999999996</v>
      </c>
      <c r="P34" t="s">
        <v>1962</v>
      </c>
      <c r="Q34">
        <v>1000</v>
      </c>
      <c r="R34">
        <f>Q34+3000</f>
        <v>4000</v>
      </c>
      <c r="S34">
        <f>T34</f>
        <v>269</v>
      </c>
      <c r="T34">
        <f>COUNTIF(K2:K1339,"&lt;="&amp;R34)</f>
        <v>269</v>
      </c>
    </row>
    <row r="35" spans="1:20" x14ac:dyDescent="0.25">
      <c r="A35" s="6">
        <v>34</v>
      </c>
      <c r="B35" s="2">
        <v>63</v>
      </c>
      <c r="C35" s="3">
        <f>IF(Wizualizacja!B35="male",1,0)</f>
        <v>1</v>
      </c>
      <c r="D35" s="20">
        <v>28.31</v>
      </c>
      <c r="E35" s="3">
        <v>0</v>
      </c>
      <c r="F35" s="3">
        <f>IF(Wizualizacja!E35="yes",1,0)</f>
        <v>0</v>
      </c>
      <c r="G35" s="3">
        <f>IF(Wizualizacja!F35="southwest",1,0)</f>
        <v>0</v>
      </c>
      <c r="H35" s="3">
        <f>IF(Wizualizacja!F35="southeast",1,0)</f>
        <v>0</v>
      </c>
      <c r="I35" s="3">
        <f>IF(Wizualizacja!F35="northwest",1,0)</f>
        <v>1</v>
      </c>
      <c r="J35" s="12">
        <f>IF(Wizualizacja!F35="northeast",1,0)</f>
        <v>0</v>
      </c>
      <c r="K35" s="18">
        <v>13770.097900000001</v>
      </c>
      <c r="P35" t="s">
        <v>1963</v>
      </c>
      <c r="Q35">
        <f>R34</f>
        <v>4000</v>
      </c>
      <c r="R35">
        <f>Q35+3000</f>
        <v>7000</v>
      </c>
      <c r="S35">
        <f>T35-T34</f>
        <v>233</v>
      </c>
      <c r="T35">
        <f t="shared" ref="T35:T54" si="2">COUNTIF(K3:K1340,"&lt;="&amp;R35)</f>
        <v>502</v>
      </c>
    </row>
    <row r="36" spans="1:20" x14ac:dyDescent="0.25">
      <c r="A36" s="6">
        <v>35</v>
      </c>
      <c r="B36" s="2">
        <v>28</v>
      </c>
      <c r="C36" s="3">
        <f>IF(Wizualizacja!B36="male",1,0)</f>
        <v>1</v>
      </c>
      <c r="D36" s="20">
        <v>36.4</v>
      </c>
      <c r="E36" s="3">
        <v>1</v>
      </c>
      <c r="F36" s="3">
        <f>IF(Wizualizacja!E36="yes",1,0)</f>
        <v>1</v>
      </c>
      <c r="G36" s="3">
        <f>IF(Wizualizacja!F36="southwest",1,0)</f>
        <v>1</v>
      </c>
      <c r="H36" s="3">
        <f>IF(Wizualizacja!F36="southeast",1,0)</f>
        <v>0</v>
      </c>
      <c r="I36" s="3">
        <f>IF(Wizualizacja!F36="northwest",1,0)</f>
        <v>0</v>
      </c>
      <c r="J36" s="12">
        <f>IF(Wizualizacja!F36="northeast",1,0)</f>
        <v>0</v>
      </c>
      <c r="K36" s="18">
        <v>51194.559139999998</v>
      </c>
      <c r="P36" t="s">
        <v>1964</v>
      </c>
      <c r="Q36">
        <f t="shared" ref="Q36:Q53" si="3">R35</f>
        <v>7000</v>
      </c>
      <c r="R36">
        <f t="shared" ref="R36:R53" si="4">Q36+3000</f>
        <v>10000</v>
      </c>
      <c r="S36">
        <f t="shared" ref="S36:S54" si="5">T36-T35</f>
        <v>209</v>
      </c>
      <c r="T36">
        <f t="shared" si="2"/>
        <v>711</v>
      </c>
    </row>
    <row r="37" spans="1:20" x14ac:dyDescent="0.25">
      <c r="A37" s="6">
        <v>36</v>
      </c>
      <c r="B37" s="2">
        <v>19</v>
      </c>
      <c r="C37" s="3">
        <f>IF(Wizualizacja!B37="male",1,0)</f>
        <v>1</v>
      </c>
      <c r="D37" s="20">
        <v>20.425000000000001</v>
      </c>
      <c r="E37" s="3">
        <v>0</v>
      </c>
      <c r="F37" s="3">
        <f>IF(Wizualizacja!E37="yes",1,0)</f>
        <v>0</v>
      </c>
      <c r="G37" s="3">
        <f>IF(Wizualizacja!F37="southwest",1,0)</f>
        <v>0</v>
      </c>
      <c r="H37" s="3">
        <f>IF(Wizualizacja!F37="southeast",1,0)</f>
        <v>0</v>
      </c>
      <c r="I37" s="3">
        <f>IF(Wizualizacja!F37="northwest",1,0)</f>
        <v>1</v>
      </c>
      <c r="J37" s="12">
        <f>IF(Wizualizacja!F37="northeast",1,0)</f>
        <v>0</v>
      </c>
      <c r="K37" s="18">
        <v>1625.4337499999999</v>
      </c>
      <c r="P37" t="s">
        <v>1965</v>
      </c>
      <c r="Q37">
        <f t="shared" si="3"/>
        <v>10000</v>
      </c>
      <c r="R37">
        <f t="shared" si="4"/>
        <v>13000</v>
      </c>
      <c r="S37">
        <f t="shared" si="5"/>
        <v>190</v>
      </c>
      <c r="T37">
        <f t="shared" si="2"/>
        <v>901</v>
      </c>
    </row>
    <row r="38" spans="1:20" x14ac:dyDescent="0.25">
      <c r="A38" s="6">
        <v>37</v>
      </c>
      <c r="B38" s="2">
        <v>62</v>
      </c>
      <c r="C38" s="3">
        <f>IF(Wizualizacja!B38="male",1,0)</f>
        <v>0</v>
      </c>
      <c r="D38" s="20">
        <v>32.965000000000003</v>
      </c>
      <c r="E38" s="3">
        <v>3</v>
      </c>
      <c r="F38" s="3">
        <f>IF(Wizualizacja!E38="yes",1,0)</f>
        <v>0</v>
      </c>
      <c r="G38" s="3">
        <f>IF(Wizualizacja!F38="southwest",1,0)</f>
        <v>0</v>
      </c>
      <c r="H38" s="3">
        <f>IF(Wizualizacja!F38="southeast",1,0)</f>
        <v>0</v>
      </c>
      <c r="I38" s="3">
        <f>IF(Wizualizacja!F38="northwest",1,0)</f>
        <v>1</v>
      </c>
      <c r="J38" s="12">
        <f>IF(Wizualizacja!F38="northeast",1,0)</f>
        <v>0</v>
      </c>
      <c r="K38" s="18">
        <v>15612.19335</v>
      </c>
      <c r="P38" t="s">
        <v>1966</v>
      </c>
      <c r="Q38">
        <f t="shared" si="3"/>
        <v>13000</v>
      </c>
      <c r="R38">
        <f t="shared" si="4"/>
        <v>16000</v>
      </c>
      <c r="S38">
        <f t="shared" si="5"/>
        <v>89</v>
      </c>
      <c r="T38">
        <f t="shared" si="2"/>
        <v>990</v>
      </c>
    </row>
    <row r="39" spans="1:20" x14ac:dyDescent="0.25">
      <c r="A39" s="6">
        <v>38</v>
      </c>
      <c r="B39" s="2">
        <v>26</v>
      </c>
      <c r="C39" s="3">
        <f>IF(Wizualizacja!B39="male",1,0)</f>
        <v>1</v>
      </c>
      <c r="D39" s="20">
        <v>20.8</v>
      </c>
      <c r="E39" s="3">
        <v>0</v>
      </c>
      <c r="F39" s="3">
        <f>IF(Wizualizacja!E39="yes",1,0)</f>
        <v>0</v>
      </c>
      <c r="G39" s="3">
        <f>IF(Wizualizacja!F39="southwest",1,0)</f>
        <v>1</v>
      </c>
      <c r="H39" s="3">
        <f>IF(Wizualizacja!F39="southeast",1,0)</f>
        <v>0</v>
      </c>
      <c r="I39" s="3">
        <f>IF(Wizualizacja!F39="northwest",1,0)</f>
        <v>0</v>
      </c>
      <c r="J39" s="12">
        <f>IF(Wizualizacja!F39="northeast",1,0)</f>
        <v>0</v>
      </c>
      <c r="K39" s="18">
        <v>2302.3000000000002</v>
      </c>
      <c r="P39" t="s">
        <v>1967</v>
      </c>
      <c r="Q39">
        <f t="shared" si="3"/>
        <v>16000</v>
      </c>
      <c r="R39">
        <f t="shared" si="4"/>
        <v>19000</v>
      </c>
      <c r="S39">
        <f t="shared" si="5"/>
        <v>50</v>
      </c>
      <c r="T39">
        <f t="shared" si="2"/>
        <v>1040</v>
      </c>
    </row>
    <row r="40" spans="1:20" x14ac:dyDescent="0.25">
      <c r="A40" s="6">
        <v>39</v>
      </c>
      <c r="B40" s="2">
        <v>35</v>
      </c>
      <c r="C40" s="3">
        <f>IF(Wizualizacja!B40="male",1,0)</f>
        <v>1</v>
      </c>
      <c r="D40" s="20">
        <v>36.67</v>
      </c>
      <c r="E40" s="3">
        <v>1</v>
      </c>
      <c r="F40" s="3">
        <f>IF(Wizualizacja!E40="yes",1,0)</f>
        <v>1</v>
      </c>
      <c r="G40" s="3">
        <f>IF(Wizualizacja!F40="southwest",1,0)</f>
        <v>0</v>
      </c>
      <c r="H40" s="3">
        <f>IF(Wizualizacja!F40="southeast",1,0)</f>
        <v>0</v>
      </c>
      <c r="I40" s="3">
        <f>IF(Wizualizacja!F40="northwest",1,0)</f>
        <v>0</v>
      </c>
      <c r="J40" s="12">
        <f>IF(Wizualizacja!F40="northeast",1,0)</f>
        <v>1</v>
      </c>
      <c r="K40" s="18">
        <v>39774.276299999998</v>
      </c>
      <c r="P40" t="s">
        <v>1968</v>
      </c>
      <c r="Q40">
        <f t="shared" si="3"/>
        <v>19000</v>
      </c>
      <c r="R40">
        <f t="shared" si="4"/>
        <v>22000</v>
      </c>
      <c r="S40">
        <f t="shared" si="5"/>
        <v>53</v>
      </c>
      <c r="T40">
        <f t="shared" si="2"/>
        <v>1093</v>
      </c>
    </row>
    <row r="41" spans="1:20" x14ac:dyDescent="0.25">
      <c r="A41" s="6">
        <v>40</v>
      </c>
      <c r="B41" s="2">
        <v>60</v>
      </c>
      <c r="C41" s="3">
        <f>IF(Wizualizacja!B41="male",1,0)</f>
        <v>1</v>
      </c>
      <c r="D41" s="20">
        <v>39.9</v>
      </c>
      <c r="E41" s="3">
        <v>0</v>
      </c>
      <c r="F41" s="3">
        <f>IF(Wizualizacja!E41="yes",1,0)</f>
        <v>1</v>
      </c>
      <c r="G41" s="3">
        <f>IF(Wizualizacja!F41="southwest",1,0)</f>
        <v>1</v>
      </c>
      <c r="H41" s="3">
        <f>IF(Wizualizacja!F41="southeast",1,0)</f>
        <v>0</v>
      </c>
      <c r="I41" s="3">
        <f>IF(Wizualizacja!F41="northwest",1,0)</f>
        <v>0</v>
      </c>
      <c r="J41" s="12">
        <f>IF(Wizualizacja!F41="northeast",1,0)</f>
        <v>0</v>
      </c>
      <c r="K41" s="18">
        <v>48173.360999999997</v>
      </c>
      <c r="P41" t="s">
        <v>1969</v>
      </c>
      <c r="Q41">
        <f t="shared" si="3"/>
        <v>22000</v>
      </c>
      <c r="R41">
        <f t="shared" si="4"/>
        <v>25000</v>
      </c>
      <c r="S41">
        <f t="shared" si="5"/>
        <v>37</v>
      </c>
      <c r="T41">
        <f t="shared" si="2"/>
        <v>1130</v>
      </c>
    </row>
    <row r="42" spans="1:20" x14ac:dyDescent="0.25">
      <c r="A42" s="6">
        <v>41</v>
      </c>
      <c r="B42" s="2">
        <v>24</v>
      </c>
      <c r="C42" s="3">
        <f>IF(Wizualizacja!B42="male",1,0)</f>
        <v>0</v>
      </c>
      <c r="D42" s="20">
        <v>26.6</v>
      </c>
      <c r="E42" s="3">
        <v>0</v>
      </c>
      <c r="F42" s="3">
        <f>IF(Wizualizacja!E42="yes",1,0)</f>
        <v>0</v>
      </c>
      <c r="G42" s="3">
        <f>IF(Wizualizacja!F42="southwest",1,0)</f>
        <v>0</v>
      </c>
      <c r="H42" s="3">
        <f>IF(Wizualizacja!F42="southeast",1,0)</f>
        <v>0</v>
      </c>
      <c r="I42" s="3">
        <f>IF(Wizualizacja!F42="northwest",1,0)</f>
        <v>0</v>
      </c>
      <c r="J42" s="12">
        <f>IF(Wizualizacja!F42="northeast",1,0)</f>
        <v>1</v>
      </c>
      <c r="K42" s="18">
        <v>3046.0619999999999</v>
      </c>
      <c r="P42" t="s">
        <v>1970</v>
      </c>
      <c r="Q42">
        <f t="shared" si="3"/>
        <v>25000</v>
      </c>
      <c r="R42">
        <f t="shared" si="4"/>
        <v>28000</v>
      </c>
      <c r="S42">
        <f t="shared" si="5"/>
        <v>26</v>
      </c>
      <c r="T42">
        <f t="shared" si="2"/>
        <v>1156</v>
      </c>
    </row>
    <row r="43" spans="1:20" x14ac:dyDescent="0.25">
      <c r="A43" s="6">
        <v>42</v>
      </c>
      <c r="B43" s="2">
        <v>31</v>
      </c>
      <c r="C43" s="3">
        <f>IF(Wizualizacja!B43="male",1,0)</f>
        <v>0</v>
      </c>
      <c r="D43" s="20">
        <v>36.630000000000003</v>
      </c>
      <c r="E43" s="3">
        <v>2</v>
      </c>
      <c r="F43" s="3">
        <f>IF(Wizualizacja!E43="yes",1,0)</f>
        <v>0</v>
      </c>
      <c r="G43" s="3">
        <f>IF(Wizualizacja!F43="southwest",1,0)</f>
        <v>0</v>
      </c>
      <c r="H43" s="3">
        <f>IF(Wizualizacja!F43="southeast",1,0)</f>
        <v>1</v>
      </c>
      <c r="I43" s="3">
        <f>IF(Wizualizacja!F43="northwest",1,0)</f>
        <v>0</v>
      </c>
      <c r="J43" s="12">
        <f>IF(Wizualizacja!F43="northeast",1,0)</f>
        <v>0</v>
      </c>
      <c r="K43" s="18">
        <v>4949.7587000000003</v>
      </c>
      <c r="P43" t="s">
        <v>1971</v>
      </c>
      <c r="Q43">
        <f t="shared" si="3"/>
        <v>28000</v>
      </c>
      <c r="R43">
        <f t="shared" si="4"/>
        <v>31000</v>
      </c>
      <c r="S43">
        <f t="shared" si="5"/>
        <v>17</v>
      </c>
      <c r="T43">
        <f t="shared" si="2"/>
        <v>1173</v>
      </c>
    </row>
    <row r="44" spans="1:20" x14ac:dyDescent="0.25">
      <c r="A44" s="6">
        <v>43</v>
      </c>
      <c r="B44" s="2">
        <v>41</v>
      </c>
      <c r="C44" s="3">
        <f>IF(Wizualizacja!B44="male",1,0)</f>
        <v>1</v>
      </c>
      <c r="D44" s="20">
        <v>21.78</v>
      </c>
      <c r="E44" s="3">
        <v>1</v>
      </c>
      <c r="F44" s="3">
        <f>IF(Wizualizacja!E44="yes",1,0)</f>
        <v>0</v>
      </c>
      <c r="G44" s="3">
        <f>IF(Wizualizacja!F44="southwest",1,0)</f>
        <v>0</v>
      </c>
      <c r="H44" s="3">
        <f>IF(Wizualizacja!F44="southeast",1,0)</f>
        <v>1</v>
      </c>
      <c r="I44" s="3">
        <f>IF(Wizualizacja!F44="northwest",1,0)</f>
        <v>0</v>
      </c>
      <c r="J44" s="12">
        <f>IF(Wizualizacja!F44="northeast",1,0)</f>
        <v>0</v>
      </c>
      <c r="K44" s="18">
        <v>6272.4772000000003</v>
      </c>
      <c r="P44" t="s">
        <v>1972</v>
      </c>
      <c r="Q44">
        <f t="shared" si="3"/>
        <v>31000</v>
      </c>
      <c r="R44">
        <f t="shared" si="4"/>
        <v>34000</v>
      </c>
      <c r="S44">
        <f t="shared" si="5"/>
        <v>11</v>
      </c>
      <c r="T44">
        <f t="shared" si="2"/>
        <v>1184</v>
      </c>
    </row>
    <row r="45" spans="1:20" x14ac:dyDescent="0.25">
      <c r="A45" s="6">
        <v>44</v>
      </c>
      <c r="B45" s="2">
        <v>37</v>
      </c>
      <c r="C45" s="3">
        <f>IF(Wizualizacja!B45="male",1,0)</f>
        <v>0</v>
      </c>
      <c r="D45" s="20">
        <v>30.8</v>
      </c>
      <c r="E45" s="3">
        <v>2</v>
      </c>
      <c r="F45" s="3">
        <f>IF(Wizualizacja!E45="yes",1,0)</f>
        <v>0</v>
      </c>
      <c r="G45" s="3">
        <f>IF(Wizualizacja!F45="southwest",1,0)</f>
        <v>0</v>
      </c>
      <c r="H45" s="3">
        <f>IF(Wizualizacja!F45="southeast",1,0)</f>
        <v>1</v>
      </c>
      <c r="I45" s="3">
        <f>IF(Wizualizacja!F45="northwest",1,0)</f>
        <v>0</v>
      </c>
      <c r="J45" s="12">
        <f>IF(Wizualizacja!F45="northeast",1,0)</f>
        <v>0</v>
      </c>
      <c r="K45" s="18">
        <v>6313.759</v>
      </c>
      <c r="P45" t="s">
        <v>1973</v>
      </c>
      <c r="Q45">
        <f t="shared" si="3"/>
        <v>34000</v>
      </c>
      <c r="R45">
        <f t="shared" si="4"/>
        <v>37000</v>
      </c>
      <c r="S45">
        <f t="shared" si="5"/>
        <v>30</v>
      </c>
      <c r="T45">
        <f t="shared" si="2"/>
        <v>1214</v>
      </c>
    </row>
    <row r="46" spans="1:20" x14ac:dyDescent="0.25">
      <c r="A46" s="6">
        <v>45</v>
      </c>
      <c r="B46" s="2">
        <v>38</v>
      </c>
      <c r="C46" s="3">
        <f>IF(Wizualizacja!B46="male",1,0)</f>
        <v>1</v>
      </c>
      <c r="D46" s="20">
        <v>37.049999999999997</v>
      </c>
      <c r="E46" s="3">
        <v>1</v>
      </c>
      <c r="F46" s="3">
        <f>IF(Wizualizacja!E46="yes",1,0)</f>
        <v>0</v>
      </c>
      <c r="G46" s="3">
        <f>IF(Wizualizacja!F46="southwest",1,0)</f>
        <v>0</v>
      </c>
      <c r="H46" s="3">
        <f>IF(Wizualizacja!F46="southeast",1,0)</f>
        <v>0</v>
      </c>
      <c r="I46" s="3">
        <f>IF(Wizualizacja!F46="northwest",1,0)</f>
        <v>0</v>
      </c>
      <c r="J46" s="12">
        <f>IF(Wizualizacja!F46="northeast",1,0)</f>
        <v>1</v>
      </c>
      <c r="K46" s="18">
        <v>6079.6715000000004</v>
      </c>
      <c r="P46" t="s">
        <v>1974</v>
      </c>
      <c r="Q46">
        <f t="shared" si="3"/>
        <v>37000</v>
      </c>
      <c r="R46">
        <f t="shared" si="4"/>
        <v>40000</v>
      </c>
      <c r="S46">
        <f t="shared" si="5"/>
        <v>33</v>
      </c>
      <c r="T46">
        <f t="shared" si="2"/>
        <v>1247</v>
      </c>
    </row>
    <row r="47" spans="1:20" x14ac:dyDescent="0.25">
      <c r="A47" s="6">
        <v>46</v>
      </c>
      <c r="B47" s="2">
        <v>55</v>
      </c>
      <c r="C47" s="3">
        <f>IF(Wizualizacja!B47="male",1,0)</f>
        <v>1</v>
      </c>
      <c r="D47" s="20">
        <v>37.299999999999997</v>
      </c>
      <c r="E47" s="3">
        <v>0</v>
      </c>
      <c r="F47" s="3">
        <f>IF(Wizualizacja!E47="yes",1,0)</f>
        <v>0</v>
      </c>
      <c r="G47" s="3">
        <f>IF(Wizualizacja!F47="southwest",1,0)</f>
        <v>1</v>
      </c>
      <c r="H47" s="3">
        <f>IF(Wizualizacja!F47="southeast",1,0)</f>
        <v>0</v>
      </c>
      <c r="I47" s="3">
        <f>IF(Wizualizacja!F47="northwest",1,0)</f>
        <v>0</v>
      </c>
      <c r="J47" s="12">
        <f>IF(Wizualizacja!F47="northeast",1,0)</f>
        <v>0</v>
      </c>
      <c r="K47" s="18">
        <v>20630.283510000001</v>
      </c>
      <c r="P47" t="s">
        <v>1975</v>
      </c>
      <c r="Q47">
        <f>R46</f>
        <v>40000</v>
      </c>
      <c r="R47">
        <f>Q47+3000</f>
        <v>43000</v>
      </c>
      <c r="S47">
        <f t="shared" si="5"/>
        <v>26</v>
      </c>
      <c r="T47">
        <f t="shared" si="2"/>
        <v>1273</v>
      </c>
    </row>
    <row r="48" spans="1:20" x14ac:dyDescent="0.25">
      <c r="A48" s="6">
        <v>47</v>
      </c>
      <c r="B48" s="2">
        <v>18</v>
      </c>
      <c r="C48" s="3">
        <f>IF(Wizualizacja!B48="male",1,0)</f>
        <v>0</v>
      </c>
      <c r="D48" s="20">
        <v>38.664999999999999</v>
      </c>
      <c r="E48" s="3">
        <v>2</v>
      </c>
      <c r="F48" s="3">
        <f>IF(Wizualizacja!E48="yes",1,0)</f>
        <v>0</v>
      </c>
      <c r="G48" s="3">
        <f>IF(Wizualizacja!F48="southwest",1,0)</f>
        <v>0</v>
      </c>
      <c r="H48" s="3">
        <f>IF(Wizualizacja!F48="southeast",1,0)</f>
        <v>0</v>
      </c>
      <c r="I48" s="3">
        <f>IF(Wizualizacja!F48="northwest",1,0)</f>
        <v>0</v>
      </c>
      <c r="J48" s="12">
        <f>IF(Wizualizacja!F48="northeast",1,0)</f>
        <v>1</v>
      </c>
      <c r="K48" s="18">
        <v>3393.35635</v>
      </c>
      <c r="P48" t="s">
        <v>1976</v>
      </c>
      <c r="Q48">
        <f t="shared" si="3"/>
        <v>43000</v>
      </c>
      <c r="R48">
        <f t="shared" si="4"/>
        <v>46000</v>
      </c>
      <c r="S48">
        <f t="shared" si="5"/>
        <v>17</v>
      </c>
      <c r="T48">
        <f t="shared" si="2"/>
        <v>1290</v>
      </c>
    </row>
    <row r="49" spans="1:20" x14ac:dyDescent="0.25">
      <c r="A49" s="6">
        <v>48</v>
      </c>
      <c r="B49" s="2">
        <v>28</v>
      </c>
      <c r="C49" s="3">
        <f>IF(Wizualizacja!B49="male",1,0)</f>
        <v>0</v>
      </c>
      <c r="D49" s="20">
        <v>34.770000000000003</v>
      </c>
      <c r="E49" s="3">
        <v>0</v>
      </c>
      <c r="F49" s="3">
        <f>IF(Wizualizacja!E49="yes",1,0)</f>
        <v>0</v>
      </c>
      <c r="G49" s="3">
        <f>IF(Wizualizacja!F49="southwest",1,0)</f>
        <v>0</v>
      </c>
      <c r="H49" s="3">
        <f>IF(Wizualizacja!F49="southeast",1,0)</f>
        <v>0</v>
      </c>
      <c r="I49" s="3">
        <f>IF(Wizualizacja!F49="northwest",1,0)</f>
        <v>1</v>
      </c>
      <c r="J49" s="12">
        <f>IF(Wizualizacja!F49="northeast",1,0)</f>
        <v>0</v>
      </c>
      <c r="K49" s="18">
        <v>3556.9223000000002</v>
      </c>
      <c r="P49" t="s">
        <v>1977</v>
      </c>
      <c r="Q49">
        <f t="shared" si="3"/>
        <v>46000</v>
      </c>
      <c r="R49">
        <f t="shared" si="4"/>
        <v>49000</v>
      </c>
      <c r="S49">
        <f t="shared" si="5"/>
        <v>25</v>
      </c>
      <c r="T49">
        <f t="shared" si="2"/>
        <v>1315</v>
      </c>
    </row>
    <row r="50" spans="1:20" x14ac:dyDescent="0.25">
      <c r="A50" s="6">
        <v>49</v>
      </c>
      <c r="B50" s="2">
        <v>60</v>
      </c>
      <c r="C50" s="3">
        <f>IF(Wizualizacja!B50="male",1,0)</f>
        <v>0</v>
      </c>
      <c r="D50" s="20">
        <v>24.53</v>
      </c>
      <c r="E50" s="3">
        <v>0</v>
      </c>
      <c r="F50" s="3">
        <f>IF(Wizualizacja!E50="yes",1,0)</f>
        <v>0</v>
      </c>
      <c r="G50" s="3">
        <f>IF(Wizualizacja!F50="southwest",1,0)</f>
        <v>0</v>
      </c>
      <c r="H50" s="3">
        <f>IF(Wizualizacja!F50="southeast",1,0)</f>
        <v>1</v>
      </c>
      <c r="I50" s="3">
        <f>IF(Wizualizacja!F50="northwest",1,0)</f>
        <v>0</v>
      </c>
      <c r="J50" s="12">
        <f>IF(Wizualizacja!F50="northeast",1,0)</f>
        <v>0</v>
      </c>
      <c r="K50" s="18">
        <v>12629.896699999999</v>
      </c>
      <c r="P50" t="s">
        <v>1978</v>
      </c>
      <c r="Q50">
        <f t="shared" si="3"/>
        <v>49000</v>
      </c>
      <c r="R50">
        <f t="shared" si="4"/>
        <v>52000</v>
      </c>
      <c r="S50">
        <f t="shared" si="5"/>
        <v>1</v>
      </c>
      <c r="T50">
        <f t="shared" si="2"/>
        <v>1316</v>
      </c>
    </row>
    <row r="51" spans="1:20" x14ac:dyDescent="0.25">
      <c r="A51" s="6">
        <v>50</v>
      </c>
      <c r="B51" s="2">
        <v>36</v>
      </c>
      <c r="C51" s="3">
        <f>IF(Wizualizacja!B51="male",1,0)</f>
        <v>1</v>
      </c>
      <c r="D51" s="20">
        <v>35.200000000000003</v>
      </c>
      <c r="E51" s="3">
        <v>1</v>
      </c>
      <c r="F51" s="3">
        <f>IF(Wizualizacja!E51="yes",1,0)</f>
        <v>1</v>
      </c>
      <c r="G51" s="3">
        <f>IF(Wizualizacja!F51="southwest",1,0)</f>
        <v>0</v>
      </c>
      <c r="H51" s="3">
        <f>IF(Wizualizacja!F51="southeast",1,0)</f>
        <v>1</v>
      </c>
      <c r="I51" s="3">
        <f>IF(Wizualizacja!F51="northwest",1,0)</f>
        <v>0</v>
      </c>
      <c r="J51" s="12">
        <f>IF(Wizualizacja!F51="northeast",1,0)</f>
        <v>0</v>
      </c>
      <c r="K51" s="18">
        <v>38709.175999999999</v>
      </c>
      <c r="P51" t="s">
        <v>1979</v>
      </c>
      <c r="Q51">
        <f t="shared" si="3"/>
        <v>52000</v>
      </c>
      <c r="R51">
        <f t="shared" si="4"/>
        <v>55000</v>
      </c>
      <c r="S51">
        <f t="shared" si="5"/>
        <v>0</v>
      </c>
      <c r="T51">
        <f t="shared" si="2"/>
        <v>1316</v>
      </c>
    </row>
    <row r="52" spans="1:20" x14ac:dyDescent="0.25">
      <c r="A52" s="6">
        <v>51</v>
      </c>
      <c r="B52" s="2">
        <v>18</v>
      </c>
      <c r="C52" s="3">
        <f>IF(Wizualizacja!B52="male",1,0)</f>
        <v>0</v>
      </c>
      <c r="D52" s="20">
        <v>35.625</v>
      </c>
      <c r="E52" s="3">
        <v>0</v>
      </c>
      <c r="F52" s="3">
        <f>IF(Wizualizacja!E52="yes",1,0)</f>
        <v>0</v>
      </c>
      <c r="G52" s="3">
        <f>IF(Wizualizacja!F52="southwest",1,0)</f>
        <v>0</v>
      </c>
      <c r="H52" s="3">
        <f>IF(Wizualizacja!F52="southeast",1,0)</f>
        <v>0</v>
      </c>
      <c r="I52" s="3">
        <f>IF(Wizualizacja!F52="northwest",1,0)</f>
        <v>0</v>
      </c>
      <c r="J52" s="12">
        <f>IF(Wizualizacja!F52="northeast",1,0)</f>
        <v>1</v>
      </c>
      <c r="K52" s="18">
        <v>2211.1307499999998</v>
      </c>
      <c r="P52" t="s">
        <v>1980</v>
      </c>
      <c r="Q52">
        <f t="shared" si="3"/>
        <v>55000</v>
      </c>
      <c r="R52">
        <f t="shared" si="4"/>
        <v>58000</v>
      </c>
      <c r="S52">
        <f t="shared" si="5"/>
        <v>0</v>
      </c>
      <c r="T52">
        <f t="shared" si="2"/>
        <v>1316</v>
      </c>
    </row>
    <row r="53" spans="1:20" x14ac:dyDescent="0.25">
      <c r="A53" s="6">
        <v>52</v>
      </c>
      <c r="B53" s="2">
        <v>21</v>
      </c>
      <c r="C53" s="3">
        <f>IF(Wizualizacja!B53="male",1,0)</f>
        <v>0</v>
      </c>
      <c r="D53" s="20">
        <v>33.630000000000003</v>
      </c>
      <c r="E53" s="3">
        <v>2</v>
      </c>
      <c r="F53" s="3">
        <f>IF(Wizualizacja!E53="yes",1,0)</f>
        <v>0</v>
      </c>
      <c r="G53" s="3">
        <f>IF(Wizualizacja!F53="southwest",1,0)</f>
        <v>0</v>
      </c>
      <c r="H53" s="3">
        <f>IF(Wizualizacja!F53="southeast",1,0)</f>
        <v>0</v>
      </c>
      <c r="I53" s="3">
        <f>IF(Wizualizacja!F53="northwest",1,0)</f>
        <v>1</v>
      </c>
      <c r="J53" s="12">
        <f>IF(Wizualizacja!F53="northeast",1,0)</f>
        <v>0</v>
      </c>
      <c r="K53" s="18">
        <v>3579.8287</v>
      </c>
      <c r="P53" t="s">
        <v>1981</v>
      </c>
      <c r="Q53">
        <f t="shared" si="3"/>
        <v>58000</v>
      </c>
      <c r="R53">
        <f t="shared" si="4"/>
        <v>61000</v>
      </c>
      <c r="S53">
        <f t="shared" si="5"/>
        <v>1</v>
      </c>
      <c r="T53">
        <f t="shared" si="2"/>
        <v>1317</v>
      </c>
    </row>
    <row r="54" spans="1:20" x14ac:dyDescent="0.25">
      <c r="A54" s="6">
        <v>53</v>
      </c>
      <c r="B54" s="2">
        <v>48</v>
      </c>
      <c r="C54" s="3">
        <f>IF(Wizualizacja!B54="male",1,0)</f>
        <v>1</v>
      </c>
      <c r="D54" s="20">
        <v>28</v>
      </c>
      <c r="E54" s="3">
        <v>1</v>
      </c>
      <c r="F54" s="3">
        <f>IF(Wizualizacja!E54="yes",1,0)</f>
        <v>1</v>
      </c>
      <c r="G54" s="3">
        <f>IF(Wizualizacja!F54="southwest",1,0)</f>
        <v>1</v>
      </c>
      <c r="H54" s="3">
        <f>IF(Wizualizacja!F54="southeast",1,0)</f>
        <v>0</v>
      </c>
      <c r="I54" s="3">
        <f>IF(Wizualizacja!F54="northwest",1,0)</f>
        <v>0</v>
      </c>
      <c r="J54" s="12">
        <f>IF(Wizualizacja!F54="northeast",1,0)</f>
        <v>0</v>
      </c>
      <c r="K54" s="18">
        <v>23568.272000000001</v>
      </c>
      <c r="P54" t="s">
        <v>1982</v>
      </c>
      <c r="Q54">
        <f>R53</f>
        <v>61000</v>
      </c>
      <c r="R54">
        <f>Q54+3000</f>
        <v>64000</v>
      </c>
      <c r="S54">
        <f t="shared" si="5"/>
        <v>1</v>
      </c>
      <c r="T54">
        <f t="shared" si="2"/>
        <v>1318</v>
      </c>
    </row>
    <row r="55" spans="1:20" x14ac:dyDescent="0.25">
      <c r="A55" s="6">
        <v>54</v>
      </c>
      <c r="B55" s="2">
        <v>36</v>
      </c>
      <c r="C55" s="3">
        <f>IF(Wizualizacja!B55="male",1,0)</f>
        <v>1</v>
      </c>
      <c r="D55" s="20">
        <v>34.43</v>
      </c>
      <c r="E55" s="3">
        <v>0</v>
      </c>
      <c r="F55" s="3">
        <f>IF(Wizualizacja!E55="yes",1,0)</f>
        <v>1</v>
      </c>
      <c r="G55" s="3">
        <f>IF(Wizualizacja!F55="southwest",1,0)</f>
        <v>0</v>
      </c>
      <c r="H55" s="3">
        <f>IF(Wizualizacja!F55="southeast",1,0)</f>
        <v>1</v>
      </c>
      <c r="I55" s="3">
        <f>IF(Wizualizacja!F55="northwest",1,0)</f>
        <v>0</v>
      </c>
      <c r="J55" s="12">
        <f>IF(Wizualizacja!F55="northeast",1,0)</f>
        <v>0</v>
      </c>
      <c r="K55" s="18">
        <v>37742.575700000001</v>
      </c>
      <c r="S55">
        <f>SUM(S34:S54)</f>
        <v>1318</v>
      </c>
    </row>
    <row r="56" spans="1:20" x14ac:dyDescent="0.25">
      <c r="A56" s="6">
        <v>55</v>
      </c>
      <c r="B56" s="2">
        <v>40</v>
      </c>
      <c r="C56" s="3">
        <f>IF(Wizualizacja!B56="male",1,0)</f>
        <v>0</v>
      </c>
      <c r="D56" s="20">
        <v>28.69</v>
      </c>
      <c r="E56" s="3">
        <v>3</v>
      </c>
      <c r="F56" s="3">
        <f>IF(Wizualizacja!E56="yes",1,0)</f>
        <v>0</v>
      </c>
      <c r="G56" s="3">
        <f>IF(Wizualizacja!F56="southwest",1,0)</f>
        <v>0</v>
      </c>
      <c r="H56" s="3">
        <f>IF(Wizualizacja!F56="southeast",1,0)</f>
        <v>0</v>
      </c>
      <c r="I56" s="3">
        <f>IF(Wizualizacja!F56="northwest",1,0)</f>
        <v>1</v>
      </c>
      <c r="J56" s="12">
        <f>IF(Wizualizacja!F56="northeast",1,0)</f>
        <v>0</v>
      </c>
      <c r="K56" s="18">
        <v>8059.6791000000003</v>
      </c>
    </row>
    <row r="57" spans="1:20" x14ac:dyDescent="0.25">
      <c r="A57" s="6">
        <v>56</v>
      </c>
      <c r="B57" s="2">
        <v>58</v>
      </c>
      <c r="C57" s="3">
        <f>IF(Wizualizacja!B57="male",1,0)</f>
        <v>1</v>
      </c>
      <c r="D57" s="20">
        <v>36.954999999999998</v>
      </c>
      <c r="E57" s="3">
        <v>2</v>
      </c>
      <c r="F57" s="3">
        <f>IF(Wizualizacja!E57="yes",1,0)</f>
        <v>1</v>
      </c>
      <c r="G57" s="3">
        <f>IF(Wizualizacja!F57="southwest",1,0)</f>
        <v>0</v>
      </c>
      <c r="H57" s="3">
        <f>IF(Wizualizacja!F57="southeast",1,0)</f>
        <v>0</v>
      </c>
      <c r="I57" s="3">
        <f>IF(Wizualizacja!F57="northwest",1,0)</f>
        <v>1</v>
      </c>
      <c r="J57" s="12">
        <f>IF(Wizualizacja!F57="northeast",1,0)</f>
        <v>0</v>
      </c>
      <c r="K57" s="18">
        <v>47496.494449999998</v>
      </c>
    </row>
    <row r="58" spans="1:20" x14ac:dyDescent="0.25">
      <c r="A58" s="6">
        <v>57</v>
      </c>
      <c r="B58" s="2">
        <v>58</v>
      </c>
      <c r="C58" s="3">
        <f>IF(Wizualizacja!B58="male",1,0)</f>
        <v>0</v>
      </c>
      <c r="D58" s="20">
        <v>31.824999999999999</v>
      </c>
      <c r="E58" s="3">
        <v>2</v>
      </c>
      <c r="F58" s="3">
        <f>IF(Wizualizacja!E58="yes",1,0)</f>
        <v>0</v>
      </c>
      <c r="G58" s="3">
        <f>IF(Wizualizacja!F58="southwest",1,0)</f>
        <v>0</v>
      </c>
      <c r="H58" s="3">
        <f>IF(Wizualizacja!F58="southeast",1,0)</f>
        <v>0</v>
      </c>
      <c r="I58" s="3">
        <f>IF(Wizualizacja!F58="northwest",1,0)</f>
        <v>0</v>
      </c>
      <c r="J58" s="12">
        <f>IF(Wizualizacja!F58="northeast",1,0)</f>
        <v>1</v>
      </c>
      <c r="K58" s="18">
        <v>13607.36875</v>
      </c>
    </row>
    <row r="59" spans="1:20" x14ac:dyDescent="0.25">
      <c r="A59" s="6">
        <v>58</v>
      </c>
      <c r="B59" s="2">
        <v>18</v>
      </c>
      <c r="C59" s="3">
        <f>IF(Wizualizacja!B59="male",1,0)</f>
        <v>1</v>
      </c>
      <c r="D59" s="20">
        <v>31.68</v>
      </c>
      <c r="E59" s="3">
        <v>2</v>
      </c>
      <c r="F59" s="3">
        <f>IF(Wizualizacja!E59="yes",1,0)</f>
        <v>1</v>
      </c>
      <c r="G59" s="3">
        <f>IF(Wizualizacja!F59="southwest",1,0)</f>
        <v>0</v>
      </c>
      <c r="H59" s="3">
        <f>IF(Wizualizacja!F59="southeast",1,0)</f>
        <v>1</v>
      </c>
      <c r="I59" s="3">
        <f>IF(Wizualizacja!F59="northwest",1,0)</f>
        <v>0</v>
      </c>
      <c r="J59" s="12">
        <f>IF(Wizualizacja!F59="northeast",1,0)</f>
        <v>0</v>
      </c>
      <c r="K59" s="18">
        <v>34303.167200000004</v>
      </c>
    </row>
    <row r="60" spans="1:20" x14ac:dyDescent="0.25">
      <c r="A60" s="6">
        <v>59</v>
      </c>
      <c r="B60" s="2">
        <v>53</v>
      </c>
      <c r="C60" s="3">
        <f>IF(Wizualizacja!B60="male",1,0)</f>
        <v>0</v>
      </c>
      <c r="D60" s="20">
        <v>22.88</v>
      </c>
      <c r="E60" s="3">
        <v>1</v>
      </c>
      <c r="F60" s="3">
        <f>IF(Wizualizacja!E60="yes",1,0)</f>
        <v>1</v>
      </c>
      <c r="G60" s="3">
        <f>IF(Wizualizacja!F60="southwest",1,0)</f>
        <v>0</v>
      </c>
      <c r="H60" s="3">
        <f>IF(Wizualizacja!F60="southeast",1,0)</f>
        <v>1</v>
      </c>
      <c r="I60" s="3">
        <f>IF(Wizualizacja!F60="northwest",1,0)</f>
        <v>0</v>
      </c>
      <c r="J60" s="12">
        <f>IF(Wizualizacja!F60="northeast",1,0)</f>
        <v>0</v>
      </c>
      <c r="K60" s="18">
        <v>23244.790199999999</v>
      </c>
    </row>
    <row r="61" spans="1:20" x14ac:dyDescent="0.25">
      <c r="A61" s="6">
        <v>60</v>
      </c>
      <c r="B61" s="2">
        <v>34</v>
      </c>
      <c r="C61" s="3">
        <f>IF(Wizualizacja!B61="male",1,0)</f>
        <v>0</v>
      </c>
      <c r="D61" s="20">
        <v>37.335000000000001</v>
      </c>
      <c r="E61" s="3">
        <v>2</v>
      </c>
      <c r="F61" s="3">
        <f>IF(Wizualizacja!E61="yes",1,0)</f>
        <v>0</v>
      </c>
      <c r="G61" s="3">
        <f>IF(Wizualizacja!F61="southwest",1,0)</f>
        <v>0</v>
      </c>
      <c r="H61" s="3">
        <f>IF(Wizualizacja!F61="southeast",1,0)</f>
        <v>0</v>
      </c>
      <c r="I61" s="3">
        <f>IF(Wizualizacja!F61="northwest",1,0)</f>
        <v>1</v>
      </c>
      <c r="J61" s="12">
        <f>IF(Wizualizacja!F61="northeast",1,0)</f>
        <v>0</v>
      </c>
      <c r="K61" s="18">
        <v>5989.5236500000001</v>
      </c>
    </row>
    <row r="62" spans="1:20" x14ac:dyDescent="0.25">
      <c r="A62" s="6">
        <v>61</v>
      </c>
      <c r="B62" s="2">
        <v>43</v>
      </c>
      <c r="C62" s="3">
        <f>IF(Wizualizacja!B62="male",1,0)</f>
        <v>1</v>
      </c>
      <c r="D62" s="20">
        <v>27.36</v>
      </c>
      <c r="E62" s="3">
        <v>3</v>
      </c>
      <c r="F62" s="3">
        <f>IF(Wizualizacja!E62="yes",1,0)</f>
        <v>0</v>
      </c>
      <c r="G62" s="3">
        <f>IF(Wizualizacja!F62="southwest",1,0)</f>
        <v>0</v>
      </c>
      <c r="H62" s="3">
        <f>IF(Wizualizacja!F62="southeast",1,0)</f>
        <v>0</v>
      </c>
      <c r="I62" s="3">
        <f>IF(Wizualizacja!F62="northwest",1,0)</f>
        <v>0</v>
      </c>
      <c r="J62" s="12">
        <f>IF(Wizualizacja!F62="northeast",1,0)</f>
        <v>1</v>
      </c>
      <c r="K62" s="18">
        <v>8606.2173999999995</v>
      </c>
    </row>
    <row r="63" spans="1:20" x14ac:dyDescent="0.25">
      <c r="A63" s="6">
        <v>62</v>
      </c>
      <c r="B63" s="2">
        <v>25</v>
      </c>
      <c r="C63" s="3">
        <f>IF(Wizualizacja!B63="male",1,0)</f>
        <v>1</v>
      </c>
      <c r="D63" s="20">
        <v>33.659999999999997</v>
      </c>
      <c r="E63" s="3">
        <v>4</v>
      </c>
      <c r="F63" s="3">
        <f>IF(Wizualizacja!E63="yes",1,0)</f>
        <v>0</v>
      </c>
      <c r="G63" s="3">
        <f>IF(Wizualizacja!F63="southwest",1,0)</f>
        <v>0</v>
      </c>
      <c r="H63" s="3">
        <f>IF(Wizualizacja!F63="southeast",1,0)</f>
        <v>1</v>
      </c>
      <c r="I63" s="3">
        <f>IF(Wizualizacja!F63="northwest",1,0)</f>
        <v>0</v>
      </c>
      <c r="J63" s="12">
        <f>IF(Wizualizacja!F63="northeast",1,0)</f>
        <v>0</v>
      </c>
      <c r="K63" s="18">
        <v>4504.6624000000002</v>
      </c>
    </row>
    <row r="64" spans="1:20" x14ac:dyDescent="0.25">
      <c r="A64" s="6">
        <v>63</v>
      </c>
      <c r="B64" s="2">
        <v>64</v>
      </c>
      <c r="C64" s="3">
        <f>IF(Wizualizacja!B64="male",1,0)</f>
        <v>1</v>
      </c>
      <c r="D64" s="20">
        <v>24.7</v>
      </c>
      <c r="E64" s="3">
        <v>1</v>
      </c>
      <c r="F64" s="3">
        <f>IF(Wizualizacja!E64="yes",1,0)</f>
        <v>0</v>
      </c>
      <c r="G64" s="3">
        <f>IF(Wizualizacja!F64="southwest",1,0)</f>
        <v>0</v>
      </c>
      <c r="H64" s="3">
        <f>IF(Wizualizacja!F64="southeast",1,0)</f>
        <v>0</v>
      </c>
      <c r="I64" s="3">
        <f>IF(Wizualizacja!F64="northwest",1,0)</f>
        <v>1</v>
      </c>
      <c r="J64" s="12">
        <f>IF(Wizualizacja!F64="northeast",1,0)</f>
        <v>0</v>
      </c>
      <c r="K64" s="18">
        <v>30166.618170000002</v>
      </c>
    </row>
    <row r="65" spans="1:11" x14ac:dyDescent="0.25">
      <c r="A65" s="6">
        <v>64</v>
      </c>
      <c r="B65" s="2">
        <v>28</v>
      </c>
      <c r="C65" s="3">
        <f>IF(Wizualizacja!B65="male",1,0)</f>
        <v>0</v>
      </c>
      <c r="D65" s="20">
        <v>25.934999999999999</v>
      </c>
      <c r="E65" s="3">
        <v>1</v>
      </c>
      <c r="F65" s="3">
        <f>IF(Wizualizacja!E65="yes",1,0)</f>
        <v>0</v>
      </c>
      <c r="G65" s="3">
        <f>IF(Wizualizacja!F65="southwest",1,0)</f>
        <v>0</v>
      </c>
      <c r="H65" s="3">
        <f>IF(Wizualizacja!F65="southeast",1,0)</f>
        <v>0</v>
      </c>
      <c r="I65" s="3">
        <f>IF(Wizualizacja!F65="northwest",1,0)</f>
        <v>1</v>
      </c>
      <c r="J65" s="12">
        <f>IF(Wizualizacja!F65="northeast",1,0)</f>
        <v>0</v>
      </c>
      <c r="K65" s="18">
        <v>4133.6416499999996</v>
      </c>
    </row>
    <row r="66" spans="1:11" x14ac:dyDescent="0.25">
      <c r="A66" s="6">
        <v>65</v>
      </c>
      <c r="B66" s="2">
        <v>20</v>
      </c>
      <c r="C66" s="3">
        <f>IF(Wizualizacja!B66="male",1,0)</f>
        <v>0</v>
      </c>
      <c r="D66" s="20">
        <v>22.42</v>
      </c>
      <c r="E66" s="3">
        <v>0</v>
      </c>
      <c r="F66" s="3">
        <f>IF(Wizualizacja!E66="yes",1,0)</f>
        <v>1</v>
      </c>
      <c r="G66" s="3">
        <f>IF(Wizualizacja!F66="southwest",1,0)</f>
        <v>0</v>
      </c>
      <c r="H66" s="3">
        <f>IF(Wizualizacja!F66="southeast",1,0)</f>
        <v>0</v>
      </c>
      <c r="I66" s="3">
        <f>IF(Wizualizacja!F66="northwest",1,0)</f>
        <v>1</v>
      </c>
      <c r="J66" s="12">
        <f>IF(Wizualizacja!F66="northeast",1,0)</f>
        <v>0</v>
      </c>
      <c r="K66" s="18">
        <v>14711.7438</v>
      </c>
    </row>
    <row r="67" spans="1:11" x14ac:dyDescent="0.25">
      <c r="A67" s="6">
        <v>66</v>
      </c>
      <c r="B67" s="2">
        <v>19</v>
      </c>
      <c r="C67" s="3">
        <f>IF(Wizualizacja!B67="male",1,0)</f>
        <v>0</v>
      </c>
      <c r="D67" s="20">
        <v>28.9</v>
      </c>
      <c r="E67" s="3">
        <v>0</v>
      </c>
      <c r="F67" s="3">
        <f>IF(Wizualizacja!E67="yes",1,0)</f>
        <v>0</v>
      </c>
      <c r="G67" s="3">
        <f>IF(Wizualizacja!F67="southwest",1,0)</f>
        <v>1</v>
      </c>
      <c r="H67" s="3">
        <f>IF(Wizualizacja!F67="southeast",1,0)</f>
        <v>0</v>
      </c>
      <c r="I67" s="3">
        <f>IF(Wizualizacja!F67="northwest",1,0)</f>
        <v>0</v>
      </c>
      <c r="J67" s="12">
        <f>IF(Wizualizacja!F67="northeast",1,0)</f>
        <v>0</v>
      </c>
      <c r="K67" s="18">
        <v>1743.2139999999999</v>
      </c>
    </row>
    <row r="68" spans="1:11" x14ac:dyDescent="0.25">
      <c r="A68" s="6">
        <v>67</v>
      </c>
      <c r="B68" s="2">
        <v>61</v>
      </c>
      <c r="C68" s="3">
        <f>IF(Wizualizacja!B68="male",1,0)</f>
        <v>0</v>
      </c>
      <c r="D68" s="20">
        <v>39.1</v>
      </c>
      <c r="E68" s="3">
        <v>2</v>
      </c>
      <c r="F68" s="3">
        <f>IF(Wizualizacja!E68="yes",1,0)</f>
        <v>0</v>
      </c>
      <c r="G68" s="3">
        <f>IF(Wizualizacja!F68="southwest",1,0)</f>
        <v>1</v>
      </c>
      <c r="H68" s="3">
        <f>IF(Wizualizacja!F68="southeast",1,0)</f>
        <v>0</v>
      </c>
      <c r="I68" s="3">
        <f>IF(Wizualizacja!F68="northwest",1,0)</f>
        <v>0</v>
      </c>
      <c r="J68" s="12">
        <f>IF(Wizualizacja!F68="northeast",1,0)</f>
        <v>0</v>
      </c>
      <c r="K68" s="18">
        <v>14235.072</v>
      </c>
    </row>
    <row r="69" spans="1:11" x14ac:dyDescent="0.25">
      <c r="A69" s="6">
        <v>68</v>
      </c>
      <c r="B69" s="2">
        <v>40</v>
      </c>
      <c r="C69" s="3">
        <f>IF(Wizualizacja!B69="male",1,0)</f>
        <v>1</v>
      </c>
      <c r="D69" s="20">
        <v>26.315000000000001</v>
      </c>
      <c r="E69" s="3">
        <v>1</v>
      </c>
      <c r="F69" s="3">
        <f>IF(Wizualizacja!E69="yes",1,0)</f>
        <v>0</v>
      </c>
      <c r="G69" s="3">
        <f>IF(Wizualizacja!F69="southwest",1,0)</f>
        <v>0</v>
      </c>
      <c r="H69" s="3">
        <f>IF(Wizualizacja!F69="southeast",1,0)</f>
        <v>0</v>
      </c>
      <c r="I69" s="3">
        <f>IF(Wizualizacja!F69="northwest",1,0)</f>
        <v>1</v>
      </c>
      <c r="J69" s="12">
        <f>IF(Wizualizacja!F69="northeast",1,0)</f>
        <v>0</v>
      </c>
      <c r="K69" s="18">
        <v>6389.3778499999999</v>
      </c>
    </row>
    <row r="70" spans="1:11" x14ac:dyDescent="0.25">
      <c r="A70" s="6">
        <v>69</v>
      </c>
      <c r="B70" s="2">
        <v>40</v>
      </c>
      <c r="C70" s="3">
        <f>IF(Wizualizacja!B70="male",1,0)</f>
        <v>0</v>
      </c>
      <c r="D70" s="20">
        <v>36.19</v>
      </c>
      <c r="E70" s="3">
        <v>0</v>
      </c>
      <c r="F70" s="3">
        <f>IF(Wizualizacja!E70="yes",1,0)</f>
        <v>0</v>
      </c>
      <c r="G70" s="3">
        <f>IF(Wizualizacja!F70="southwest",1,0)</f>
        <v>0</v>
      </c>
      <c r="H70" s="3">
        <f>IF(Wizualizacja!F70="southeast",1,0)</f>
        <v>1</v>
      </c>
      <c r="I70" s="3">
        <f>IF(Wizualizacja!F70="northwest",1,0)</f>
        <v>0</v>
      </c>
      <c r="J70" s="12">
        <f>IF(Wizualizacja!F70="northeast",1,0)</f>
        <v>0</v>
      </c>
      <c r="K70" s="18">
        <v>5920.1040999999996</v>
      </c>
    </row>
    <row r="71" spans="1:11" x14ac:dyDescent="0.25">
      <c r="A71" s="6">
        <v>70</v>
      </c>
      <c r="B71" s="2">
        <v>28</v>
      </c>
      <c r="C71" s="3">
        <f>IF(Wizualizacja!B71="male",1,0)</f>
        <v>1</v>
      </c>
      <c r="D71" s="20">
        <v>23.98</v>
      </c>
      <c r="E71" s="3">
        <v>3</v>
      </c>
      <c r="F71" s="3">
        <f>IF(Wizualizacja!E71="yes",1,0)</f>
        <v>1</v>
      </c>
      <c r="G71" s="3">
        <f>IF(Wizualizacja!F71="southwest",1,0)</f>
        <v>0</v>
      </c>
      <c r="H71" s="3">
        <f>IF(Wizualizacja!F71="southeast",1,0)</f>
        <v>1</v>
      </c>
      <c r="I71" s="3">
        <f>IF(Wizualizacja!F71="northwest",1,0)</f>
        <v>0</v>
      </c>
      <c r="J71" s="12">
        <f>IF(Wizualizacja!F71="northeast",1,0)</f>
        <v>0</v>
      </c>
      <c r="K71" s="18">
        <v>17663.144199999999</v>
      </c>
    </row>
    <row r="72" spans="1:11" x14ac:dyDescent="0.25">
      <c r="A72" s="6">
        <v>71</v>
      </c>
      <c r="B72" s="2">
        <v>27</v>
      </c>
      <c r="C72" s="3">
        <f>IF(Wizualizacja!B72="male",1,0)</f>
        <v>0</v>
      </c>
      <c r="D72" s="20">
        <v>24.75</v>
      </c>
      <c r="E72" s="3">
        <v>0</v>
      </c>
      <c r="F72" s="3">
        <f>IF(Wizualizacja!E72="yes",1,0)</f>
        <v>1</v>
      </c>
      <c r="G72" s="3">
        <f>IF(Wizualizacja!F72="southwest",1,0)</f>
        <v>0</v>
      </c>
      <c r="H72" s="3">
        <f>IF(Wizualizacja!F72="southeast",1,0)</f>
        <v>1</v>
      </c>
      <c r="I72" s="3">
        <f>IF(Wizualizacja!F72="northwest",1,0)</f>
        <v>0</v>
      </c>
      <c r="J72" s="12">
        <f>IF(Wizualizacja!F72="northeast",1,0)</f>
        <v>0</v>
      </c>
      <c r="K72" s="18">
        <v>16577.779500000001</v>
      </c>
    </row>
    <row r="73" spans="1:11" x14ac:dyDescent="0.25">
      <c r="A73" s="6">
        <v>72</v>
      </c>
      <c r="B73" s="2">
        <v>31</v>
      </c>
      <c r="C73" s="3">
        <f>IF(Wizualizacja!B73="male",1,0)</f>
        <v>1</v>
      </c>
      <c r="D73" s="20">
        <v>28.5</v>
      </c>
      <c r="E73" s="3">
        <v>5</v>
      </c>
      <c r="F73" s="3">
        <f>IF(Wizualizacja!E73="yes",1,0)</f>
        <v>0</v>
      </c>
      <c r="G73" s="3">
        <f>IF(Wizualizacja!F73="southwest",1,0)</f>
        <v>0</v>
      </c>
      <c r="H73" s="3">
        <f>IF(Wizualizacja!F73="southeast",1,0)</f>
        <v>0</v>
      </c>
      <c r="I73" s="3">
        <f>IF(Wizualizacja!F73="northwest",1,0)</f>
        <v>0</v>
      </c>
      <c r="J73" s="12">
        <f>IF(Wizualizacja!F73="northeast",1,0)</f>
        <v>1</v>
      </c>
      <c r="K73" s="18">
        <v>6799.4579999999996</v>
      </c>
    </row>
    <row r="74" spans="1:11" x14ac:dyDescent="0.25">
      <c r="A74" s="6">
        <v>73</v>
      </c>
      <c r="B74" s="2">
        <v>53</v>
      </c>
      <c r="C74" s="3">
        <f>IF(Wizualizacja!B74="male",1,0)</f>
        <v>0</v>
      </c>
      <c r="D74" s="20">
        <v>28.1</v>
      </c>
      <c r="E74" s="3">
        <v>3</v>
      </c>
      <c r="F74" s="3">
        <f>IF(Wizualizacja!E74="yes",1,0)</f>
        <v>0</v>
      </c>
      <c r="G74" s="3">
        <f>IF(Wizualizacja!F74="southwest",1,0)</f>
        <v>1</v>
      </c>
      <c r="H74" s="3">
        <f>IF(Wizualizacja!F74="southeast",1,0)</f>
        <v>0</v>
      </c>
      <c r="I74" s="3">
        <f>IF(Wizualizacja!F74="northwest",1,0)</f>
        <v>0</v>
      </c>
      <c r="J74" s="12">
        <f>IF(Wizualizacja!F74="northeast",1,0)</f>
        <v>0</v>
      </c>
      <c r="K74" s="18">
        <v>11741.726000000001</v>
      </c>
    </row>
    <row r="75" spans="1:11" x14ac:dyDescent="0.25">
      <c r="A75" s="6">
        <v>74</v>
      </c>
      <c r="B75" s="2">
        <v>58</v>
      </c>
      <c r="C75" s="3">
        <f>IF(Wizualizacja!B75="male",1,0)</f>
        <v>1</v>
      </c>
      <c r="D75" s="20">
        <v>32.01</v>
      </c>
      <c r="E75" s="3">
        <v>1</v>
      </c>
      <c r="F75" s="3">
        <f>IF(Wizualizacja!E75="yes",1,0)</f>
        <v>0</v>
      </c>
      <c r="G75" s="3">
        <f>IF(Wizualizacja!F75="southwest",1,0)</f>
        <v>0</v>
      </c>
      <c r="H75" s="3">
        <f>IF(Wizualizacja!F75="southeast",1,0)</f>
        <v>1</v>
      </c>
      <c r="I75" s="3">
        <f>IF(Wizualizacja!F75="northwest",1,0)</f>
        <v>0</v>
      </c>
      <c r="J75" s="12">
        <f>IF(Wizualizacja!F75="northeast",1,0)</f>
        <v>0</v>
      </c>
      <c r="K75" s="18">
        <v>11946.625899999999</v>
      </c>
    </row>
    <row r="76" spans="1:11" x14ac:dyDescent="0.25">
      <c r="A76" s="6">
        <v>75</v>
      </c>
      <c r="B76" s="2">
        <v>44</v>
      </c>
      <c r="C76" s="3">
        <f>IF(Wizualizacja!B76="male",1,0)</f>
        <v>1</v>
      </c>
      <c r="D76" s="20">
        <v>27.4</v>
      </c>
      <c r="E76" s="3">
        <v>2</v>
      </c>
      <c r="F76" s="3">
        <f>IF(Wizualizacja!E76="yes",1,0)</f>
        <v>0</v>
      </c>
      <c r="G76" s="3">
        <f>IF(Wizualizacja!F76="southwest",1,0)</f>
        <v>1</v>
      </c>
      <c r="H76" s="3">
        <f>IF(Wizualizacja!F76="southeast",1,0)</f>
        <v>0</v>
      </c>
      <c r="I76" s="3">
        <f>IF(Wizualizacja!F76="northwest",1,0)</f>
        <v>0</v>
      </c>
      <c r="J76" s="12">
        <f>IF(Wizualizacja!F76="northeast",1,0)</f>
        <v>0</v>
      </c>
      <c r="K76" s="18">
        <v>7726.8540000000003</v>
      </c>
    </row>
    <row r="77" spans="1:11" x14ac:dyDescent="0.25">
      <c r="A77" s="6">
        <v>76</v>
      </c>
      <c r="B77" s="2">
        <v>57</v>
      </c>
      <c r="C77" s="3">
        <f>IF(Wizualizacja!B77="male",1,0)</f>
        <v>1</v>
      </c>
      <c r="D77" s="20">
        <v>34.01</v>
      </c>
      <c r="E77" s="3">
        <v>0</v>
      </c>
      <c r="F77" s="3">
        <f>IF(Wizualizacja!E77="yes",1,0)</f>
        <v>0</v>
      </c>
      <c r="G77" s="3">
        <f>IF(Wizualizacja!F77="southwest",1,0)</f>
        <v>0</v>
      </c>
      <c r="H77" s="3">
        <f>IF(Wizualizacja!F77="southeast",1,0)</f>
        <v>0</v>
      </c>
      <c r="I77" s="3">
        <f>IF(Wizualizacja!F77="northwest",1,0)</f>
        <v>1</v>
      </c>
      <c r="J77" s="12">
        <f>IF(Wizualizacja!F77="northeast",1,0)</f>
        <v>0</v>
      </c>
      <c r="K77" s="18">
        <v>11356.660900000001</v>
      </c>
    </row>
    <row r="78" spans="1:11" x14ac:dyDescent="0.25">
      <c r="A78" s="6">
        <v>77</v>
      </c>
      <c r="B78" s="2">
        <v>29</v>
      </c>
      <c r="C78" s="3">
        <f>IF(Wizualizacja!B78="male",1,0)</f>
        <v>0</v>
      </c>
      <c r="D78" s="20">
        <v>29.59</v>
      </c>
      <c r="E78" s="3">
        <v>1</v>
      </c>
      <c r="F78" s="3">
        <f>IF(Wizualizacja!E78="yes",1,0)</f>
        <v>0</v>
      </c>
      <c r="G78" s="3">
        <f>IF(Wizualizacja!F78="southwest",1,0)</f>
        <v>0</v>
      </c>
      <c r="H78" s="3">
        <f>IF(Wizualizacja!F78="southeast",1,0)</f>
        <v>1</v>
      </c>
      <c r="I78" s="3">
        <f>IF(Wizualizacja!F78="northwest",1,0)</f>
        <v>0</v>
      </c>
      <c r="J78" s="12">
        <f>IF(Wizualizacja!F78="northeast",1,0)</f>
        <v>0</v>
      </c>
      <c r="K78" s="18">
        <v>3947.4131000000002</v>
      </c>
    </row>
    <row r="79" spans="1:11" x14ac:dyDescent="0.25">
      <c r="A79" s="6">
        <v>78</v>
      </c>
      <c r="B79" s="2">
        <v>21</v>
      </c>
      <c r="C79" s="3">
        <f>IF(Wizualizacja!B79="male",1,0)</f>
        <v>1</v>
      </c>
      <c r="D79" s="20">
        <v>35.53</v>
      </c>
      <c r="E79" s="3">
        <v>0</v>
      </c>
      <c r="F79" s="3">
        <f>IF(Wizualizacja!E79="yes",1,0)</f>
        <v>0</v>
      </c>
      <c r="G79" s="3">
        <f>IF(Wizualizacja!F79="southwest",1,0)</f>
        <v>0</v>
      </c>
      <c r="H79" s="3">
        <f>IF(Wizualizacja!F79="southeast",1,0)</f>
        <v>1</v>
      </c>
      <c r="I79" s="3">
        <f>IF(Wizualizacja!F79="northwest",1,0)</f>
        <v>0</v>
      </c>
      <c r="J79" s="12">
        <f>IF(Wizualizacja!F79="northeast",1,0)</f>
        <v>0</v>
      </c>
      <c r="K79" s="18">
        <v>1532.4697000000001</v>
      </c>
    </row>
    <row r="80" spans="1:11" x14ac:dyDescent="0.25">
      <c r="A80" s="6">
        <v>79</v>
      </c>
      <c r="B80" s="2">
        <v>22</v>
      </c>
      <c r="C80" s="3">
        <f>IF(Wizualizacja!B80="male",1,0)</f>
        <v>0</v>
      </c>
      <c r="D80" s="20">
        <v>39.805</v>
      </c>
      <c r="E80" s="3">
        <v>0</v>
      </c>
      <c r="F80" s="3">
        <f>IF(Wizualizacja!E80="yes",1,0)</f>
        <v>0</v>
      </c>
      <c r="G80" s="3">
        <f>IF(Wizualizacja!F80="southwest",1,0)</f>
        <v>0</v>
      </c>
      <c r="H80" s="3">
        <f>IF(Wizualizacja!F80="southeast",1,0)</f>
        <v>0</v>
      </c>
      <c r="I80" s="3">
        <f>IF(Wizualizacja!F80="northwest",1,0)</f>
        <v>0</v>
      </c>
      <c r="J80" s="12">
        <f>IF(Wizualizacja!F80="northeast",1,0)</f>
        <v>1</v>
      </c>
      <c r="K80" s="18">
        <v>2755.0209500000001</v>
      </c>
    </row>
    <row r="81" spans="1:11" x14ac:dyDescent="0.25">
      <c r="A81" s="6">
        <v>80</v>
      </c>
      <c r="B81" s="2">
        <v>41</v>
      </c>
      <c r="C81" s="3">
        <f>IF(Wizualizacja!B81="male",1,0)</f>
        <v>0</v>
      </c>
      <c r="D81" s="20">
        <v>32.965000000000003</v>
      </c>
      <c r="E81" s="3">
        <v>0</v>
      </c>
      <c r="F81" s="3">
        <f>IF(Wizualizacja!E81="yes",1,0)</f>
        <v>0</v>
      </c>
      <c r="G81" s="3">
        <f>IF(Wizualizacja!F81="southwest",1,0)</f>
        <v>0</v>
      </c>
      <c r="H81" s="3">
        <f>IF(Wizualizacja!F81="southeast",1,0)</f>
        <v>0</v>
      </c>
      <c r="I81" s="3">
        <f>IF(Wizualizacja!F81="northwest",1,0)</f>
        <v>1</v>
      </c>
      <c r="J81" s="12">
        <f>IF(Wizualizacja!F81="northeast",1,0)</f>
        <v>0</v>
      </c>
      <c r="K81" s="18">
        <v>6571.0243499999997</v>
      </c>
    </row>
    <row r="82" spans="1:11" x14ac:dyDescent="0.25">
      <c r="A82" s="6">
        <v>81</v>
      </c>
      <c r="B82" s="2">
        <v>31</v>
      </c>
      <c r="C82" s="3">
        <f>IF(Wizualizacja!B82="male",1,0)</f>
        <v>1</v>
      </c>
      <c r="D82" s="20">
        <v>26.885000000000002</v>
      </c>
      <c r="E82" s="3">
        <v>1</v>
      </c>
      <c r="F82" s="3">
        <f>IF(Wizualizacja!E82="yes",1,0)</f>
        <v>0</v>
      </c>
      <c r="G82" s="3">
        <f>IF(Wizualizacja!F82="southwest",1,0)</f>
        <v>0</v>
      </c>
      <c r="H82" s="3">
        <f>IF(Wizualizacja!F82="southeast",1,0)</f>
        <v>0</v>
      </c>
      <c r="I82" s="3">
        <f>IF(Wizualizacja!F82="northwest",1,0)</f>
        <v>0</v>
      </c>
      <c r="J82" s="12">
        <f>IF(Wizualizacja!F82="northeast",1,0)</f>
        <v>1</v>
      </c>
      <c r="K82" s="18">
        <v>4441.2131499999996</v>
      </c>
    </row>
    <row r="83" spans="1:11" x14ac:dyDescent="0.25">
      <c r="A83" s="6">
        <v>82</v>
      </c>
      <c r="B83" s="2">
        <v>45</v>
      </c>
      <c r="C83" s="3">
        <f>IF(Wizualizacja!B83="male",1,0)</f>
        <v>0</v>
      </c>
      <c r="D83" s="20">
        <v>38.284999999999997</v>
      </c>
      <c r="E83" s="3">
        <v>0</v>
      </c>
      <c r="F83" s="3">
        <f>IF(Wizualizacja!E83="yes",1,0)</f>
        <v>0</v>
      </c>
      <c r="G83" s="3">
        <f>IF(Wizualizacja!F83="southwest",1,0)</f>
        <v>0</v>
      </c>
      <c r="H83" s="3">
        <f>IF(Wizualizacja!F83="southeast",1,0)</f>
        <v>0</v>
      </c>
      <c r="I83" s="3">
        <f>IF(Wizualizacja!F83="northwest",1,0)</f>
        <v>0</v>
      </c>
      <c r="J83" s="12">
        <f>IF(Wizualizacja!F83="northeast",1,0)</f>
        <v>1</v>
      </c>
      <c r="K83" s="18">
        <v>7935.29115</v>
      </c>
    </row>
    <row r="84" spans="1:11" x14ac:dyDescent="0.25">
      <c r="A84" s="6">
        <v>83</v>
      </c>
      <c r="B84" s="2">
        <v>22</v>
      </c>
      <c r="C84" s="3">
        <f>IF(Wizualizacja!B84="male",1,0)</f>
        <v>1</v>
      </c>
      <c r="D84" s="20">
        <v>37.619999999999997</v>
      </c>
      <c r="E84" s="3">
        <v>1</v>
      </c>
      <c r="F84" s="3">
        <f>IF(Wizualizacja!E84="yes",1,0)</f>
        <v>1</v>
      </c>
      <c r="G84" s="3">
        <f>IF(Wizualizacja!F84="southwest",1,0)</f>
        <v>0</v>
      </c>
      <c r="H84" s="3">
        <f>IF(Wizualizacja!F84="southeast",1,0)</f>
        <v>1</v>
      </c>
      <c r="I84" s="3">
        <f>IF(Wizualizacja!F84="northwest",1,0)</f>
        <v>0</v>
      </c>
      <c r="J84" s="12">
        <f>IF(Wizualizacja!F84="northeast",1,0)</f>
        <v>0</v>
      </c>
      <c r="K84" s="18">
        <v>37165.163800000002</v>
      </c>
    </row>
    <row r="85" spans="1:11" x14ac:dyDescent="0.25">
      <c r="A85" s="6">
        <v>84</v>
      </c>
      <c r="B85" s="2">
        <v>48</v>
      </c>
      <c r="C85" s="3">
        <f>IF(Wizualizacja!B85="male",1,0)</f>
        <v>0</v>
      </c>
      <c r="D85" s="20">
        <v>41.23</v>
      </c>
      <c r="E85" s="3">
        <v>4</v>
      </c>
      <c r="F85" s="3">
        <f>IF(Wizualizacja!E85="yes",1,0)</f>
        <v>0</v>
      </c>
      <c r="G85" s="3">
        <f>IF(Wizualizacja!F85="southwest",1,0)</f>
        <v>0</v>
      </c>
      <c r="H85" s="3">
        <f>IF(Wizualizacja!F85="southeast",1,0)</f>
        <v>0</v>
      </c>
      <c r="I85" s="3">
        <f>IF(Wizualizacja!F85="northwest",1,0)</f>
        <v>1</v>
      </c>
      <c r="J85" s="12">
        <f>IF(Wizualizacja!F85="northeast",1,0)</f>
        <v>0</v>
      </c>
      <c r="K85" s="18">
        <v>11033.661700000001</v>
      </c>
    </row>
    <row r="86" spans="1:11" x14ac:dyDescent="0.25">
      <c r="A86" s="6">
        <v>85</v>
      </c>
      <c r="B86" s="2">
        <v>37</v>
      </c>
      <c r="C86" s="3">
        <f>IF(Wizualizacja!B86="male",1,0)</f>
        <v>0</v>
      </c>
      <c r="D86" s="20">
        <v>34.799999999999997</v>
      </c>
      <c r="E86" s="3">
        <v>2</v>
      </c>
      <c r="F86" s="3">
        <f>IF(Wizualizacja!E86="yes",1,0)</f>
        <v>1</v>
      </c>
      <c r="G86" s="3">
        <f>IF(Wizualizacja!F86="southwest",1,0)</f>
        <v>1</v>
      </c>
      <c r="H86" s="3">
        <f>IF(Wizualizacja!F86="southeast",1,0)</f>
        <v>0</v>
      </c>
      <c r="I86" s="3">
        <f>IF(Wizualizacja!F86="northwest",1,0)</f>
        <v>0</v>
      </c>
      <c r="J86" s="12">
        <f>IF(Wizualizacja!F86="northeast",1,0)</f>
        <v>0</v>
      </c>
      <c r="K86" s="18">
        <v>39836.519</v>
      </c>
    </row>
    <row r="87" spans="1:11" x14ac:dyDescent="0.25">
      <c r="A87" s="6">
        <v>86</v>
      </c>
      <c r="B87" s="2">
        <v>45</v>
      </c>
      <c r="C87" s="3">
        <f>IF(Wizualizacja!B87="male",1,0)</f>
        <v>1</v>
      </c>
      <c r="D87" s="20">
        <v>22.895</v>
      </c>
      <c r="E87" s="3">
        <v>2</v>
      </c>
      <c r="F87" s="3">
        <f>IF(Wizualizacja!E87="yes",1,0)</f>
        <v>1</v>
      </c>
      <c r="G87" s="3">
        <f>IF(Wizualizacja!F87="southwest",1,0)</f>
        <v>0</v>
      </c>
      <c r="H87" s="3">
        <f>IF(Wizualizacja!F87="southeast",1,0)</f>
        <v>0</v>
      </c>
      <c r="I87" s="3">
        <f>IF(Wizualizacja!F87="northwest",1,0)</f>
        <v>1</v>
      </c>
      <c r="J87" s="12">
        <f>IF(Wizualizacja!F87="northeast",1,0)</f>
        <v>0</v>
      </c>
      <c r="K87" s="18">
        <v>21098.554049999999</v>
      </c>
    </row>
    <row r="88" spans="1:11" x14ac:dyDescent="0.25">
      <c r="A88" s="6">
        <v>87</v>
      </c>
      <c r="B88" s="2">
        <v>57</v>
      </c>
      <c r="C88" s="3">
        <f>IF(Wizualizacja!B88="male",1,0)</f>
        <v>0</v>
      </c>
      <c r="D88" s="20">
        <v>31.16</v>
      </c>
      <c r="E88" s="3">
        <v>0</v>
      </c>
      <c r="F88" s="3">
        <f>IF(Wizualizacja!E88="yes",1,0)</f>
        <v>1</v>
      </c>
      <c r="G88" s="3">
        <f>IF(Wizualizacja!F88="southwest",1,0)</f>
        <v>0</v>
      </c>
      <c r="H88" s="3">
        <f>IF(Wizualizacja!F88="southeast",1,0)</f>
        <v>0</v>
      </c>
      <c r="I88" s="3">
        <f>IF(Wizualizacja!F88="northwest",1,0)</f>
        <v>1</v>
      </c>
      <c r="J88" s="12">
        <f>IF(Wizualizacja!F88="northeast",1,0)</f>
        <v>0</v>
      </c>
      <c r="K88" s="18">
        <v>43578.939400000003</v>
      </c>
    </row>
    <row r="89" spans="1:11" x14ac:dyDescent="0.25">
      <c r="A89" s="6">
        <v>88</v>
      </c>
      <c r="B89" s="2">
        <v>56</v>
      </c>
      <c r="C89" s="3">
        <f>IF(Wizualizacja!B89="male",1,0)</f>
        <v>0</v>
      </c>
      <c r="D89" s="20">
        <v>27.2</v>
      </c>
      <c r="E89" s="3">
        <v>0</v>
      </c>
      <c r="F89" s="3">
        <f>IF(Wizualizacja!E89="yes",1,0)</f>
        <v>0</v>
      </c>
      <c r="G89" s="3">
        <f>IF(Wizualizacja!F89="southwest",1,0)</f>
        <v>1</v>
      </c>
      <c r="H89" s="3">
        <f>IF(Wizualizacja!F89="southeast",1,0)</f>
        <v>0</v>
      </c>
      <c r="I89" s="3">
        <f>IF(Wizualizacja!F89="northwest",1,0)</f>
        <v>0</v>
      </c>
      <c r="J89" s="12">
        <f>IF(Wizualizacja!F89="northeast",1,0)</f>
        <v>0</v>
      </c>
      <c r="K89" s="18">
        <v>11073.175999999999</v>
      </c>
    </row>
    <row r="90" spans="1:11" x14ac:dyDescent="0.25">
      <c r="A90" s="6">
        <v>89</v>
      </c>
      <c r="B90" s="2">
        <v>46</v>
      </c>
      <c r="C90" s="3">
        <f>IF(Wizualizacja!B90="male",1,0)</f>
        <v>0</v>
      </c>
      <c r="D90" s="20">
        <v>27.74</v>
      </c>
      <c r="E90" s="3">
        <v>0</v>
      </c>
      <c r="F90" s="3">
        <f>IF(Wizualizacja!E90="yes",1,0)</f>
        <v>0</v>
      </c>
      <c r="G90" s="3">
        <f>IF(Wizualizacja!F90="southwest",1,0)</f>
        <v>0</v>
      </c>
      <c r="H90" s="3">
        <f>IF(Wizualizacja!F90="southeast",1,0)</f>
        <v>0</v>
      </c>
      <c r="I90" s="3">
        <f>IF(Wizualizacja!F90="northwest",1,0)</f>
        <v>1</v>
      </c>
      <c r="J90" s="12">
        <f>IF(Wizualizacja!F90="northeast",1,0)</f>
        <v>0</v>
      </c>
      <c r="K90" s="18">
        <v>8026.6665999999996</v>
      </c>
    </row>
    <row r="91" spans="1:11" x14ac:dyDescent="0.25">
      <c r="A91" s="6">
        <v>90</v>
      </c>
      <c r="B91" s="2">
        <v>55</v>
      </c>
      <c r="C91" s="3">
        <f>IF(Wizualizacja!B91="male",1,0)</f>
        <v>0</v>
      </c>
      <c r="D91" s="20">
        <v>26.98</v>
      </c>
      <c r="E91" s="3">
        <v>0</v>
      </c>
      <c r="F91" s="3">
        <f>IF(Wizualizacja!E91="yes",1,0)</f>
        <v>0</v>
      </c>
      <c r="G91" s="3">
        <f>IF(Wizualizacja!F91="southwest",1,0)</f>
        <v>0</v>
      </c>
      <c r="H91" s="3">
        <f>IF(Wizualizacja!F91="southeast",1,0)</f>
        <v>0</v>
      </c>
      <c r="I91" s="3">
        <f>IF(Wizualizacja!F91="northwest",1,0)</f>
        <v>1</v>
      </c>
      <c r="J91" s="12">
        <f>IF(Wizualizacja!F91="northeast",1,0)</f>
        <v>0</v>
      </c>
      <c r="K91" s="18">
        <v>11082.5772</v>
      </c>
    </row>
    <row r="92" spans="1:11" x14ac:dyDescent="0.25">
      <c r="A92" s="6">
        <v>91</v>
      </c>
      <c r="B92" s="2">
        <v>21</v>
      </c>
      <c r="C92" s="3">
        <f>IF(Wizualizacja!B92="male",1,0)</f>
        <v>0</v>
      </c>
      <c r="D92" s="20">
        <v>39.49</v>
      </c>
      <c r="E92" s="3">
        <v>0</v>
      </c>
      <c r="F92" s="3">
        <f>IF(Wizualizacja!E92="yes",1,0)</f>
        <v>0</v>
      </c>
      <c r="G92" s="3">
        <f>IF(Wizualizacja!F92="southwest",1,0)</f>
        <v>0</v>
      </c>
      <c r="H92" s="3">
        <f>IF(Wizualizacja!F92="southeast",1,0)</f>
        <v>1</v>
      </c>
      <c r="I92" s="3">
        <f>IF(Wizualizacja!F92="northwest",1,0)</f>
        <v>0</v>
      </c>
      <c r="J92" s="12">
        <f>IF(Wizualizacja!F92="northeast",1,0)</f>
        <v>0</v>
      </c>
      <c r="K92" s="18">
        <v>2026.9740999999999</v>
      </c>
    </row>
    <row r="93" spans="1:11" x14ac:dyDescent="0.25">
      <c r="A93" s="6">
        <v>92</v>
      </c>
      <c r="B93" s="2">
        <v>53</v>
      </c>
      <c r="C93" s="3">
        <f>IF(Wizualizacja!B93="male",1,0)</f>
        <v>0</v>
      </c>
      <c r="D93" s="20">
        <v>24.795000000000002</v>
      </c>
      <c r="E93" s="3">
        <v>1</v>
      </c>
      <c r="F93" s="3">
        <f>IF(Wizualizacja!E93="yes",1,0)</f>
        <v>0</v>
      </c>
      <c r="G93" s="3">
        <f>IF(Wizualizacja!F93="southwest",1,0)</f>
        <v>0</v>
      </c>
      <c r="H93" s="3">
        <f>IF(Wizualizacja!F93="southeast",1,0)</f>
        <v>0</v>
      </c>
      <c r="I93" s="3">
        <f>IF(Wizualizacja!F93="northwest",1,0)</f>
        <v>1</v>
      </c>
      <c r="J93" s="12">
        <f>IF(Wizualizacja!F93="northeast",1,0)</f>
        <v>0</v>
      </c>
      <c r="K93" s="18">
        <v>10942.13205</v>
      </c>
    </row>
    <row r="94" spans="1:11" x14ac:dyDescent="0.25">
      <c r="A94" s="6">
        <v>93</v>
      </c>
      <c r="B94" s="2">
        <v>59</v>
      </c>
      <c r="C94" s="3">
        <f>IF(Wizualizacja!B94="male",1,0)</f>
        <v>1</v>
      </c>
      <c r="D94" s="20">
        <v>29.83</v>
      </c>
      <c r="E94" s="3">
        <v>3</v>
      </c>
      <c r="F94" s="3">
        <f>IF(Wizualizacja!E94="yes",1,0)</f>
        <v>1</v>
      </c>
      <c r="G94" s="3">
        <f>IF(Wizualizacja!F94="southwest",1,0)</f>
        <v>0</v>
      </c>
      <c r="H94" s="3">
        <f>IF(Wizualizacja!F94="southeast",1,0)</f>
        <v>0</v>
      </c>
      <c r="I94" s="3">
        <f>IF(Wizualizacja!F94="northwest",1,0)</f>
        <v>0</v>
      </c>
      <c r="J94" s="12">
        <f>IF(Wizualizacja!F94="northeast",1,0)</f>
        <v>1</v>
      </c>
      <c r="K94" s="18">
        <v>30184.936699999998</v>
      </c>
    </row>
    <row r="95" spans="1:11" x14ac:dyDescent="0.25">
      <c r="A95" s="6">
        <v>94</v>
      </c>
      <c r="B95" s="2">
        <v>35</v>
      </c>
      <c r="C95" s="3">
        <f>IF(Wizualizacja!B95="male",1,0)</f>
        <v>1</v>
      </c>
      <c r="D95" s="20">
        <v>34.770000000000003</v>
      </c>
      <c r="E95" s="3">
        <v>2</v>
      </c>
      <c r="F95" s="3">
        <f>IF(Wizualizacja!E95="yes",1,0)</f>
        <v>0</v>
      </c>
      <c r="G95" s="3">
        <f>IF(Wizualizacja!F95="southwest",1,0)</f>
        <v>0</v>
      </c>
      <c r="H95" s="3">
        <f>IF(Wizualizacja!F95="southeast",1,0)</f>
        <v>0</v>
      </c>
      <c r="I95" s="3">
        <f>IF(Wizualizacja!F95="northwest",1,0)</f>
        <v>1</v>
      </c>
      <c r="J95" s="12">
        <f>IF(Wizualizacja!F95="northeast",1,0)</f>
        <v>0</v>
      </c>
      <c r="K95" s="18">
        <v>5729.0052999999998</v>
      </c>
    </row>
    <row r="96" spans="1:11" x14ac:dyDescent="0.25">
      <c r="A96" s="6">
        <v>95</v>
      </c>
      <c r="B96" s="2">
        <v>64</v>
      </c>
      <c r="C96" s="3">
        <f>IF(Wizualizacja!B96="male",1,0)</f>
        <v>0</v>
      </c>
      <c r="D96" s="20">
        <v>31.3</v>
      </c>
      <c r="E96" s="3">
        <v>2</v>
      </c>
      <c r="F96" s="3">
        <f>IF(Wizualizacja!E96="yes",1,0)</f>
        <v>1</v>
      </c>
      <c r="G96" s="3">
        <f>IF(Wizualizacja!F96="southwest",1,0)</f>
        <v>1</v>
      </c>
      <c r="H96" s="3">
        <f>IF(Wizualizacja!F96="southeast",1,0)</f>
        <v>0</v>
      </c>
      <c r="I96" s="3">
        <f>IF(Wizualizacja!F96="northwest",1,0)</f>
        <v>0</v>
      </c>
      <c r="J96" s="12">
        <f>IF(Wizualizacja!F96="northeast",1,0)</f>
        <v>0</v>
      </c>
      <c r="K96" s="18">
        <v>47291.055</v>
      </c>
    </row>
    <row r="97" spans="1:11" x14ac:dyDescent="0.25">
      <c r="A97" s="6">
        <v>96</v>
      </c>
      <c r="B97" s="2">
        <v>28</v>
      </c>
      <c r="C97" s="3">
        <f>IF(Wizualizacja!B97="male",1,0)</f>
        <v>0</v>
      </c>
      <c r="D97" s="20">
        <v>37.619999999999997</v>
      </c>
      <c r="E97" s="3">
        <v>1</v>
      </c>
      <c r="F97" s="3">
        <f>IF(Wizualizacja!E97="yes",1,0)</f>
        <v>0</v>
      </c>
      <c r="G97" s="3">
        <f>IF(Wizualizacja!F97="southwest",1,0)</f>
        <v>0</v>
      </c>
      <c r="H97" s="3">
        <f>IF(Wizualizacja!F97="southeast",1,0)</f>
        <v>1</v>
      </c>
      <c r="I97" s="3">
        <f>IF(Wizualizacja!F97="northwest",1,0)</f>
        <v>0</v>
      </c>
      <c r="J97" s="12">
        <f>IF(Wizualizacja!F97="northeast",1,0)</f>
        <v>0</v>
      </c>
      <c r="K97" s="18">
        <v>3766.8838000000001</v>
      </c>
    </row>
    <row r="98" spans="1:11" x14ac:dyDescent="0.25">
      <c r="A98" s="6">
        <v>97</v>
      </c>
      <c r="B98" s="2">
        <v>54</v>
      </c>
      <c r="C98" s="3">
        <f>IF(Wizualizacja!B98="male",1,0)</f>
        <v>0</v>
      </c>
      <c r="D98" s="20">
        <v>30.8</v>
      </c>
      <c r="E98" s="3">
        <v>3</v>
      </c>
      <c r="F98" s="3">
        <f>IF(Wizualizacja!E98="yes",1,0)</f>
        <v>0</v>
      </c>
      <c r="G98" s="3">
        <f>IF(Wizualizacja!F98="southwest",1,0)</f>
        <v>1</v>
      </c>
      <c r="H98" s="3">
        <f>IF(Wizualizacja!F98="southeast",1,0)</f>
        <v>0</v>
      </c>
      <c r="I98" s="3">
        <f>IF(Wizualizacja!F98="northwest",1,0)</f>
        <v>0</v>
      </c>
      <c r="J98" s="12">
        <f>IF(Wizualizacja!F98="northeast",1,0)</f>
        <v>0</v>
      </c>
      <c r="K98" s="18">
        <v>12105.32</v>
      </c>
    </row>
    <row r="99" spans="1:11" x14ac:dyDescent="0.25">
      <c r="A99" s="6">
        <v>98</v>
      </c>
      <c r="B99" s="2">
        <v>55</v>
      </c>
      <c r="C99" s="3">
        <f>IF(Wizualizacja!B99="male",1,0)</f>
        <v>1</v>
      </c>
      <c r="D99" s="20">
        <v>38.28</v>
      </c>
      <c r="E99" s="3">
        <v>0</v>
      </c>
      <c r="F99" s="3">
        <f>IF(Wizualizacja!E99="yes",1,0)</f>
        <v>0</v>
      </c>
      <c r="G99" s="3">
        <f>IF(Wizualizacja!F99="southwest",1,0)</f>
        <v>0</v>
      </c>
      <c r="H99" s="3">
        <f>IF(Wizualizacja!F99="southeast",1,0)</f>
        <v>1</v>
      </c>
      <c r="I99" s="3">
        <f>IF(Wizualizacja!F99="northwest",1,0)</f>
        <v>0</v>
      </c>
      <c r="J99" s="12">
        <f>IF(Wizualizacja!F99="northeast",1,0)</f>
        <v>0</v>
      </c>
      <c r="K99" s="18">
        <v>10226.2842</v>
      </c>
    </row>
    <row r="100" spans="1:11" x14ac:dyDescent="0.25">
      <c r="A100" s="6">
        <v>99</v>
      </c>
      <c r="B100" s="2">
        <v>56</v>
      </c>
      <c r="C100" s="3">
        <f>IF(Wizualizacja!B100="male",1,0)</f>
        <v>1</v>
      </c>
      <c r="D100" s="20">
        <v>19.95</v>
      </c>
      <c r="E100" s="3">
        <v>0</v>
      </c>
      <c r="F100" s="3">
        <f>IF(Wizualizacja!E100="yes",1,0)</f>
        <v>1</v>
      </c>
      <c r="G100" s="3">
        <f>IF(Wizualizacja!F100="southwest",1,0)</f>
        <v>0</v>
      </c>
      <c r="H100" s="3">
        <f>IF(Wizualizacja!F100="southeast",1,0)</f>
        <v>0</v>
      </c>
      <c r="I100" s="3">
        <f>IF(Wizualizacja!F100="northwest",1,0)</f>
        <v>0</v>
      </c>
      <c r="J100" s="12">
        <f>IF(Wizualizacja!F100="northeast",1,0)</f>
        <v>1</v>
      </c>
      <c r="K100" s="18">
        <v>22412.648499999999</v>
      </c>
    </row>
    <row r="101" spans="1:11" x14ac:dyDescent="0.25">
      <c r="A101" s="6">
        <v>100</v>
      </c>
      <c r="B101" s="2">
        <v>38</v>
      </c>
      <c r="C101" s="3">
        <f>IF(Wizualizacja!B101="male",1,0)</f>
        <v>1</v>
      </c>
      <c r="D101" s="20">
        <v>19.3</v>
      </c>
      <c r="E101" s="3">
        <v>0</v>
      </c>
      <c r="F101" s="3">
        <f>IF(Wizualizacja!E101="yes",1,0)</f>
        <v>1</v>
      </c>
      <c r="G101" s="3">
        <f>IF(Wizualizacja!F101="southwest",1,0)</f>
        <v>1</v>
      </c>
      <c r="H101" s="3">
        <f>IF(Wizualizacja!F101="southeast",1,0)</f>
        <v>0</v>
      </c>
      <c r="I101" s="3">
        <f>IF(Wizualizacja!F101="northwest",1,0)</f>
        <v>0</v>
      </c>
      <c r="J101" s="12">
        <f>IF(Wizualizacja!F101="northeast",1,0)</f>
        <v>0</v>
      </c>
      <c r="K101" s="18">
        <v>15820.699000000001</v>
      </c>
    </row>
    <row r="102" spans="1:11" x14ac:dyDescent="0.25">
      <c r="A102" s="6">
        <v>101</v>
      </c>
      <c r="B102" s="2">
        <v>41</v>
      </c>
      <c r="C102" s="3">
        <f>IF(Wizualizacja!B102="male",1,0)</f>
        <v>0</v>
      </c>
      <c r="D102" s="20">
        <v>31.6</v>
      </c>
      <c r="E102" s="3">
        <v>0</v>
      </c>
      <c r="F102" s="3">
        <f>IF(Wizualizacja!E102="yes",1,0)</f>
        <v>0</v>
      </c>
      <c r="G102" s="3">
        <f>IF(Wizualizacja!F102="southwest",1,0)</f>
        <v>1</v>
      </c>
      <c r="H102" s="3">
        <f>IF(Wizualizacja!F102="southeast",1,0)</f>
        <v>0</v>
      </c>
      <c r="I102" s="3">
        <f>IF(Wizualizacja!F102="northwest",1,0)</f>
        <v>0</v>
      </c>
      <c r="J102" s="12">
        <f>IF(Wizualizacja!F102="northeast",1,0)</f>
        <v>0</v>
      </c>
      <c r="K102" s="18">
        <v>6186.1270000000004</v>
      </c>
    </row>
    <row r="103" spans="1:11" x14ac:dyDescent="0.25">
      <c r="A103" s="6">
        <v>102</v>
      </c>
      <c r="B103" s="2">
        <v>30</v>
      </c>
      <c r="C103" s="3">
        <f>IF(Wizualizacja!B103="male",1,0)</f>
        <v>1</v>
      </c>
      <c r="D103" s="20">
        <v>25.46</v>
      </c>
      <c r="E103" s="3">
        <v>0</v>
      </c>
      <c r="F103" s="3">
        <f>IF(Wizualizacja!E103="yes",1,0)</f>
        <v>0</v>
      </c>
      <c r="G103" s="3">
        <f>IF(Wizualizacja!F103="southwest",1,0)</f>
        <v>0</v>
      </c>
      <c r="H103" s="3">
        <f>IF(Wizualizacja!F103="southeast",1,0)</f>
        <v>0</v>
      </c>
      <c r="I103" s="3">
        <f>IF(Wizualizacja!F103="northwest",1,0)</f>
        <v>0</v>
      </c>
      <c r="J103" s="12">
        <f>IF(Wizualizacja!F103="northeast",1,0)</f>
        <v>1</v>
      </c>
      <c r="K103" s="18">
        <v>3645.0893999999998</v>
      </c>
    </row>
    <row r="104" spans="1:11" x14ac:dyDescent="0.25">
      <c r="A104" s="6">
        <v>103</v>
      </c>
      <c r="B104" s="2">
        <v>18</v>
      </c>
      <c r="C104" s="3">
        <f>IF(Wizualizacja!B104="male",1,0)</f>
        <v>0</v>
      </c>
      <c r="D104" s="20">
        <v>30.114999999999998</v>
      </c>
      <c r="E104" s="3">
        <v>0</v>
      </c>
      <c r="F104" s="3">
        <f>IF(Wizualizacja!E104="yes",1,0)</f>
        <v>0</v>
      </c>
      <c r="G104" s="3">
        <f>IF(Wizualizacja!F104="southwest",1,0)</f>
        <v>0</v>
      </c>
      <c r="H104" s="3">
        <f>IF(Wizualizacja!F104="southeast",1,0)</f>
        <v>0</v>
      </c>
      <c r="I104" s="3">
        <f>IF(Wizualizacja!F104="northwest",1,0)</f>
        <v>0</v>
      </c>
      <c r="J104" s="12">
        <f>IF(Wizualizacja!F104="northeast",1,0)</f>
        <v>1</v>
      </c>
      <c r="K104" s="18">
        <v>21344.846699999998</v>
      </c>
    </row>
    <row r="105" spans="1:11" x14ac:dyDescent="0.25">
      <c r="A105" s="6">
        <v>104</v>
      </c>
      <c r="B105" s="2">
        <v>61</v>
      </c>
      <c r="C105" s="3">
        <f>IF(Wizualizacja!B105="male",1,0)</f>
        <v>0</v>
      </c>
      <c r="D105" s="20">
        <v>29.92</v>
      </c>
      <c r="E105" s="3">
        <v>3</v>
      </c>
      <c r="F105" s="3">
        <f>IF(Wizualizacja!E105="yes",1,0)</f>
        <v>1</v>
      </c>
      <c r="G105" s="3">
        <f>IF(Wizualizacja!F105="southwest",1,0)</f>
        <v>0</v>
      </c>
      <c r="H105" s="3">
        <f>IF(Wizualizacja!F105="southeast",1,0)</f>
        <v>1</v>
      </c>
      <c r="I105" s="3">
        <f>IF(Wizualizacja!F105="northwest",1,0)</f>
        <v>0</v>
      </c>
      <c r="J105" s="12">
        <f>IF(Wizualizacja!F105="northeast",1,0)</f>
        <v>0</v>
      </c>
      <c r="K105" s="18">
        <v>30942.191800000001</v>
      </c>
    </row>
    <row r="106" spans="1:11" x14ac:dyDescent="0.25">
      <c r="A106" s="6">
        <v>105</v>
      </c>
      <c r="B106" s="2">
        <v>34</v>
      </c>
      <c r="C106" s="3">
        <f>IF(Wizualizacja!B106="male",1,0)</f>
        <v>0</v>
      </c>
      <c r="D106" s="20">
        <v>27.5</v>
      </c>
      <c r="E106" s="3">
        <v>1</v>
      </c>
      <c r="F106" s="3">
        <f>IF(Wizualizacja!E106="yes",1,0)</f>
        <v>0</v>
      </c>
      <c r="G106" s="3">
        <f>IF(Wizualizacja!F106="southwest",1,0)</f>
        <v>1</v>
      </c>
      <c r="H106" s="3">
        <f>IF(Wizualizacja!F106="southeast",1,0)</f>
        <v>0</v>
      </c>
      <c r="I106" s="3">
        <f>IF(Wizualizacja!F106="northwest",1,0)</f>
        <v>0</v>
      </c>
      <c r="J106" s="12">
        <f>IF(Wizualizacja!F106="northeast",1,0)</f>
        <v>0</v>
      </c>
      <c r="K106" s="18">
        <v>5003.8530000000001</v>
      </c>
    </row>
    <row r="107" spans="1:11" x14ac:dyDescent="0.25">
      <c r="A107" s="6">
        <v>106</v>
      </c>
      <c r="B107" s="2">
        <v>20</v>
      </c>
      <c r="C107" s="3">
        <f>IF(Wizualizacja!B107="male",1,0)</f>
        <v>1</v>
      </c>
      <c r="D107" s="20">
        <v>28.024999999999999</v>
      </c>
      <c r="E107" s="3">
        <v>1</v>
      </c>
      <c r="F107" s="3">
        <f>IF(Wizualizacja!E107="yes",1,0)</f>
        <v>1</v>
      </c>
      <c r="G107" s="3">
        <f>IF(Wizualizacja!F107="southwest",1,0)</f>
        <v>0</v>
      </c>
      <c r="H107" s="3">
        <f>IF(Wizualizacja!F107="southeast",1,0)</f>
        <v>0</v>
      </c>
      <c r="I107" s="3">
        <f>IF(Wizualizacja!F107="northwest",1,0)</f>
        <v>1</v>
      </c>
      <c r="J107" s="12">
        <f>IF(Wizualizacja!F107="northeast",1,0)</f>
        <v>0</v>
      </c>
      <c r="K107" s="18">
        <v>17560.37975</v>
      </c>
    </row>
    <row r="108" spans="1:11" x14ac:dyDescent="0.25">
      <c r="A108" s="6">
        <v>107</v>
      </c>
      <c r="B108" s="2">
        <v>19</v>
      </c>
      <c r="C108" s="3">
        <f>IF(Wizualizacja!B108="male",1,0)</f>
        <v>0</v>
      </c>
      <c r="D108" s="20">
        <v>28.4</v>
      </c>
      <c r="E108" s="3">
        <v>1</v>
      </c>
      <c r="F108" s="3">
        <f>IF(Wizualizacja!E108="yes",1,0)</f>
        <v>0</v>
      </c>
      <c r="G108" s="3">
        <f>IF(Wizualizacja!F108="southwest",1,0)</f>
        <v>1</v>
      </c>
      <c r="H108" s="3">
        <f>IF(Wizualizacja!F108="southeast",1,0)</f>
        <v>0</v>
      </c>
      <c r="I108" s="3">
        <f>IF(Wizualizacja!F108="northwest",1,0)</f>
        <v>0</v>
      </c>
      <c r="J108" s="12">
        <f>IF(Wizualizacja!F108="northeast",1,0)</f>
        <v>0</v>
      </c>
      <c r="K108" s="18">
        <v>2331.5189999999998</v>
      </c>
    </row>
    <row r="109" spans="1:11" x14ac:dyDescent="0.25">
      <c r="A109" s="6">
        <v>108</v>
      </c>
      <c r="B109" s="2">
        <v>26</v>
      </c>
      <c r="C109" s="3">
        <f>IF(Wizualizacja!B109="male",1,0)</f>
        <v>1</v>
      </c>
      <c r="D109" s="20">
        <v>30.875</v>
      </c>
      <c r="E109" s="3">
        <v>2</v>
      </c>
      <c r="F109" s="3">
        <f>IF(Wizualizacja!E109="yes",1,0)</f>
        <v>0</v>
      </c>
      <c r="G109" s="3">
        <f>IF(Wizualizacja!F109="southwest",1,0)</f>
        <v>0</v>
      </c>
      <c r="H109" s="3">
        <f>IF(Wizualizacja!F109="southeast",1,0)</f>
        <v>0</v>
      </c>
      <c r="I109" s="3">
        <f>IF(Wizualizacja!F109="northwest",1,0)</f>
        <v>1</v>
      </c>
      <c r="J109" s="12">
        <f>IF(Wizualizacja!F109="northeast",1,0)</f>
        <v>0</v>
      </c>
      <c r="K109" s="18">
        <v>3877.3042500000001</v>
      </c>
    </row>
    <row r="110" spans="1:11" x14ac:dyDescent="0.25">
      <c r="A110" s="6">
        <v>109</v>
      </c>
      <c r="B110" s="2">
        <v>29</v>
      </c>
      <c r="C110" s="3">
        <f>IF(Wizualizacja!B110="male",1,0)</f>
        <v>1</v>
      </c>
      <c r="D110" s="20">
        <v>27.94</v>
      </c>
      <c r="E110" s="3">
        <v>0</v>
      </c>
      <c r="F110" s="3">
        <f>IF(Wizualizacja!E110="yes",1,0)</f>
        <v>0</v>
      </c>
      <c r="G110" s="3">
        <f>IF(Wizualizacja!F110="southwest",1,0)</f>
        <v>0</v>
      </c>
      <c r="H110" s="3">
        <f>IF(Wizualizacja!F110="southeast",1,0)</f>
        <v>1</v>
      </c>
      <c r="I110" s="3">
        <f>IF(Wizualizacja!F110="northwest",1,0)</f>
        <v>0</v>
      </c>
      <c r="J110" s="12">
        <f>IF(Wizualizacja!F110="northeast",1,0)</f>
        <v>0</v>
      </c>
      <c r="K110" s="18">
        <v>2867.1196</v>
      </c>
    </row>
    <row r="111" spans="1:11" x14ac:dyDescent="0.25">
      <c r="A111" s="6">
        <v>110</v>
      </c>
      <c r="B111" s="2">
        <v>63</v>
      </c>
      <c r="C111" s="3">
        <f>IF(Wizualizacja!B111="male",1,0)</f>
        <v>1</v>
      </c>
      <c r="D111" s="20">
        <v>35.090000000000003</v>
      </c>
      <c r="E111" s="3">
        <v>0</v>
      </c>
      <c r="F111" s="3">
        <f>IF(Wizualizacja!E111="yes",1,0)</f>
        <v>1</v>
      </c>
      <c r="G111" s="3">
        <f>IF(Wizualizacja!F111="southwest",1,0)</f>
        <v>0</v>
      </c>
      <c r="H111" s="3">
        <f>IF(Wizualizacja!F111="southeast",1,0)</f>
        <v>1</v>
      </c>
      <c r="I111" s="3">
        <f>IF(Wizualizacja!F111="northwest",1,0)</f>
        <v>0</v>
      </c>
      <c r="J111" s="12">
        <f>IF(Wizualizacja!F111="northeast",1,0)</f>
        <v>0</v>
      </c>
      <c r="K111" s="18">
        <v>47055.532099999997</v>
      </c>
    </row>
    <row r="112" spans="1:11" x14ac:dyDescent="0.25">
      <c r="A112" s="6">
        <v>111</v>
      </c>
      <c r="B112" s="2">
        <v>54</v>
      </c>
      <c r="C112" s="3">
        <f>IF(Wizualizacja!B112="male",1,0)</f>
        <v>1</v>
      </c>
      <c r="D112" s="20">
        <v>33.630000000000003</v>
      </c>
      <c r="E112" s="3">
        <v>1</v>
      </c>
      <c r="F112" s="3">
        <f>IF(Wizualizacja!E112="yes",1,0)</f>
        <v>0</v>
      </c>
      <c r="G112" s="3">
        <f>IF(Wizualizacja!F112="southwest",1,0)</f>
        <v>0</v>
      </c>
      <c r="H112" s="3">
        <f>IF(Wizualizacja!F112="southeast",1,0)</f>
        <v>0</v>
      </c>
      <c r="I112" s="3">
        <f>IF(Wizualizacja!F112="northwest",1,0)</f>
        <v>1</v>
      </c>
      <c r="J112" s="12">
        <f>IF(Wizualizacja!F112="northeast",1,0)</f>
        <v>0</v>
      </c>
      <c r="K112" s="18">
        <v>10825.253699999999</v>
      </c>
    </row>
    <row r="113" spans="1:11" x14ac:dyDescent="0.25">
      <c r="A113" s="6">
        <v>112</v>
      </c>
      <c r="B113" s="2">
        <v>55</v>
      </c>
      <c r="C113" s="3">
        <f>IF(Wizualizacja!B113="male",1,0)</f>
        <v>0</v>
      </c>
      <c r="D113" s="20">
        <v>29.7</v>
      </c>
      <c r="E113" s="3">
        <v>2</v>
      </c>
      <c r="F113" s="3">
        <f>IF(Wizualizacja!E113="yes",1,0)</f>
        <v>0</v>
      </c>
      <c r="G113" s="3">
        <f>IF(Wizualizacja!F113="southwest",1,0)</f>
        <v>1</v>
      </c>
      <c r="H113" s="3">
        <f>IF(Wizualizacja!F113="southeast",1,0)</f>
        <v>0</v>
      </c>
      <c r="I113" s="3">
        <f>IF(Wizualizacja!F113="northwest",1,0)</f>
        <v>0</v>
      </c>
      <c r="J113" s="12">
        <f>IF(Wizualizacja!F113="northeast",1,0)</f>
        <v>0</v>
      </c>
      <c r="K113" s="18">
        <v>11881.358</v>
      </c>
    </row>
    <row r="114" spans="1:11" x14ac:dyDescent="0.25">
      <c r="A114" s="6">
        <v>113</v>
      </c>
      <c r="B114" s="2">
        <v>37</v>
      </c>
      <c r="C114" s="3">
        <f>IF(Wizualizacja!B114="male",1,0)</f>
        <v>1</v>
      </c>
      <c r="D114" s="20">
        <v>30.8</v>
      </c>
      <c r="E114" s="3">
        <v>0</v>
      </c>
      <c r="F114" s="3">
        <f>IF(Wizualizacja!E114="yes",1,0)</f>
        <v>0</v>
      </c>
      <c r="G114" s="3">
        <f>IF(Wizualizacja!F114="southwest",1,0)</f>
        <v>1</v>
      </c>
      <c r="H114" s="3">
        <f>IF(Wizualizacja!F114="southeast",1,0)</f>
        <v>0</v>
      </c>
      <c r="I114" s="3">
        <f>IF(Wizualizacja!F114="northwest",1,0)</f>
        <v>0</v>
      </c>
      <c r="J114" s="12">
        <f>IF(Wizualizacja!F114="northeast",1,0)</f>
        <v>0</v>
      </c>
      <c r="K114" s="18">
        <v>4646.759</v>
      </c>
    </row>
    <row r="115" spans="1:11" x14ac:dyDescent="0.25">
      <c r="A115" s="6">
        <v>114</v>
      </c>
      <c r="B115" s="2">
        <v>21</v>
      </c>
      <c r="C115" s="3">
        <f>IF(Wizualizacja!B115="male",1,0)</f>
        <v>0</v>
      </c>
      <c r="D115" s="20">
        <v>35.72</v>
      </c>
      <c r="E115" s="3">
        <v>0</v>
      </c>
      <c r="F115" s="3">
        <f>IF(Wizualizacja!E115="yes",1,0)</f>
        <v>0</v>
      </c>
      <c r="G115" s="3">
        <f>IF(Wizualizacja!F115="southwest",1,0)</f>
        <v>0</v>
      </c>
      <c r="H115" s="3">
        <f>IF(Wizualizacja!F115="southeast",1,0)</f>
        <v>0</v>
      </c>
      <c r="I115" s="3">
        <f>IF(Wizualizacja!F115="northwest",1,0)</f>
        <v>1</v>
      </c>
      <c r="J115" s="12">
        <f>IF(Wizualizacja!F115="northeast",1,0)</f>
        <v>0</v>
      </c>
      <c r="K115" s="18">
        <v>2404.7338</v>
      </c>
    </row>
    <row r="116" spans="1:11" x14ac:dyDescent="0.25">
      <c r="A116" s="6">
        <v>115</v>
      </c>
      <c r="B116" s="2">
        <v>52</v>
      </c>
      <c r="C116" s="3">
        <f>IF(Wizualizacja!B116="male",1,0)</f>
        <v>1</v>
      </c>
      <c r="D116" s="20">
        <v>32.204999999999998</v>
      </c>
      <c r="E116" s="3">
        <v>3</v>
      </c>
      <c r="F116" s="3">
        <f>IF(Wizualizacja!E116="yes",1,0)</f>
        <v>0</v>
      </c>
      <c r="G116" s="3">
        <f>IF(Wizualizacja!F116="southwest",1,0)</f>
        <v>0</v>
      </c>
      <c r="H116" s="3">
        <f>IF(Wizualizacja!F116="southeast",1,0)</f>
        <v>0</v>
      </c>
      <c r="I116" s="3">
        <f>IF(Wizualizacja!F116="northwest",1,0)</f>
        <v>0</v>
      </c>
      <c r="J116" s="12">
        <f>IF(Wizualizacja!F116="northeast",1,0)</f>
        <v>1</v>
      </c>
      <c r="K116" s="18">
        <v>11488.31695</v>
      </c>
    </row>
    <row r="117" spans="1:11" x14ac:dyDescent="0.25">
      <c r="A117" s="6">
        <v>116</v>
      </c>
      <c r="B117" s="2">
        <v>60</v>
      </c>
      <c r="C117" s="3">
        <f>IF(Wizualizacja!B117="male",1,0)</f>
        <v>1</v>
      </c>
      <c r="D117" s="20">
        <v>28.594999999999999</v>
      </c>
      <c r="E117" s="3">
        <v>0</v>
      </c>
      <c r="F117" s="3">
        <f>IF(Wizualizacja!E117="yes",1,0)</f>
        <v>0</v>
      </c>
      <c r="G117" s="3">
        <f>IF(Wizualizacja!F117="southwest",1,0)</f>
        <v>0</v>
      </c>
      <c r="H117" s="3">
        <f>IF(Wizualizacja!F117="southeast",1,0)</f>
        <v>0</v>
      </c>
      <c r="I117" s="3">
        <f>IF(Wizualizacja!F117="northwest",1,0)</f>
        <v>0</v>
      </c>
      <c r="J117" s="12">
        <f>IF(Wizualizacja!F117="northeast",1,0)</f>
        <v>1</v>
      </c>
      <c r="K117" s="18">
        <v>30259.995559999999</v>
      </c>
    </row>
    <row r="118" spans="1:11" x14ac:dyDescent="0.25">
      <c r="A118" s="6">
        <v>117</v>
      </c>
      <c r="B118" s="2">
        <v>58</v>
      </c>
      <c r="C118" s="3">
        <f>IF(Wizualizacja!B118="male",1,0)</f>
        <v>1</v>
      </c>
      <c r="D118" s="20">
        <v>49.06</v>
      </c>
      <c r="E118" s="3">
        <v>0</v>
      </c>
      <c r="F118" s="3">
        <f>IF(Wizualizacja!E118="yes",1,0)</f>
        <v>0</v>
      </c>
      <c r="G118" s="3">
        <f>IF(Wizualizacja!F118="southwest",1,0)</f>
        <v>0</v>
      </c>
      <c r="H118" s="3">
        <f>IF(Wizualizacja!F118="southeast",1,0)</f>
        <v>1</v>
      </c>
      <c r="I118" s="3">
        <f>IF(Wizualizacja!F118="northwest",1,0)</f>
        <v>0</v>
      </c>
      <c r="J118" s="12">
        <f>IF(Wizualizacja!F118="northeast",1,0)</f>
        <v>0</v>
      </c>
      <c r="K118" s="18">
        <v>11381.3254</v>
      </c>
    </row>
    <row r="119" spans="1:11" x14ac:dyDescent="0.25">
      <c r="A119" s="6">
        <v>118</v>
      </c>
      <c r="B119" s="2">
        <v>29</v>
      </c>
      <c r="C119" s="3">
        <f>IF(Wizualizacja!B119="male",1,0)</f>
        <v>0</v>
      </c>
      <c r="D119" s="20">
        <v>27.94</v>
      </c>
      <c r="E119" s="3">
        <v>1</v>
      </c>
      <c r="F119" s="3">
        <f>IF(Wizualizacja!E119="yes",1,0)</f>
        <v>1</v>
      </c>
      <c r="G119" s="3">
        <f>IF(Wizualizacja!F119="southwest",1,0)</f>
        <v>0</v>
      </c>
      <c r="H119" s="3">
        <f>IF(Wizualizacja!F119="southeast",1,0)</f>
        <v>1</v>
      </c>
      <c r="I119" s="3">
        <f>IF(Wizualizacja!F119="northwest",1,0)</f>
        <v>0</v>
      </c>
      <c r="J119" s="12">
        <f>IF(Wizualizacja!F119="northeast",1,0)</f>
        <v>0</v>
      </c>
      <c r="K119" s="18">
        <v>19107.779600000002</v>
      </c>
    </row>
    <row r="120" spans="1:11" x14ac:dyDescent="0.25">
      <c r="A120" s="6">
        <v>119</v>
      </c>
      <c r="B120" s="2">
        <v>49</v>
      </c>
      <c r="C120" s="3">
        <f>IF(Wizualizacja!B120="male",1,0)</f>
        <v>0</v>
      </c>
      <c r="D120" s="20">
        <v>27.17</v>
      </c>
      <c r="E120" s="3">
        <v>0</v>
      </c>
      <c r="F120" s="3">
        <f>IF(Wizualizacja!E120="yes",1,0)</f>
        <v>0</v>
      </c>
      <c r="G120" s="3">
        <f>IF(Wizualizacja!F120="southwest",1,0)</f>
        <v>0</v>
      </c>
      <c r="H120" s="3">
        <f>IF(Wizualizacja!F120="southeast",1,0)</f>
        <v>1</v>
      </c>
      <c r="I120" s="3">
        <f>IF(Wizualizacja!F120="northwest",1,0)</f>
        <v>0</v>
      </c>
      <c r="J120" s="12">
        <f>IF(Wizualizacja!F120="northeast",1,0)</f>
        <v>0</v>
      </c>
      <c r="K120" s="18">
        <v>8601.3292999999994</v>
      </c>
    </row>
    <row r="121" spans="1:11" x14ac:dyDescent="0.25">
      <c r="A121" s="6">
        <v>120</v>
      </c>
      <c r="B121" s="2">
        <v>37</v>
      </c>
      <c r="C121" s="3">
        <f>IF(Wizualizacja!B121="male",1,0)</f>
        <v>0</v>
      </c>
      <c r="D121" s="20">
        <v>23.37</v>
      </c>
      <c r="E121" s="3">
        <v>2</v>
      </c>
      <c r="F121" s="3">
        <f>IF(Wizualizacja!E121="yes",1,0)</f>
        <v>0</v>
      </c>
      <c r="G121" s="3">
        <f>IF(Wizualizacja!F121="southwest",1,0)</f>
        <v>0</v>
      </c>
      <c r="H121" s="3">
        <f>IF(Wizualizacja!F121="southeast",1,0)</f>
        <v>0</v>
      </c>
      <c r="I121" s="3">
        <f>IF(Wizualizacja!F121="northwest",1,0)</f>
        <v>1</v>
      </c>
      <c r="J121" s="12">
        <f>IF(Wizualizacja!F121="northeast",1,0)</f>
        <v>0</v>
      </c>
      <c r="K121" s="18">
        <v>6686.4313000000002</v>
      </c>
    </row>
    <row r="122" spans="1:11" x14ac:dyDescent="0.25">
      <c r="A122" s="6">
        <v>121</v>
      </c>
      <c r="B122" s="2">
        <v>44</v>
      </c>
      <c r="C122" s="3">
        <f>IF(Wizualizacja!B122="male",1,0)</f>
        <v>1</v>
      </c>
      <c r="D122" s="20">
        <v>37.1</v>
      </c>
      <c r="E122" s="3">
        <v>2</v>
      </c>
      <c r="F122" s="3">
        <f>IF(Wizualizacja!E122="yes",1,0)</f>
        <v>0</v>
      </c>
      <c r="G122" s="3">
        <f>IF(Wizualizacja!F122="southwest",1,0)</f>
        <v>1</v>
      </c>
      <c r="H122" s="3">
        <f>IF(Wizualizacja!F122="southeast",1,0)</f>
        <v>0</v>
      </c>
      <c r="I122" s="3">
        <f>IF(Wizualizacja!F122="northwest",1,0)</f>
        <v>0</v>
      </c>
      <c r="J122" s="12">
        <f>IF(Wizualizacja!F122="northeast",1,0)</f>
        <v>0</v>
      </c>
      <c r="K122" s="18">
        <v>7740.3370000000004</v>
      </c>
    </row>
    <row r="123" spans="1:11" x14ac:dyDescent="0.25">
      <c r="A123" s="6">
        <v>122</v>
      </c>
      <c r="B123" s="2">
        <v>18</v>
      </c>
      <c r="C123" s="3">
        <f>IF(Wizualizacja!B123="male",1,0)</f>
        <v>1</v>
      </c>
      <c r="D123" s="20">
        <v>23.75</v>
      </c>
      <c r="E123" s="3">
        <v>0</v>
      </c>
      <c r="F123" s="3">
        <f>IF(Wizualizacja!E123="yes",1,0)</f>
        <v>0</v>
      </c>
      <c r="G123" s="3">
        <f>IF(Wizualizacja!F123="southwest",1,0)</f>
        <v>0</v>
      </c>
      <c r="H123" s="3">
        <f>IF(Wizualizacja!F123="southeast",1,0)</f>
        <v>0</v>
      </c>
      <c r="I123" s="3">
        <f>IF(Wizualizacja!F123="northwest",1,0)</f>
        <v>0</v>
      </c>
      <c r="J123" s="12">
        <f>IF(Wizualizacja!F123="northeast",1,0)</f>
        <v>1</v>
      </c>
      <c r="K123" s="18">
        <v>1705.6244999999999</v>
      </c>
    </row>
    <row r="124" spans="1:11" x14ac:dyDescent="0.25">
      <c r="A124" s="6">
        <v>123</v>
      </c>
      <c r="B124" s="2">
        <v>20</v>
      </c>
      <c r="C124" s="3">
        <f>IF(Wizualizacja!B124="male",1,0)</f>
        <v>0</v>
      </c>
      <c r="D124" s="20">
        <v>28.975000000000001</v>
      </c>
      <c r="E124" s="3">
        <v>0</v>
      </c>
      <c r="F124" s="3">
        <f>IF(Wizualizacja!E124="yes",1,0)</f>
        <v>0</v>
      </c>
      <c r="G124" s="3">
        <f>IF(Wizualizacja!F124="southwest",1,0)</f>
        <v>0</v>
      </c>
      <c r="H124" s="3">
        <f>IF(Wizualizacja!F124="southeast",1,0)</f>
        <v>0</v>
      </c>
      <c r="I124" s="3">
        <f>IF(Wizualizacja!F124="northwest",1,0)</f>
        <v>1</v>
      </c>
      <c r="J124" s="12">
        <f>IF(Wizualizacja!F124="northeast",1,0)</f>
        <v>0</v>
      </c>
      <c r="K124" s="18">
        <v>2257.47525</v>
      </c>
    </row>
    <row r="125" spans="1:11" x14ac:dyDescent="0.25">
      <c r="A125" s="6">
        <v>124</v>
      </c>
      <c r="B125" s="2">
        <v>44</v>
      </c>
      <c r="C125" s="3">
        <f>IF(Wizualizacja!B125="male",1,0)</f>
        <v>1</v>
      </c>
      <c r="D125" s="20">
        <v>31.35</v>
      </c>
      <c r="E125" s="3">
        <v>1</v>
      </c>
      <c r="F125" s="3">
        <f>IF(Wizualizacja!E125="yes",1,0)</f>
        <v>1</v>
      </c>
      <c r="G125" s="3">
        <f>IF(Wizualizacja!F125="southwest",1,0)</f>
        <v>0</v>
      </c>
      <c r="H125" s="3">
        <f>IF(Wizualizacja!F125="southeast",1,0)</f>
        <v>0</v>
      </c>
      <c r="I125" s="3">
        <f>IF(Wizualizacja!F125="northwest",1,0)</f>
        <v>0</v>
      </c>
      <c r="J125" s="12">
        <f>IF(Wizualizacja!F125="northeast",1,0)</f>
        <v>1</v>
      </c>
      <c r="K125" s="18">
        <v>39556.494500000001</v>
      </c>
    </row>
    <row r="126" spans="1:11" x14ac:dyDescent="0.25">
      <c r="A126" s="6">
        <v>125</v>
      </c>
      <c r="B126" s="2">
        <v>47</v>
      </c>
      <c r="C126" s="3">
        <f>IF(Wizualizacja!B126="male",1,0)</f>
        <v>0</v>
      </c>
      <c r="D126" s="20">
        <v>33.914999999999999</v>
      </c>
      <c r="E126" s="3">
        <v>3</v>
      </c>
      <c r="F126" s="3">
        <f>IF(Wizualizacja!E126="yes",1,0)</f>
        <v>0</v>
      </c>
      <c r="G126" s="3">
        <f>IF(Wizualizacja!F126="southwest",1,0)</f>
        <v>0</v>
      </c>
      <c r="H126" s="3">
        <f>IF(Wizualizacja!F126="southeast",1,0)</f>
        <v>0</v>
      </c>
      <c r="I126" s="3">
        <f>IF(Wizualizacja!F126="northwest",1,0)</f>
        <v>1</v>
      </c>
      <c r="J126" s="12">
        <f>IF(Wizualizacja!F126="northeast",1,0)</f>
        <v>0</v>
      </c>
      <c r="K126" s="18">
        <v>10115.00885</v>
      </c>
    </row>
    <row r="127" spans="1:11" x14ac:dyDescent="0.25">
      <c r="A127" s="6">
        <v>126</v>
      </c>
      <c r="B127" s="2">
        <v>26</v>
      </c>
      <c r="C127" s="3">
        <f>IF(Wizualizacja!B127="male",1,0)</f>
        <v>0</v>
      </c>
      <c r="D127" s="20">
        <v>28.785</v>
      </c>
      <c r="E127" s="3">
        <v>0</v>
      </c>
      <c r="F127" s="3">
        <f>IF(Wizualizacja!E127="yes",1,0)</f>
        <v>0</v>
      </c>
      <c r="G127" s="3">
        <f>IF(Wizualizacja!F127="southwest",1,0)</f>
        <v>0</v>
      </c>
      <c r="H127" s="3">
        <f>IF(Wizualizacja!F127="southeast",1,0)</f>
        <v>0</v>
      </c>
      <c r="I127" s="3">
        <f>IF(Wizualizacja!F127="northwest",1,0)</f>
        <v>0</v>
      </c>
      <c r="J127" s="12">
        <f>IF(Wizualizacja!F127="northeast",1,0)</f>
        <v>1</v>
      </c>
      <c r="K127" s="18">
        <v>3385.3991500000002</v>
      </c>
    </row>
    <row r="128" spans="1:11" x14ac:dyDescent="0.25">
      <c r="A128" s="6">
        <v>127</v>
      </c>
      <c r="B128" s="2">
        <v>19</v>
      </c>
      <c r="C128" s="3">
        <f>IF(Wizualizacja!B128="male",1,0)</f>
        <v>0</v>
      </c>
      <c r="D128" s="20">
        <v>28.3</v>
      </c>
      <c r="E128" s="3">
        <v>0</v>
      </c>
      <c r="F128" s="3">
        <f>IF(Wizualizacja!E128="yes",1,0)</f>
        <v>1</v>
      </c>
      <c r="G128" s="3">
        <f>IF(Wizualizacja!F128="southwest",1,0)</f>
        <v>1</v>
      </c>
      <c r="H128" s="3">
        <f>IF(Wizualizacja!F128="southeast",1,0)</f>
        <v>0</v>
      </c>
      <c r="I128" s="3">
        <f>IF(Wizualizacja!F128="northwest",1,0)</f>
        <v>0</v>
      </c>
      <c r="J128" s="12">
        <f>IF(Wizualizacja!F128="northeast",1,0)</f>
        <v>0</v>
      </c>
      <c r="K128" s="18">
        <v>17081.080000000002</v>
      </c>
    </row>
    <row r="129" spans="1:11" x14ac:dyDescent="0.25">
      <c r="A129" s="6">
        <v>128</v>
      </c>
      <c r="B129" s="2">
        <v>52</v>
      </c>
      <c r="C129" s="3">
        <f>IF(Wizualizacja!B129="male",1,0)</f>
        <v>0</v>
      </c>
      <c r="D129" s="20">
        <v>37.4</v>
      </c>
      <c r="E129" s="3">
        <v>0</v>
      </c>
      <c r="F129" s="3">
        <f>IF(Wizualizacja!E129="yes",1,0)</f>
        <v>0</v>
      </c>
      <c r="G129" s="3">
        <f>IF(Wizualizacja!F129="southwest",1,0)</f>
        <v>1</v>
      </c>
      <c r="H129" s="3">
        <f>IF(Wizualizacja!F129="southeast",1,0)</f>
        <v>0</v>
      </c>
      <c r="I129" s="3">
        <f>IF(Wizualizacja!F129="northwest",1,0)</f>
        <v>0</v>
      </c>
      <c r="J129" s="12">
        <f>IF(Wizualizacja!F129="northeast",1,0)</f>
        <v>0</v>
      </c>
      <c r="K129" s="18">
        <v>9634.5380000000005</v>
      </c>
    </row>
    <row r="130" spans="1:11" x14ac:dyDescent="0.25">
      <c r="A130" s="6">
        <v>129</v>
      </c>
      <c r="B130" s="2">
        <v>32</v>
      </c>
      <c r="C130" s="3">
        <f>IF(Wizualizacja!B130="male",1,0)</f>
        <v>0</v>
      </c>
      <c r="D130" s="20">
        <v>17.765000000000001</v>
      </c>
      <c r="E130" s="3">
        <v>2</v>
      </c>
      <c r="F130" s="3">
        <f>IF(Wizualizacja!E130="yes",1,0)</f>
        <v>1</v>
      </c>
      <c r="G130" s="3">
        <f>IF(Wizualizacja!F130="southwest",1,0)</f>
        <v>0</v>
      </c>
      <c r="H130" s="3">
        <f>IF(Wizualizacja!F130="southeast",1,0)</f>
        <v>0</v>
      </c>
      <c r="I130" s="3">
        <f>IF(Wizualizacja!F130="northwest",1,0)</f>
        <v>1</v>
      </c>
      <c r="J130" s="12">
        <f>IF(Wizualizacja!F130="northeast",1,0)</f>
        <v>0</v>
      </c>
      <c r="K130" s="18">
        <v>32734.186300000001</v>
      </c>
    </row>
    <row r="131" spans="1:11" x14ac:dyDescent="0.25">
      <c r="A131" s="6">
        <v>130</v>
      </c>
      <c r="B131" s="2">
        <v>38</v>
      </c>
      <c r="C131" s="3">
        <f>IF(Wizualizacja!B131="male",1,0)</f>
        <v>1</v>
      </c>
      <c r="D131" s="20">
        <v>34.700000000000003</v>
      </c>
      <c r="E131" s="3">
        <v>2</v>
      </c>
      <c r="F131" s="3">
        <f>IF(Wizualizacja!E131="yes",1,0)</f>
        <v>0</v>
      </c>
      <c r="G131" s="3">
        <f>IF(Wizualizacja!F131="southwest",1,0)</f>
        <v>1</v>
      </c>
      <c r="H131" s="3">
        <f>IF(Wizualizacja!F131="southeast",1,0)</f>
        <v>0</v>
      </c>
      <c r="I131" s="3">
        <f>IF(Wizualizacja!F131="northwest",1,0)</f>
        <v>0</v>
      </c>
      <c r="J131" s="12">
        <f>IF(Wizualizacja!F131="northeast",1,0)</f>
        <v>0</v>
      </c>
      <c r="K131" s="18">
        <v>6082.4049999999997</v>
      </c>
    </row>
    <row r="132" spans="1:11" x14ac:dyDescent="0.25">
      <c r="A132" s="6">
        <v>131</v>
      </c>
      <c r="B132" s="2">
        <v>59</v>
      </c>
      <c r="C132" s="3">
        <f>IF(Wizualizacja!B132="male",1,0)</f>
        <v>0</v>
      </c>
      <c r="D132" s="20">
        <v>26.504999999999999</v>
      </c>
      <c r="E132" s="3">
        <v>0</v>
      </c>
      <c r="F132" s="3">
        <f>IF(Wizualizacja!E132="yes",1,0)</f>
        <v>0</v>
      </c>
      <c r="G132" s="3">
        <f>IF(Wizualizacja!F132="southwest",1,0)</f>
        <v>0</v>
      </c>
      <c r="H132" s="3">
        <f>IF(Wizualizacja!F132="southeast",1,0)</f>
        <v>0</v>
      </c>
      <c r="I132" s="3">
        <f>IF(Wizualizacja!F132="northwest",1,0)</f>
        <v>0</v>
      </c>
      <c r="J132" s="12">
        <f>IF(Wizualizacja!F132="northeast",1,0)</f>
        <v>1</v>
      </c>
      <c r="K132" s="18">
        <v>12815.444949999999</v>
      </c>
    </row>
    <row r="133" spans="1:11" x14ac:dyDescent="0.25">
      <c r="A133" s="6">
        <v>132</v>
      </c>
      <c r="B133" s="2">
        <v>61</v>
      </c>
      <c r="C133" s="3">
        <f>IF(Wizualizacja!B133="male",1,0)</f>
        <v>0</v>
      </c>
      <c r="D133" s="20">
        <v>22.04</v>
      </c>
      <c r="E133" s="3">
        <v>0</v>
      </c>
      <c r="F133" s="3">
        <f>IF(Wizualizacja!E133="yes",1,0)</f>
        <v>0</v>
      </c>
      <c r="G133" s="3">
        <f>IF(Wizualizacja!F133="southwest",1,0)</f>
        <v>0</v>
      </c>
      <c r="H133" s="3">
        <f>IF(Wizualizacja!F133="southeast",1,0)</f>
        <v>0</v>
      </c>
      <c r="I133" s="3">
        <f>IF(Wizualizacja!F133="northwest",1,0)</f>
        <v>0</v>
      </c>
      <c r="J133" s="12">
        <f>IF(Wizualizacja!F133="northeast",1,0)</f>
        <v>1</v>
      </c>
      <c r="K133" s="18">
        <v>13616.3586</v>
      </c>
    </row>
    <row r="134" spans="1:11" x14ac:dyDescent="0.25">
      <c r="A134" s="6">
        <v>133</v>
      </c>
      <c r="B134" s="2">
        <v>53</v>
      </c>
      <c r="C134" s="3">
        <f>IF(Wizualizacja!B134="male",1,0)</f>
        <v>0</v>
      </c>
      <c r="D134" s="20">
        <v>35.9</v>
      </c>
      <c r="E134" s="3">
        <v>2</v>
      </c>
      <c r="F134" s="3">
        <f>IF(Wizualizacja!E134="yes",1,0)</f>
        <v>0</v>
      </c>
      <c r="G134" s="3">
        <f>IF(Wizualizacja!F134="southwest",1,0)</f>
        <v>1</v>
      </c>
      <c r="H134" s="3">
        <f>IF(Wizualizacja!F134="southeast",1,0)</f>
        <v>0</v>
      </c>
      <c r="I134" s="3">
        <f>IF(Wizualizacja!F134="northwest",1,0)</f>
        <v>0</v>
      </c>
      <c r="J134" s="12">
        <f>IF(Wizualizacja!F134="northeast",1,0)</f>
        <v>0</v>
      </c>
      <c r="K134" s="18">
        <v>11163.567999999999</v>
      </c>
    </row>
    <row r="135" spans="1:11" x14ac:dyDescent="0.25">
      <c r="A135" s="6">
        <v>134</v>
      </c>
      <c r="B135" s="2">
        <v>19</v>
      </c>
      <c r="C135" s="3">
        <f>IF(Wizualizacja!B135="male",1,0)</f>
        <v>1</v>
      </c>
      <c r="D135" s="20">
        <v>25.555</v>
      </c>
      <c r="E135" s="3">
        <v>0</v>
      </c>
      <c r="F135" s="3">
        <f>IF(Wizualizacja!E135="yes",1,0)</f>
        <v>0</v>
      </c>
      <c r="G135" s="3">
        <f>IF(Wizualizacja!F135="southwest",1,0)</f>
        <v>0</v>
      </c>
      <c r="H135" s="3">
        <f>IF(Wizualizacja!F135="southeast",1,0)</f>
        <v>0</v>
      </c>
      <c r="I135" s="3">
        <f>IF(Wizualizacja!F135="northwest",1,0)</f>
        <v>1</v>
      </c>
      <c r="J135" s="12">
        <f>IF(Wizualizacja!F135="northeast",1,0)</f>
        <v>0</v>
      </c>
      <c r="K135" s="18">
        <v>1632.5644500000001</v>
      </c>
    </row>
    <row r="136" spans="1:11" x14ac:dyDescent="0.25">
      <c r="A136" s="6">
        <v>135</v>
      </c>
      <c r="B136" s="2">
        <v>20</v>
      </c>
      <c r="C136" s="3">
        <f>IF(Wizualizacja!B136="male",1,0)</f>
        <v>0</v>
      </c>
      <c r="D136" s="20">
        <v>28.785</v>
      </c>
      <c r="E136" s="3">
        <v>0</v>
      </c>
      <c r="F136" s="3">
        <f>IF(Wizualizacja!E136="yes",1,0)</f>
        <v>0</v>
      </c>
      <c r="G136" s="3">
        <f>IF(Wizualizacja!F136="southwest",1,0)</f>
        <v>0</v>
      </c>
      <c r="H136" s="3">
        <f>IF(Wizualizacja!F136="southeast",1,0)</f>
        <v>0</v>
      </c>
      <c r="I136" s="3">
        <f>IF(Wizualizacja!F136="northwest",1,0)</f>
        <v>0</v>
      </c>
      <c r="J136" s="12">
        <f>IF(Wizualizacja!F136="northeast",1,0)</f>
        <v>1</v>
      </c>
      <c r="K136" s="18">
        <v>2457.2111500000001</v>
      </c>
    </row>
    <row r="137" spans="1:11" x14ac:dyDescent="0.25">
      <c r="A137" s="6">
        <v>136</v>
      </c>
      <c r="B137" s="2">
        <v>22</v>
      </c>
      <c r="C137" s="3">
        <f>IF(Wizualizacja!B137="male",1,0)</f>
        <v>0</v>
      </c>
      <c r="D137" s="20">
        <v>28.05</v>
      </c>
      <c r="E137" s="3">
        <v>0</v>
      </c>
      <c r="F137" s="3">
        <f>IF(Wizualizacja!E137="yes",1,0)</f>
        <v>0</v>
      </c>
      <c r="G137" s="3">
        <f>IF(Wizualizacja!F137="southwest",1,0)</f>
        <v>0</v>
      </c>
      <c r="H137" s="3">
        <f>IF(Wizualizacja!F137="southeast",1,0)</f>
        <v>1</v>
      </c>
      <c r="I137" s="3">
        <f>IF(Wizualizacja!F137="northwest",1,0)</f>
        <v>0</v>
      </c>
      <c r="J137" s="12">
        <f>IF(Wizualizacja!F137="northeast",1,0)</f>
        <v>0</v>
      </c>
      <c r="K137" s="18">
        <v>2155.6815000000001</v>
      </c>
    </row>
    <row r="138" spans="1:11" x14ac:dyDescent="0.25">
      <c r="A138" s="6">
        <v>137</v>
      </c>
      <c r="B138" s="2">
        <v>19</v>
      </c>
      <c r="C138" s="3">
        <f>IF(Wizualizacja!B138="male",1,0)</f>
        <v>1</v>
      </c>
      <c r="D138" s="20">
        <v>34.1</v>
      </c>
      <c r="E138" s="3">
        <v>0</v>
      </c>
      <c r="F138" s="3">
        <f>IF(Wizualizacja!E138="yes",1,0)</f>
        <v>0</v>
      </c>
      <c r="G138" s="3">
        <f>IF(Wizualizacja!F138="southwest",1,0)</f>
        <v>1</v>
      </c>
      <c r="H138" s="3">
        <f>IF(Wizualizacja!F138="southeast",1,0)</f>
        <v>0</v>
      </c>
      <c r="I138" s="3">
        <f>IF(Wizualizacja!F138="northwest",1,0)</f>
        <v>0</v>
      </c>
      <c r="J138" s="12">
        <f>IF(Wizualizacja!F138="northeast",1,0)</f>
        <v>0</v>
      </c>
      <c r="K138" s="18">
        <v>1261.442</v>
      </c>
    </row>
    <row r="139" spans="1:11" x14ac:dyDescent="0.25">
      <c r="A139" s="6">
        <v>138</v>
      </c>
      <c r="B139" s="2">
        <v>22</v>
      </c>
      <c r="C139" s="3">
        <f>IF(Wizualizacja!B139="male",1,0)</f>
        <v>1</v>
      </c>
      <c r="D139" s="20">
        <v>25.175000000000001</v>
      </c>
      <c r="E139" s="3">
        <v>0</v>
      </c>
      <c r="F139" s="3">
        <f>IF(Wizualizacja!E139="yes",1,0)</f>
        <v>0</v>
      </c>
      <c r="G139" s="3">
        <f>IF(Wizualizacja!F139="southwest",1,0)</f>
        <v>0</v>
      </c>
      <c r="H139" s="3">
        <f>IF(Wizualizacja!F139="southeast",1,0)</f>
        <v>0</v>
      </c>
      <c r="I139" s="3">
        <f>IF(Wizualizacja!F139="northwest",1,0)</f>
        <v>1</v>
      </c>
      <c r="J139" s="12">
        <f>IF(Wizualizacja!F139="northeast",1,0)</f>
        <v>0</v>
      </c>
      <c r="K139" s="18">
        <v>2045.68525</v>
      </c>
    </row>
    <row r="140" spans="1:11" x14ac:dyDescent="0.25">
      <c r="A140" s="6">
        <v>139</v>
      </c>
      <c r="B140" s="2">
        <v>54</v>
      </c>
      <c r="C140" s="3">
        <f>IF(Wizualizacja!B140="male",1,0)</f>
        <v>0</v>
      </c>
      <c r="D140" s="20">
        <v>31.9</v>
      </c>
      <c r="E140" s="3">
        <v>3</v>
      </c>
      <c r="F140" s="3">
        <f>IF(Wizualizacja!E140="yes",1,0)</f>
        <v>0</v>
      </c>
      <c r="G140" s="3">
        <f>IF(Wizualizacja!F140="southwest",1,0)</f>
        <v>0</v>
      </c>
      <c r="H140" s="3">
        <f>IF(Wizualizacja!F140="southeast",1,0)</f>
        <v>1</v>
      </c>
      <c r="I140" s="3">
        <f>IF(Wizualizacja!F140="northwest",1,0)</f>
        <v>0</v>
      </c>
      <c r="J140" s="12">
        <f>IF(Wizualizacja!F140="northeast",1,0)</f>
        <v>0</v>
      </c>
      <c r="K140" s="18">
        <v>27322.73386</v>
      </c>
    </row>
    <row r="141" spans="1:11" x14ac:dyDescent="0.25">
      <c r="A141" s="6">
        <v>140</v>
      </c>
      <c r="B141" s="2">
        <v>22</v>
      </c>
      <c r="C141" s="3">
        <f>IF(Wizualizacja!B141="male",1,0)</f>
        <v>0</v>
      </c>
      <c r="D141" s="20">
        <v>36</v>
      </c>
      <c r="E141" s="3">
        <v>0</v>
      </c>
      <c r="F141" s="3">
        <f>IF(Wizualizacja!E141="yes",1,0)</f>
        <v>0</v>
      </c>
      <c r="G141" s="3">
        <f>IF(Wizualizacja!F141="southwest",1,0)</f>
        <v>1</v>
      </c>
      <c r="H141" s="3">
        <f>IF(Wizualizacja!F141="southeast",1,0)</f>
        <v>0</v>
      </c>
      <c r="I141" s="3">
        <f>IF(Wizualizacja!F141="northwest",1,0)</f>
        <v>0</v>
      </c>
      <c r="J141" s="12">
        <f>IF(Wizualizacja!F141="northeast",1,0)</f>
        <v>0</v>
      </c>
      <c r="K141" s="18">
        <v>2166.732</v>
      </c>
    </row>
    <row r="142" spans="1:11" x14ac:dyDescent="0.25">
      <c r="A142" s="6">
        <v>141</v>
      </c>
      <c r="B142" s="2">
        <v>34</v>
      </c>
      <c r="C142" s="3">
        <f>IF(Wizualizacja!B142="male",1,0)</f>
        <v>1</v>
      </c>
      <c r="D142" s="20">
        <v>22.42</v>
      </c>
      <c r="E142" s="3">
        <v>2</v>
      </c>
      <c r="F142" s="3">
        <f>IF(Wizualizacja!E142="yes",1,0)</f>
        <v>0</v>
      </c>
      <c r="G142" s="3">
        <f>IF(Wizualizacja!F142="southwest",1,0)</f>
        <v>0</v>
      </c>
      <c r="H142" s="3">
        <f>IF(Wizualizacja!F142="southeast",1,0)</f>
        <v>0</v>
      </c>
      <c r="I142" s="3">
        <f>IF(Wizualizacja!F142="northwest",1,0)</f>
        <v>0</v>
      </c>
      <c r="J142" s="12">
        <f>IF(Wizualizacja!F142="northeast",1,0)</f>
        <v>1</v>
      </c>
      <c r="K142" s="18">
        <v>27375.904780000001</v>
      </c>
    </row>
    <row r="143" spans="1:11" x14ac:dyDescent="0.25">
      <c r="A143" s="6">
        <v>142</v>
      </c>
      <c r="B143" s="2">
        <v>26</v>
      </c>
      <c r="C143" s="3">
        <f>IF(Wizualizacja!B143="male",1,0)</f>
        <v>1</v>
      </c>
      <c r="D143" s="20">
        <v>32.49</v>
      </c>
      <c r="E143" s="3">
        <v>1</v>
      </c>
      <c r="F143" s="3">
        <f>IF(Wizualizacja!E143="yes",1,0)</f>
        <v>0</v>
      </c>
      <c r="G143" s="3">
        <f>IF(Wizualizacja!F143="southwest",1,0)</f>
        <v>0</v>
      </c>
      <c r="H143" s="3">
        <f>IF(Wizualizacja!F143="southeast",1,0)</f>
        <v>0</v>
      </c>
      <c r="I143" s="3">
        <f>IF(Wizualizacja!F143="northwest",1,0)</f>
        <v>0</v>
      </c>
      <c r="J143" s="12">
        <f>IF(Wizualizacja!F143="northeast",1,0)</f>
        <v>1</v>
      </c>
      <c r="K143" s="18">
        <v>3490.5491000000002</v>
      </c>
    </row>
    <row r="144" spans="1:11" x14ac:dyDescent="0.25">
      <c r="A144" s="6">
        <v>143</v>
      </c>
      <c r="B144" s="2">
        <v>34</v>
      </c>
      <c r="C144" s="3">
        <f>IF(Wizualizacja!B144="male",1,0)</f>
        <v>1</v>
      </c>
      <c r="D144" s="20">
        <v>25.3</v>
      </c>
      <c r="E144" s="3">
        <v>2</v>
      </c>
      <c r="F144" s="3">
        <f>IF(Wizualizacja!E144="yes",1,0)</f>
        <v>1</v>
      </c>
      <c r="G144" s="3">
        <f>IF(Wizualizacja!F144="southwest",1,0)</f>
        <v>0</v>
      </c>
      <c r="H144" s="3">
        <f>IF(Wizualizacja!F144="southeast",1,0)</f>
        <v>1</v>
      </c>
      <c r="I144" s="3">
        <f>IF(Wizualizacja!F144="northwest",1,0)</f>
        <v>0</v>
      </c>
      <c r="J144" s="12">
        <f>IF(Wizualizacja!F144="northeast",1,0)</f>
        <v>0</v>
      </c>
      <c r="K144" s="18">
        <v>18972.494999999999</v>
      </c>
    </row>
    <row r="145" spans="1:11" x14ac:dyDescent="0.25">
      <c r="A145" s="6">
        <v>144</v>
      </c>
      <c r="B145" s="2">
        <v>29</v>
      </c>
      <c r="C145" s="3">
        <f>IF(Wizualizacja!B145="male",1,0)</f>
        <v>1</v>
      </c>
      <c r="D145" s="20">
        <v>29.734999999999999</v>
      </c>
      <c r="E145" s="3">
        <v>2</v>
      </c>
      <c r="F145" s="3">
        <f>IF(Wizualizacja!E145="yes",1,0)</f>
        <v>0</v>
      </c>
      <c r="G145" s="3">
        <f>IF(Wizualizacja!F145="southwest",1,0)</f>
        <v>0</v>
      </c>
      <c r="H145" s="3">
        <f>IF(Wizualizacja!F145="southeast",1,0)</f>
        <v>0</v>
      </c>
      <c r="I145" s="3">
        <f>IF(Wizualizacja!F145="northwest",1,0)</f>
        <v>1</v>
      </c>
      <c r="J145" s="12">
        <f>IF(Wizualizacja!F145="northeast",1,0)</f>
        <v>0</v>
      </c>
      <c r="K145" s="18">
        <v>18157.876</v>
      </c>
    </row>
    <row r="146" spans="1:11" x14ac:dyDescent="0.25">
      <c r="A146" s="6">
        <v>145</v>
      </c>
      <c r="B146" s="2">
        <v>30</v>
      </c>
      <c r="C146" s="3">
        <f>IF(Wizualizacja!B146="male",1,0)</f>
        <v>1</v>
      </c>
      <c r="D146" s="20">
        <v>28.69</v>
      </c>
      <c r="E146" s="3">
        <v>3</v>
      </c>
      <c r="F146" s="3">
        <f>IF(Wizualizacja!E146="yes",1,0)</f>
        <v>1</v>
      </c>
      <c r="G146" s="3">
        <f>IF(Wizualizacja!F146="southwest",1,0)</f>
        <v>0</v>
      </c>
      <c r="H146" s="3">
        <f>IF(Wizualizacja!F146="southeast",1,0)</f>
        <v>0</v>
      </c>
      <c r="I146" s="3">
        <f>IF(Wizualizacja!F146="northwest",1,0)</f>
        <v>1</v>
      </c>
      <c r="J146" s="12">
        <f>IF(Wizualizacja!F146="northeast",1,0)</f>
        <v>0</v>
      </c>
      <c r="K146" s="18">
        <v>20745.989099999999</v>
      </c>
    </row>
    <row r="147" spans="1:11" x14ac:dyDescent="0.25">
      <c r="A147" s="6">
        <v>146</v>
      </c>
      <c r="B147" s="2">
        <v>29</v>
      </c>
      <c r="C147" s="3">
        <f>IF(Wizualizacja!B147="male",1,0)</f>
        <v>0</v>
      </c>
      <c r="D147" s="20">
        <v>38.83</v>
      </c>
      <c r="E147" s="3">
        <v>3</v>
      </c>
      <c r="F147" s="3">
        <f>IF(Wizualizacja!E147="yes",1,0)</f>
        <v>0</v>
      </c>
      <c r="G147" s="3">
        <f>IF(Wizualizacja!F147="southwest",1,0)</f>
        <v>0</v>
      </c>
      <c r="H147" s="3">
        <f>IF(Wizualizacja!F147="southeast",1,0)</f>
        <v>1</v>
      </c>
      <c r="I147" s="3">
        <f>IF(Wizualizacja!F147="northwest",1,0)</f>
        <v>0</v>
      </c>
      <c r="J147" s="12">
        <f>IF(Wizualizacja!F147="northeast",1,0)</f>
        <v>0</v>
      </c>
      <c r="K147" s="18">
        <v>5138.2566999999999</v>
      </c>
    </row>
    <row r="148" spans="1:11" x14ac:dyDescent="0.25">
      <c r="A148" s="6">
        <v>147</v>
      </c>
      <c r="B148" s="2">
        <v>46</v>
      </c>
      <c r="C148" s="3">
        <f>IF(Wizualizacja!B148="male",1,0)</f>
        <v>1</v>
      </c>
      <c r="D148" s="20">
        <v>30.495000000000001</v>
      </c>
      <c r="E148" s="3">
        <v>3</v>
      </c>
      <c r="F148" s="3">
        <f>IF(Wizualizacja!E148="yes",1,0)</f>
        <v>1</v>
      </c>
      <c r="G148" s="3">
        <f>IF(Wizualizacja!F148="southwest",1,0)</f>
        <v>0</v>
      </c>
      <c r="H148" s="3">
        <f>IF(Wizualizacja!F148="southeast",1,0)</f>
        <v>0</v>
      </c>
      <c r="I148" s="3">
        <f>IF(Wizualizacja!F148="northwest",1,0)</f>
        <v>1</v>
      </c>
      <c r="J148" s="12">
        <f>IF(Wizualizacja!F148="northeast",1,0)</f>
        <v>0</v>
      </c>
      <c r="K148" s="18">
        <v>40720.551050000002</v>
      </c>
    </row>
    <row r="149" spans="1:11" x14ac:dyDescent="0.25">
      <c r="A149" s="6">
        <v>148</v>
      </c>
      <c r="B149" s="2">
        <v>51</v>
      </c>
      <c r="C149" s="3">
        <f>IF(Wizualizacja!B149="male",1,0)</f>
        <v>0</v>
      </c>
      <c r="D149" s="20">
        <v>37.729999999999997</v>
      </c>
      <c r="E149" s="3">
        <v>1</v>
      </c>
      <c r="F149" s="3">
        <f>IF(Wizualizacja!E149="yes",1,0)</f>
        <v>0</v>
      </c>
      <c r="G149" s="3">
        <f>IF(Wizualizacja!F149="southwest",1,0)</f>
        <v>0</v>
      </c>
      <c r="H149" s="3">
        <f>IF(Wizualizacja!F149="southeast",1,0)</f>
        <v>1</v>
      </c>
      <c r="I149" s="3">
        <f>IF(Wizualizacja!F149="northwest",1,0)</f>
        <v>0</v>
      </c>
      <c r="J149" s="12">
        <f>IF(Wizualizacja!F149="northeast",1,0)</f>
        <v>0</v>
      </c>
      <c r="K149" s="18">
        <v>9877.6077000000005</v>
      </c>
    </row>
    <row r="150" spans="1:11" x14ac:dyDescent="0.25">
      <c r="A150" s="6">
        <v>149</v>
      </c>
      <c r="B150" s="2">
        <v>53</v>
      </c>
      <c r="C150" s="3">
        <f>IF(Wizualizacja!B150="male",1,0)</f>
        <v>0</v>
      </c>
      <c r="D150" s="20">
        <v>37.43</v>
      </c>
      <c r="E150" s="3">
        <v>1</v>
      </c>
      <c r="F150" s="3">
        <f>IF(Wizualizacja!E150="yes",1,0)</f>
        <v>0</v>
      </c>
      <c r="G150" s="3">
        <f>IF(Wizualizacja!F150="southwest",1,0)</f>
        <v>0</v>
      </c>
      <c r="H150" s="3">
        <f>IF(Wizualizacja!F150="southeast",1,0)</f>
        <v>0</v>
      </c>
      <c r="I150" s="3">
        <f>IF(Wizualizacja!F150="northwest",1,0)</f>
        <v>1</v>
      </c>
      <c r="J150" s="12">
        <f>IF(Wizualizacja!F150="northeast",1,0)</f>
        <v>0</v>
      </c>
      <c r="K150" s="18">
        <v>10959.6947</v>
      </c>
    </row>
    <row r="151" spans="1:11" x14ac:dyDescent="0.25">
      <c r="A151" s="6">
        <v>150</v>
      </c>
      <c r="B151" s="2">
        <v>19</v>
      </c>
      <c r="C151" s="3">
        <f>IF(Wizualizacja!B151="male",1,0)</f>
        <v>1</v>
      </c>
      <c r="D151" s="20">
        <v>28.4</v>
      </c>
      <c r="E151" s="3">
        <v>1</v>
      </c>
      <c r="F151" s="3">
        <f>IF(Wizualizacja!E151="yes",1,0)</f>
        <v>0</v>
      </c>
      <c r="G151" s="3">
        <f>IF(Wizualizacja!F151="southwest",1,0)</f>
        <v>1</v>
      </c>
      <c r="H151" s="3">
        <f>IF(Wizualizacja!F151="southeast",1,0)</f>
        <v>0</v>
      </c>
      <c r="I151" s="3">
        <f>IF(Wizualizacja!F151="northwest",1,0)</f>
        <v>0</v>
      </c>
      <c r="J151" s="12">
        <f>IF(Wizualizacja!F151="northeast",1,0)</f>
        <v>0</v>
      </c>
      <c r="K151" s="18">
        <v>1842.519</v>
      </c>
    </row>
    <row r="152" spans="1:11" x14ac:dyDescent="0.25">
      <c r="A152" s="6">
        <v>151</v>
      </c>
      <c r="B152" s="2">
        <v>35</v>
      </c>
      <c r="C152" s="3">
        <f>IF(Wizualizacja!B152="male",1,0)</f>
        <v>1</v>
      </c>
      <c r="D152" s="20">
        <v>24.13</v>
      </c>
      <c r="E152" s="3">
        <v>1</v>
      </c>
      <c r="F152" s="3">
        <f>IF(Wizualizacja!E152="yes",1,0)</f>
        <v>0</v>
      </c>
      <c r="G152" s="3">
        <f>IF(Wizualizacja!F152="southwest",1,0)</f>
        <v>0</v>
      </c>
      <c r="H152" s="3">
        <f>IF(Wizualizacja!F152="southeast",1,0)</f>
        <v>0</v>
      </c>
      <c r="I152" s="3">
        <f>IF(Wizualizacja!F152="northwest",1,0)</f>
        <v>1</v>
      </c>
      <c r="J152" s="12">
        <f>IF(Wizualizacja!F152="northeast",1,0)</f>
        <v>0</v>
      </c>
      <c r="K152" s="18">
        <v>5125.2156999999997</v>
      </c>
    </row>
    <row r="153" spans="1:11" x14ac:dyDescent="0.25">
      <c r="A153" s="6">
        <v>152</v>
      </c>
      <c r="B153" s="2">
        <v>48</v>
      </c>
      <c r="C153" s="3">
        <f>IF(Wizualizacja!B153="male",1,0)</f>
        <v>1</v>
      </c>
      <c r="D153" s="20">
        <v>29.7</v>
      </c>
      <c r="E153" s="3">
        <v>0</v>
      </c>
      <c r="F153" s="3">
        <f>IF(Wizualizacja!E153="yes",1,0)</f>
        <v>0</v>
      </c>
      <c r="G153" s="3">
        <f>IF(Wizualizacja!F153="southwest",1,0)</f>
        <v>0</v>
      </c>
      <c r="H153" s="3">
        <f>IF(Wizualizacja!F153="southeast",1,0)</f>
        <v>1</v>
      </c>
      <c r="I153" s="3">
        <f>IF(Wizualizacja!F153="northwest",1,0)</f>
        <v>0</v>
      </c>
      <c r="J153" s="12">
        <f>IF(Wizualizacja!F153="northeast",1,0)</f>
        <v>0</v>
      </c>
      <c r="K153" s="18">
        <v>7789.6350000000002</v>
      </c>
    </row>
    <row r="154" spans="1:11" x14ac:dyDescent="0.25">
      <c r="A154" s="6">
        <v>153</v>
      </c>
      <c r="B154" s="2">
        <v>32</v>
      </c>
      <c r="C154" s="3">
        <f>IF(Wizualizacja!B154="male",1,0)</f>
        <v>0</v>
      </c>
      <c r="D154" s="20">
        <v>37.145000000000003</v>
      </c>
      <c r="E154" s="3">
        <v>3</v>
      </c>
      <c r="F154" s="3">
        <f>IF(Wizualizacja!E154="yes",1,0)</f>
        <v>0</v>
      </c>
      <c r="G154" s="3">
        <f>IF(Wizualizacja!F154="southwest",1,0)</f>
        <v>0</v>
      </c>
      <c r="H154" s="3">
        <f>IF(Wizualizacja!F154="southeast",1,0)</f>
        <v>0</v>
      </c>
      <c r="I154" s="3">
        <f>IF(Wizualizacja!F154="northwest",1,0)</f>
        <v>0</v>
      </c>
      <c r="J154" s="12">
        <f>IF(Wizualizacja!F154="northeast",1,0)</f>
        <v>1</v>
      </c>
      <c r="K154" s="18">
        <v>6334.3435499999996</v>
      </c>
    </row>
    <row r="155" spans="1:11" x14ac:dyDescent="0.25">
      <c r="A155" s="6">
        <v>154</v>
      </c>
      <c r="B155" s="2">
        <v>42</v>
      </c>
      <c r="C155" s="3">
        <f>IF(Wizualizacja!B155="male",1,0)</f>
        <v>0</v>
      </c>
      <c r="D155" s="20">
        <v>23.37</v>
      </c>
      <c r="E155" s="3">
        <v>0</v>
      </c>
      <c r="F155" s="3">
        <f>IF(Wizualizacja!E155="yes",1,0)</f>
        <v>1</v>
      </c>
      <c r="G155" s="3">
        <f>IF(Wizualizacja!F155="southwest",1,0)</f>
        <v>0</v>
      </c>
      <c r="H155" s="3">
        <f>IF(Wizualizacja!F155="southeast",1,0)</f>
        <v>0</v>
      </c>
      <c r="I155" s="3">
        <f>IF(Wizualizacja!F155="northwest",1,0)</f>
        <v>0</v>
      </c>
      <c r="J155" s="12">
        <f>IF(Wizualizacja!F155="northeast",1,0)</f>
        <v>1</v>
      </c>
      <c r="K155" s="18">
        <v>19964.746299999999</v>
      </c>
    </row>
    <row r="156" spans="1:11" x14ac:dyDescent="0.25">
      <c r="A156" s="6">
        <v>155</v>
      </c>
      <c r="B156" s="2">
        <v>40</v>
      </c>
      <c r="C156" s="3">
        <f>IF(Wizualizacja!B156="male",1,0)</f>
        <v>0</v>
      </c>
      <c r="D156" s="20">
        <v>25.46</v>
      </c>
      <c r="E156" s="3">
        <v>1</v>
      </c>
      <c r="F156" s="3">
        <f>IF(Wizualizacja!E156="yes",1,0)</f>
        <v>0</v>
      </c>
      <c r="G156" s="3">
        <f>IF(Wizualizacja!F156="southwest",1,0)</f>
        <v>0</v>
      </c>
      <c r="H156" s="3">
        <f>IF(Wizualizacja!F156="southeast",1,0)</f>
        <v>0</v>
      </c>
      <c r="I156" s="3">
        <f>IF(Wizualizacja!F156="northwest",1,0)</f>
        <v>0</v>
      </c>
      <c r="J156" s="12">
        <f>IF(Wizualizacja!F156="northeast",1,0)</f>
        <v>1</v>
      </c>
      <c r="K156" s="18">
        <v>7077.1894000000002</v>
      </c>
    </row>
    <row r="157" spans="1:11" x14ac:dyDescent="0.25">
      <c r="A157" s="6">
        <v>156</v>
      </c>
      <c r="B157" s="2">
        <v>44</v>
      </c>
      <c r="C157" s="3">
        <f>IF(Wizualizacja!B157="male",1,0)</f>
        <v>1</v>
      </c>
      <c r="D157" s="20">
        <v>39.520000000000003</v>
      </c>
      <c r="E157" s="3">
        <v>0</v>
      </c>
      <c r="F157" s="3">
        <f>IF(Wizualizacja!E157="yes",1,0)</f>
        <v>0</v>
      </c>
      <c r="G157" s="3">
        <f>IF(Wizualizacja!F157="southwest",1,0)</f>
        <v>0</v>
      </c>
      <c r="H157" s="3">
        <f>IF(Wizualizacja!F157="southeast",1,0)</f>
        <v>0</v>
      </c>
      <c r="I157" s="3">
        <f>IF(Wizualizacja!F157="northwest",1,0)</f>
        <v>1</v>
      </c>
      <c r="J157" s="12">
        <f>IF(Wizualizacja!F157="northeast",1,0)</f>
        <v>0</v>
      </c>
      <c r="K157" s="18">
        <v>6948.7007999999996</v>
      </c>
    </row>
    <row r="158" spans="1:11" x14ac:dyDescent="0.25">
      <c r="A158" s="6">
        <v>157</v>
      </c>
      <c r="B158" s="2">
        <v>48</v>
      </c>
      <c r="C158" s="3">
        <f>IF(Wizualizacja!B158="male",1,0)</f>
        <v>1</v>
      </c>
      <c r="D158" s="20">
        <v>24.42</v>
      </c>
      <c r="E158" s="3">
        <v>0</v>
      </c>
      <c r="F158" s="3">
        <f>IF(Wizualizacja!E158="yes",1,0)</f>
        <v>1</v>
      </c>
      <c r="G158" s="3">
        <f>IF(Wizualizacja!F158="southwest",1,0)</f>
        <v>0</v>
      </c>
      <c r="H158" s="3">
        <f>IF(Wizualizacja!F158="southeast",1,0)</f>
        <v>1</v>
      </c>
      <c r="I158" s="3">
        <f>IF(Wizualizacja!F158="northwest",1,0)</f>
        <v>0</v>
      </c>
      <c r="J158" s="12">
        <f>IF(Wizualizacja!F158="northeast",1,0)</f>
        <v>0</v>
      </c>
      <c r="K158" s="18">
        <v>21223.675800000001</v>
      </c>
    </row>
    <row r="159" spans="1:11" x14ac:dyDescent="0.25">
      <c r="A159" s="6">
        <v>158</v>
      </c>
      <c r="B159" s="2">
        <v>18</v>
      </c>
      <c r="C159" s="3">
        <f>IF(Wizualizacja!B159="male",1,0)</f>
        <v>1</v>
      </c>
      <c r="D159" s="20">
        <v>25.175000000000001</v>
      </c>
      <c r="E159" s="3">
        <v>0</v>
      </c>
      <c r="F159" s="3">
        <f>IF(Wizualizacja!E159="yes",1,0)</f>
        <v>1</v>
      </c>
      <c r="G159" s="3">
        <f>IF(Wizualizacja!F159="southwest",1,0)</f>
        <v>0</v>
      </c>
      <c r="H159" s="3">
        <f>IF(Wizualizacja!F159="southeast",1,0)</f>
        <v>0</v>
      </c>
      <c r="I159" s="3">
        <f>IF(Wizualizacja!F159="northwest",1,0)</f>
        <v>0</v>
      </c>
      <c r="J159" s="12">
        <f>IF(Wizualizacja!F159="northeast",1,0)</f>
        <v>1</v>
      </c>
      <c r="K159" s="18">
        <v>15518.180249999999</v>
      </c>
    </row>
    <row r="160" spans="1:11" x14ac:dyDescent="0.25">
      <c r="A160" s="6">
        <v>159</v>
      </c>
      <c r="B160" s="2">
        <v>30</v>
      </c>
      <c r="C160" s="3">
        <f>IF(Wizualizacja!B160="male",1,0)</f>
        <v>1</v>
      </c>
      <c r="D160" s="20">
        <v>35.53</v>
      </c>
      <c r="E160" s="3">
        <v>0</v>
      </c>
      <c r="F160" s="3">
        <f>IF(Wizualizacja!E160="yes",1,0)</f>
        <v>1</v>
      </c>
      <c r="G160" s="3">
        <f>IF(Wizualizacja!F160="southwest",1,0)</f>
        <v>0</v>
      </c>
      <c r="H160" s="3">
        <f>IF(Wizualizacja!F160="southeast",1,0)</f>
        <v>1</v>
      </c>
      <c r="I160" s="3">
        <f>IF(Wizualizacja!F160="northwest",1,0)</f>
        <v>0</v>
      </c>
      <c r="J160" s="12">
        <f>IF(Wizualizacja!F160="northeast",1,0)</f>
        <v>0</v>
      </c>
      <c r="K160" s="18">
        <v>36950.256699999998</v>
      </c>
    </row>
    <row r="161" spans="1:11" x14ac:dyDescent="0.25">
      <c r="A161" s="6">
        <v>160</v>
      </c>
      <c r="B161" s="2">
        <v>50</v>
      </c>
      <c r="C161" s="3">
        <f>IF(Wizualizacja!B161="male",1,0)</f>
        <v>0</v>
      </c>
      <c r="D161" s="20">
        <v>27.83</v>
      </c>
      <c r="E161" s="3">
        <v>3</v>
      </c>
      <c r="F161" s="3">
        <f>IF(Wizualizacja!E161="yes",1,0)</f>
        <v>0</v>
      </c>
      <c r="G161" s="3">
        <f>IF(Wizualizacja!F161="southwest",1,0)</f>
        <v>0</v>
      </c>
      <c r="H161" s="3">
        <f>IF(Wizualizacja!F161="southeast",1,0)</f>
        <v>1</v>
      </c>
      <c r="I161" s="3">
        <f>IF(Wizualizacja!F161="northwest",1,0)</f>
        <v>0</v>
      </c>
      <c r="J161" s="12">
        <f>IF(Wizualizacja!F161="northeast",1,0)</f>
        <v>0</v>
      </c>
      <c r="K161" s="18">
        <v>19749.383379999999</v>
      </c>
    </row>
    <row r="162" spans="1:11" x14ac:dyDescent="0.25">
      <c r="A162" s="6">
        <v>161</v>
      </c>
      <c r="B162" s="2">
        <v>42</v>
      </c>
      <c r="C162" s="3">
        <f>IF(Wizualizacja!B162="male",1,0)</f>
        <v>0</v>
      </c>
      <c r="D162" s="20">
        <v>26.6</v>
      </c>
      <c r="E162" s="3">
        <v>0</v>
      </c>
      <c r="F162" s="3">
        <f>IF(Wizualizacja!E162="yes",1,0)</f>
        <v>1</v>
      </c>
      <c r="G162" s="3">
        <f>IF(Wizualizacja!F162="southwest",1,0)</f>
        <v>0</v>
      </c>
      <c r="H162" s="3">
        <f>IF(Wizualizacja!F162="southeast",1,0)</f>
        <v>0</v>
      </c>
      <c r="I162" s="3">
        <f>IF(Wizualizacja!F162="northwest",1,0)</f>
        <v>1</v>
      </c>
      <c r="J162" s="12">
        <f>IF(Wizualizacja!F162="northeast",1,0)</f>
        <v>0</v>
      </c>
      <c r="K162" s="18">
        <v>21348.705999999998</v>
      </c>
    </row>
    <row r="163" spans="1:11" x14ac:dyDescent="0.25">
      <c r="A163" s="6">
        <v>162</v>
      </c>
      <c r="B163" s="2">
        <v>18</v>
      </c>
      <c r="C163" s="3">
        <f>IF(Wizualizacja!B163="male",1,0)</f>
        <v>0</v>
      </c>
      <c r="D163" s="20">
        <v>36.85</v>
      </c>
      <c r="E163" s="3">
        <v>0</v>
      </c>
      <c r="F163" s="3">
        <f>IF(Wizualizacja!E163="yes",1,0)</f>
        <v>1</v>
      </c>
      <c r="G163" s="3">
        <f>IF(Wizualizacja!F163="southwest",1,0)</f>
        <v>0</v>
      </c>
      <c r="H163" s="3">
        <f>IF(Wizualizacja!F163="southeast",1,0)</f>
        <v>1</v>
      </c>
      <c r="I163" s="3">
        <f>IF(Wizualizacja!F163="northwest",1,0)</f>
        <v>0</v>
      </c>
      <c r="J163" s="12">
        <f>IF(Wizualizacja!F163="northeast",1,0)</f>
        <v>0</v>
      </c>
      <c r="K163" s="18">
        <v>36149.483500000002</v>
      </c>
    </row>
    <row r="164" spans="1:11" x14ac:dyDescent="0.25">
      <c r="A164" s="6">
        <v>163</v>
      </c>
      <c r="B164" s="2">
        <v>54</v>
      </c>
      <c r="C164" s="3">
        <f>IF(Wizualizacja!B164="male",1,0)</f>
        <v>1</v>
      </c>
      <c r="D164" s="20">
        <v>39.6</v>
      </c>
      <c r="E164" s="3">
        <v>1</v>
      </c>
      <c r="F164" s="3">
        <f>IF(Wizualizacja!E164="yes",1,0)</f>
        <v>0</v>
      </c>
      <c r="G164" s="3">
        <f>IF(Wizualizacja!F164="southwest",1,0)</f>
        <v>1</v>
      </c>
      <c r="H164" s="3">
        <f>IF(Wizualizacja!F164="southeast",1,0)</f>
        <v>0</v>
      </c>
      <c r="I164" s="3">
        <f>IF(Wizualizacja!F164="northwest",1,0)</f>
        <v>0</v>
      </c>
      <c r="J164" s="12">
        <f>IF(Wizualizacja!F164="northeast",1,0)</f>
        <v>0</v>
      </c>
      <c r="K164" s="18">
        <v>10450.552</v>
      </c>
    </row>
    <row r="165" spans="1:11" x14ac:dyDescent="0.25">
      <c r="A165" s="6">
        <v>164</v>
      </c>
      <c r="B165" s="2">
        <v>32</v>
      </c>
      <c r="C165" s="3">
        <f>IF(Wizualizacja!B165="male",1,0)</f>
        <v>0</v>
      </c>
      <c r="D165" s="20">
        <v>29.8</v>
      </c>
      <c r="E165" s="3">
        <v>2</v>
      </c>
      <c r="F165" s="3">
        <f>IF(Wizualizacja!E165="yes",1,0)</f>
        <v>0</v>
      </c>
      <c r="G165" s="3">
        <f>IF(Wizualizacja!F165="southwest",1,0)</f>
        <v>1</v>
      </c>
      <c r="H165" s="3">
        <f>IF(Wizualizacja!F165="southeast",1,0)</f>
        <v>0</v>
      </c>
      <c r="I165" s="3">
        <f>IF(Wizualizacja!F165="northwest",1,0)</f>
        <v>0</v>
      </c>
      <c r="J165" s="12">
        <f>IF(Wizualizacja!F165="northeast",1,0)</f>
        <v>0</v>
      </c>
      <c r="K165" s="18">
        <v>5152.134</v>
      </c>
    </row>
    <row r="166" spans="1:11" x14ac:dyDescent="0.25">
      <c r="A166" s="6">
        <v>165</v>
      </c>
      <c r="B166" s="2">
        <v>37</v>
      </c>
      <c r="C166" s="3">
        <f>IF(Wizualizacja!B166="male",1,0)</f>
        <v>1</v>
      </c>
      <c r="D166" s="20">
        <v>29.64</v>
      </c>
      <c r="E166" s="3">
        <v>0</v>
      </c>
      <c r="F166" s="3">
        <f>IF(Wizualizacja!E166="yes",1,0)</f>
        <v>0</v>
      </c>
      <c r="G166" s="3">
        <f>IF(Wizualizacja!F166="southwest",1,0)</f>
        <v>0</v>
      </c>
      <c r="H166" s="3">
        <f>IF(Wizualizacja!F166="southeast",1,0)</f>
        <v>0</v>
      </c>
      <c r="I166" s="3">
        <f>IF(Wizualizacja!F166="northwest",1,0)</f>
        <v>1</v>
      </c>
      <c r="J166" s="12">
        <f>IF(Wizualizacja!F166="northeast",1,0)</f>
        <v>0</v>
      </c>
      <c r="K166" s="18">
        <v>5028.1466</v>
      </c>
    </row>
    <row r="167" spans="1:11" x14ac:dyDescent="0.25">
      <c r="A167" s="6">
        <v>166</v>
      </c>
      <c r="B167" s="2">
        <v>47</v>
      </c>
      <c r="C167" s="3">
        <f>IF(Wizualizacja!B167="male",1,0)</f>
        <v>1</v>
      </c>
      <c r="D167" s="20">
        <v>28.215</v>
      </c>
      <c r="E167" s="3">
        <v>4</v>
      </c>
      <c r="F167" s="3">
        <f>IF(Wizualizacja!E167="yes",1,0)</f>
        <v>0</v>
      </c>
      <c r="G167" s="3">
        <f>IF(Wizualizacja!F167="southwest",1,0)</f>
        <v>0</v>
      </c>
      <c r="H167" s="3">
        <f>IF(Wizualizacja!F167="southeast",1,0)</f>
        <v>0</v>
      </c>
      <c r="I167" s="3">
        <f>IF(Wizualizacja!F167="northwest",1,0)</f>
        <v>0</v>
      </c>
      <c r="J167" s="12">
        <f>IF(Wizualizacja!F167="northeast",1,0)</f>
        <v>1</v>
      </c>
      <c r="K167" s="18">
        <v>10407.085849999999</v>
      </c>
    </row>
    <row r="168" spans="1:11" x14ac:dyDescent="0.25">
      <c r="A168" s="6">
        <v>167</v>
      </c>
      <c r="B168" s="2">
        <v>20</v>
      </c>
      <c r="C168" s="3">
        <f>IF(Wizualizacja!B168="male",1,0)</f>
        <v>0</v>
      </c>
      <c r="D168" s="20" t="s">
        <v>325</v>
      </c>
      <c r="E168" s="3">
        <v>5</v>
      </c>
      <c r="F168" s="3">
        <f>IF(Wizualizacja!E168="yes",1,0)</f>
        <v>0</v>
      </c>
      <c r="G168" s="3">
        <f>IF(Wizualizacja!F168="southwest",1,0)</f>
        <v>1</v>
      </c>
      <c r="H168" s="3">
        <f>IF(Wizualizacja!F168="southeast",1,0)</f>
        <v>0</v>
      </c>
      <c r="I168" s="3">
        <f>IF(Wizualizacja!F168="northwest",1,0)</f>
        <v>0</v>
      </c>
      <c r="J168" s="12">
        <f>IF(Wizualizacja!F168="northeast",1,0)</f>
        <v>0</v>
      </c>
      <c r="K168" s="18">
        <v>4830.63</v>
      </c>
    </row>
    <row r="169" spans="1:11" x14ac:dyDescent="0.25">
      <c r="A169" s="6">
        <v>168</v>
      </c>
      <c r="B169" s="2">
        <v>32</v>
      </c>
      <c r="C169" s="3">
        <f>IF(Wizualizacja!B169="male",1,0)</f>
        <v>0</v>
      </c>
      <c r="D169" s="20">
        <v>33.155000000000001</v>
      </c>
      <c r="E169" s="3">
        <v>3</v>
      </c>
      <c r="F169" s="3">
        <f>IF(Wizualizacja!E169="yes",1,0)</f>
        <v>0</v>
      </c>
      <c r="G169" s="3">
        <f>IF(Wizualizacja!F169="southwest",1,0)</f>
        <v>0</v>
      </c>
      <c r="H169" s="3">
        <f>IF(Wizualizacja!F169="southeast",1,0)</f>
        <v>0</v>
      </c>
      <c r="I169" s="3">
        <f>IF(Wizualizacja!F169="northwest",1,0)</f>
        <v>1</v>
      </c>
      <c r="J169" s="12">
        <f>IF(Wizualizacja!F169="northeast",1,0)</f>
        <v>0</v>
      </c>
      <c r="K169" s="18">
        <v>6128.79745</v>
      </c>
    </row>
    <row r="170" spans="1:11" x14ac:dyDescent="0.25">
      <c r="A170" s="6">
        <v>169</v>
      </c>
      <c r="B170" s="2">
        <v>19</v>
      </c>
      <c r="C170" s="3">
        <f>IF(Wizualizacja!B170="male",1,0)</f>
        <v>0</v>
      </c>
      <c r="D170" s="20">
        <v>31.824999999999999</v>
      </c>
      <c r="E170" s="3">
        <v>1</v>
      </c>
      <c r="F170" s="3">
        <f>IF(Wizualizacja!E170="yes",1,0)</f>
        <v>0</v>
      </c>
      <c r="G170" s="3">
        <f>IF(Wizualizacja!F170="southwest",1,0)</f>
        <v>0</v>
      </c>
      <c r="H170" s="3">
        <f>IF(Wizualizacja!F170="southeast",1,0)</f>
        <v>0</v>
      </c>
      <c r="I170" s="3">
        <f>IF(Wizualizacja!F170="northwest",1,0)</f>
        <v>1</v>
      </c>
      <c r="J170" s="12">
        <f>IF(Wizualizacja!F170="northeast",1,0)</f>
        <v>0</v>
      </c>
      <c r="K170" s="18">
        <v>2719.2797500000001</v>
      </c>
    </row>
    <row r="171" spans="1:11" x14ac:dyDescent="0.25">
      <c r="A171" s="6">
        <v>170</v>
      </c>
      <c r="B171" s="2">
        <v>27</v>
      </c>
      <c r="C171" s="3">
        <f>IF(Wizualizacja!B171="male",1,0)</f>
        <v>1</v>
      </c>
      <c r="D171" s="20">
        <v>18.905000000000001</v>
      </c>
      <c r="E171" s="3">
        <v>3</v>
      </c>
      <c r="F171" s="3">
        <f>IF(Wizualizacja!E171="yes",1,0)</f>
        <v>0</v>
      </c>
      <c r="G171" s="3">
        <f>IF(Wizualizacja!F171="southwest",1,0)</f>
        <v>0</v>
      </c>
      <c r="H171" s="3">
        <f>IF(Wizualizacja!F171="southeast",1,0)</f>
        <v>0</v>
      </c>
      <c r="I171" s="3">
        <f>IF(Wizualizacja!F171="northwest",1,0)</f>
        <v>0</v>
      </c>
      <c r="J171" s="12">
        <f>IF(Wizualizacja!F171="northeast",1,0)</f>
        <v>1</v>
      </c>
      <c r="K171" s="18">
        <v>4827.9049500000001</v>
      </c>
    </row>
    <row r="172" spans="1:11" x14ac:dyDescent="0.25">
      <c r="A172" s="6">
        <v>171</v>
      </c>
      <c r="B172" s="2">
        <v>63</v>
      </c>
      <c r="C172" s="3">
        <f>IF(Wizualizacja!B172="male",1,0)</f>
        <v>1</v>
      </c>
      <c r="D172" s="20">
        <v>41.47</v>
      </c>
      <c r="E172" s="3">
        <v>0</v>
      </c>
      <c r="F172" s="3">
        <f>IF(Wizualizacja!E172="yes",1,0)</f>
        <v>0</v>
      </c>
      <c r="G172" s="3">
        <f>IF(Wizualizacja!F172="southwest",1,0)</f>
        <v>0</v>
      </c>
      <c r="H172" s="3">
        <f>IF(Wizualizacja!F172="southeast",1,0)</f>
        <v>1</v>
      </c>
      <c r="I172" s="3">
        <f>IF(Wizualizacja!F172="northwest",1,0)</f>
        <v>0</v>
      </c>
      <c r="J172" s="12">
        <f>IF(Wizualizacja!F172="northeast",1,0)</f>
        <v>0</v>
      </c>
      <c r="K172" s="18">
        <v>13405.390299999999</v>
      </c>
    </row>
    <row r="173" spans="1:11" x14ac:dyDescent="0.25">
      <c r="A173" s="6">
        <v>172</v>
      </c>
      <c r="B173" s="2">
        <v>49</v>
      </c>
      <c r="C173" s="3">
        <f>IF(Wizualizacja!B173="male",1,0)</f>
        <v>1</v>
      </c>
      <c r="D173" s="20">
        <v>30.3</v>
      </c>
      <c r="E173" s="3">
        <v>0</v>
      </c>
      <c r="F173" s="3">
        <f>IF(Wizualizacja!E173="yes",1,0)</f>
        <v>0</v>
      </c>
      <c r="G173" s="3">
        <f>IF(Wizualizacja!F173="southwest",1,0)</f>
        <v>1</v>
      </c>
      <c r="H173" s="3">
        <f>IF(Wizualizacja!F173="southeast",1,0)</f>
        <v>0</v>
      </c>
      <c r="I173" s="3">
        <f>IF(Wizualizacja!F173="northwest",1,0)</f>
        <v>0</v>
      </c>
      <c r="J173" s="12">
        <f>IF(Wizualizacja!F173="northeast",1,0)</f>
        <v>0</v>
      </c>
      <c r="K173" s="18">
        <v>8116.68</v>
      </c>
    </row>
    <row r="174" spans="1:11" x14ac:dyDescent="0.25">
      <c r="A174" s="6">
        <v>173</v>
      </c>
      <c r="B174" s="2">
        <v>18</v>
      </c>
      <c r="C174" s="3">
        <f>IF(Wizualizacja!B174="male",1,0)</f>
        <v>1</v>
      </c>
      <c r="D174" s="20">
        <v>15.96</v>
      </c>
      <c r="E174" s="3">
        <v>0</v>
      </c>
      <c r="F174" s="3">
        <f>IF(Wizualizacja!E174="yes",1,0)</f>
        <v>0</v>
      </c>
      <c r="G174" s="3">
        <f>IF(Wizualizacja!F174="southwest",1,0)</f>
        <v>0</v>
      </c>
      <c r="H174" s="3">
        <f>IF(Wizualizacja!F174="southeast",1,0)</f>
        <v>0</v>
      </c>
      <c r="I174" s="3">
        <f>IF(Wizualizacja!F174="northwest",1,0)</f>
        <v>0</v>
      </c>
      <c r="J174" s="12">
        <f>IF(Wizualizacja!F174="northeast",1,0)</f>
        <v>1</v>
      </c>
      <c r="K174" s="18">
        <v>1694.7963999999999</v>
      </c>
    </row>
    <row r="175" spans="1:11" x14ac:dyDescent="0.25">
      <c r="A175" s="6">
        <v>174</v>
      </c>
      <c r="B175" s="2">
        <v>35</v>
      </c>
      <c r="C175" s="3">
        <f>IF(Wizualizacja!B175="male",1,0)</f>
        <v>0</v>
      </c>
      <c r="D175" s="20">
        <v>34.799999999999997</v>
      </c>
      <c r="E175" s="3">
        <v>1</v>
      </c>
      <c r="F175" s="3">
        <f>IF(Wizualizacja!E175="yes",1,0)</f>
        <v>0</v>
      </c>
      <c r="G175" s="3">
        <f>IF(Wizualizacja!F175="southwest",1,0)</f>
        <v>1</v>
      </c>
      <c r="H175" s="3">
        <f>IF(Wizualizacja!F175="southeast",1,0)</f>
        <v>0</v>
      </c>
      <c r="I175" s="3">
        <f>IF(Wizualizacja!F175="northwest",1,0)</f>
        <v>0</v>
      </c>
      <c r="J175" s="12">
        <f>IF(Wizualizacja!F175="northeast",1,0)</f>
        <v>0</v>
      </c>
      <c r="K175" s="18">
        <v>5246.0469999999996</v>
      </c>
    </row>
    <row r="176" spans="1:11" x14ac:dyDescent="0.25">
      <c r="A176" s="6">
        <v>175</v>
      </c>
      <c r="B176" s="2">
        <v>24</v>
      </c>
      <c r="C176" s="3">
        <f>IF(Wizualizacja!B176="male",1,0)</f>
        <v>0</v>
      </c>
      <c r="D176" s="20">
        <v>33.344999999999999</v>
      </c>
      <c r="E176" s="3">
        <v>0</v>
      </c>
      <c r="F176" s="3">
        <f>IF(Wizualizacja!E176="yes",1,0)</f>
        <v>0</v>
      </c>
      <c r="G176" s="3">
        <f>IF(Wizualizacja!F176="southwest",1,0)</f>
        <v>0</v>
      </c>
      <c r="H176" s="3">
        <f>IF(Wizualizacja!F176="southeast",1,0)</f>
        <v>0</v>
      </c>
      <c r="I176" s="3">
        <f>IF(Wizualizacja!F176="northwest",1,0)</f>
        <v>1</v>
      </c>
      <c r="J176" s="12">
        <f>IF(Wizualizacja!F176="northeast",1,0)</f>
        <v>0</v>
      </c>
      <c r="K176" s="18">
        <v>2855.4375500000001</v>
      </c>
    </row>
    <row r="177" spans="1:11" x14ac:dyDescent="0.25">
      <c r="A177" s="6">
        <v>176</v>
      </c>
      <c r="B177" s="2">
        <v>63</v>
      </c>
      <c r="C177" s="3">
        <f>IF(Wizualizacja!B177="male",1,0)</f>
        <v>0</v>
      </c>
      <c r="D177" s="20">
        <v>37.700000000000003</v>
      </c>
      <c r="E177" s="3">
        <v>0</v>
      </c>
      <c r="F177" s="3">
        <f>IF(Wizualizacja!E177="yes",1,0)</f>
        <v>1</v>
      </c>
      <c r="G177" s="3">
        <f>IF(Wizualizacja!F177="southwest",1,0)</f>
        <v>1</v>
      </c>
      <c r="H177" s="3">
        <f>IF(Wizualizacja!F177="southeast",1,0)</f>
        <v>0</v>
      </c>
      <c r="I177" s="3">
        <f>IF(Wizualizacja!F177="northwest",1,0)</f>
        <v>0</v>
      </c>
      <c r="J177" s="12">
        <f>IF(Wizualizacja!F177="northeast",1,0)</f>
        <v>0</v>
      </c>
      <c r="K177" s="18">
        <v>48824.45</v>
      </c>
    </row>
    <row r="178" spans="1:11" x14ac:dyDescent="0.25">
      <c r="A178" s="6">
        <v>177</v>
      </c>
      <c r="B178" s="2">
        <v>38</v>
      </c>
      <c r="C178" s="3">
        <f>IF(Wizualizacja!B178="male",1,0)</f>
        <v>1</v>
      </c>
      <c r="D178" s="20">
        <v>27.835000000000001</v>
      </c>
      <c r="E178" s="3">
        <v>2</v>
      </c>
      <c r="F178" s="3">
        <f>IF(Wizualizacja!E178="yes",1,0)</f>
        <v>0</v>
      </c>
      <c r="G178" s="3">
        <f>IF(Wizualizacja!F178="southwest",1,0)</f>
        <v>0</v>
      </c>
      <c r="H178" s="3">
        <f>IF(Wizualizacja!F178="southeast",1,0)</f>
        <v>0</v>
      </c>
      <c r="I178" s="3">
        <f>IF(Wizualizacja!F178="northwest",1,0)</f>
        <v>1</v>
      </c>
      <c r="J178" s="12">
        <f>IF(Wizualizacja!F178="northeast",1,0)</f>
        <v>0</v>
      </c>
      <c r="K178" s="18">
        <v>6455.86265</v>
      </c>
    </row>
    <row r="179" spans="1:11" x14ac:dyDescent="0.25">
      <c r="A179" s="6">
        <v>178</v>
      </c>
      <c r="B179" s="2">
        <v>54</v>
      </c>
      <c r="C179" s="3">
        <f>IF(Wizualizacja!B179="male",1,0)</f>
        <v>1</v>
      </c>
      <c r="D179" s="20">
        <v>29.2</v>
      </c>
      <c r="E179" s="3">
        <v>1</v>
      </c>
      <c r="F179" s="3">
        <f>IF(Wizualizacja!E179="yes",1,0)</f>
        <v>0</v>
      </c>
      <c r="G179" s="3">
        <f>IF(Wizualizacja!F179="southwest",1,0)</f>
        <v>1</v>
      </c>
      <c r="H179" s="3">
        <f>IF(Wizualizacja!F179="southeast",1,0)</f>
        <v>0</v>
      </c>
      <c r="I179" s="3">
        <f>IF(Wizualizacja!F179="northwest",1,0)</f>
        <v>0</v>
      </c>
      <c r="J179" s="12">
        <f>IF(Wizualizacja!F179="northeast",1,0)</f>
        <v>0</v>
      </c>
      <c r="K179" s="18">
        <v>10436.096</v>
      </c>
    </row>
    <row r="180" spans="1:11" x14ac:dyDescent="0.25">
      <c r="A180" s="6">
        <v>179</v>
      </c>
      <c r="B180" s="2">
        <v>46</v>
      </c>
      <c r="C180" s="3">
        <f>IF(Wizualizacja!B180="male",1,0)</f>
        <v>0</v>
      </c>
      <c r="D180" s="20">
        <v>28.9</v>
      </c>
      <c r="E180" s="3">
        <v>2</v>
      </c>
      <c r="F180" s="3">
        <f>IF(Wizualizacja!E180="yes",1,0)</f>
        <v>0</v>
      </c>
      <c r="G180" s="3">
        <f>IF(Wizualizacja!F180="southwest",1,0)</f>
        <v>1</v>
      </c>
      <c r="H180" s="3">
        <f>IF(Wizualizacja!F180="southeast",1,0)</f>
        <v>0</v>
      </c>
      <c r="I180" s="3">
        <f>IF(Wizualizacja!F180="northwest",1,0)</f>
        <v>0</v>
      </c>
      <c r="J180" s="12">
        <f>IF(Wizualizacja!F180="northeast",1,0)</f>
        <v>0</v>
      </c>
      <c r="K180" s="18">
        <v>8823.2790000000005</v>
      </c>
    </row>
    <row r="181" spans="1:11" x14ac:dyDescent="0.25">
      <c r="A181" s="6">
        <v>180</v>
      </c>
      <c r="B181" s="2">
        <v>41</v>
      </c>
      <c r="C181" s="3">
        <f>IF(Wizualizacja!B181="male",1,0)</f>
        <v>0</v>
      </c>
      <c r="D181" s="20">
        <v>33.155000000000001</v>
      </c>
      <c r="E181" s="3">
        <v>3</v>
      </c>
      <c r="F181" s="3">
        <f>IF(Wizualizacja!E181="yes",1,0)</f>
        <v>0</v>
      </c>
      <c r="G181" s="3">
        <f>IF(Wizualizacja!F181="southwest",1,0)</f>
        <v>0</v>
      </c>
      <c r="H181" s="3">
        <f>IF(Wizualizacja!F181="southeast",1,0)</f>
        <v>0</v>
      </c>
      <c r="I181" s="3">
        <f>IF(Wizualizacja!F181="northwest",1,0)</f>
        <v>0</v>
      </c>
      <c r="J181" s="12">
        <f>IF(Wizualizacja!F181="northeast",1,0)</f>
        <v>1</v>
      </c>
      <c r="K181" s="18">
        <v>8538.28845</v>
      </c>
    </row>
    <row r="182" spans="1:11" x14ac:dyDescent="0.25">
      <c r="A182" s="6">
        <v>181</v>
      </c>
      <c r="B182" s="2">
        <v>58</v>
      </c>
      <c r="C182" s="3">
        <f>IF(Wizualizacja!B182="male",1,0)</f>
        <v>1</v>
      </c>
      <c r="D182" s="20">
        <v>28.594999999999999</v>
      </c>
      <c r="E182" s="3">
        <v>0</v>
      </c>
      <c r="F182" s="3">
        <f>IF(Wizualizacja!E182="yes",1,0)</f>
        <v>0</v>
      </c>
      <c r="G182" s="3">
        <f>IF(Wizualizacja!F182="southwest",1,0)</f>
        <v>0</v>
      </c>
      <c r="H182" s="3">
        <f>IF(Wizualizacja!F182="southeast",1,0)</f>
        <v>0</v>
      </c>
      <c r="I182" s="3">
        <f>IF(Wizualizacja!F182="northwest",1,0)</f>
        <v>1</v>
      </c>
      <c r="J182" s="12">
        <f>IF(Wizualizacja!F182="northeast",1,0)</f>
        <v>0</v>
      </c>
      <c r="K182" s="18">
        <v>11735.87905</v>
      </c>
    </row>
    <row r="183" spans="1:11" x14ac:dyDescent="0.25">
      <c r="A183" s="6">
        <v>182</v>
      </c>
      <c r="B183" s="2">
        <v>18</v>
      </c>
      <c r="C183" s="3">
        <f>IF(Wizualizacja!B183="male",1,0)</f>
        <v>0</v>
      </c>
      <c r="D183" s="20">
        <v>38.28</v>
      </c>
      <c r="E183" s="3">
        <v>0</v>
      </c>
      <c r="F183" s="3">
        <f>IF(Wizualizacja!E183="yes",1,0)</f>
        <v>0</v>
      </c>
      <c r="G183" s="3">
        <f>IF(Wizualizacja!F183="southwest",1,0)</f>
        <v>0</v>
      </c>
      <c r="H183" s="3">
        <f>IF(Wizualizacja!F183="southeast",1,0)</f>
        <v>1</v>
      </c>
      <c r="I183" s="3">
        <f>IF(Wizualizacja!F183="northwest",1,0)</f>
        <v>0</v>
      </c>
      <c r="J183" s="12">
        <f>IF(Wizualizacja!F183="northeast",1,0)</f>
        <v>0</v>
      </c>
      <c r="K183" s="18">
        <v>1631.8212000000001</v>
      </c>
    </row>
    <row r="184" spans="1:11" x14ac:dyDescent="0.25">
      <c r="A184" s="6">
        <v>183</v>
      </c>
      <c r="B184" s="2">
        <v>22</v>
      </c>
      <c r="C184" s="3">
        <f>IF(Wizualizacja!B184="male",1,0)</f>
        <v>1</v>
      </c>
      <c r="D184" s="20">
        <v>19.95</v>
      </c>
      <c r="E184" s="3">
        <v>3</v>
      </c>
      <c r="F184" s="3">
        <f>IF(Wizualizacja!E184="yes",1,0)</f>
        <v>0</v>
      </c>
      <c r="G184" s="3">
        <f>IF(Wizualizacja!F184="southwest",1,0)</f>
        <v>0</v>
      </c>
      <c r="H184" s="3">
        <f>IF(Wizualizacja!F184="southeast",1,0)</f>
        <v>0</v>
      </c>
      <c r="I184" s="3">
        <f>IF(Wizualizacja!F184="northwest",1,0)</f>
        <v>0</v>
      </c>
      <c r="J184" s="12">
        <f>IF(Wizualizacja!F184="northeast",1,0)</f>
        <v>1</v>
      </c>
      <c r="K184" s="18">
        <v>4005.4225000000001</v>
      </c>
    </row>
    <row r="185" spans="1:11" x14ac:dyDescent="0.25">
      <c r="A185" s="6">
        <v>184</v>
      </c>
      <c r="B185" s="2">
        <v>44</v>
      </c>
      <c r="C185" s="3">
        <f>IF(Wizualizacja!B185="male",1,0)</f>
        <v>0</v>
      </c>
      <c r="D185" s="20">
        <v>26.41</v>
      </c>
      <c r="E185" s="3">
        <v>0</v>
      </c>
      <c r="F185" s="3">
        <f>IF(Wizualizacja!E185="yes",1,0)</f>
        <v>0</v>
      </c>
      <c r="G185" s="3">
        <f>IF(Wizualizacja!F185="southwest",1,0)</f>
        <v>0</v>
      </c>
      <c r="H185" s="3">
        <f>IF(Wizualizacja!F185="southeast",1,0)</f>
        <v>0</v>
      </c>
      <c r="I185" s="3">
        <f>IF(Wizualizacja!F185="northwest",1,0)</f>
        <v>1</v>
      </c>
      <c r="J185" s="12">
        <f>IF(Wizualizacja!F185="northeast",1,0)</f>
        <v>0</v>
      </c>
      <c r="K185" s="18">
        <v>7419.4778999999999</v>
      </c>
    </row>
    <row r="186" spans="1:11" x14ac:dyDescent="0.25">
      <c r="A186" s="6">
        <v>185</v>
      </c>
      <c r="B186" s="2">
        <v>44</v>
      </c>
      <c r="C186" s="3">
        <f>IF(Wizualizacja!B186="male",1,0)</f>
        <v>1</v>
      </c>
      <c r="D186" s="20">
        <v>30.69</v>
      </c>
      <c r="E186" s="3">
        <v>2</v>
      </c>
      <c r="F186" s="3">
        <f>IF(Wizualizacja!E186="yes",1,0)</f>
        <v>0</v>
      </c>
      <c r="G186" s="3">
        <f>IF(Wizualizacja!F186="southwest",1,0)</f>
        <v>0</v>
      </c>
      <c r="H186" s="3">
        <f>IF(Wizualizacja!F186="southeast",1,0)</f>
        <v>1</v>
      </c>
      <c r="I186" s="3">
        <f>IF(Wizualizacja!F186="northwest",1,0)</f>
        <v>0</v>
      </c>
      <c r="J186" s="12">
        <f>IF(Wizualizacja!F186="northeast",1,0)</f>
        <v>0</v>
      </c>
      <c r="K186" s="18">
        <v>7731.4270999999999</v>
      </c>
    </row>
    <row r="187" spans="1:11" x14ac:dyDescent="0.25">
      <c r="A187" s="6">
        <v>186</v>
      </c>
      <c r="B187" s="2">
        <v>36</v>
      </c>
      <c r="C187" s="3">
        <f>IF(Wizualizacja!B187="male",1,0)</f>
        <v>1</v>
      </c>
      <c r="D187" s="20">
        <v>41.895000000000003</v>
      </c>
      <c r="E187" s="3">
        <v>3</v>
      </c>
      <c r="F187" s="3">
        <f>IF(Wizualizacja!E187="yes",1,0)</f>
        <v>1</v>
      </c>
      <c r="G187" s="3">
        <f>IF(Wizualizacja!F187="southwest",1,0)</f>
        <v>0</v>
      </c>
      <c r="H187" s="3">
        <f>IF(Wizualizacja!F187="southeast",1,0)</f>
        <v>0</v>
      </c>
      <c r="I187" s="3">
        <f>IF(Wizualizacja!F187="northwest",1,0)</f>
        <v>0</v>
      </c>
      <c r="J187" s="12">
        <f>IF(Wizualizacja!F187="northeast",1,0)</f>
        <v>1</v>
      </c>
      <c r="K187" s="18">
        <v>43753.337050000002</v>
      </c>
    </row>
    <row r="188" spans="1:11" x14ac:dyDescent="0.25">
      <c r="A188" s="6">
        <v>187</v>
      </c>
      <c r="B188" s="2">
        <v>26</v>
      </c>
      <c r="C188" s="3">
        <f>IF(Wizualizacja!B188="male",1,0)</f>
        <v>0</v>
      </c>
      <c r="D188" s="20">
        <v>29.92</v>
      </c>
      <c r="E188" s="3">
        <v>2</v>
      </c>
      <c r="F188" s="3">
        <f>IF(Wizualizacja!E188="yes",1,0)</f>
        <v>0</v>
      </c>
      <c r="G188" s="3">
        <f>IF(Wizualizacja!F188="southwest",1,0)</f>
        <v>0</v>
      </c>
      <c r="H188" s="3">
        <f>IF(Wizualizacja!F188="southeast",1,0)</f>
        <v>1</v>
      </c>
      <c r="I188" s="3">
        <f>IF(Wizualizacja!F188="northwest",1,0)</f>
        <v>0</v>
      </c>
      <c r="J188" s="12">
        <f>IF(Wizualizacja!F188="northeast",1,0)</f>
        <v>0</v>
      </c>
      <c r="K188" s="18">
        <v>3981.9767999999999</v>
      </c>
    </row>
    <row r="189" spans="1:11" x14ac:dyDescent="0.25">
      <c r="A189" s="6">
        <v>188</v>
      </c>
      <c r="B189" s="2">
        <v>30</v>
      </c>
      <c r="C189" s="3">
        <f>IF(Wizualizacja!B189="male",1,0)</f>
        <v>0</v>
      </c>
      <c r="D189" s="20">
        <v>30.9</v>
      </c>
      <c r="E189" s="3">
        <v>3</v>
      </c>
      <c r="F189" s="3">
        <f>IF(Wizualizacja!E189="yes",1,0)</f>
        <v>0</v>
      </c>
      <c r="G189" s="3">
        <f>IF(Wizualizacja!F189="southwest",1,0)</f>
        <v>1</v>
      </c>
      <c r="H189" s="3">
        <f>IF(Wizualizacja!F189="southeast",1,0)</f>
        <v>0</v>
      </c>
      <c r="I189" s="3">
        <f>IF(Wizualizacja!F189="northwest",1,0)</f>
        <v>0</v>
      </c>
      <c r="J189" s="12">
        <f>IF(Wizualizacja!F189="northeast",1,0)</f>
        <v>0</v>
      </c>
      <c r="K189" s="18">
        <v>5325.6509999999998</v>
      </c>
    </row>
    <row r="190" spans="1:11" x14ac:dyDescent="0.25">
      <c r="A190" s="6">
        <v>189</v>
      </c>
      <c r="B190" s="2">
        <v>41</v>
      </c>
      <c r="C190" s="3">
        <f>IF(Wizualizacja!B190="male",1,0)</f>
        <v>0</v>
      </c>
      <c r="D190" s="20">
        <v>32.200000000000003</v>
      </c>
      <c r="E190" s="3">
        <v>1</v>
      </c>
      <c r="F190" s="3">
        <f>IF(Wizualizacja!E190="yes",1,0)</f>
        <v>0</v>
      </c>
      <c r="G190" s="3">
        <f>IF(Wizualizacja!F190="southwest",1,0)</f>
        <v>1</v>
      </c>
      <c r="H190" s="3">
        <f>IF(Wizualizacja!F190="southeast",1,0)</f>
        <v>0</v>
      </c>
      <c r="I190" s="3">
        <f>IF(Wizualizacja!F190="northwest",1,0)</f>
        <v>0</v>
      </c>
      <c r="J190" s="12">
        <f>IF(Wizualizacja!F190="northeast",1,0)</f>
        <v>0</v>
      </c>
      <c r="K190" s="18">
        <v>6775.9610000000002</v>
      </c>
    </row>
    <row r="191" spans="1:11" x14ac:dyDescent="0.25">
      <c r="A191" s="6">
        <v>190</v>
      </c>
      <c r="B191" s="2">
        <v>29</v>
      </c>
      <c r="C191" s="3">
        <f>IF(Wizualizacja!B191="male",1,0)</f>
        <v>0</v>
      </c>
      <c r="D191" s="20">
        <v>32.11</v>
      </c>
      <c r="E191" s="3">
        <v>2</v>
      </c>
      <c r="F191" s="3">
        <f>IF(Wizualizacja!E191="yes",1,0)</f>
        <v>0</v>
      </c>
      <c r="G191" s="3">
        <f>IF(Wizualizacja!F191="southwest",1,0)</f>
        <v>0</v>
      </c>
      <c r="H191" s="3">
        <f>IF(Wizualizacja!F191="southeast",1,0)</f>
        <v>0</v>
      </c>
      <c r="I191" s="3">
        <f>IF(Wizualizacja!F191="northwest",1,0)</f>
        <v>1</v>
      </c>
      <c r="J191" s="12">
        <f>IF(Wizualizacja!F191="northeast",1,0)</f>
        <v>0</v>
      </c>
      <c r="K191" s="18">
        <v>4922.9159</v>
      </c>
    </row>
    <row r="192" spans="1:11" x14ac:dyDescent="0.25">
      <c r="A192" s="6">
        <v>191</v>
      </c>
      <c r="B192" s="2">
        <v>61</v>
      </c>
      <c r="C192" s="3">
        <f>IF(Wizualizacja!B192="male",1,0)</f>
        <v>1</v>
      </c>
      <c r="D192" s="20">
        <v>31.57</v>
      </c>
      <c r="E192" s="3">
        <v>0</v>
      </c>
      <c r="F192" s="3">
        <f>IF(Wizualizacja!E192="yes",1,0)</f>
        <v>0</v>
      </c>
      <c r="G192" s="3">
        <f>IF(Wizualizacja!F192="southwest",1,0)</f>
        <v>0</v>
      </c>
      <c r="H192" s="3">
        <f>IF(Wizualizacja!F192="southeast",1,0)</f>
        <v>1</v>
      </c>
      <c r="I192" s="3">
        <f>IF(Wizualizacja!F192="northwest",1,0)</f>
        <v>0</v>
      </c>
      <c r="J192" s="12">
        <f>IF(Wizualizacja!F192="northeast",1,0)</f>
        <v>0</v>
      </c>
      <c r="K192" s="18">
        <v>12557.605299999999</v>
      </c>
    </row>
    <row r="193" spans="1:11" x14ac:dyDescent="0.25">
      <c r="A193" s="6">
        <v>192</v>
      </c>
      <c r="B193" s="2">
        <v>36</v>
      </c>
      <c r="C193" s="3">
        <f>IF(Wizualizacja!B193="male",1,0)</f>
        <v>0</v>
      </c>
      <c r="D193" s="20">
        <v>26.2</v>
      </c>
      <c r="E193" s="3">
        <v>0</v>
      </c>
      <c r="F193" s="3">
        <f>IF(Wizualizacja!E193="yes",1,0)</f>
        <v>0</v>
      </c>
      <c r="G193" s="3">
        <f>IF(Wizualizacja!F193="southwest",1,0)</f>
        <v>1</v>
      </c>
      <c r="H193" s="3">
        <f>IF(Wizualizacja!F193="southeast",1,0)</f>
        <v>0</v>
      </c>
      <c r="I193" s="3">
        <f>IF(Wizualizacja!F193="northwest",1,0)</f>
        <v>0</v>
      </c>
      <c r="J193" s="12">
        <f>IF(Wizualizacja!F193="northeast",1,0)</f>
        <v>0</v>
      </c>
      <c r="K193" s="18">
        <v>4883.866</v>
      </c>
    </row>
    <row r="194" spans="1:11" x14ac:dyDescent="0.25">
      <c r="A194" s="6">
        <v>193</v>
      </c>
      <c r="B194" s="2">
        <v>25</v>
      </c>
      <c r="C194" s="3">
        <f>IF(Wizualizacja!B194="male",1,0)</f>
        <v>1</v>
      </c>
      <c r="D194" s="20">
        <v>25.74</v>
      </c>
      <c r="E194" s="3">
        <v>0</v>
      </c>
      <c r="F194" s="3">
        <f>IF(Wizualizacja!E194="yes",1,0)</f>
        <v>0</v>
      </c>
      <c r="G194" s="3">
        <f>IF(Wizualizacja!F194="southwest",1,0)</f>
        <v>0</v>
      </c>
      <c r="H194" s="3">
        <f>IF(Wizualizacja!F194="southeast",1,0)</f>
        <v>1</v>
      </c>
      <c r="I194" s="3">
        <f>IF(Wizualizacja!F194="northwest",1,0)</f>
        <v>0</v>
      </c>
      <c r="J194" s="12">
        <f>IF(Wizualizacja!F194="northeast",1,0)</f>
        <v>0</v>
      </c>
      <c r="K194" s="18">
        <v>2137.6536000000001</v>
      </c>
    </row>
    <row r="195" spans="1:11" x14ac:dyDescent="0.25">
      <c r="A195" s="6">
        <v>194</v>
      </c>
      <c r="B195" s="2">
        <v>56</v>
      </c>
      <c r="C195" s="3">
        <f>IF(Wizualizacja!B195="male",1,0)</f>
        <v>0</v>
      </c>
      <c r="D195" s="20">
        <v>26.6</v>
      </c>
      <c r="E195" s="3">
        <v>1</v>
      </c>
      <c r="F195" s="3">
        <f>IF(Wizualizacja!E195="yes",1,0)</f>
        <v>0</v>
      </c>
      <c r="G195" s="3">
        <f>IF(Wizualizacja!F195="southwest",1,0)</f>
        <v>0</v>
      </c>
      <c r="H195" s="3">
        <f>IF(Wizualizacja!F195="southeast",1,0)</f>
        <v>0</v>
      </c>
      <c r="I195" s="3">
        <f>IF(Wizualizacja!F195="northwest",1,0)</f>
        <v>1</v>
      </c>
      <c r="J195" s="12">
        <f>IF(Wizualizacja!F195="northeast",1,0)</f>
        <v>0</v>
      </c>
      <c r="K195" s="18">
        <v>12044.342000000001</v>
      </c>
    </row>
    <row r="196" spans="1:11" x14ac:dyDescent="0.25">
      <c r="A196" s="6">
        <v>195</v>
      </c>
      <c r="B196" s="2">
        <v>18</v>
      </c>
      <c r="C196" s="3">
        <f>IF(Wizualizacja!B196="male",1,0)</f>
        <v>1</v>
      </c>
      <c r="D196" s="20">
        <v>34.43</v>
      </c>
      <c r="E196" s="3">
        <v>0</v>
      </c>
      <c r="F196" s="3">
        <f>IF(Wizualizacja!E196="yes",1,0)</f>
        <v>0</v>
      </c>
      <c r="G196" s="3">
        <f>IF(Wizualizacja!F196="southwest",1,0)</f>
        <v>0</v>
      </c>
      <c r="H196" s="3">
        <f>IF(Wizualizacja!F196="southeast",1,0)</f>
        <v>1</v>
      </c>
      <c r="I196" s="3">
        <f>IF(Wizualizacja!F196="northwest",1,0)</f>
        <v>0</v>
      </c>
      <c r="J196" s="12">
        <f>IF(Wizualizacja!F196="northeast",1,0)</f>
        <v>0</v>
      </c>
      <c r="K196" s="18">
        <v>1137.4697000000001</v>
      </c>
    </row>
    <row r="197" spans="1:11" x14ac:dyDescent="0.25">
      <c r="A197" s="6">
        <v>196</v>
      </c>
      <c r="B197" s="2">
        <v>19</v>
      </c>
      <c r="C197" s="3">
        <f>IF(Wizualizacja!B197="male",1,0)</f>
        <v>1</v>
      </c>
      <c r="D197" s="20">
        <v>30.59</v>
      </c>
      <c r="E197" s="3">
        <v>0</v>
      </c>
      <c r="F197" s="3">
        <f>IF(Wizualizacja!E197="yes",1,0)</f>
        <v>0</v>
      </c>
      <c r="G197" s="3">
        <f>IF(Wizualizacja!F197="southwest",1,0)</f>
        <v>0</v>
      </c>
      <c r="H197" s="3">
        <f>IF(Wizualizacja!F197="southeast",1,0)</f>
        <v>0</v>
      </c>
      <c r="I197" s="3">
        <f>IF(Wizualizacja!F197="northwest",1,0)</f>
        <v>1</v>
      </c>
      <c r="J197" s="12">
        <f>IF(Wizualizacja!F197="northeast",1,0)</f>
        <v>0</v>
      </c>
      <c r="K197" s="18">
        <v>1639.5631000000001</v>
      </c>
    </row>
    <row r="198" spans="1:11" x14ac:dyDescent="0.25">
      <c r="A198" s="6">
        <v>197</v>
      </c>
      <c r="B198" s="2">
        <v>39</v>
      </c>
      <c r="C198" s="3">
        <f>IF(Wizualizacja!B198="male",1,0)</f>
        <v>0</v>
      </c>
      <c r="D198" s="20">
        <v>32.799999999999997</v>
      </c>
      <c r="E198" s="3">
        <v>0</v>
      </c>
      <c r="F198" s="3">
        <f>IF(Wizualizacja!E198="yes",1,0)</f>
        <v>0</v>
      </c>
      <c r="G198" s="3">
        <f>IF(Wizualizacja!F198="southwest",1,0)</f>
        <v>1</v>
      </c>
      <c r="H198" s="3">
        <f>IF(Wizualizacja!F198="southeast",1,0)</f>
        <v>0</v>
      </c>
      <c r="I198" s="3">
        <f>IF(Wizualizacja!F198="northwest",1,0)</f>
        <v>0</v>
      </c>
      <c r="J198" s="12">
        <f>IF(Wizualizacja!F198="northeast",1,0)</f>
        <v>0</v>
      </c>
      <c r="K198" s="18">
        <v>5649.7150000000001</v>
      </c>
    </row>
    <row r="199" spans="1:11" x14ac:dyDescent="0.25">
      <c r="A199" s="6">
        <v>198</v>
      </c>
      <c r="B199" s="2">
        <v>45</v>
      </c>
      <c r="C199" s="3">
        <f>IF(Wizualizacja!B199="male",1,0)</f>
        <v>0</v>
      </c>
      <c r="D199" s="20">
        <v>28.6</v>
      </c>
      <c r="E199" s="3">
        <v>2</v>
      </c>
      <c r="F199" s="3">
        <f>IF(Wizualizacja!E199="yes",1,0)</f>
        <v>0</v>
      </c>
      <c r="G199" s="3">
        <f>IF(Wizualizacja!F199="southwest",1,0)</f>
        <v>0</v>
      </c>
      <c r="H199" s="3">
        <f>IF(Wizualizacja!F199="southeast",1,0)</f>
        <v>1</v>
      </c>
      <c r="I199" s="3">
        <f>IF(Wizualizacja!F199="northwest",1,0)</f>
        <v>0</v>
      </c>
      <c r="J199" s="12">
        <f>IF(Wizualizacja!F199="northeast",1,0)</f>
        <v>0</v>
      </c>
      <c r="K199" s="18">
        <v>8516.8289999999997</v>
      </c>
    </row>
    <row r="200" spans="1:11" x14ac:dyDescent="0.25">
      <c r="A200" s="6">
        <v>199</v>
      </c>
      <c r="B200" s="2">
        <v>51</v>
      </c>
      <c r="C200" s="3">
        <f>IF(Wizualizacja!B200="male",1,0)</f>
        <v>0</v>
      </c>
      <c r="D200" s="20">
        <v>18.05</v>
      </c>
      <c r="E200" s="3">
        <v>0</v>
      </c>
      <c r="F200" s="3">
        <f>IF(Wizualizacja!E200="yes",1,0)</f>
        <v>0</v>
      </c>
      <c r="G200" s="3">
        <f>IF(Wizualizacja!F200="southwest",1,0)</f>
        <v>0</v>
      </c>
      <c r="H200" s="3">
        <f>IF(Wizualizacja!F200="southeast",1,0)</f>
        <v>0</v>
      </c>
      <c r="I200" s="3">
        <f>IF(Wizualizacja!F200="northwest",1,0)</f>
        <v>1</v>
      </c>
      <c r="J200" s="12">
        <f>IF(Wizualizacja!F200="northeast",1,0)</f>
        <v>0</v>
      </c>
      <c r="K200" s="18">
        <v>9644.2525000000005</v>
      </c>
    </row>
    <row r="201" spans="1:11" x14ac:dyDescent="0.25">
      <c r="A201" s="6">
        <v>200</v>
      </c>
      <c r="B201" s="2">
        <v>64</v>
      </c>
      <c r="C201" s="3">
        <f>IF(Wizualizacja!B201="male",1,0)</f>
        <v>0</v>
      </c>
      <c r="D201" s="20">
        <v>39.33</v>
      </c>
      <c r="E201" s="3">
        <v>0</v>
      </c>
      <c r="F201" s="3">
        <f>IF(Wizualizacja!E201="yes",1,0)</f>
        <v>0</v>
      </c>
      <c r="G201" s="3">
        <f>IF(Wizualizacja!F201="southwest",1,0)</f>
        <v>0</v>
      </c>
      <c r="H201" s="3">
        <f>IF(Wizualizacja!F201="southeast",1,0)</f>
        <v>0</v>
      </c>
      <c r="I201" s="3">
        <f>IF(Wizualizacja!F201="northwest",1,0)</f>
        <v>0</v>
      </c>
      <c r="J201" s="12">
        <f>IF(Wizualizacja!F201="northeast",1,0)</f>
        <v>1</v>
      </c>
      <c r="K201" s="18">
        <v>14901.5167</v>
      </c>
    </row>
    <row r="202" spans="1:11" x14ac:dyDescent="0.25">
      <c r="A202" s="6">
        <v>201</v>
      </c>
      <c r="B202" s="2">
        <v>19</v>
      </c>
      <c r="C202" s="3">
        <f>IF(Wizualizacja!B202="male",1,0)</f>
        <v>0</v>
      </c>
      <c r="D202" s="20">
        <v>32.11</v>
      </c>
      <c r="E202" s="3">
        <v>0</v>
      </c>
      <c r="F202" s="3">
        <f>IF(Wizualizacja!E202="yes",1,0)</f>
        <v>0</v>
      </c>
      <c r="G202" s="3">
        <f>IF(Wizualizacja!F202="southwest",1,0)</f>
        <v>0</v>
      </c>
      <c r="H202" s="3">
        <f>IF(Wizualizacja!F202="southeast",1,0)</f>
        <v>0</v>
      </c>
      <c r="I202" s="3">
        <f>IF(Wizualizacja!F202="northwest",1,0)</f>
        <v>1</v>
      </c>
      <c r="J202" s="12">
        <f>IF(Wizualizacja!F202="northeast",1,0)</f>
        <v>0</v>
      </c>
      <c r="K202" s="18">
        <v>2130.6759000000002</v>
      </c>
    </row>
    <row r="203" spans="1:11" x14ac:dyDescent="0.25">
      <c r="A203" s="6">
        <v>202</v>
      </c>
      <c r="B203" s="2">
        <v>48</v>
      </c>
      <c r="C203" s="3">
        <f>IF(Wizualizacja!B203="male",1,0)</f>
        <v>0</v>
      </c>
      <c r="D203" s="20">
        <v>32.229999999999997</v>
      </c>
      <c r="E203" s="3">
        <v>1</v>
      </c>
      <c r="F203" s="3">
        <f>IF(Wizualizacja!E203="yes",1,0)</f>
        <v>0</v>
      </c>
      <c r="G203" s="3">
        <f>IF(Wizualizacja!F203="southwest",1,0)</f>
        <v>0</v>
      </c>
      <c r="H203" s="3">
        <f>IF(Wizualizacja!F203="southeast",1,0)</f>
        <v>1</v>
      </c>
      <c r="I203" s="3">
        <f>IF(Wizualizacja!F203="northwest",1,0)</f>
        <v>0</v>
      </c>
      <c r="J203" s="12">
        <f>IF(Wizualizacja!F203="northeast",1,0)</f>
        <v>0</v>
      </c>
      <c r="K203" s="18">
        <v>8871.1517000000003</v>
      </c>
    </row>
    <row r="204" spans="1:11" x14ac:dyDescent="0.25">
      <c r="A204" s="6">
        <v>203</v>
      </c>
      <c r="B204" s="2">
        <v>60</v>
      </c>
      <c r="C204" s="3">
        <f>IF(Wizualizacja!B204="male",1,0)</f>
        <v>0</v>
      </c>
      <c r="D204" s="20">
        <v>24.035</v>
      </c>
      <c r="E204" s="3">
        <v>0</v>
      </c>
      <c r="F204" s="3">
        <f>IF(Wizualizacja!E204="yes",1,0)</f>
        <v>0</v>
      </c>
      <c r="G204" s="3">
        <f>IF(Wizualizacja!F204="southwest",1,0)</f>
        <v>0</v>
      </c>
      <c r="H204" s="3">
        <f>IF(Wizualizacja!F204="southeast",1,0)</f>
        <v>0</v>
      </c>
      <c r="I204" s="3">
        <f>IF(Wizualizacja!F204="northwest",1,0)</f>
        <v>1</v>
      </c>
      <c r="J204" s="12">
        <f>IF(Wizualizacja!F204="northeast",1,0)</f>
        <v>0</v>
      </c>
      <c r="K204" s="18">
        <v>13012.20865</v>
      </c>
    </row>
    <row r="205" spans="1:11" x14ac:dyDescent="0.25">
      <c r="A205" s="6">
        <v>204</v>
      </c>
      <c r="B205" s="2">
        <v>27</v>
      </c>
      <c r="C205" s="3">
        <f>IF(Wizualizacja!B205="male",1,0)</f>
        <v>0</v>
      </c>
      <c r="D205" s="20">
        <v>36.08</v>
      </c>
      <c r="E205" s="3">
        <v>0</v>
      </c>
      <c r="F205" s="3">
        <f>IF(Wizualizacja!E205="yes",1,0)</f>
        <v>1</v>
      </c>
      <c r="G205" s="3">
        <f>IF(Wizualizacja!F205="southwest",1,0)</f>
        <v>0</v>
      </c>
      <c r="H205" s="3">
        <f>IF(Wizualizacja!F205="southeast",1,0)</f>
        <v>1</v>
      </c>
      <c r="I205" s="3">
        <f>IF(Wizualizacja!F205="northwest",1,0)</f>
        <v>0</v>
      </c>
      <c r="J205" s="12">
        <f>IF(Wizualizacja!F205="northeast",1,0)</f>
        <v>0</v>
      </c>
      <c r="K205" s="18">
        <v>37133.898200000003</v>
      </c>
    </row>
    <row r="206" spans="1:11" x14ac:dyDescent="0.25">
      <c r="A206" s="6">
        <v>205</v>
      </c>
      <c r="B206" s="2">
        <v>46</v>
      </c>
      <c r="C206" s="3">
        <f>IF(Wizualizacja!B206="male",1,0)</f>
        <v>1</v>
      </c>
      <c r="D206" s="20">
        <v>22.3</v>
      </c>
      <c r="E206" s="3">
        <v>0</v>
      </c>
      <c r="F206" s="3">
        <f>IF(Wizualizacja!E206="yes",1,0)</f>
        <v>0</v>
      </c>
      <c r="G206" s="3">
        <f>IF(Wizualizacja!F206="southwest",1,0)</f>
        <v>1</v>
      </c>
      <c r="H206" s="3">
        <f>IF(Wizualizacja!F206="southeast",1,0)</f>
        <v>0</v>
      </c>
      <c r="I206" s="3">
        <f>IF(Wizualizacja!F206="northwest",1,0)</f>
        <v>0</v>
      </c>
      <c r="J206" s="12">
        <f>IF(Wizualizacja!F206="northeast",1,0)</f>
        <v>0</v>
      </c>
      <c r="K206" s="18">
        <v>7147.1049999999996</v>
      </c>
    </row>
    <row r="207" spans="1:11" x14ac:dyDescent="0.25">
      <c r="A207" s="6">
        <v>206</v>
      </c>
      <c r="B207" s="2">
        <v>28</v>
      </c>
      <c r="C207" s="3">
        <f>IF(Wizualizacja!B207="male",1,0)</f>
        <v>0</v>
      </c>
      <c r="D207" s="20">
        <v>28.88</v>
      </c>
      <c r="E207" s="3">
        <v>1</v>
      </c>
      <c r="F207" s="3">
        <f>IF(Wizualizacja!E207="yes",1,0)</f>
        <v>0</v>
      </c>
      <c r="G207" s="3">
        <f>IF(Wizualizacja!F207="southwest",1,0)</f>
        <v>0</v>
      </c>
      <c r="H207" s="3">
        <f>IF(Wizualizacja!F207="southeast",1,0)</f>
        <v>0</v>
      </c>
      <c r="I207" s="3">
        <f>IF(Wizualizacja!F207="northwest",1,0)</f>
        <v>0</v>
      </c>
      <c r="J207" s="12">
        <f>IF(Wizualizacja!F207="northeast",1,0)</f>
        <v>1</v>
      </c>
      <c r="K207" s="18">
        <v>4337.7352000000001</v>
      </c>
    </row>
    <row r="208" spans="1:11" x14ac:dyDescent="0.25">
      <c r="A208" s="6">
        <v>207</v>
      </c>
      <c r="B208" s="2">
        <v>59</v>
      </c>
      <c r="C208" s="3">
        <f>IF(Wizualizacja!B208="male",1,0)</f>
        <v>1</v>
      </c>
      <c r="D208" s="20">
        <v>26.4</v>
      </c>
      <c r="E208" s="3">
        <v>0</v>
      </c>
      <c r="F208" s="3">
        <f>IF(Wizualizacja!E208="yes",1,0)</f>
        <v>0</v>
      </c>
      <c r="G208" s="3">
        <f>IF(Wizualizacja!F208="southwest",1,0)</f>
        <v>0</v>
      </c>
      <c r="H208" s="3">
        <f>IF(Wizualizacja!F208="southeast",1,0)</f>
        <v>1</v>
      </c>
      <c r="I208" s="3">
        <f>IF(Wizualizacja!F208="northwest",1,0)</f>
        <v>0</v>
      </c>
      <c r="J208" s="12">
        <f>IF(Wizualizacja!F208="northeast",1,0)</f>
        <v>0</v>
      </c>
      <c r="K208" s="18">
        <v>11743.299000000001</v>
      </c>
    </row>
    <row r="209" spans="1:11" x14ac:dyDescent="0.25">
      <c r="A209" s="6">
        <v>208</v>
      </c>
      <c r="B209" s="2">
        <v>35</v>
      </c>
      <c r="C209" s="3">
        <f>IF(Wizualizacja!B209="male",1,0)</f>
        <v>1</v>
      </c>
      <c r="D209" s="20">
        <v>27.74</v>
      </c>
      <c r="E209" s="3">
        <v>2</v>
      </c>
      <c r="F209" s="3">
        <f>IF(Wizualizacja!E209="yes",1,0)</f>
        <v>1</v>
      </c>
      <c r="G209" s="3">
        <f>IF(Wizualizacja!F209="southwest",1,0)</f>
        <v>0</v>
      </c>
      <c r="H209" s="3">
        <f>IF(Wizualizacja!F209="southeast",1,0)</f>
        <v>0</v>
      </c>
      <c r="I209" s="3">
        <f>IF(Wizualizacja!F209="northwest",1,0)</f>
        <v>0</v>
      </c>
      <c r="J209" s="12">
        <f>IF(Wizualizacja!F209="northeast",1,0)</f>
        <v>1</v>
      </c>
      <c r="K209" s="18">
        <v>20984.0936</v>
      </c>
    </row>
    <row r="210" spans="1:11" x14ac:dyDescent="0.25">
      <c r="A210" s="6">
        <v>209</v>
      </c>
      <c r="B210" s="2">
        <v>63</v>
      </c>
      <c r="C210" s="3">
        <f>IF(Wizualizacja!B210="male",1,0)</f>
        <v>0</v>
      </c>
      <c r="D210" s="20">
        <v>31.8</v>
      </c>
      <c r="E210" s="3">
        <v>0</v>
      </c>
      <c r="F210" s="3">
        <f>IF(Wizualizacja!E210="yes",1,0)</f>
        <v>0</v>
      </c>
      <c r="G210" s="3">
        <f>IF(Wizualizacja!F210="southwest",1,0)</f>
        <v>1</v>
      </c>
      <c r="H210" s="3">
        <f>IF(Wizualizacja!F210="southeast",1,0)</f>
        <v>0</v>
      </c>
      <c r="I210" s="3">
        <f>IF(Wizualizacja!F210="northwest",1,0)</f>
        <v>0</v>
      </c>
      <c r="J210" s="12">
        <f>IF(Wizualizacja!F210="northeast",1,0)</f>
        <v>0</v>
      </c>
      <c r="K210" s="18">
        <v>13880.949000000001</v>
      </c>
    </row>
    <row r="211" spans="1:11" x14ac:dyDescent="0.25">
      <c r="A211" s="6">
        <v>210</v>
      </c>
      <c r="B211" s="2">
        <v>40</v>
      </c>
      <c r="C211" s="3">
        <f>IF(Wizualizacja!B211="male",1,0)</f>
        <v>1</v>
      </c>
      <c r="D211" s="20">
        <v>41.23</v>
      </c>
      <c r="E211" s="3">
        <v>1</v>
      </c>
      <c r="F211" s="3">
        <f>IF(Wizualizacja!E211="yes",1,0)</f>
        <v>0</v>
      </c>
      <c r="G211" s="3">
        <f>IF(Wizualizacja!F211="southwest",1,0)</f>
        <v>0</v>
      </c>
      <c r="H211" s="3">
        <f>IF(Wizualizacja!F211="southeast",1,0)</f>
        <v>0</v>
      </c>
      <c r="I211" s="3">
        <f>IF(Wizualizacja!F211="northwest",1,0)</f>
        <v>0</v>
      </c>
      <c r="J211" s="12">
        <f>IF(Wizualizacja!F211="northeast",1,0)</f>
        <v>1</v>
      </c>
      <c r="K211" s="18">
        <v>6610.1097</v>
      </c>
    </row>
    <row r="212" spans="1:11" x14ac:dyDescent="0.25">
      <c r="A212" s="6">
        <v>211</v>
      </c>
      <c r="B212" s="2">
        <v>20</v>
      </c>
      <c r="C212" s="3">
        <f>IF(Wizualizacja!B212="male",1,0)</f>
        <v>1</v>
      </c>
      <c r="D212" s="20">
        <v>33</v>
      </c>
      <c r="E212" s="3">
        <v>1</v>
      </c>
      <c r="F212" s="3">
        <f>IF(Wizualizacja!E212="yes",1,0)</f>
        <v>0</v>
      </c>
      <c r="G212" s="3">
        <f>IF(Wizualizacja!F212="southwest",1,0)</f>
        <v>1</v>
      </c>
      <c r="H212" s="3">
        <f>IF(Wizualizacja!F212="southeast",1,0)</f>
        <v>0</v>
      </c>
      <c r="I212" s="3">
        <f>IF(Wizualizacja!F212="northwest",1,0)</f>
        <v>0</v>
      </c>
      <c r="J212" s="12">
        <f>IF(Wizualizacja!F212="northeast",1,0)</f>
        <v>0</v>
      </c>
      <c r="K212" s="18">
        <v>1980.07</v>
      </c>
    </row>
    <row r="213" spans="1:11" x14ac:dyDescent="0.25">
      <c r="A213" s="6">
        <v>212</v>
      </c>
      <c r="B213" s="2">
        <v>40</v>
      </c>
      <c r="C213" s="3">
        <f>IF(Wizualizacja!B213="male",1,0)</f>
        <v>1</v>
      </c>
      <c r="D213" s="20">
        <v>30.875</v>
      </c>
      <c r="E213" s="3">
        <v>4</v>
      </c>
      <c r="F213" s="3">
        <f>IF(Wizualizacja!E213="yes",1,0)</f>
        <v>0</v>
      </c>
      <c r="G213" s="3">
        <f>IF(Wizualizacja!F213="southwest",1,0)</f>
        <v>0</v>
      </c>
      <c r="H213" s="3">
        <f>IF(Wizualizacja!F213="southeast",1,0)</f>
        <v>0</v>
      </c>
      <c r="I213" s="3">
        <f>IF(Wizualizacja!F213="northwest",1,0)</f>
        <v>1</v>
      </c>
      <c r="J213" s="12">
        <f>IF(Wizualizacja!F213="northeast",1,0)</f>
        <v>0</v>
      </c>
      <c r="K213" s="18">
        <v>8162.7162500000004</v>
      </c>
    </row>
    <row r="214" spans="1:11" x14ac:dyDescent="0.25">
      <c r="A214" s="6">
        <v>213</v>
      </c>
      <c r="B214" s="2">
        <v>24</v>
      </c>
      <c r="C214" s="3">
        <f>IF(Wizualizacja!B214="male",1,0)</f>
        <v>1</v>
      </c>
      <c r="D214" s="20">
        <v>28.5</v>
      </c>
      <c r="E214" s="3">
        <v>2</v>
      </c>
      <c r="F214" s="3">
        <f>IF(Wizualizacja!E214="yes",1,0)</f>
        <v>0</v>
      </c>
      <c r="G214" s="3">
        <f>IF(Wizualizacja!F214="southwest",1,0)</f>
        <v>0</v>
      </c>
      <c r="H214" s="3">
        <f>IF(Wizualizacja!F214="southeast",1,0)</f>
        <v>0</v>
      </c>
      <c r="I214" s="3">
        <f>IF(Wizualizacja!F214="northwest",1,0)</f>
        <v>1</v>
      </c>
      <c r="J214" s="12">
        <f>IF(Wizualizacja!F214="northeast",1,0)</f>
        <v>0</v>
      </c>
      <c r="K214" s="18">
        <v>3537.703</v>
      </c>
    </row>
    <row r="215" spans="1:11" x14ac:dyDescent="0.25">
      <c r="A215" s="6">
        <v>214</v>
      </c>
      <c r="B215" s="2">
        <v>34</v>
      </c>
      <c r="C215" s="3">
        <f>IF(Wizualizacja!B215="male",1,0)</f>
        <v>0</v>
      </c>
      <c r="D215" s="20">
        <v>26.73</v>
      </c>
      <c r="E215" s="3">
        <v>1</v>
      </c>
      <c r="F215" s="3">
        <f>IF(Wizualizacja!E215="yes",1,0)</f>
        <v>0</v>
      </c>
      <c r="G215" s="3">
        <f>IF(Wizualizacja!F215="southwest",1,0)</f>
        <v>0</v>
      </c>
      <c r="H215" s="3">
        <f>IF(Wizualizacja!F215="southeast",1,0)</f>
        <v>1</v>
      </c>
      <c r="I215" s="3">
        <f>IF(Wizualizacja!F215="northwest",1,0)</f>
        <v>0</v>
      </c>
      <c r="J215" s="12">
        <f>IF(Wizualizacja!F215="northeast",1,0)</f>
        <v>0</v>
      </c>
      <c r="K215" s="18">
        <v>5002.7826999999997</v>
      </c>
    </row>
    <row r="216" spans="1:11" x14ac:dyDescent="0.25">
      <c r="A216" s="6">
        <v>215</v>
      </c>
      <c r="B216" s="2">
        <v>45</v>
      </c>
      <c r="C216" s="3">
        <f>IF(Wizualizacja!B216="male",1,0)</f>
        <v>0</v>
      </c>
      <c r="D216" s="20">
        <v>30.9</v>
      </c>
      <c r="E216" s="3">
        <v>2</v>
      </c>
      <c r="F216" s="3">
        <f>IF(Wizualizacja!E216="yes",1,0)</f>
        <v>0</v>
      </c>
      <c r="G216" s="3">
        <f>IF(Wizualizacja!F216="southwest",1,0)</f>
        <v>1</v>
      </c>
      <c r="H216" s="3">
        <f>IF(Wizualizacja!F216="southeast",1,0)</f>
        <v>0</v>
      </c>
      <c r="I216" s="3">
        <f>IF(Wizualizacja!F216="northwest",1,0)</f>
        <v>0</v>
      </c>
      <c r="J216" s="12">
        <f>IF(Wizualizacja!F216="northeast",1,0)</f>
        <v>0</v>
      </c>
      <c r="K216" s="18">
        <v>8520.0259999999998</v>
      </c>
    </row>
    <row r="217" spans="1:11" x14ac:dyDescent="0.25">
      <c r="A217" s="6">
        <v>216</v>
      </c>
      <c r="B217" s="2">
        <v>41</v>
      </c>
      <c r="C217" s="3">
        <f>IF(Wizualizacja!B217="male",1,0)</f>
        <v>0</v>
      </c>
      <c r="D217" s="20">
        <v>37.1</v>
      </c>
      <c r="E217" s="3">
        <v>2</v>
      </c>
      <c r="F217" s="3">
        <f>IF(Wizualizacja!E217="yes",1,0)</f>
        <v>0</v>
      </c>
      <c r="G217" s="3">
        <f>IF(Wizualizacja!F217="southwest",1,0)</f>
        <v>1</v>
      </c>
      <c r="H217" s="3">
        <f>IF(Wizualizacja!F217="southeast",1,0)</f>
        <v>0</v>
      </c>
      <c r="I217" s="3">
        <f>IF(Wizualizacja!F217="northwest",1,0)</f>
        <v>0</v>
      </c>
      <c r="J217" s="12">
        <f>IF(Wizualizacja!F217="northeast",1,0)</f>
        <v>0</v>
      </c>
      <c r="K217" s="18">
        <v>7371.7719999999999</v>
      </c>
    </row>
    <row r="218" spans="1:11" x14ac:dyDescent="0.25">
      <c r="A218" s="6">
        <v>217</v>
      </c>
      <c r="B218" s="2">
        <v>53</v>
      </c>
      <c r="C218" s="3">
        <f>IF(Wizualizacja!B218="male",1,0)</f>
        <v>0</v>
      </c>
      <c r="D218" s="20">
        <v>26.6</v>
      </c>
      <c r="E218" s="3">
        <v>0</v>
      </c>
      <c r="F218" s="3">
        <f>IF(Wizualizacja!E218="yes",1,0)</f>
        <v>0</v>
      </c>
      <c r="G218" s="3">
        <f>IF(Wizualizacja!F218="southwest",1,0)</f>
        <v>0</v>
      </c>
      <c r="H218" s="3">
        <f>IF(Wizualizacja!F218="southeast",1,0)</f>
        <v>0</v>
      </c>
      <c r="I218" s="3">
        <f>IF(Wizualizacja!F218="northwest",1,0)</f>
        <v>1</v>
      </c>
      <c r="J218" s="12">
        <f>IF(Wizualizacja!F218="northeast",1,0)</f>
        <v>0</v>
      </c>
      <c r="K218" s="18">
        <v>10355.641</v>
      </c>
    </row>
    <row r="219" spans="1:11" x14ac:dyDescent="0.25">
      <c r="A219" s="6">
        <v>218</v>
      </c>
      <c r="B219" s="2">
        <v>27</v>
      </c>
      <c r="C219" s="3">
        <f>IF(Wizualizacja!B219="male",1,0)</f>
        <v>1</v>
      </c>
      <c r="D219" s="20">
        <v>23.1</v>
      </c>
      <c r="E219" s="3">
        <v>0</v>
      </c>
      <c r="F219" s="3">
        <f>IF(Wizualizacja!E219="yes",1,0)</f>
        <v>0</v>
      </c>
      <c r="G219" s="3">
        <f>IF(Wizualizacja!F219="southwest",1,0)</f>
        <v>0</v>
      </c>
      <c r="H219" s="3">
        <f>IF(Wizualizacja!F219="southeast",1,0)</f>
        <v>1</v>
      </c>
      <c r="I219" s="3">
        <f>IF(Wizualizacja!F219="northwest",1,0)</f>
        <v>0</v>
      </c>
      <c r="J219" s="12">
        <f>IF(Wizualizacja!F219="northeast",1,0)</f>
        <v>0</v>
      </c>
      <c r="K219" s="18">
        <v>2483.7359999999999</v>
      </c>
    </row>
    <row r="220" spans="1:11" x14ac:dyDescent="0.25">
      <c r="A220" s="6">
        <v>219</v>
      </c>
      <c r="B220" s="2">
        <v>26</v>
      </c>
      <c r="C220" s="3">
        <f>IF(Wizualizacja!B220="male",1,0)</f>
        <v>0</v>
      </c>
      <c r="D220" s="20">
        <v>29.92</v>
      </c>
      <c r="E220" s="3">
        <v>1</v>
      </c>
      <c r="F220" s="3">
        <f>IF(Wizualizacja!E220="yes",1,0)</f>
        <v>0</v>
      </c>
      <c r="G220" s="3">
        <f>IF(Wizualizacja!F220="southwest",1,0)</f>
        <v>0</v>
      </c>
      <c r="H220" s="3">
        <f>IF(Wizualizacja!F220="southeast",1,0)</f>
        <v>1</v>
      </c>
      <c r="I220" s="3">
        <f>IF(Wizualizacja!F220="northwest",1,0)</f>
        <v>0</v>
      </c>
      <c r="J220" s="12">
        <f>IF(Wizualizacja!F220="northeast",1,0)</f>
        <v>0</v>
      </c>
      <c r="K220" s="18">
        <v>3392.9767999999999</v>
      </c>
    </row>
    <row r="221" spans="1:11" x14ac:dyDescent="0.25">
      <c r="A221" s="6">
        <v>220</v>
      </c>
      <c r="B221" s="2">
        <v>24</v>
      </c>
      <c r="C221" s="3">
        <f>IF(Wizualizacja!B221="male",1,0)</f>
        <v>0</v>
      </c>
      <c r="D221" s="20">
        <v>23.21</v>
      </c>
      <c r="E221" s="3">
        <v>0</v>
      </c>
      <c r="F221" s="3">
        <f>IF(Wizualizacja!E221="yes",1,0)</f>
        <v>0</v>
      </c>
      <c r="G221" s="3">
        <f>IF(Wizualizacja!F221="southwest",1,0)</f>
        <v>0</v>
      </c>
      <c r="H221" s="3">
        <f>IF(Wizualizacja!F221="southeast",1,0)</f>
        <v>1</v>
      </c>
      <c r="I221" s="3">
        <f>IF(Wizualizacja!F221="northwest",1,0)</f>
        <v>0</v>
      </c>
      <c r="J221" s="12">
        <f>IF(Wizualizacja!F221="northeast",1,0)</f>
        <v>0</v>
      </c>
      <c r="K221" s="18">
        <v>25081.76784</v>
      </c>
    </row>
    <row r="222" spans="1:11" x14ac:dyDescent="0.25">
      <c r="A222" s="6">
        <v>221</v>
      </c>
      <c r="B222" s="2">
        <v>34</v>
      </c>
      <c r="C222" s="3">
        <f>IF(Wizualizacja!B222="male",1,0)</f>
        <v>0</v>
      </c>
      <c r="D222" s="20">
        <v>33.700000000000003</v>
      </c>
      <c r="E222" s="3">
        <v>1</v>
      </c>
      <c r="F222" s="3">
        <f>IF(Wizualizacja!E222="yes",1,0)</f>
        <v>0</v>
      </c>
      <c r="G222" s="3">
        <f>IF(Wizualizacja!F222="southwest",1,0)</f>
        <v>1</v>
      </c>
      <c r="H222" s="3">
        <f>IF(Wizualizacja!F222="southeast",1,0)</f>
        <v>0</v>
      </c>
      <c r="I222" s="3">
        <f>IF(Wizualizacja!F222="northwest",1,0)</f>
        <v>0</v>
      </c>
      <c r="J222" s="12">
        <f>IF(Wizualizacja!F222="northeast",1,0)</f>
        <v>0</v>
      </c>
      <c r="K222" s="18">
        <v>5012.4709999999995</v>
      </c>
    </row>
    <row r="223" spans="1:11" x14ac:dyDescent="0.25">
      <c r="A223" s="6">
        <v>222</v>
      </c>
      <c r="B223" s="2">
        <v>53</v>
      </c>
      <c r="C223" s="3">
        <f>IF(Wizualizacja!B223="male",1,0)</f>
        <v>0</v>
      </c>
      <c r="D223" s="20">
        <v>33.25</v>
      </c>
      <c r="E223" s="3">
        <v>0</v>
      </c>
      <c r="F223" s="3">
        <f>IF(Wizualizacja!E223="yes",1,0)</f>
        <v>0</v>
      </c>
      <c r="G223" s="3">
        <f>IF(Wizualizacja!F223="southwest",1,0)</f>
        <v>0</v>
      </c>
      <c r="H223" s="3">
        <f>IF(Wizualizacja!F223="southeast",1,0)</f>
        <v>0</v>
      </c>
      <c r="I223" s="3">
        <f>IF(Wizualizacja!F223="northwest",1,0)</f>
        <v>0</v>
      </c>
      <c r="J223" s="12">
        <f>IF(Wizualizacja!F223="northeast",1,0)</f>
        <v>1</v>
      </c>
      <c r="K223" s="18">
        <v>10564.8845</v>
      </c>
    </row>
    <row r="224" spans="1:11" x14ac:dyDescent="0.25">
      <c r="A224" s="6">
        <v>223</v>
      </c>
      <c r="B224" s="2">
        <v>32</v>
      </c>
      <c r="C224" s="3">
        <f>IF(Wizualizacja!B224="male",1,0)</f>
        <v>1</v>
      </c>
      <c r="D224" s="20">
        <v>30.8</v>
      </c>
      <c r="E224" s="3">
        <v>3</v>
      </c>
      <c r="F224" s="3">
        <f>IF(Wizualizacja!E224="yes",1,0)</f>
        <v>0</v>
      </c>
      <c r="G224" s="3">
        <f>IF(Wizualizacja!F224="southwest",1,0)</f>
        <v>1</v>
      </c>
      <c r="H224" s="3">
        <f>IF(Wizualizacja!F224="southeast",1,0)</f>
        <v>0</v>
      </c>
      <c r="I224" s="3">
        <f>IF(Wizualizacja!F224="northwest",1,0)</f>
        <v>0</v>
      </c>
      <c r="J224" s="12">
        <f>IF(Wizualizacja!F224="northeast",1,0)</f>
        <v>0</v>
      </c>
      <c r="K224" s="18">
        <v>5253.5240000000003</v>
      </c>
    </row>
    <row r="225" spans="1:11" x14ac:dyDescent="0.25">
      <c r="A225" s="6">
        <v>224</v>
      </c>
      <c r="B225" s="2">
        <v>19</v>
      </c>
      <c r="C225" s="3">
        <f>IF(Wizualizacja!B225="male",1,0)</f>
        <v>1</v>
      </c>
      <c r="D225" s="20">
        <v>34.799999999999997</v>
      </c>
      <c r="E225" s="3">
        <v>0</v>
      </c>
      <c r="F225" s="3">
        <f>IF(Wizualizacja!E225="yes",1,0)</f>
        <v>1</v>
      </c>
      <c r="G225" s="3">
        <f>IF(Wizualizacja!F225="southwest",1,0)</f>
        <v>1</v>
      </c>
      <c r="H225" s="3">
        <f>IF(Wizualizacja!F225="southeast",1,0)</f>
        <v>0</v>
      </c>
      <c r="I225" s="3">
        <f>IF(Wizualizacja!F225="northwest",1,0)</f>
        <v>0</v>
      </c>
      <c r="J225" s="12">
        <f>IF(Wizualizacja!F225="northeast",1,0)</f>
        <v>0</v>
      </c>
      <c r="K225" s="18">
        <v>34779.614999999998</v>
      </c>
    </row>
    <row r="226" spans="1:11" x14ac:dyDescent="0.25">
      <c r="A226" s="6">
        <v>225</v>
      </c>
      <c r="B226" s="2">
        <v>42</v>
      </c>
      <c r="C226" s="3">
        <f>IF(Wizualizacja!B226="male",1,0)</f>
        <v>1</v>
      </c>
      <c r="D226" s="20">
        <v>24.64</v>
      </c>
      <c r="E226" s="3">
        <v>0</v>
      </c>
      <c r="F226" s="3">
        <f>IF(Wizualizacja!E226="yes",1,0)</f>
        <v>1</v>
      </c>
      <c r="G226" s="3">
        <f>IF(Wizualizacja!F226="southwest",1,0)</f>
        <v>0</v>
      </c>
      <c r="H226" s="3">
        <f>IF(Wizualizacja!F226="southeast",1,0)</f>
        <v>1</v>
      </c>
      <c r="I226" s="3">
        <f>IF(Wizualizacja!F226="northwest",1,0)</f>
        <v>0</v>
      </c>
      <c r="J226" s="12">
        <f>IF(Wizualizacja!F226="northeast",1,0)</f>
        <v>0</v>
      </c>
      <c r="K226" s="18">
        <v>19515.5416</v>
      </c>
    </row>
    <row r="227" spans="1:11" x14ac:dyDescent="0.25">
      <c r="A227" s="6">
        <v>226</v>
      </c>
      <c r="B227" s="2">
        <v>55</v>
      </c>
      <c r="C227" s="3">
        <f>IF(Wizualizacja!B227="male",1,0)</f>
        <v>1</v>
      </c>
      <c r="D227" s="20">
        <v>33.880000000000003</v>
      </c>
      <c r="E227" s="3">
        <v>3</v>
      </c>
      <c r="F227" s="3">
        <f>IF(Wizualizacja!E227="yes",1,0)</f>
        <v>0</v>
      </c>
      <c r="G227" s="3">
        <f>IF(Wizualizacja!F227="southwest",1,0)</f>
        <v>0</v>
      </c>
      <c r="H227" s="3">
        <f>IF(Wizualizacja!F227="southeast",1,0)</f>
        <v>1</v>
      </c>
      <c r="I227" s="3">
        <f>IF(Wizualizacja!F227="northwest",1,0)</f>
        <v>0</v>
      </c>
      <c r="J227" s="12">
        <f>IF(Wizualizacja!F227="northeast",1,0)</f>
        <v>0</v>
      </c>
      <c r="K227" s="18">
        <v>11987.1682</v>
      </c>
    </row>
    <row r="228" spans="1:11" x14ac:dyDescent="0.25">
      <c r="A228" s="6">
        <v>227</v>
      </c>
      <c r="B228" s="2">
        <v>28</v>
      </c>
      <c r="C228" s="3">
        <f>IF(Wizualizacja!B228="male",1,0)</f>
        <v>1</v>
      </c>
      <c r="D228" s="20">
        <v>38.06</v>
      </c>
      <c r="E228" s="3">
        <v>0</v>
      </c>
      <c r="F228" s="3">
        <f>IF(Wizualizacja!E228="yes",1,0)</f>
        <v>0</v>
      </c>
      <c r="G228" s="3">
        <f>IF(Wizualizacja!F228="southwest",1,0)</f>
        <v>0</v>
      </c>
      <c r="H228" s="3">
        <f>IF(Wizualizacja!F228="southeast",1,0)</f>
        <v>1</v>
      </c>
      <c r="I228" s="3">
        <f>IF(Wizualizacja!F228="northwest",1,0)</f>
        <v>0</v>
      </c>
      <c r="J228" s="12">
        <f>IF(Wizualizacja!F228="northeast",1,0)</f>
        <v>0</v>
      </c>
      <c r="K228" s="18">
        <v>2689.4953999999998</v>
      </c>
    </row>
    <row r="229" spans="1:11" x14ac:dyDescent="0.25">
      <c r="A229" s="6">
        <v>228</v>
      </c>
      <c r="B229" s="2">
        <v>58</v>
      </c>
      <c r="C229" s="3">
        <f>IF(Wizualizacja!B229="male",1,0)</f>
        <v>0</v>
      </c>
      <c r="D229" s="20">
        <v>41.91</v>
      </c>
      <c r="E229" s="3">
        <v>0</v>
      </c>
      <c r="F229" s="3">
        <f>IF(Wizualizacja!E229="yes",1,0)</f>
        <v>0</v>
      </c>
      <c r="G229" s="3">
        <f>IF(Wizualizacja!F229="southwest",1,0)</f>
        <v>0</v>
      </c>
      <c r="H229" s="3">
        <f>IF(Wizualizacja!F229="southeast",1,0)</f>
        <v>1</v>
      </c>
      <c r="I229" s="3">
        <f>IF(Wizualizacja!F229="northwest",1,0)</f>
        <v>0</v>
      </c>
      <c r="J229" s="12">
        <f>IF(Wizualizacja!F229="northeast",1,0)</f>
        <v>0</v>
      </c>
      <c r="K229" s="18">
        <v>24227.337240000001</v>
      </c>
    </row>
    <row r="230" spans="1:11" x14ac:dyDescent="0.25">
      <c r="A230" s="6">
        <v>229</v>
      </c>
      <c r="B230" s="2">
        <v>41</v>
      </c>
      <c r="C230" s="3">
        <f>IF(Wizualizacja!B230="male",1,0)</f>
        <v>0</v>
      </c>
      <c r="D230" s="20">
        <v>31.635000000000002</v>
      </c>
      <c r="E230" s="3">
        <v>1</v>
      </c>
      <c r="F230" s="3">
        <f>IF(Wizualizacja!E230="yes",1,0)</f>
        <v>0</v>
      </c>
      <c r="G230" s="3">
        <f>IF(Wizualizacja!F230="southwest",1,0)</f>
        <v>0</v>
      </c>
      <c r="H230" s="3">
        <f>IF(Wizualizacja!F230="southeast",1,0)</f>
        <v>0</v>
      </c>
      <c r="I230" s="3">
        <f>IF(Wizualizacja!F230="northwest",1,0)</f>
        <v>0</v>
      </c>
      <c r="J230" s="12">
        <f>IF(Wizualizacja!F230="northeast",1,0)</f>
        <v>1</v>
      </c>
      <c r="K230" s="18">
        <v>7358.1756500000001</v>
      </c>
    </row>
    <row r="231" spans="1:11" x14ac:dyDescent="0.25">
      <c r="A231" s="6">
        <v>230</v>
      </c>
      <c r="B231" s="2">
        <v>47</v>
      </c>
      <c r="C231" s="3">
        <f>IF(Wizualizacja!B231="male",1,0)</f>
        <v>1</v>
      </c>
      <c r="D231" s="20">
        <v>25.46</v>
      </c>
      <c r="E231" s="3">
        <v>2</v>
      </c>
      <c r="F231" s="3">
        <f>IF(Wizualizacja!E231="yes",1,0)</f>
        <v>0</v>
      </c>
      <c r="G231" s="3">
        <f>IF(Wizualizacja!F231="southwest",1,0)</f>
        <v>0</v>
      </c>
      <c r="H231" s="3">
        <f>IF(Wizualizacja!F231="southeast",1,0)</f>
        <v>0</v>
      </c>
      <c r="I231" s="3">
        <f>IF(Wizualizacja!F231="northwest",1,0)</f>
        <v>0</v>
      </c>
      <c r="J231" s="12">
        <f>IF(Wizualizacja!F231="northeast",1,0)</f>
        <v>1</v>
      </c>
      <c r="K231" s="18">
        <v>9225.2564000000002</v>
      </c>
    </row>
    <row r="232" spans="1:11" x14ac:dyDescent="0.25">
      <c r="A232" s="6">
        <v>231</v>
      </c>
      <c r="B232" s="2">
        <v>42</v>
      </c>
      <c r="C232" s="3">
        <f>IF(Wizualizacja!B232="male",1,0)</f>
        <v>0</v>
      </c>
      <c r="D232" s="20">
        <v>36.195</v>
      </c>
      <c r="E232" s="3">
        <v>1</v>
      </c>
      <c r="F232" s="3">
        <f>IF(Wizualizacja!E232="yes",1,0)</f>
        <v>0</v>
      </c>
      <c r="G232" s="3">
        <f>IF(Wizualizacja!F232="southwest",1,0)</f>
        <v>0</v>
      </c>
      <c r="H232" s="3">
        <f>IF(Wizualizacja!F232="southeast",1,0)</f>
        <v>0</v>
      </c>
      <c r="I232" s="3">
        <f>IF(Wizualizacja!F232="northwest",1,0)</f>
        <v>1</v>
      </c>
      <c r="J232" s="12">
        <f>IF(Wizualizacja!F232="northeast",1,0)</f>
        <v>0</v>
      </c>
      <c r="K232" s="18">
        <v>7443.6430499999997</v>
      </c>
    </row>
    <row r="233" spans="1:11" x14ac:dyDescent="0.25">
      <c r="A233" s="6">
        <v>232</v>
      </c>
      <c r="B233" s="2">
        <v>59</v>
      </c>
      <c r="C233" s="3">
        <f>IF(Wizualizacja!B233="male",1,0)</f>
        <v>0</v>
      </c>
      <c r="D233" s="20">
        <v>27.83</v>
      </c>
      <c r="E233" s="3">
        <v>3</v>
      </c>
      <c r="F233" s="3">
        <f>IF(Wizualizacja!E233="yes",1,0)</f>
        <v>0</v>
      </c>
      <c r="G233" s="3">
        <f>IF(Wizualizacja!F233="southwest",1,0)</f>
        <v>0</v>
      </c>
      <c r="H233" s="3">
        <f>IF(Wizualizacja!F233="southeast",1,0)</f>
        <v>1</v>
      </c>
      <c r="I233" s="3">
        <f>IF(Wizualizacja!F233="northwest",1,0)</f>
        <v>0</v>
      </c>
      <c r="J233" s="12">
        <f>IF(Wizualizacja!F233="northeast",1,0)</f>
        <v>0</v>
      </c>
      <c r="K233" s="18">
        <v>14001.286700000001</v>
      </c>
    </row>
    <row r="234" spans="1:11" x14ac:dyDescent="0.25">
      <c r="A234" s="6">
        <v>233</v>
      </c>
      <c r="B234" s="2">
        <v>19</v>
      </c>
      <c r="C234" s="3">
        <f>IF(Wizualizacja!B234="male",1,0)</f>
        <v>0</v>
      </c>
      <c r="D234" s="20">
        <v>17.8</v>
      </c>
      <c r="E234" s="3">
        <v>0</v>
      </c>
      <c r="F234" s="3">
        <f>IF(Wizualizacja!E234="yes",1,0)</f>
        <v>0</v>
      </c>
      <c r="G234" s="3">
        <f>IF(Wizualizacja!F234="southwest",1,0)</f>
        <v>1</v>
      </c>
      <c r="H234" s="3">
        <f>IF(Wizualizacja!F234="southeast",1,0)</f>
        <v>0</v>
      </c>
      <c r="I234" s="3">
        <f>IF(Wizualizacja!F234="northwest",1,0)</f>
        <v>0</v>
      </c>
      <c r="J234" s="12">
        <f>IF(Wizualizacja!F234="northeast",1,0)</f>
        <v>0</v>
      </c>
      <c r="K234" s="18">
        <v>1727.7850000000001</v>
      </c>
    </row>
    <row r="235" spans="1:11" x14ac:dyDescent="0.25">
      <c r="A235" s="6">
        <v>234</v>
      </c>
      <c r="B235" s="2">
        <v>59</v>
      </c>
      <c r="C235" s="3">
        <f>IF(Wizualizacja!B235="male",1,0)</f>
        <v>1</v>
      </c>
      <c r="D235" s="20">
        <v>27.5</v>
      </c>
      <c r="E235" s="3">
        <v>1</v>
      </c>
      <c r="F235" s="3">
        <f>IF(Wizualizacja!E235="yes",1,0)</f>
        <v>0</v>
      </c>
      <c r="G235" s="3">
        <f>IF(Wizualizacja!F235="southwest",1,0)</f>
        <v>1</v>
      </c>
      <c r="H235" s="3">
        <f>IF(Wizualizacja!F235="southeast",1,0)</f>
        <v>0</v>
      </c>
      <c r="I235" s="3">
        <f>IF(Wizualizacja!F235="northwest",1,0)</f>
        <v>0</v>
      </c>
      <c r="J235" s="12">
        <f>IF(Wizualizacja!F235="northeast",1,0)</f>
        <v>0</v>
      </c>
      <c r="K235" s="18">
        <v>12333.828</v>
      </c>
    </row>
    <row r="236" spans="1:11" x14ac:dyDescent="0.25">
      <c r="A236" s="6">
        <v>235</v>
      </c>
      <c r="B236" s="2">
        <v>39</v>
      </c>
      <c r="C236" s="3">
        <f>IF(Wizualizacja!B236="male",1,0)</f>
        <v>1</v>
      </c>
      <c r="D236" s="20">
        <v>24.51</v>
      </c>
      <c r="E236" s="3">
        <v>2</v>
      </c>
      <c r="F236" s="3">
        <f>IF(Wizualizacja!E236="yes",1,0)</f>
        <v>0</v>
      </c>
      <c r="G236" s="3">
        <f>IF(Wizualizacja!F236="southwest",1,0)</f>
        <v>0</v>
      </c>
      <c r="H236" s="3">
        <f>IF(Wizualizacja!F236="southeast",1,0)</f>
        <v>0</v>
      </c>
      <c r="I236" s="3">
        <f>IF(Wizualizacja!F236="northwest",1,0)</f>
        <v>1</v>
      </c>
      <c r="J236" s="12">
        <f>IF(Wizualizacja!F236="northeast",1,0)</f>
        <v>0</v>
      </c>
      <c r="K236" s="18">
        <v>6710.1918999999998</v>
      </c>
    </row>
    <row r="237" spans="1:11" x14ac:dyDescent="0.25">
      <c r="A237" s="6">
        <v>236</v>
      </c>
      <c r="B237" s="2">
        <v>40</v>
      </c>
      <c r="C237" s="3">
        <f>IF(Wizualizacja!B237="male",1,0)</f>
        <v>0</v>
      </c>
      <c r="D237" s="20">
        <v>22.22</v>
      </c>
      <c r="E237" s="3">
        <v>2</v>
      </c>
      <c r="F237" s="3">
        <f>IF(Wizualizacja!E237="yes",1,0)</f>
        <v>1</v>
      </c>
      <c r="G237" s="3">
        <f>IF(Wizualizacja!F237="southwest",1,0)</f>
        <v>0</v>
      </c>
      <c r="H237" s="3">
        <f>IF(Wizualizacja!F237="southeast",1,0)</f>
        <v>1</v>
      </c>
      <c r="I237" s="3">
        <f>IF(Wizualizacja!F237="northwest",1,0)</f>
        <v>0</v>
      </c>
      <c r="J237" s="12">
        <f>IF(Wizualizacja!F237="northeast",1,0)</f>
        <v>0</v>
      </c>
      <c r="K237" s="18">
        <v>19444.265800000001</v>
      </c>
    </row>
    <row r="238" spans="1:11" x14ac:dyDescent="0.25">
      <c r="A238" s="6">
        <v>237</v>
      </c>
      <c r="B238" s="2">
        <v>18</v>
      </c>
      <c r="C238" s="3">
        <f>IF(Wizualizacja!B238="male",1,0)</f>
        <v>0</v>
      </c>
      <c r="D238" s="20">
        <v>26.73</v>
      </c>
      <c r="E238" s="3">
        <v>0</v>
      </c>
      <c r="F238" s="3">
        <f>IF(Wizualizacja!E238="yes",1,0)</f>
        <v>0</v>
      </c>
      <c r="G238" s="3">
        <f>IF(Wizualizacja!F238="southwest",1,0)</f>
        <v>0</v>
      </c>
      <c r="H238" s="3">
        <f>IF(Wizualizacja!F238="southeast",1,0)</f>
        <v>1</v>
      </c>
      <c r="I238" s="3">
        <f>IF(Wizualizacja!F238="northwest",1,0)</f>
        <v>0</v>
      </c>
      <c r="J238" s="12">
        <f>IF(Wizualizacja!F238="northeast",1,0)</f>
        <v>0</v>
      </c>
      <c r="K238" s="18">
        <v>1615.7666999999999</v>
      </c>
    </row>
    <row r="239" spans="1:11" x14ac:dyDescent="0.25">
      <c r="A239" s="6">
        <v>238</v>
      </c>
      <c r="B239" s="2">
        <v>31</v>
      </c>
      <c r="C239" s="3">
        <f>IF(Wizualizacja!B239="male",1,0)</f>
        <v>1</v>
      </c>
      <c r="D239" s="20">
        <v>38.39</v>
      </c>
      <c r="E239" s="3">
        <v>2</v>
      </c>
      <c r="F239" s="3">
        <f>IF(Wizualizacja!E239="yes",1,0)</f>
        <v>0</v>
      </c>
      <c r="G239" s="3">
        <f>IF(Wizualizacja!F239="southwest",1,0)</f>
        <v>0</v>
      </c>
      <c r="H239" s="3">
        <f>IF(Wizualizacja!F239="southeast",1,0)</f>
        <v>1</v>
      </c>
      <c r="I239" s="3">
        <f>IF(Wizualizacja!F239="northwest",1,0)</f>
        <v>0</v>
      </c>
      <c r="J239" s="12">
        <f>IF(Wizualizacja!F239="northeast",1,0)</f>
        <v>0</v>
      </c>
      <c r="K239" s="18">
        <v>4463.2051000000001</v>
      </c>
    </row>
    <row r="240" spans="1:11" x14ac:dyDescent="0.25">
      <c r="A240" s="6">
        <v>239</v>
      </c>
      <c r="B240" s="2">
        <v>19</v>
      </c>
      <c r="C240" s="3">
        <f>IF(Wizualizacja!B240="male",1,0)</f>
        <v>1</v>
      </c>
      <c r="D240" s="20">
        <v>29.07</v>
      </c>
      <c r="E240" s="3">
        <v>0</v>
      </c>
      <c r="F240" s="3">
        <f>IF(Wizualizacja!E240="yes",1,0)</f>
        <v>1</v>
      </c>
      <c r="G240" s="3">
        <f>IF(Wizualizacja!F240="southwest",1,0)</f>
        <v>0</v>
      </c>
      <c r="H240" s="3">
        <f>IF(Wizualizacja!F240="southeast",1,0)</f>
        <v>0</v>
      </c>
      <c r="I240" s="3">
        <f>IF(Wizualizacja!F240="northwest",1,0)</f>
        <v>1</v>
      </c>
      <c r="J240" s="12">
        <f>IF(Wizualizacja!F240="northeast",1,0)</f>
        <v>0</v>
      </c>
      <c r="K240" s="18">
        <v>17352.6803</v>
      </c>
    </row>
    <row r="241" spans="1:11" x14ac:dyDescent="0.25">
      <c r="A241" s="6">
        <v>240</v>
      </c>
      <c r="B241" s="2">
        <v>44</v>
      </c>
      <c r="C241" s="3">
        <f>IF(Wizualizacja!B241="male",1,0)</f>
        <v>1</v>
      </c>
      <c r="D241" s="20">
        <v>38.06</v>
      </c>
      <c r="E241" s="3">
        <v>1</v>
      </c>
      <c r="F241" s="3">
        <f>IF(Wizualizacja!E241="yes",1,0)</f>
        <v>0</v>
      </c>
      <c r="G241" s="3">
        <f>IF(Wizualizacja!F241="southwest",1,0)</f>
        <v>0</v>
      </c>
      <c r="H241" s="3">
        <f>IF(Wizualizacja!F241="southeast",1,0)</f>
        <v>1</v>
      </c>
      <c r="I241" s="3">
        <f>IF(Wizualizacja!F241="northwest",1,0)</f>
        <v>0</v>
      </c>
      <c r="J241" s="12">
        <f>IF(Wizualizacja!F241="northeast",1,0)</f>
        <v>0</v>
      </c>
      <c r="K241" s="18">
        <v>7152.6714000000002</v>
      </c>
    </row>
    <row r="242" spans="1:11" x14ac:dyDescent="0.25">
      <c r="A242" s="6">
        <v>241</v>
      </c>
      <c r="B242" s="2">
        <v>23</v>
      </c>
      <c r="C242" s="3">
        <f>IF(Wizualizacja!B242="male",1,0)</f>
        <v>0</v>
      </c>
      <c r="D242" s="20">
        <v>36.67</v>
      </c>
      <c r="E242" s="3">
        <v>2</v>
      </c>
      <c r="F242" s="3">
        <f>IF(Wizualizacja!E242="yes",1,0)</f>
        <v>1</v>
      </c>
      <c r="G242" s="3">
        <f>IF(Wizualizacja!F242="southwest",1,0)</f>
        <v>0</v>
      </c>
      <c r="H242" s="3">
        <f>IF(Wizualizacja!F242="southeast",1,0)</f>
        <v>0</v>
      </c>
      <c r="I242" s="3">
        <f>IF(Wizualizacja!F242="northwest",1,0)</f>
        <v>0</v>
      </c>
      <c r="J242" s="12">
        <f>IF(Wizualizacja!F242="northeast",1,0)</f>
        <v>1</v>
      </c>
      <c r="K242" s="18">
        <v>38511.628299999997</v>
      </c>
    </row>
    <row r="243" spans="1:11" x14ac:dyDescent="0.25">
      <c r="A243" s="6">
        <v>242</v>
      </c>
      <c r="B243" s="2">
        <v>33</v>
      </c>
      <c r="C243" s="3">
        <f>IF(Wizualizacja!B243="male",1,0)</f>
        <v>0</v>
      </c>
      <c r="D243" s="20">
        <v>22.135000000000002</v>
      </c>
      <c r="E243" s="3">
        <v>1</v>
      </c>
      <c r="F243" s="3">
        <f>IF(Wizualizacja!E243="yes",1,0)</f>
        <v>0</v>
      </c>
      <c r="G243" s="3">
        <f>IF(Wizualizacja!F243="southwest",1,0)</f>
        <v>0</v>
      </c>
      <c r="H243" s="3">
        <f>IF(Wizualizacja!F243="southeast",1,0)</f>
        <v>0</v>
      </c>
      <c r="I243" s="3">
        <f>IF(Wizualizacja!F243="northwest",1,0)</f>
        <v>0</v>
      </c>
      <c r="J243" s="12">
        <f>IF(Wizualizacja!F243="northeast",1,0)</f>
        <v>1</v>
      </c>
      <c r="K243" s="18">
        <v>5354.0746499999996</v>
      </c>
    </row>
    <row r="244" spans="1:11" x14ac:dyDescent="0.25">
      <c r="A244" s="6">
        <v>243</v>
      </c>
      <c r="B244" s="2">
        <v>55</v>
      </c>
      <c r="C244" s="3">
        <f>IF(Wizualizacja!B244="male",1,0)</f>
        <v>0</v>
      </c>
      <c r="D244" s="20">
        <v>26.8</v>
      </c>
      <c r="E244" s="3">
        <v>1</v>
      </c>
      <c r="F244" s="3">
        <f>IF(Wizualizacja!E244="yes",1,0)</f>
        <v>0</v>
      </c>
      <c r="G244" s="3">
        <f>IF(Wizualizacja!F244="southwest",1,0)</f>
        <v>1</v>
      </c>
      <c r="H244" s="3">
        <f>IF(Wizualizacja!F244="southeast",1,0)</f>
        <v>0</v>
      </c>
      <c r="I244" s="3">
        <f>IF(Wizualizacja!F244="northwest",1,0)</f>
        <v>0</v>
      </c>
      <c r="J244" s="12">
        <f>IF(Wizualizacja!F244="northeast",1,0)</f>
        <v>0</v>
      </c>
      <c r="K244" s="18">
        <v>35160.134570000002</v>
      </c>
    </row>
    <row r="245" spans="1:11" x14ac:dyDescent="0.25">
      <c r="A245" s="6">
        <v>244</v>
      </c>
      <c r="B245" s="2">
        <v>40</v>
      </c>
      <c r="C245" s="3">
        <f>IF(Wizualizacja!B245="male",1,0)</f>
        <v>1</v>
      </c>
      <c r="D245" s="20">
        <v>35.299999999999997</v>
      </c>
      <c r="E245" s="3">
        <v>3</v>
      </c>
      <c r="F245" s="3">
        <f>IF(Wizualizacja!E245="yes",1,0)</f>
        <v>0</v>
      </c>
      <c r="G245" s="3">
        <f>IF(Wizualizacja!F245="southwest",1,0)</f>
        <v>1</v>
      </c>
      <c r="H245" s="3">
        <f>IF(Wizualizacja!F245="southeast",1,0)</f>
        <v>0</v>
      </c>
      <c r="I245" s="3">
        <f>IF(Wizualizacja!F245="northwest",1,0)</f>
        <v>0</v>
      </c>
      <c r="J245" s="12">
        <f>IF(Wizualizacja!F245="northeast",1,0)</f>
        <v>0</v>
      </c>
      <c r="K245" s="18">
        <v>7196.8670000000002</v>
      </c>
    </row>
    <row r="246" spans="1:11" x14ac:dyDescent="0.25">
      <c r="A246" s="6">
        <v>245</v>
      </c>
      <c r="B246" s="2">
        <v>63</v>
      </c>
      <c r="C246" s="3">
        <f>IF(Wizualizacja!B246="male",1,0)</f>
        <v>0</v>
      </c>
      <c r="D246" s="20">
        <v>27.74</v>
      </c>
      <c r="E246" s="3">
        <v>0</v>
      </c>
      <c r="F246" s="3">
        <f>IF(Wizualizacja!E246="yes",1,0)</f>
        <v>1</v>
      </c>
      <c r="G246" s="3">
        <f>IF(Wizualizacja!F246="southwest",1,0)</f>
        <v>0</v>
      </c>
      <c r="H246" s="3">
        <f>IF(Wizualizacja!F246="southeast",1,0)</f>
        <v>0</v>
      </c>
      <c r="I246" s="3">
        <f>IF(Wizualizacja!F246="northwest",1,0)</f>
        <v>0</v>
      </c>
      <c r="J246" s="12">
        <f>IF(Wizualizacja!F246="northeast",1,0)</f>
        <v>1</v>
      </c>
      <c r="K246" s="18">
        <v>29523.1656</v>
      </c>
    </row>
    <row r="247" spans="1:11" x14ac:dyDescent="0.25">
      <c r="A247" s="6">
        <v>246</v>
      </c>
      <c r="B247" s="2">
        <v>54</v>
      </c>
      <c r="C247" s="3">
        <f>IF(Wizualizacja!B247="male",1,0)</f>
        <v>1</v>
      </c>
      <c r="D247" s="20">
        <v>30.02</v>
      </c>
      <c r="E247" s="3">
        <v>0</v>
      </c>
      <c r="F247" s="3">
        <f>IF(Wizualizacja!E247="yes",1,0)</f>
        <v>0</v>
      </c>
      <c r="G247" s="3">
        <f>IF(Wizualizacja!F247="southwest",1,0)</f>
        <v>0</v>
      </c>
      <c r="H247" s="3">
        <f>IF(Wizualizacja!F247="southeast",1,0)</f>
        <v>0</v>
      </c>
      <c r="I247" s="3">
        <f>IF(Wizualizacja!F247="northwest",1,0)</f>
        <v>1</v>
      </c>
      <c r="J247" s="12">
        <f>IF(Wizualizacja!F247="northeast",1,0)</f>
        <v>0</v>
      </c>
      <c r="K247" s="18">
        <v>24476.478510000001</v>
      </c>
    </row>
    <row r="248" spans="1:11" x14ac:dyDescent="0.25">
      <c r="A248" s="6">
        <v>247</v>
      </c>
      <c r="B248" s="2">
        <v>60</v>
      </c>
      <c r="C248" s="3">
        <f>IF(Wizualizacja!B248="male",1,0)</f>
        <v>0</v>
      </c>
      <c r="D248" s="20">
        <v>38.06</v>
      </c>
      <c r="E248" s="3">
        <v>0</v>
      </c>
      <c r="F248" s="3">
        <f>IF(Wizualizacja!E248="yes",1,0)</f>
        <v>0</v>
      </c>
      <c r="G248" s="3">
        <f>IF(Wizualizacja!F248="southwest",1,0)</f>
        <v>0</v>
      </c>
      <c r="H248" s="3">
        <f>IF(Wizualizacja!F248="southeast",1,0)</f>
        <v>1</v>
      </c>
      <c r="I248" s="3">
        <f>IF(Wizualizacja!F248="northwest",1,0)</f>
        <v>0</v>
      </c>
      <c r="J248" s="12">
        <f>IF(Wizualizacja!F248="northeast",1,0)</f>
        <v>0</v>
      </c>
      <c r="K248" s="18">
        <v>12648.7034</v>
      </c>
    </row>
    <row r="249" spans="1:11" x14ac:dyDescent="0.25">
      <c r="A249" s="6">
        <v>248</v>
      </c>
      <c r="B249" s="2">
        <v>24</v>
      </c>
      <c r="C249" s="3">
        <f>IF(Wizualizacja!B249="male",1,0)</f>
        <v>1</v>
      </c>
      <c r="D249" s="20">
        <v>35.86</v>
      </c>
      <c r="E249" s="3">
        <v>0</v>
      </c>
      <c r="F249" s="3">
        <f>IF(Wizualizacja!E249="yes",1,0)</f>
        <v>0</v>
      </c>
      <c r="G249" s="3">
        <f>IF(Wizualizacja!F249="southwest",1,0)</f>
        <v>0</v>
      </c>
      <c r="H249" s="3">
        <f>IF(Wizualizacja!F249="southeast",1,0)</f>
        <v>1</v>
      </c>
      <c r="I249" s="3">
        <f>IF(Wizualizacja!F249="northwest",1,0)</f>
        <v>0</v>
      </c>
      <c r="J249" s="12">
        <f>IF(Wizualizacja!F249="northeast",1,0)</f>
        <v>0</v>
      </c>
      <c r="K249" s="18">
        <v>1986.9333999999999</v>
      </c>
    </row>
    <row r="250" spans="1:11" x14ac:dyDescent="0.25">
      <c r="A250" s="6">
        <v>249</v>
      </c>
      <c r="B250" s="2">
        <v>19</v>
      </c>
      <c r="C250" s="3">
        <f>IF(Wizualizacja!B250="male",1,0)</f>
        <v>1</v>
      </c>
      <c r="D250" s="20">
        <v>20.9</v>
      </c>
      <c r="E250" s="3">
        <v>1</v>
      </c>
      <c r="F250" s="3">
        <f>IF(Wizualizacja!E250="yes",1,0)</f>
        <v>0</v>
      </c>
      <c r="G250" s="3">
        <f>IF(Wizualizacja!F250="southwest",1,0)</f>
        <v>1</v>
      </c>
      <c r="H250" s="3">
        <f>IF(Wizualizacja!F250="southeast",1,0)</f>
        <v>0</v>
      </c>
      <c r="I250" s="3">
        <f>IF(Wizualizacja!F250="northwest",1,0)</f>
        <v>0</v>
      </c>
      <c r="J250" s="12">
        <f>IF(Wizualizacja!F250="northeast",1,0)</f>
        <v>0</v>
      </c>
      <c r="K250" s="18">
        <v>1832.0940000000001</v>
      </c>
    </row>
    <row r="251" spans="1:11" x14ac:dyDescent="0.25">
      <c r="A251" s="6">
        <v>250</v>
      </c>
      <c r="B251" s="2">
        <v>29</v>
      </c>
      <c r="C251" s="3">
        <f>IF(Wizualizacja!B251="male",1,0)</f>
        <v>1</v>
      </c>
      <c r="D251" s="20">
        <v>28.975000000000001</v>
      </c>
      <c r="E251" s="3">
        <v>1</v>
      </c>
      <c r="F251" s="3">
        <f>IF(Wizualizacja!E251="yes",1,0)</f>
        <v>0</v>
      </c>
      <c r="G251" s="3">
        <f>IF(Wizualizacja!F251="southwest",1,0)</f>
        <v>0</v>
      </c>
      <c r="H251" s="3">
        <f>IF(Wizualizacja!F251="southeast",1,0)</f>
        <v>0</v>
      </c>
      <c r="I251" s="3">
        <f>IF(Wizualizacja!F251="northwest",1,0)</f>
        <v>0</v>
      </c>
      <c r="J251" s="12">
        <f>IF(Wizualizacja!F251="northeast",1,0)</f>
        <v>1</v>
      </c>
      <c r="K251" s="18">
        <v>4040.55825</v>
      </c>
    </row>
    <row r="252" spans="1:11" x14ac:dyDescent="0.25">
      <c r="A252" s="6">
        <v>251</v>
      </c>
      <c r="B252" s="2">
        <v>18</v>
      </c>
      <c r="C252" s="3">
        <f>IF(Wizualizacja!B252="male",1,0)</f>
        <v>1</v>
      </c>
      <c r="D252" s="20">
        <v>17.29</v>
      </c>
      <c r="E252" s="3">
        <v>2</v>
      </c>
      <c r="F252" s="3">
        <f>IF(Wizualizacja!E252="yes",1,0)</f>
        <v>1</v>
      </c>
      <c r="G252" s="3">
        <f>IF(Wizualizacja!F252="southwest",1,0)</f>
        <v>0</v>
      </c>
      <c r="H252" s="3">
        <f>IF(Wizualizacja!F252="southeast",1,0)</f>
        <v>0</v>
      </c>
      <c r="I252" s="3">
        <f>IF(Wizualizacja!F252="northwest",1,0)</f>
        <v>0</v>
      </c>
      <c r="J252" s="12">
        <f>IF(Wizualizacja!F252="northeast",1,0)</f>
        <v>1</v>
      </c>
      <c r="K252" s="18">
        <v>12829.455099999999</v>
      </c>
    </row>
    <row r="253" spans="1:11" x14ac:dyDescent="0.25">
      <c r="A253" s="6">
        <v>252</v>
      </c>
      <c r="B253" s="2">
        <v>63</v>
      </c>
      <c r="C253" s="3">
        <f>IF(Wizualizacja!B253="male",1,0)</f>
        <v>0</v>
      </c>
      <c r="D253" s="20">
        <v>32.200000000000003</v>
      </c>
      <c r="E253" s="3">
        <v>2</v>
      </c>
      <c r="F253" s="3">
        <f>IF(Wizualizacja!E253="yes",1,0)</f>
        <v>1</v>
      </c>
      <c r="G253" s="3">
        <f>IF(Wizualizacja!F253="southwest",1,0)</f>
        <v>1</v>
      </c>
      <c r="H253" s="3">
        <f>IF(Wizualizacja!F253="southeast",1,0)</f>
        <v>0</v>
      </c>
      <c r="I253" s="3">
        <f>IF(Wizualizacja!F253="northwest",1,0)</f>
        <v>0</v>
      </c>
      <c r="J253" s="12">
        <f>IF(Wizualizacja!F253="northeast",1,0)</f>
        <v>0</v>
      </c>
      <c r="K253" s="18">
        <v>47305.305</v>
      </c>
    </row>
    <row r="254" spans="1:11" x14ac:dyDescent="0.25">
      <c r="A254" s="6">
        <v>253</v>
      </c>
      <c r="B254" s="2">
        <v>54</v>
      </c>
      <c r="C254" s="3">
        <f>IF(Wizualizacja!B254="male",1,0)</f>
        <v>1</v>
      </c>
      <c r="D254" s="20">
        <v>34.21</v>
      </c>
      <c r="E254" s="3">
        <v>2</v>
      </c>
      <c r="F254" s="3">
        <f>IF(Wizualizacja!E254="yes",1,0)</f>
        <v>1</v>
      </c>
      <c r="G254" s="3">
        <f>IF(Wizualizacja!F254="southwest",1,0)</f>
        <v>0</v>
      </c>
      <c r="H254" s="3">
        <f>IF(Wizualizacja!F254="southeast",1,0)</f>
        <v>1</v>
      </c>
      <c r="I254" s="3">
        <f>IF(Wizualizacja!F254="northwest",1,0)</f>
        <v>0</v>
      </c>
      <c r="J254" s="12">
        <f>IF(Wizualizacja!F254="northeast",1,0)</f>
        <v>0</v>
      </c>
      <c r="K254" s="18">
        <v>44260.749900000003</v>
      </c>
    </row>
    <row r="255" spans="1:11" x14ac:dyDescent="0.25">
      <c r="A255" s="6">
        <v>254</v>
      </c>
      <c r="B255" s="2">
        <v>27</v>
      </c>
      <c r="C255" s="3">
        <f>IF(Wizualizacja!B255="male",1,0)</f>
        <v>1</v>
      </c>
      <c r="D255" s="20">
        <v>30.3</v>
      </c>
      <c r="E255" s="3">
        <v>3</v>
      </c>
      <c r="F255" s="3">
        <f>IF(Wizualizacja!E255="yes",1,0)</f>
        <v>0</v>
      </c>
      <c r="G255" s="3">
        <f>IF(Wizualizacja!F255="southwest",1,0)</f>
        <v>1</v>
      </c>
      <c r="H255" s="3">
        <f>IF(Wizualizacja!F255="southeast",1,0)</f>
        <v>0</v>
      </c>
      <c r="I255" s="3">
        <f>IF(Wizualizacja!F255="northwest",1,0)</f>
        <v>0</v>
      </c>
      <c r="J255" s="12">
        <f>IF(Wizualizacja!F255="northeast",1,0)</f>
        <v>0</v>
      </c>
      <c r="K255" s="18">
        <v>4260.7439999999997</v>
      </c>
    </row>
    <row r="256" spans="1:11" x14ac:dyDescent="0.25">
      <c r="A256" s="6">
        <v>255</v>
      </c>
      <c r="B256" s="2">
        <v>50</v>
      </c>
      <c r="C256" s="3">
        <f>IF(Wizualizacja!B256="male",1,0)</f>
        <v>1</v>
      </c>
      <c r="D256" s="20">
        <v>31.824999999999999</v>
      </c>
      <c r="E256" s="3">
        <v>0</v>
      </c>
      <c r="F256" s="3">
        <f>IF(Wizualizacja!E256="yes",1,0)</f>
        <v>1</v>
      </c>
      <c r="G256" s="3">
        <f>IF(Wizualizacja!F256="southwest",1,0)</f>
        <v>0</v>
      </c>
      <c r="H256" s="3">
        <f>IF(Wizualizacja!F256="southeast",1,0)</f>
        <v>0</v>
      </c>
      <c r="I256" s="3">
        <f>IF(Wizualizacja!F256="northwest",1,0)</f>
        <v>0</v>
      </c>
      <c r="J256" s="12">
        <f>IF(Wizualizacja!F256="northeast",1,0)</f>
        <v>1</v>
      </c>
      <c r="K256" s="18">
        <v>41097.161749999999</v>
      </c>
    </row>
    <row r="257" spans="1:11" x14ac:dyDescent="0.25">
      <c r="A257" s="6">
        <v>256</v>
      </c>
      <c r="B257" s="2">
        <v>55</v>
      </c>
      <c r="C257" s="3">
        <f>IF(Wizualizacja!B257="male",1,0)</f>
        <v>0</v>
      </c>
      <c r="D257" s="20">
        <v>25.364999999999998</v>
      </c>
      <c r="E257" s="3">
        <v>3</v>
      </c>
      <c r="F257" s="3">
        <f>IF(Wizualizacja!E257="yes",1,0)</f>
        <v>0</v>
      </c>
      <c r="G257" s="3">
        <f>IF(Wizualizacja!F257="southwest",1,0)</f>
        <v>0</v>
      </c>
      <c r="H257" s="3">
        <f>IF(Wizualizacja!F257="southeast",1,0)</f>
        <v>0</v>
      </c>
      <c r="I257" s="3">
        <f>IF(Wizualizacja!F257="northwest",1,0)</f>
        <v>0</v>
      </c>
      <c r="J257" s="12">
        <f>IF(Wizualizacja!F257="northeast",1,0)</f>
        <v>1</v>
      </c>
      <c r="K257" s="18">
        <v>13047.332350000001</v>
      </c>
    </row>
    <row r="258" spans="1:11" x14ac:dyDescent="0.25">
      <c r="A258" s="6">
        <v>257</v>
      </c>
      <c r="B258" s="2">
        <v>56</v>
      </c>
      <c r="C258" s="3">
        <f>IF(Wizualizacja!B258="male",1,0)</f>
        <v>1</v>
      </c>
      <c r="D258" s="20">
        <v>33.630000000000003</v>
      </c>
      <c r="E258" s="3">
        <v>0</v>
      </c>
      <c r="F258" s="3">
        <f>IF(Wizualizacja!E258="yes",1,0)</f>
        <v>1</v>
      </c>
      <c r="G258" s="3">
        <f>IF(Wizualizacja!F258="southwest",1,0)</f>
        <v>0</v>
      </c>
      <c r="H258" s="3">
        <f>IF(Wizualizacja!F258="southeast",1,0)</f>
        <v>0</v>
      </c>
      <c r="I258" s="3">
        <f>IF(Wizualizacja!F258="northwest",1,0)</f>
        <v>1</v>
      </c>
      <c r="J258" s="12">
        <f>IF(Wizualizacja!F258="northeast",1,0)</f>
        <v>0</v>
      </c>
      <c r="K258" s="18">
        <v>43921.183700000001</v>
      </c>
    </row>
    <row r="259" spans="1:11" x14ac:dyDescent="0.25">
      <c r="A259" s="6">
        <v>258</v>
      </c>
      <c r="B259" s="2">
        <v>38</v>
      </c>
      <c r="C259" s="3">
        <f>IF(Wizualizacja!B259="male",1,0)</f>
        <v>0</v>
      </c>
      <c r="D259" s="20">
        <v>40.15</v>
      </c>
      <c r="E259" s="3">
        <v>0</v>
      </c>
      <c r="F259" s="3">
        <f>IF(Wizualizacja!E259="yes",1,0)</f>
        <v>0</v>
      </c>
      <c r="G259" s="3">
        <f>IF(Wizualizacja!F259="southwest",1,0)</f>
        <v>0</v>
      </c>
      <c r="H259" s="3">
        <f>IF(Wizualizacja!F259="southeast",1,0)</f>
        <v>1</v>
      </c>
      <c r="I259" s="3">
        <f>IF(Wizualizacja!F259="northwest",1,0)</f>
        <v>0</v>
      </c>
      <c r="J259" s="12">
        <f>IF(Wizualizacja!F259="northeast",1,0)</f>
        <v>0</v>
      </c>
      <c r="K259" s="18">
        <v>5400.9804999999997</v>
      </c>
    </row>
    <row r="260" spans="1:11" x14ac:dyDescent="0.25">
      <c r="A260" s="6">
        <v>259</v>
      </c>
      <c r="B260" s="2">
        <v>51</v>
      </c>
      <c r="C260" s="3">
        <f>IF(Wizualizacja!B260="male",1,0)</f>
        <v>1</v>
      </c>
      <c r="D260" s="20">
        <v>24.414999999999999</v>
      </c>
      <c r="E260" s="3">
        <v>4</v>
      </c>
      <c r="F260" s="3">
        <f>IF(Wizualizacja!E260="yes",1,0)</f>
        <v>0</v>
      </c>
      <c r="G260" s="3">
        <f>IF(Wizualizacja!F260="southwest",1,0)</f>
        <v>0</v>
      </c>
      <c r="H260" s="3">
        <f>IF(Wizualizacja!F260="southeast",1,0)</f>
        <v>0</v>
      </c>
      <c r="I260" s="3">
        <f>IF(Wizualizacja!F260="northwest",1,0)</f>
        <v>1</v>
      </c>
      <c r="J260" s="12">
        <f>IF(Wizualizacja!F260="northeast",1,0)</f>
        <v>0</v>
      </c>
      <c r="K260" s="18">
        <v>11520.099850000001</v>
      </c>
    </row>
    <row r="261" spans="1:11" x14ac:dyDescent="0.25">
      <c r="A261" s="6">
        <v>260</v>
      </c>
      <c r="B261" s="2">
        <v>19</v>
      </c>
      <c r="C261" s="3">
        <f>IF(Wizualizacja!B261="male",1,0)</f>
        <v>1</v>
      </c>
      <c r="D261" s="20">
        <v>31.92</v>
      </c>
      <c r="E261" s="3">
        <v>0</v>
      </c>
      <c r="F261" s="3">
        <f>IF(Wizualizacja!E261="yes",1,0)</f>
        <v>1</v>
      </c>
      <c r="G261" s="3">
        <f>IF(Wizualizacja!F261="southwest",1,0)</f>
        <v>0</v>
      </c>
      <c r="H261" s="3">
        <f>IF(Wizualizacja!F261="southeast",1,0)</f>
        <v>0</v>
      </c>
      <c r="I261" s="3">
        <f>IF(Wizualizacja!F261="northwest",1,0)</f>
        <v>1</v>
      </c>
      <c r="J261" s="12">
        <f>IF(Wizualizacja!F261="northeast",1,0)</f>
        <v>0</v>
      </c>
      <c r="K261" s="18">
        <v>33750.291799999999</v>
      </c>
    </row>
    <row r="262" spans="1:11" x14ac:dyDescent="0.25">
      <c r="A262" s="6">
        <v>261</v>
      </c>
      <c r="B262" s="2">
        <v>58</v>
      </c>
      <c r="C262" s="3">
        <f>IF(Wizualizacja!B262="male",1,0)</f>
        <v>0</v>
      </c>
      <c r="D262" s="20">
        <v>25.2</v>
      </c>
      <c r="E262" s="3">
        <v>0</v>
      </c>
      <c r="F262" s="3">
        <f>IF(Wizualizacja!E262="yes",1,0)</f>
        <v>0</v>
      </c>
      <c r="G262" s="3">
        <f>IF(Wizualizacja!F262="southwest",1,0)</f>
        <v>1</v>
      </c>
      <c r="H262" s="3">
        <f>IF(Wizualizacja!F262="southeast",1,0)</f>
        <v>0</v>
      </c>
      <c r="I262" s="3">
        <f>IF(Wizualizacja!F262="northwest",1,0)</f>
        <v>0</v>
      </c>
      <c r="J262" s="12">
        <f>IF(Wizualizacja!F262="northeast",1,0)</f>
        <v>0</v>
      </c>
      <c r="K262" s="18">
        <v>11837.16</v>
      </c>
    </row>
    <row r="263" spans="1:11" x14ac:dyDescent="0.25">
      <c r="A263" s="6">
        <v>262</v>
      </c>
      <c r="B263" s="2">
        <v>20</v>
      </c>
      <c r="C263" s="3">
        <f>IF(Wizualizacja!B263="male",1,0)</f>
        <v>0</v>
      </c>
      <c r="D263" s="20">
        <v>26.84</v>
      </c>
      <c r="E263" s="3">
        <v>1</v>
      </c>
      <c r="F263" s="3">
        <f>IF(Wizualizacja!E263="yes",1,0)</f>
        <v>1</v>
      </c>
      <c r="G263" s="3">
        <f>IF(Wizualizacja!F263="southwest",1,0)</f>
        <v>0</v>
      </c>
      <c r="H263" s="3">
        <f>IF(Wizualizacja!F263="southeast",1,0)</f>
        <v>1</v>
      </c>
      <c r="I263" s="3">
        <f>IF(Wizualizacja!F263="northwest",1,0)</f>
        <v>0</v>
      </c>
      <c r="J263" s="12">
        <f>IF(Wizualizacja!F263="northeast",1,0)</f>
        <v>0</v>
      </c>
      <c r="K263" s="18">
        <v>17085.267599999999</v>
      </c>
    </row>
    <row r="264" spans="1:11" x14ac:dyDescent="0.25">
      <c r="A264" s="6">
        <v>263</v>
      </c>
      <c r="B264" s="2">
        <v>52</v>
      </c>
      <c r="C264" s="3">
        <f>IF(Wizualizacja!B264="male",1,0)</f>
        <v>1</v>
      </c>
      <c r="D264" s="20">
        <v>24.32</v>
      </c>
      <c r="E264" s="3">
        <v>3</v>
      </c>
      <c r="F264" s="3">
        <f>IF(Wizualizacja!E264="yes",1,0)</f>
        <v>1</v>
      </c>
      <c r="G264" s="3">
        <f>IF(Wizualizacja!F264="southwest",1,0)</f>
        <v>0</v>
      </c>
      <c r="H264" s="3">
        <f>IF(Wizualizacja!F264="southeast",1,0)</f>
        <v>0</v>
      </c>
      <c r="I264" s="3">
        <f>IF(Wizualizacja!F264="northwest",1,0)</f>
        <v>0</v>
      </c>
      <c r="J264" s="12">
        <f>IF(Wizualizacja!F264="northeast",1,0)</f>
        <v>1</v>
      </c>
      <c r="K264" s="18">
        <v>24869.836800000001</v>
      </c>
    </row>
    <row r="265" spans="1:11" x14ac:dyDescent="0.25">
      <c r="A265" s="6">
        <v>264</v>
      </c>
      <c r="B265" s="2">
        <v>19</v>
      </c>
      <c r="C265" s="3">
        <f>IF(Wizualizacja!B265="male",1,0)</f>
        <v>1</v>
      </c>
      <c r="D265" s="20">
        <v>36.954999999999998</v>
      </c>
      <c r="E265" s="3">
        <v>0</v>
      </c>
      <c r="F265" s="3">
        <f>IF(Wizualizacja!E265="yes",1,0)</f>
        <v>1</v>
      </c>
      <c r="G265" s="3">
        <f>IF(Wizualizacja!F265="southwest",1,0)</f>
        <v>0</v>
      </c>
      <c r="H265" s="3">
        <f>IF(Wizualizacja!F265="southeast",1,0)</f>
        <v>0</v>
      </c>
      <c r="I265" s="3">
        <f>IF(Wizualizacja!F265="northwest",1,0)</f>
        <v>1</v>
      </c>
      <c r="J265" s="12">
        <f>IF(Wizualizacja!F265="northeast",1,0)</f>
        <v>0</v>
      </c>
      <c r="K265" s="18">
        <v>36219.405449999998</v>
      </c>
    </row>
    <row r="266" spans="1:11" x14ac:dyDescent="0.25">
      <c r="A266" s="6">
        <v>265</v>
      </c>
      <c r="B266" s="2">
        <v>53</v>
      </c>
      <c r="C266" s="3">
        <f>IF(Wizualizacja!B266="male",1,0)</f>
        <v>0</v>
      </c>
      <c r="D266" s="20">
        <v>38.06</v>
      </c>
      <c r="E266" s="3">
        <v>3</v>
      </c>
      <c r="F266" s="3">
        <f>IF(Wizualizacja!E266="yes",1,0)</f>
        <v>0</v>
      </c>
      <c r="G266" s="3">
        <f>IF(Wizualizacja!F266="southwest",1,0)</f>
        <v>0</v>
      </c>
      <c r="H266" s="3">
        <f>IF(Wizualizacja!F266="southeast",1,0)</f>
        <v>1</v>
      </c>
      <c r="I266" s="3">
        <f>IF(Wizualizacja!F266="northwest",1,0)</f>
        <v>0</v>
      </c>
      <c r="J266" s="12">
        <f>IF(Wizualizacja!F266="northeast",1,0)</f>
        <v>0</v>
      </c>
      <c r="K266" s="18">
        <v>20462.997660000001</v>
      </c>
    </row>
    <row r="267" spans="1:11" x14ac:dyDescent="0.25">
      <c r="A267" s="6">
        <v>266</v>
      </c>
      <c r="B267" s="2">
        <v>46</v>
      </c>
      <c r="C267" s="3">
        <f>IF(Wizualizacja!B267="male",1,0)</f>
        <v>1</v>
      </c>
      <c r="D267" s="20">
        <v>42.35</v>
      </c>
      <c r="E267" s="3">
        <v>3</v>
      </c>
      <c r="F267" s="3">
        <f>IF(Wizualizacja!E267="yes",1,0)</f>
        <v>1</v>
      </c>
      <c r="G267" s="3">
        <f>IF(Wizualizacja!F267="southwest",1,0)</f>
        <v>0</v>
      </c>
      <c r="H267" s="3">
        <f>IF(Wizualizacja!F267="southeast",1,0)</f>
        <v>1</v>
      </c>
      <c r="I267" s="3">
        <f>IF(Wizualizacja!F267="northwest",1,0)</f>
        <v>0</v>
      </c>
      <c r="J267" s="12">
        <f>IF(Wizualizacja!F267="northeast",1,0)</f>
        <v>0</v>
      </c>
      <c r="K267" s="18">
        <v>46151.124499999998</v>
      </c>
    </row>
    <row r="268" spans="1:11" x14ac:dyDescent="0.25">
      <c r="A268" s="6">
        <v>267</v>
      </c>
      <c r="B268" s="2">
        <v>40</v>
      </c>
      <c r="C268" s="3">
        <f>IF(Wizualizacja!B268="male",1,0)</f>
        <v>1</v>
      </c>
      <c r="D268" s="20">
        <v>19.8</v>
      </c>
      <c r="E268" s="3">
        <v>1</v>
      </c>
      <c r="F268" s="3">
        <f>IF(Wizualizacja!E268="yes",1,0)</f>
        <v>1</v>
      </c>
      <c r="G268" s="3">
        <f>IF(Wizualizacja!F268="southwest",1,0)</f>
        <v>0</v>
      </c>
      <c r="H268" s="3">
        <f>IF(Wizualizacja!F268="southeast",1,0)</f>
        <v>1</v>
      </c>
      <c r="I268" s="3">
        <f>IF(Wizualizacja!F268="northwest",1,0)</f>
        <v>0</v>
      </c>
      <c r="J268" s="12">
        <f>IF(Wizualizacja!F268="northeast",1,0)</f>
        <v>0</v>
      </c>
      <c r="K268" s="18">
        <v>17179.522000000001</v>
      </c>
    </row>
    <row r="269" spans="1:11" x14ac:dyDescent="0.25">
      <c r="A269" s="6">
        <v>268</v>
      </c>
      <c r="B269" s="2">
        <v>59</v>
      </c>
      <c r="C269" s="3">
        <f>IF(Wizualizacja!B269="male",1,0)</f>
        <v>0</v>
      </c>
      <c r="D269" s="20">
        <v>32.395000000000003</v>
      </c>
      <c r="E269" s="3">
        <v>3</v>
      </c>
      <c r="F269" s="3">
        <f>IF(Wizualizacja!E269="yes",1,0)</f>
        <v>0</v>
      </c>
      <c r="G269" s="3">
        <f>IF(Wizualizacja!F269="southwest",1,0)</f>
        <v>0</v>
      </c>
      <c r="H269" s="3">
        <f>IF(Wizualizacja!F269="southeast",1,0)</f>
        <v>0</v>
      </c>
      <c r="I269" s="3">
        <f>IF(Wizualizacja!F269="northwest",1,0)</f>
        <v>0</v>
      </c>
      <c r="J269" s="12">
        <f>IF(Wizualizacja!F269="northeast",1,0)</f>
        <v>1</v>
      </c>
      <c r="K269" s="18">
        <v>14590.63205</v>
      </c>
    </row>
    <row r="270" spans="1:11" x14ac:dyDescent="0.25">
      <c r="A270" s="6">
        <v>269</v>
      </c>
      <c r="B270" s="2">
        <v>45</v>
      </c>
      <c r="C270" s="3">
        <f>IF(Wizualizacja!B270="male",1,0)</f>
        <v>1</v>
      </c>
      <c r="D270" s="20">
        <v>30.2</v>
      </c>
      <c r="E270" s="3">
        <v>1</v>
      </c>
      <c r="F270" s="3">
        <f>IF(Wizualizacja!E270="yes",1,0)</f>
        <v>0</v>
      </c>
      <c r="G270" s="3">
        <f>IF(Wizualizacja!F270="southwest",1,0)</f>
        <v>1</v>
      </c>
      <c r="H270" s="3">
        <f>IF(Wizualizacja!F270="southeast",1,0)</f>
        <v>0</v>
      </c>
      <c r="I270" s="3">
        <f>IF(Wizualizacja!F270="northwest",1,0)</f>
        <v>0</v>
      </c>
      <c r="J270" s="12">
        <f>IF(Wizualizacja!F270="northeast",1,0)</f>
        <v>0</v>
      </c>
      <c r="K270" s="18">
        <v>7441.0529999999999</v>
      </c>
    </row>
    <row r="271" spans="1:11" x14ac:dyDescent="0.25">
      <c r="A271" s="6">
        <v>270</v>
      </c>
      <c r="B271" s="2">
        <v>49</v>
      </c>
      <c r="C271" s="3">
        <f>IF(Wizualizacja!B271="male",1,0)</f>
        <v>1</v>
      </c>
      <c r="D271" s="20">
        <v>25.84</v>
      </c>
      <c r="E271" s="3">
        <v>1</v>
      </c>
      <c r="F271" s="3">
        <f>IF(Wizualizacja!E271="yes",1,0)</f>
        <v>0</v>
      </c>
      <c r="G271" s="3">
        <f>IF(Wizualizacja!F271="southwest",1,0)</f>
        <v>0</v>
      </c>
      <c r="H271" s="3">
        <f>IF(Wizualizacja!F271="southeast",1,0)</f>
        <v>0</v>
      </c>
      <c r="I271" s="3">
        <f>IF(Wizualizacja!F271="northwest",1,0)</f>
        <v>0</v>
      </c>
      <c r="J271" s="12">
        <f>IF(Wizualizacja!F271="northeast",1,0)</f>
        <v>1</v>
      </c>
      <c r="K271" s="18">
        <v>9282.4806000000008</v>
      </c>
    </row>
    <row r="272" spans="1:11" x14ac:dyDescent="0.25">
      <c r="A272" s="6">
        <v>271</v>
      </c>
      <c r="B272" s="2">
        <v>18</v>
      </c>
      <c r="C272" s="3">
        <f>IF(Wizualizacja!B272="male",1,0)</f>
        <v>1</v>
      </c>
      <c r="D272" s="20">
        <v>29.37</v>
      </c>
      <c r="E272" s="3">
        <v>1</v>
      </c>
      <c r="F272" s="3">
        <f>IF(Wizualizacja!E272="yes",1,0)</f>
        <v>0</v>
      </c>
      <c r="G272" s="3">
        <f>IF(Wizualizacja!F272="southwest",1,0)</f>
        <v>0</v>
      </c>
      <c r="H272" s="3">
        <f>IF(Wizualizacja!F272="southeast",1,0)</f>
        <v>1</v>
      </c>
      <c r="I272" s="3">
        <f>IF(Wizualizacja!F272="northwest",1,0)</f>
        <v>0</v>
      </c>
      <c r="J272" s="12">
        <f>IF(Wizualizacja!F272="northeast",1,0)</f>
        <v>0</v>
      </c>
      <c r="K272" s="18">
        <v>1719.4363000000001</v>
      </c>
    </row>
    <row r="273" spans="1:11" x14ac:dyDescent="0.25">
      <c r="A273" s="6">
        <v>272</v>
      </c>
      <c r="B273" s="2">
        <v>50</v>
      </c>
      <c r="C273" s="3">
        <f>IF(Wizualizacja!B273="male",1,0)</f>
        <v>1</v>
      </c>
      <c r="D273" s="20">
        <v>34.200000000000003</v>
      </c>
      <c r="E273" s="3">
        <v>2</v>
      </c>
      <c r="F273" s="3">
        <f>IF(Wizualizacja!E273="yes",1,0)</f>
        <v>1</v>
      </c>
      <c r="G273" s="3">
        <f>IF(Wizualizacja!F273="southwest",1,0)</f>
        <v>1</v>
      </c>
      <c r="H273" s="3">
        <f>IF(Wizualizacja!F273="southeast",1,0)</f>
        <v>0</v>
      </c>
      <c r="I273" s="3">
        <f>IF(Wizualizacja!F273="northwest",1,0)</f>
        <v>0</v>
      </c>
      <c r="J273" s="12">
        <f>IF(Wizualizacja!F273="northeast",1,0)</f>
        <v>0</v>
      </c>
      <c r="K273" s="18">
        <v>42856.838000000003</v>
      </c>
    </row>
    <row r="274" spans="1:11" x14ac:dyDescent="0.25">
      <c r="A274" s="6">
        <v>273</v>
      </c>
      <c r="B274" s="2">
        <v>41</v>
      </c>
      <c r="C274" s="3">
        <f>IF(Wizualizacja!B274="male",1,0)</f>
        <v>1</v>
      </c>
      <c r="D274" s="20">
        <v>37.049999999999997</v>
      </c>
      <c r="E274" s="3">
        <v>2</v>
      </c>
      <c r="F274" s="3">
        <f>IF(Wizualizacja!E274="yes",1,0)</f>
        <v>0</v>
      </c>
      <c r="G274" s="3">
        <f>IF(Wizualizacja!F274="southwest",1,0)</f>
        <v>0</v>
      </c>
      <c r="H274" s="3">
        <f>IF(Wizualizacja!F274="southeast",1,0)</f>
        <v>0</v>
      </c>
      <c r="I274" s="3">
        <f>IF(Wizualizacja!F274="northwest",1,0)</f>
        <v>1</v>
      </c>
      <c r="J274" s="12">
        <f>IF(Wizualizacja!F274="northeast",1,0)</f>
        <v>0</v>
      </c>
      <c r="K274" s="18">
        <v>7265.7025000000003</v>
      </c>
    </row>
    <row r="275" spans="1:11" x14ac:dyDescent="0.25">
      <c r="A275" s="6">
        <v>274</v>
      </c>
      <c r="B275" s="2">
        <v>50</v>
      </c>
      <c r="C275" s="3">
        <f>IF(Wizualizacja!B275="male",1,0)</f>
        <v>1</v>
      </c>
      <c r="D275" s="20">
        <v>27.454999999999998</v>
      </c>
      <c r="E275" s="3">
        <v>1</v>
      </c>
      <c r="F275" s="3">
        <f>IF(Wizualizacja!E275="yes",1,0)</f>
        <v>0</v>
      </c>
      <c r="G275" s="3">
        <f>IF(Wizualizacja!F275="southwest",1,0)</f>
        <v>0</v>
      </c>
      <c r="H275" s="3">
        <f>IF(Wizualizacja!F275="southeast",1,0)</f>
        <v>0</v>
      </c>
      <c r="I275" s="3">
        <f>IF(Wizualizacja!F275="northwest",1,0)</f>
        <v>0</v>
      </c>
      <c r="J275" s="12">
        <f>IF(Wizualizacja!F275="northeast",1,0)</f>
        <v>1</v>
      </c>
      <c r="K275" s="18">
        <v>9617.6624499999998</v>
      </c>
    </row>
    <row r="276" spans="1:11" x14ac:dyDescent="0.25">
      <c r="A276" s="6">
        <v>275</v>
      </c>
      <c r="B276" s="2">
        <v>25</v>
      </c>
      <c r="C276" s="3">
        <f>IF(Wizualizacja!B276="male",1,0)</f>
        <v>1</v>
      </c>
      <c r="D276" s="20">
        <v>27.55</v>
      </c>
      <c r="E276" s="3">
        <v>0</v>
      </c>
      <c r="F276" s="3">
        <f>IF(Wizualizacja!E276="yes",1,0)</f>
        <v>0</v>
      </c>
      <c r="G276" s="3">
        <f>IF(Wizualizacja!F276="southwest",1,0)</f>
        <v>0</v>
      </c>
      <c r="H276" s="3">
        <f>IF(Wizualizacja!F276="southeast",1,0)</f>
        <v>0</v>
      </c>
      <c r="I276" s="3">
        <f>IF(Wizualizacja!F276="northwest",1,0)</f>
        <v>1</v>
      </c>
      <c r="J276" s="12">
        <f>IF(Wizualizacja!F276="northeast",1,0)</f>
        <v>0</v>
      </c>
      <c r="K276" s="18">
        <v>2523.1695</v>
      </c>
    </row>
    <row r="277" spans="1:11" x14ac:dyDescent="0.25">
      <c r="A277" s="6">
        <v>276</v>
      </c>
      <c r="B277" s="2">
        <v>47</v>
      </c>
      <c r="C277" s="3">
        <f>IF(Wizualizacja!B277="male",1,0)</f>
        <v>0</v>
      </c>
      <c r="D277" s="20">
        <v>26.6</v>
      </c>
      <c r="E277" s="3">
        <v>2</v>
      </c>
      <c r="F277" s="3">
        <f>IF(Wizualizacja!E277="yes",1,0)</f>
        <v>0</v>
      </c>
      <c r="G277" s="3">
        <f>IF(Wizualizacja!F277="southwest",1,0)</f>
        <v>0</v>
      </c>
      <c r="H277" s="3">
        <f>IF(Wizualizacja!F277="southeast",1,0)</f>
        <v>0</v>
      </c>
      <c r="I277" s="3">
        <f>IF(Wizualizacja!F277="northwest",1,0)</f>
        <v>0</v>
      </c>
      <c r="J277" s="12">
        <f>IF(Wizualizacja!F277="northeast",1,0)</f>
        <v>1</v>
      </c>
      <c r="K277" s="18">
        <v>9715.8410000000003</v>
      </c>
    </row>
    <row r="278" spans="1:11" x14ac:dyDescent="0.25">
      <c r="A278" s="6">
        <v>277</v>
      </c>
      <c r="B278" s="2">
        <v>19</v>
      </c>
      <c r="C278" s="3">
        <f>IF(Wizualizacja!B278="male",1,0)</f>
        <v>1</v>
      </c>
      <c r="D278" s="20">
        <v>20.614999999999998</v>
      </c>
      <c r="E278" s="3">
        <v>2</v>
      </c>
      <c r="F278" s="3">
        <f>IF(Wizualizacja!E278="yes",1,0)</f>
        <v>0</v>
      </c>
      <c r="G278" s="3">
        <f>IF(Wizualizacja!F278="southwest",1,0)</f>
        <v>0</v>
      </c>
      <c r="H278" s="3">
        <f>IF(Wizualizacja!F278="southeast",1,0)</f>
        <v>0</v>
      </c>
      <c r="I278" s="3">
        <f>IF(Wizualizacja!F278="northwest",1,0)</f>
        <v>1</v>
      </c>
      <c r="J278" s="12">
        <f>IF(Wizualizacja!F278="northeast",1,0)</f>
        <v>0</v>
      </c>
      <c r="K278" s="18">
        <v>2803.69785</v>
      </c>
    </row>
    <row r="279" spans="1:11" x14ac:dyDescent="0.25">
      <c r="A279" s="6">
        <v>278</v>
      </c>
      <c r="B279" s="2">
        <v>22</v>
      </c>
      <c r="C279" s="3">
        <f>IF(Wizualizacja!B279="male",1,0)</f>
        <v>0</v>
      </c>
      <c r="D279" s="20">
        <v>24.3</v>
      </c>
      <c r="E279" s="3">
        <v>0</v>
      </c>
      <c r="F279" s="3">
        <f>IF(Wizualizacja!E279="yes",1,0)</f>
        <v>0</v>
      </c>
      <c r="G279" s="3">
        <f>IF(Wizualizacja!F279="southwest",1,0)</f>
        <v>1</v>
      </c>
      <c r="H279" s="3">
        <f>IF(Wizualizacja!F279="southeast",1,0)</f>
        <v>0</v>
      </c>
      <c r="I279" s="3">
        <f>IF(Wizualizacja!F279="northwest",1,0)</f>
        <v>0</v>
      </c>
      <c r="J279" s="12">
        <f>IF(Wizualizacja!F279="northeast",1,0)</f>
        <v>0</v>
      </c>
      <c r="K279" s="18">
        <v>2150.4690000000001</v>
      </c>
    </row>
    <row r="280" spans="1:11" x14ac:dyDescent="0.25">
      <c r="A280" s="6">
        <v>279</v>
      </c>
      <c r="B280" s="2">
        <v>59</v>
      </c>
      <c r="C280" s="3">
        <f>IF(Wizualizacja!B280="male",1,0)</f>
        <v>1</v>
      </c>
      <c r="D280" s="20">
        <v>31.79</v>
      </c>
      <c r="E280" s="3">
        <v>2</v>
      </c>
      <c r="F280" s="3">
        <f>IF(Wizualizacja!E280="yes",1,0)</f>
        <v>0</v>
      </c>
      <c r="G280" s="3">
        <f>IF(Wizualizacja!F280="southwest",1,0)</f>
        <v>0</v>
      </c>
      <c r="H280" s="3">
        <f>IF(Wizualizacja!F280="southeast",1,0)</f>
        <v>1</v>
      </c>
      <c r="I280" s="3">
        <f>IF(Wizualizacja!F280="northwest",1,0)</f>
        <v>0</v>
      </c>
      <c r="J280" s="12">
        <f>IF(Wizualizacja!F280="northeast",1,0)</f>
        <v>0</v>
      </c>
      <c r="K280" s="18">
        <v>12928.7911</v>
      </c>
    </row>
    <row r="281" spans="1:11" x14ac:dyDescent="0.25">
      <c r="A281" s="6">
        <v>280</v>
      </c>
      <c r="B281" s="2">
        <v>51</v>
      </c>
      <c r="C281" s="3">
        <f>IF(Wizualizacja!B281="male",1,0)</f>
        <v>0</v>
      </c>
      <c r="D281" s="20">
        <v>21.56</v>
      </c>
      <c r="E281" s="3">
        <v>1</v>
      </c>
      <c r="F281" s="3">
        <f>IF(Wizualizacja!E281="yes",1,0)</f>
        <v>0</v>
      </c>
      <c r="G281" s="3">
        <f>IF(Wizualizacja!F281="southwest",1,0)</f>
        <v>0</v>
      </c>
      <c r="H281" s="3">
        <f>IF(Wizualizacja!F281="southeast",1,0)</f>
        <v>1</v>
      </c>
      <c r="I281" s="3">
        <f>IF(Wizualizacja!F281="northwest",1,0)</f>
        <v>0</v>
      </c>
      <c r="J281" s="12">
        <f>IF(Wizualizacja!F281="northeast",1,0)</f>
        <v>0</v>
      </c>
      <c r="K281" s="18">
        <v>9855.1314000000002</v>
      </c>
    </row>
    <row r="282" spans="1:11" x14ac:dyDescent="0.25">
      <c r="A282" s="6">
        <v>281</v>
      </c>
      <c r="B282" s="2">
        <v>40</v>
      </c>
      <c r="C282" s="3">
        <f>IF(Wizualizacja!B282="male",1,0)</f>
        <v>0</v>
      </c>
      <c r="D282" s="20">
        <v>28.12</v>
      </c>
      <c r="E282" s="3">
        <v>1</v>
      </c>
      <c r="F282" s="3">
        <f>IF(Wizualizacja!E282="yes",1,0)</f>
        <v>1</v>
      </c>
      <c r="G282" s="3">
        <f>IF(Wizualizacja!F282="southwest",1,0)</f>
        <v>0</v>
      </c>
      <c r="H282" s="3">
        <f>IF(Wizualizacja!F282="southeast",1,0)</f>
        <v>0</v>
      </c>
      <c r="I282" s="3">
        <f>IF(Wizualizacja!F282="northwest",1,0)</f>
        <v>0</v>
      </c>
      <c r="J282" s="12">
        <f>IF(Wizualizacja!F282="northeast",1,0)</f>
        <v>1</v>
      </c>
      <c r="K282" s="18">
        <v>22331.566800000001</v>
      </c>
    </row>
    <row r="283" spans="1:11" x14ac:dyDescent="0.25">
      <c r="A283" s="6">
        <v>282</v>
      </c>
      <c r="B283" s="2">
        <v>54</v>
      </c>
      <c r="C283" s="3">
        <f>IF(Wizualizacja!B283="male",1,0)</f>
        <v>1</v>
      </c>
      <c r="D283" s="20">
        <v>40.564999999999998</v>
      </c>
      <c r="E283" s="3">
        <v>3</v>
      </c>
      <c r="F283" s="3">
        <f>IF(Wizualizacja!E283="yes",1,0)</f>
        <v>1</v>
      </c>
      <c r="G283" s="3">
        <f>IF(Wizualizacja!F283="southwest",1,0)</f>
        <v>0</v>
      </c>
      <c r="H283" s="3">
        <f>IF(Wizualizacja!F283="southeast",1,0)</f>
        <v>0</v>
      </c>
      <c r="I283" s="3">
        <f>IF(Wizualizacja!F283="northwest",1,0)</f>
        <v>0</v>
      </c>
      <c r="J283" s="12">
        <f>IF(Wizualizacja!F283="northeast",1,0)</f>
        <v>1</v>
      </c>
      <c r="K283" s="18">
        <v>48549.178350000002</v>
      </c>
    </row>
    <row r="284" spans="1:11" x14ac:dyDescent="0.25">
      <c r="A284" s="6">
        <v>283</v>
      </c>
      <c r="B284" s="2">
        <v>30</v>
      </c>
      <c r="C284" s="3">
        <f>IF(Wizualizacja!B284="male",1,0)</f>
        <v>1</v>
      </c>
      <c r="D284" s="20">
        <v>27.645</v>
      </c>
      <c r="E284" s="3">
        <v>1</v>
      </c>
      <c r="F284" s="3">
        <f>IF(Wizualizacja!E284="yes",1,0)</f>
        <v>0</v>
      </c>
      <c r="G284" s="3">
        <f>IF(Wizualizacja!F284="southwest",1,0)</f>
        <v>0</v>
      </c>
      <c r="H284" s="3">
        <f>IF(Wizualizacja!F284="southeast",1,0)</f>
        <v>0</v>
      </c>
      <c r="I284" s="3">
        <f>IF(Wizualizacja!F284="northwest",1,0)</f>
        <v>0</v>
      </c>
      <c r="J284" s="12">
        <f>IF(Wizualizacja!F284="northeast",1,0)</f>
        <v>1</v>
      </c>
      <c r="K284" s="18">
        <v>4237.12655</v>
      </c>
    </row>
    <row r="285" spans="1:11" x14ac:dyDescent="0.25">
      <c r="A285" s="6">
        <v>284</v>
      </c>
      <c r="B285" s="2">
        <v>55</v>
      </c>
      <c r="C285" s="3">
        <f>IF(Wizualizacja!B285="male",1,0)</f>
        <v>0</v>
      </c>
      <c r="D285" s="20">
        <v>32.395000000000003</v>
      </c>
      <c r="E285" s="3">
        <v>1</v>
      </c>
      <c r="F285" s="3">
        <f>IF(Wizualizacja!E285="yes",1,0)</f>
        <v>0</v>
      </c>
      <c r="G285" s="3">
        <f>IF(Wizualizacja!F285="southwest",1,0)</f>
        <v>0</v>
      </c>
      <c r="H285" s="3">
        <f>IF(Wizualizacja!F285="southeast",1,0)</f>
        <v>0</v>
      </c>
      <c r="I285" s="3">
        <f>IF(Wizualizacja!F285="northwest",1,0)</f>
        <v>0</v>
      </c>
      <c r="J285" s="12">
        <f>IF(Wizualizacja!F285="northeast",1,0)</f>
        <v>1</v>
      </c>
      <c r="K285" s="18">
        <v>11879.10405</v>
      </c>
    </row>
    <row r="286" spans="1:11" x14ac:dyDescent="0.25">
      <c r="A286" s="6">
        <v>285</v>
      </c>
      <c r="B286" s="2">
        <v>52</v>
      </c>
      <c r="C286" s="3">
        <f>IF(Wizualizacja!B286="male",1,0)</f>
        <v>0</v>
      </c>
      <c r="D286" s="20">
        <v>31.2</v>
      </c>
      <c r="E286" s="3">
        <v>0</v>
      </c>
      <c r="F286" s="3">
        <f>IF(Wizualizacja!E286="yes",1,0)</f>
        <v>0</v>
      </c>
      <c r="G286" s="3">
        <f>IF(Wizualizacja!F286="southwest",1,0)</f>
        <v>1</v>
      </c>
      <c r="H286" s="3">
        <f>IF(Wizualizacja!F286="southeast",1,0)</f>
        <v>0</v>
      </c>
      <c r="I286" s="3">
        <f>IF(Wizualizacja!F286="northwest",1,0)</f>
        <v>0</v>
      </c>
      <c r="J286" s="12">
        <f>IF(Wizualizacja!F286="northeast",1,0)</f>
        <v>0</v>
      </c>
      <c r="K286" s="18">
        <v>9625.92</v>
      </c>
    </row>
    <row r="287" spans="1:11" x14ac:dyDescent="0.25">
      <c r="A287" s="6">
        <v>286</v>
      </c>
      <c r="B287" s="2">
        <v>46</v>
      </c>
      <c r="C287" s="3">
        <f>IF(Wizualizacja!B287="male",1,0)</f>
        <v>1</v>
      </c>
      <c r="D287" s="20">
        <v>26.62</v>
      </c>
      <c r="E287" s="3">
        <v>1</v>
      </c>
      <c r="F287" s="3">
        <f>IF(Wizualizacja!E287="yes",1,0)</f>
        <v>0</v>
      </c>
      <c r="G287" s="3">
        <f>IF(Wizualizacja!F287="southwest",1,0)</f>
        <v>0</v>
      </c>
      <c r="H287" s="3">
        <f>IF(Wizualizacja!F287="southeast",1,0)</f>
        <v>1</v>
      </c>
      <c r="I287" s="3">
        <f>IF(Wizualizacja!F287="northwest",1,0)</f>
        <v>0</v>
      </c>
      <c r="J287" s="12">
        <f>IF(Wizualizacja!F287="northeast",1,0)</f>
        <v>0</v>
      </c>
      <c r="K287" s="18">
        <v>7742.1098000000002</v>
      </c>
    </row>
    <row r="288" spans="1:11" x14ac:dyDescent="0.25">
      <c r="A288" s="6">
        <v>287</v>
      </c>
      <c r="B288" s="2">
        <v>46</v>
      </c>
      <c r="C288" s="3">
        <f>IF(Wizualizacja!B288="male",1,0)</f>
        <v>0</v>
      </c>
      <c r="D288" s="20">
        <v>48.07</v>
      </c>
      <c r="E288" s="3">
        <v>2</v>
      </c>
      <c r="F288" s="3">
        <f>IF(Wizualizacja!E288="yes",1,0)</f>
        <v>0</v>
      </c>
      <c r="G288" s="3">
        <f>IF(Wizualizacja!F288="southwest",1,0)</f>
        <v>0</v>
      </c>
      <c r="H288" s="3">
        <f>IF(Wizualizacja!F288="southeast",1,0)</f>
        <v>0</v>
      </c>
      <c r="I288" s="3">
        <f>IF(Wizualizacja!F288="northwest",1,0)</f>
        <v>0</v>
      </c>
      <c r="J288" s="12">
        <f>IF(Wizualizacja!F288="northeast",1,0)</f>
        <v>1</v>
      </c>
      <c r="K288" s="18">
        <v>9432.9253000000008</v>
      </c>
    </row>
    <row r="289" spans="1:11" x14ac:dyDescent="0.25">
      <c r="A289" s="6">
        <v>288</v>
      </c>
      <c r="B289" s="2">
        <v>63</v>
      </c>
      <c r="C289" s="3">
        <f>IF(Wizualizacja!B289="male",1,0)</f>
        <v>0</v>
      </c>
      <c r="D289" s="20">
        <v>26.22</v>
      </c>
      <c r="E289" s="3">
        <v>0</v>
      </c>
      <c r="F289" s="3">
        <f>IF(Wizualizacja!E289="yes",1,0)</f>
        <v>0</v>
      </c>
      <c r="G289" s="3">
        <f>IF(Wizualizacja!F289="southwest",1,0)</f>
        <v>0</v>
      </c>
      <c r="H289" s="3">
        <f>IF(Wizualizacja!F289="southeast",1,0)</f>
        <v>0</v>
      </c>
      <c r="I289" s="3">
        <f>IF(Wizualizacja!F289="northwest",1,0)</f>
        <v>1</v>
      </c>
      <c r="J289" s="12">
        <f>IF(Wizualizacja!F289="northeast",1,0)</f>
        <v>0</v>
      </c>
      <c r="K289" s="18">
        <v>14256.192800000001</v>
      </c>
    </row>
    <row r="290" spans="1:11" x14ac:dyDescent="0.25">
      <c r="A290" s="6">
        <v>289</v>
      </c>
      <c r="B290" s="2">
        <v>59</v>
      </c>
      <c r="C290" s="3">
        <f>IF(Wizualizacja!B290="male",1,0)</f>
        <v>0</v>
      </c>
      <c r="D290" s="20">
        <v>36.765000000000001</v>
      </c>
      <c r="E290" s="3">
        <v>1</v>
      </c>
      <c r="F290" s="3">
        <f>IF(Wizualizacja!E290="yes",1,0)</f>
        <v>1</v>
      </c>
      <c r="G290" s="3">
        <f>IF(Wizualizacja!F290="southwest",1,0)</f>
        <v>0</v>
      </c>
      <c r="H290" s="3">
        <f>IF(Wizualizacja!F290="southeast",1,0)</f>
        <v>0</v>
      </c>
      <c r="I290" s="3">
        <f>IF(Wizualizacja!F290="northwest",1,0)</f>
        <v>0</v>
      </c>
      <c r="J290" s="12">
        <f>IF(Wizualizacja!F290="northeast",1,0)</f>
        <v>1</v>
      </c>
      <c r="K290" s="18">
        <v>47896.79135</v>
      </c>
    </row>
    <row r="291" spans="1:11" x14ac:dyDescent="0.25">
      <c r="A291" s="6">
        <v>290</v>
      </c>
      <c r="B291" s="2">
        <v>52</v>
      </c>
      <c r="C291" s="3">
        <f>IF(Wizualizacja!B291="male",1,0)</f>
        <v>1</v>
      </c>
      <c r="D291" s="20">
        <v>26.4</v>
      </c>
      <c r="E291" s="3">
        <v>3</v>
      </c>
      <c r="F291" s="3">
        <f>IF(Wizualizacja!E291="yes",1,0)</f>
        <v>0</v>
      </c>
      <c r="G291" s="3">
        <f>IF(Wizualizacja!F291="southwest",1,0)</f>
        <v>0</v>
      </c>
      <c r="H291" s="3">
        <f>IF(Wizualizacja!F291="southeast",1,0)</f>
        <v>1</v>
      </c>
      <c r="I291" s="3">
        <f>IF(Wizualizacja!F291="northwest",1,0)</f>
        <v>0</v>
      </c>
      <c r="J291" s="12">
        <f>IF(Wizualizacja!F291="northeast",1,0)</f>
        <v>0</v>
      </c>
      <c r="K291" s="18">
        <v>25992.821039999999</v>
      </c>
    </row>
    <row r="292" spans="1:11" x14ac:dyDescent="0.25">
      <c r="A292" s="6">
        <v>291</v>
      </c>
      <c r="B292" s="2">
        <v>28</v>
      </c>
      <c r="C292" s="3">
        <f>IF(Wizualizacja!B292="male",1,0)</f>
        <v>0</v>
      </c>
      <c r="D292" s="20">
        <v>33.4</v>
      </c>
      <c r="E292" s="3">
        <v>0</v>
      </c>
      <c r="F292" s="3">
        <f>IF(Wizualizacja!E292="yes",1,0)</f>
        <v>0</v>
      </c>
      <c r="G292" s="3">
        <f>IF(Wizualizacja!F292="southwest",1,0)</f>
        <v>1</v>
      </c>
      <c r="H292" s="3">
        <f>IF(Wizualizacja!F292="southeast",1,0)</f>
        <v>0</v>
      </c>
      <c r="I292" s="3">
        <f>IF(Wizualizacja!F292="northwest",1,0)</f>
        <v>0</v>
      </c>
      <c r="J292" s="12">
        <f>IF(Wizualizacja!F292="northeast",1,0)</f>
        <v>0</v>
      </c>
      <c r="K292" s="18">
        <v>3172.018</v>
      </c>
    </row>
    <row r="293" spans="1:11" x14ac:dyDescent="0.25">
      <c r="A293" s="6">
        <v>292</v>
      </c>
      <c r="B293" s="2">
        <v>29</v>
      </c>
      <c r="C293" s="3">
        <f>IF(Wizualizacja!B293="male",1,0)</f>
        <v>1</v>
      </c>
      <c r="D293" s="20">
        <v>29.64</v>
      </c>
      <c r="E293" s="3">
        <v>1</v>
      </c>
      <c r="F293" s="3">
        <f>IF(Wizualizacja!E293="yes",1,0)</f>
        <v>0</v>
      </c>
      <c r="G293" s="3">
        <f>IF(Wizualizacja!F293="southwest",1,0)</f>
        <v>0</v>
      </c>
      <c r="H293" s="3">
        <f>IF(Wizualizacja!F293="southeast",1,0)</f>
        <v>0</v>
      </c>
      <c r="I293" s="3">
        <f>IF(Wizualizacja!F293="northwest",1,0)</f>
        <v>0</v>
      </c>
      <c r="J293" s="12">
        <f>IF(Wizualizacja!F293="northeast",1,0)</f>
        <v>1</v>
      </c>
      <c r="K293" s="18">
        <v>20277.807509999999</v>
      </c>
    </row>
    <row r="294" spans="1:11" x14ac:dyDescent="0.25">
      <c r="A294" s="6">
        <v>293</v>
      </c>
      <c r="B294" s="2">
        <v>25</v>
      </c>
      <c r="C294" s="3">
        <f>IF(Wizualizacja!B294="male",1,0)</f>
        <v>1</v>
      </c>
      <c r="D294" s="20">
        <v>45.54</v>
      </c>
      <c r="E294" s="3">
        <v>2</v>
      </c>
      <c r="F294" s="3">
        <f>IF(Wizualizacja!E294="yes",1,0)</f>
        <v>1</v>
      </c>
      <c r="G294" s="3">
        <f>IF(Wizualizacja!F294="southwest",1,0)</f>
        <v>0</v>
      </c>
      <c r="H294" s="3">
        <f>IF(Wizualizacja!F294="southeast",1,0)</f>
        <v>1</v>
      </c>
      <c r="I294" s="3">
        <f>IF(Wizualizacja!F294="northwest",1,0)</f>
        <v>0</v>
      </c>
      <c r="J294" s="12">
        <f>IF(Wizualizacja!F294="northeast",1,0)</f>
        <v>0</v>
      </c>
      <c r="K294" s="18">
        <v>42112.2356</v>
      </c>
    </row>
    <row r="295" spans="1:11" x14ac:dyDescent="0.25">
      <c r="A295" s="6">
        <v>294</v>
      </c>
      <c r="B295" s="2">
        <v>22</v>
      </c>
      <c r="C295" s="3">
        <f>IF(Wizualizacja!B295="male",1,0)</f>
        <v>0</v>
      </c>
      <c r="D295" s="20">
        <v>28.82</v>
      </c>
      <c r="E295" s="3">
        <v>0</v>
      </c>
      <c r="F295" s="3">
        <f>IF(Wizualizacja!E295="yes",1,0)</f>
        <v>0</v>
      </c>
      <c r="G295" s="3">
        <f>IF(Wizualizacja!F295="southwest",1,0)</f>
        <v>0</v>
      </c>
      <c r="H295" s="3">
        <f>IF(Wizualizacja!F295="southeast",1,0)</f>
        <v>1</v>
      </c>
      <c r="I295" s="3">
        <f>IF(Wizualizacja!F295="northwest",1,0)</f>
        <v>0</v>
      </c>
      <c r="J295" s="12">
        <f>IF(Wizualizacja!F295="northeast",1,0)</f>
        <v>0</v>
      </c>
      <c r="K295" s="18">
        <v>2156.7518</v>
      </c>
    </row>
    <row r="296" spans="1:11" x14ac:dyDescent="0.25">
      <c r="A296" s="6">
        <v>295</v>
      </c>
      <c r="B296" s="2">
        <v>25</v>
      </c>
      <c r="C296" s="3">
        <f>IF(Wizualizacja!B296="male",1,0)</f>
        <v>1</v>
      </c>
      <c r="D296" s="20">
        <v>26.8</v>
      </c>
      <c r="E296" s="3">
        <v>3</v>
      </c>
      <c r="F296" s="3">
        <f>IF(Wizualizacja!E296="yes",1,0)</f>
        <v>0</v>
      </c>
      <c r="G296" s="3">
        <f>IF(Wizualizacja!F296="southwest",1,0)</f>
        <v>1</v>
      </c>
      <c r="H296" s="3">
        <f>IF(Wizualizacja!F296="southeast",1,0)</f>
        <v>0</v>
      </c>
      <c r="I296" s="3">
        <f>IF(Wizualizacja!F296="northwest",1,0)</f>
        <v>0</v>
      </c>
      <c r="J296" s="12">
        <f>IF(Wizualizacja!F296="northeast",1,0)</f>
        <v>0</v>
      </c>
      <c r="K296" s="18">
        <v>3906.127</v>
      </c>
    </row>
    <row r="297" spans="1:11" x14ac:dyDescent="0.25">
      <c r="A297" s="6">
        <v>296</v>
      </c>
      <c r="B297" s="2">
        <v>18</v>
      </c>
      <c r="C297" s="3">
        <f>IF(Wizualizacja!B297="male",1,0)</f>
        <v>1</v>
      </c>
      <c r="D297" s="20">
        <v>22.99</v>
      </c>
      <c r="E297" s="3">
        <v>0</v>
      </c>
      <c r="F297" s="3">
        <f>IF(Wizualizacja!E297="yes",1,0)</f>
        <v>0</v>
      </c>
      <c r="G297" s="3">
        <f>IF(Wizualizacja!F297="southwest",1,0)</f>
        <v>0</v>
      </c>
      <c r="H297" s="3">
        <f>IF(Wizualizacja!F297="southeast",1,0)</f>
        <v>0</v>
      </c>
      <c r="I297" s="3">
        <f>IF(Wizualizacja!F297="northwest",1,0)</f>
        <v>0</v>
      </c>
      <c r="J297" s="12">
        <f>IF(Wizualizacja!F297="northeast",1,0)</f>
        <v>1</v>
      </c>
      <c r="K297" s="18">
        <v>1704.5681</v>
      </c>
    </row>
    <row r="298" spans="1:11" x14ac:dyDescent="0.25">
      <c r="A298" s="6">
        <v>297</v>
      </c>
      <c r="B298" s="2">
        <v>19</v>
      </c>
      <c r="C298" s="3">
        <f>IF(Wizualizacja!B298="male",1,0)</f>
        <v>1</v>
      </c>
      <c r="D298" s="20">
        <v>27.7</v>
      </c>
      <c r="E298" s="3">
        <v>0</v>
      </c>
      <c r="F298" s="3">
        <f>IF(Wizualizacja!E298="yes",1,0)</f>
        <v>1</v>
      </c>
      <c r="G298" s="3">
        <f>IF(Wizualizacja!F298="southwest",1,0)</f>
        <v>1</v>
      </c>
      <c r="H298" s="3">
        <f>IF(Wizualizacja!F298="southeast",1,0)</f>
        <v>0</v>
      </c>
      <c r="I298" s="3">
        <f>IF(Wizualizacja!F298="northwest",1,0)</f>
        <v>0</v>
      </c>
      <c r="J298" s="12">
        <f>IF(Wizualizacja!F298="northeast",1,0)</f>
        <v>0</v>
      </c>
      <c r="K298" s="18">
        <v>16297.846</v>
      </c>
    </row>
    <row r="299" spans="1:11" x14ac:dyDescent="0.25">
      <c r="A299" s="6">
        <v>298</v>
      </c>
      <c r="B299" s="2">
        <v>47</v>
      </c>
      <c r="C299" s="3">
        <f>IF(Wizualizacja!B299="male",1,0)</f>
        <v>1</v>
      </c>
      <c r="D299" s="20">
        <v>25.41</v>
      </c>
      <c r="E299" s="3">
        <v>1</v>
      </c>
      <c r="F299" s="3">
        <f>IF(Wizualizacja!E299="yes",1,0)</f>
        <v>1</v>
      </c>
      <c r="G299" s="3">
        <f>IF(Wizualizacja!F299="southwest",1,0)</f>
        <v>0</v>
      </c>
      <c r="H299" s="3">
        <f>IF(Wizualizacja!F299="southeast",1,0)</f>
        <v>1</v>
      </c>
      <c r="I299" s="3">
        <f>IF(Wizualizacja!F299="northwest",1,0)</f>
        <v>0</v>
      </c>
      <c r="J299" s="12">
        <f>IF(Wizualizacja!F299="northeast",1,0)</f>
        <v>0</v>
      </c>
      <c r="K299" s="18">
        <v>21978.676899999999</v>
      </c>
    </row>
    <row r="300" spans="1:11" x14ac:dyDescent="0.25">
      <c r="A300" s="6">
        <v>299</v>
      </c>
      <c r="B300" s="2">
        <v>31</v>
      </c>
      <c r="C300" s="3">
        <f>IF(Wizualizacja!B300="male",1,0)</f>
        <v>1</v>
      </c>
      <c r="D300" s="20">
        <v>34.39</v>
      </c>
      <c r="E300" s="3">
        <v>3</v>
      </c>
      <c r="F300" s="3">
        <f>IF(Wizualizacja!E300="yes",1,0)</f>
        <v>1</v>
      </c>
      <c r="G300" s="3">
        <f>IF(Wizualizacja!F300="southwest",1,0)</f>
        <v>0</v>
      </c>
      <c r="H300" s="3">
        <f>IF(Wizualizacja!F300="southeast",1,0)</f>
        <v>0</v>
      </c>
      <c r="I300" s="3">
        <f>IF(Wizualizacja!F300="northwest",1,0)</f>
        <v>1</v>
      </c>
      <c r="J300" s="12">
        <f>IF(Wizualizacja!F300="northeast",1,0)</f>
        <v>0</v>
      </c>
      <c r="K300" s="18">
        <v>38746.355100000001</v>
      </c>
    </row>
    <row r="301" spans="1:11" x14ac:dyDescent="0.25">
      <c r="A301" s="6">
        <v>300</v>
      </c>
      <c r="B301" s="2">
        <v>48</v>
      </c>
      <c r="C301" s="3">
        <f>IF(Wizualizacja!B301="male",1,0)</f>
        <v>0</v>
      </c>
      <c r="D301" s="20">
        <v>28.88</v>
      </c>
      <c r="E301" s="3">
        <v>1</v>
      </c>
      <c r="F301" s="3">
        <f>IF(Wizualizacja!E301="yes",1,0)</f>
        <v>0</v>
      </c>
      <c r="G301" s="3">
        <f>IF(Wizualizacja!F301="southwest",1,0)</f>
        <v>0</v>
      </c>
      <c r="H301" s="3">
        <f>IF(Wizualizacja!F301="southeast",1,0)</f>
        <v>0</v>
      </c>
      <c r="I301" s="3">
        <f>IF(Wizualizacja!F301="northwest",1,0)</f>
        <v>1</v>
      </c>
      <c r="J301" s="12">
        <f>IF(Wizualizacja!F301="northeast",1,0)</f>
        <v>0</v>
      </c>
      <c r="K301" s="18">
        <v>9249.4951999999994</v>
      </c>
    </row>
    <row r="302" spans="1:11" x14ac:dyDescent="0.25">
      <c r="A302" s="6">
        <v>301</v>
      </c>
      <c r="B302" s="2">
        <v>36</v>
      </c>
      <c r="C302" s="3">
        <f>IF(Wizualizacja!B302="male",1,0)</f>
        <v>1</v>
      </c>
      <c r="D302" s="20">
        <v>27.55</v>
      </c>
      <c r="E302" s="3">
        <v>3</v>
      </c>
      <c r="F302" s="3">
        <f>IF(Wizualizacja!E302="yes",1,0)</f>
        <v>0</v>
      </c>
      <c r="G302" s="3">
        <f>IF(Wizualizacja!F302="southwest",1,0)</f>
        <v>0</v>
      </c>
      <c r="H302" s="3">
        <f>IF(Wizualizacja!F302="southeast",1,0)</f>
        <v>0</v>
      </c>
      <c r="I302" s="3">
        <f>IF(Wizualizacja!F302="northwest",1,0)</f>
        <v>0</v>
      </c>
      <c r="J302" s="12">
        <f>IF(Wizualizacja!F302="northeast",1,0)</f>
        <v>1</v>
      </c>
      <c r="K302" s="18">
        <v>6746.7425000000003</v>
      </c>
    </row>
    <row r="303" spans="1:11" x14ac:dyDescent="0.25">
      <c r="A303" s="6">
        <v>302</v>
      </c>
      <c r="B303" s="2">
        <v>53</v>
      </c>
      <c r="C303" s="3">
        <f>IF(Wizualizacja!B303="male",1,0)</f>
        <v>0</v>
      </c>
      <c r="D303" s="20">
        <v>22.61</v>
      </c>
      <c r="E303" s="3">
        <v>3</v>
      </c>
      <c r="F303" s="3">
        <f>IF(Wizualizacja!E303="yes",1,0)</f>
        <v>1</v>
      </c>
      <c r="G303" s="3">
        <f>IF(Wizualizacja!F303="southwest",1,0)</f>
        <v>0</v>
      </c>
      <c r="H303" s="3">
        <f>IF(Wizualizacja!F303="southeast",1,0)</f>
        <v>0</v>
      </c>
      <c r="I303" s="3">
        <f>IF(Wizualizacja!F303="northwest",1,0)</f>
        <v>0</v>
      </c>
      <c r="J303" s="12">
        <f>IF(Wizualizacja!F303="northeast",1,0)</f>
        <v>1</v>
      </c>
      <c r="K303" s="18">
        <v>24873.384900000001</v>
      </c>
    </row>
    <row r="304" spans="1:11" x14ac:dyDescent="0.25">
      <c r="A304" s="6">
        <v>303</v>
      </c>
      <c r="B304" s="2">
        <v>56</v>
      </c>
      <c r="C304" s="3">
        <f>IF(Wizualizacja!B304="male",1,0)</f>
        <v>0</v>
      </c>
      <c r="D304" s="20">
        <v>37.51</v>
      </c>
      <c r="E304" s="3">
        <v>2</v>
      </c>
      <c r="F304" s="3">
        <f>IF(Wizualizacja!E304="yes",1,0)</f>
        <v>0</v>
      </c>
      <c r="G304" s="3">
        <f>IF(Wizualizacja!F304="southwest",1,0)</f>
        <v>0</v>
      </c>
      <c r="H304" s="3">
        <f>IF(Wizualizacja!F304="southeast",1,0)</f>
        <v>1</v>
      </c>
      <c r="I304" s="3">
        <f>IF(Wizualizacja!F304="northwest",1,0)</f>
        <v>0</v>
      </c>
      <c r="J304" s="12">
        <f>IF(Wizualizacja!F304="northeast",1,0)</f>
        <v>0</v>
      </c>
      <c r="K304" s="18">
        <v>12265.5069</v>
      </c>
    </row>
    <row r="305" spans="1:11" x14ac:dyDescent="0.25">
      <c r="A305" s="6">
        <v>304</v>
      </c>
      <c r="B305" s="2">
        <v>28</v>
      </c>
      <c r="C305" s="3">
        <f>IF(Wizualizacja!B305="male",1,0)</f>
        <v>0</v>
      </c>
      <c r="D305" s="20">
        <v>33</v>
      </c>
      <c r="E305" s="3">
        <v>2</v>
      </c>
      <c r="F305" s="3">
        <f>IF(Wizualizacja!E305="yes",1,0)</f>
        <v>0</v>
      </c>
      <c r="G305" s="3">
        <f>IF(Wizualizacja!F305="southwest",1,0)</f>
        <v>0</v>
      </c>
      <c r="H305" s="3">
        <f>IF(Wizualizacja!F305="southeast",1,0)</f>
        <v>1</v>
      </c>
      <c r="I305" s="3">
        <f>IF(Wizualizacja!F305="northwest",1,0)</f>
        <v>0</v>
      </c>
      <c r="J305" s="12">
        <f>IF(Wizualizacja!F305="northeast",1,0)</f>
        <v>0</v>
      </c>
      <c r="K305" s="18">
        <v>4349.4620000000004</v>
      </c>
    </row>
    <row r="306" spans="1:11" x14ac:dyDescent="0.25">
      <c r="A306" s="6">
        <v>305</v>
      </c>
      <c r="B306" s="2">
        <v>57</v>
      </c>
      <c r="C306" s="3">
        <f>IF(Wizualizacja!B306="male",1,0)</f>
        <v>0</v>
      </c>
      <c r="D306" s="20">
        <v>38</v>
      </c>
      <c r="E306" s="3">
        <v>2</v>
      </c>
      <c r="F306" s="3">
        <f>IF(Wizualizacja!E306="yes",1,0)</f>
        <v>0</v>
      </c>
      <c r="G306" s="3">
        <f>IF(Wizualizacja!F306="southwest",1,0)</f>
        <v>1</v>
      </c>
      <c r="H306" s="3">
        <f>IF(Wizualizacja!F306="southeast",1,0)</f>
        <v>0</v>
      </c>
      <c r="I306" s="3">
        <f>IF(Wizualizacja!F306="northwest",1,0)</f>
        <v>0</v>
      </c>
      <c r="J306" s="12">
        <f>IF(Wizualizacja!F306="northeast",1,0)</f>
        <v>0</v>
      </c>
      <c r="K306" s="18">
        <v>12646.207</v>
      </c>
    </row>
    <row r="307" spans="1:11" x14ac:dyDescent="0.25">
      <c r="A307" s="6">
        <v>306</v>
      </c>
      <c r="B307" s="2">
        <v>29</v>
      </c>
      <c r="C307" s="3">
        <f>IF(Wizualizacja!B307="male",1,0)</f>
        <v>1</v>
      </c>
      <c r="D307" s="20">
        <v>33.344999999999999</v>
      </c>
      <c r="E307" s="3">
        <v>2</v>
      </c>
      <c r="F307" s="3">
        <f>IF(Wizualizacja!E307="yes",1,0)</f>
        <v>0</v>
      </c>
      <c r="G307" s="3">
        <f>IF(Wizualizacja!F307="southwest",1,0)</f>
        <v>0</v>
      </c>
      <c r="H307" s="3">
        <f>IF(Wizualizacja!F307="southeast",1,0)</f>
        <v>0</v>
      </c>
      <c r="I307" s="3">
        <f>IF(Wizualizacja!F307="northwest",1,0)</f>
        <v>1</v>
      </c>
      <c r="J307" s="12">
        <f>IF(Wizualizacja!F307="northeast",1,0)</f>
        <v>0</v>
      </c>
      <c r="K307" s="18">
        <v>19442.353500000001</v>
      </c>
    </row>
    <row r="308" spans="1:11" x14ac:dyDescent="0.25">
      <c r="A308" s="6">
        <v>307</v>
      </c>
      <c r="B308" s="2">
        <v>28</v>
      </c>
      <c r="C308" s="3">
        <f>IF(Wizualizacja!B308="male",1,0)</f>
        <v>0</v>
      </c>
      <c r="D308" s="20">
        <v>27.5</v>
      </c>
      <c r="E308" s="3">
        <v>2</v>
      </c>
      <c r="F308" s="3">
        <f>IF(Wizualizacja!E308="yes",1,0)</f>
        <v>0</v>
      </c>
      <c r="G308" s="3">
        <f>IF(Wizualizacja!F308="southwest",1,0)</f>
        <v>1</v>
      </c>
      <c r="H308" s="3">
        <f>IF(Wizualizacja!F308="southeast",1,0)</f>
        <v>0</v>
      </c>
      <c r="I308" s="3">
        <f>IF(Wizualizacja!F308="northwest",1,0)</f>
        <v>0</v>
      </c>
      <c r="J308" s="12">
        <f>IF(Wizualizacja!F308="northeast",1,0)</f>
        <v>0</v>
      </c>
      <c r="K308" s="18">
        <v>20177.671129999999</v>
      </c>
    </row>
    <row r="309" spans="1:11" x14ac:dyDescent="0.25">
      <c r="A309" s="6">
        <v>308</v>
      </c>
      <c r="B309" s="2">
        <v>30</v>
      </c>
      <c r="C309" s="3">
        <f>IF(Wizualizacja!B309="male",1,0)</f>
        <v>0</v>
      </c>
      <c r="D309" s="20">
        <v>33.33</v>
      </c>
      <c r="E309" s="3">
        <v>1</v>
      </c>
      <c r="F309" s="3">
        <f>IF(Wizualizacja!E309="yes",1,0)</f>
        <v>0</v>
      </c>
      <c r="G309" s="3">
        <f>IF(Wizualizacja!F309="southwest",1,0)</f>
        <v>0</v>
      </c>
      <c r="H309" s="3">
        <f>IF(Wizualizacja!F309="southeast",1,0)</f>
        <v>1</v>
      </c>
      <c r="I309" s="3">
        <f>IF(Wizualizacja!F309="northwest",1,0)</f>
        <v>0</v>
      </c>
      <c r="J309" s="12">
        <f>IF(Wizualizacja!F309="northeast",1,0)</f>
        <v>0</v>
      </c>
      <c r="K309" s="18">
        <v>4151.0286999999998</v>
      </c>
    </row>
    <row r="310" spans="1:11" x14ac:dyDescent="0.25">
      <c r="A310" s="6">
        <v>309</v>
      </c>
      <c r="B310" s="2">
        <v>58</v>
      </c>
      <c r="C310" s="3">
        <f>IF(Wizualizacja!B310="male",1,0)</f>
        <v>1</v>
      </c>
      <c r="D310" s="20">
        <v>34.865000000000002</v>
      </c>
      <c r="E310" s="3">
        <v>0</v>
      </c>
      <c r="F310" s="3">
        <f>IF(Wizualizacja!E310="yes",1,0)</f>
        <v>0</v>
      </c>
      <c r="G310" s="3">
        <f>IF(Wizualizacja!F310="southwest",1,0)</f>
        <v>0</v>
      </c>
      <c r="H310" s="3">
        <f>IF(Wizualizacja!F310="southeast",1,0)</f>
        <v>0</v>
      </c>
      <c r="I310" s="3">
        <f>IF(Wizualizacja!F310="northwest",1,0)</f>
        <v>0</v>
      </c>
      <c r="J310" s="12">
        <f>IF(Wizualizacja!F310="northeast",1,0)</f>
        <v>1</v>
      </c>
      <c r="K310" s="18">
        <v>11944.594349999999</v>
      </c>
    </row>
    <row r="311" spans="1:11" x14ac:dyDescent="0.25">
      <c r="A311" s="6">
        <v>310</v>
      </c>
      <c r="B311" s="2">
        <v>41</v>
      </c>
      <c r="C311" s="3">
        <f>IF(Wizualizacja!B311="male",1,0)</f>
        <v>0</v>
      </c>
      <c r="D311" s="20">
        <v>33.06</v>
      </c>
      <c r="E311" s="3">
        <v>2</v>
      </c>
      <c r="F311" s="3">
        <f>IF(Wizualizacja!E311="yes",1,0)</f>
        <v>0</v>
      </c>
      <c r="G311" s="3">
        <f>IF(Wizualizacja!F311="southwest",1,0)</f>
        <v>0</v>
      </c>
      <c r="H311" s="3">
        <f>IF(Wizualizacja!F311="southeast",1,0)</f>
        <v>0</v>
      </c>
      <c r="I311" s="3">
        <f>IF(Wizualizacja!F311="northwest",1,0)</f>
        <v>1</v>
      </c>
      <c r="J311" s="12">
        <f>IF(Wizualizacja!F311="northeast",1,0)</f>
        <v>0</v>
      </c>
      <c r="K311" s="18">
        <v>7749.1563999999998</v>
      </c>
    </row>
    <row r="312" spans="1:11" x14ac:dyDescent="0.25">
      <c r="A312" s="6">
        <v>311</v>
      </c>
      <c r="B312" s="2">
        <v>50</v>
      </c>
      <c r="C312" s="3">
        <f>IF(Wizualizacja!B312="male",1,0)</f>
        <v>1</v>
      </c>
      <c r="D312" s="20">
        <v>26.6</v>
      </c>
      <c r="E312" s="3">
        <v>0</v>
      </c>
      <c r="F312" s="3">
        <f>IF(Wizualizacja!E312="yes",1,0)</f>
        <v>0</v>
      </c>
      <c r="G312" s="3">
        <f>IF(Wizualizacja!F312="southwest",1,0)</f>
        <v>1</v>
      </c>
      <c r="H312" s="3">
        <f>IF(Wizualizacja!F312="southeast",1,0)</f>
        <v>0</v>
      </c>
      <c r="I312" s="3">
        <f>IF(Wizualizacja!F312="northwest",1,0)</f>
        <v>0</v>
      </c>
      <c r="J312" s="12">
        <f>IF(Wizualizacja!F312="northeast",1,0)</f>
        <v>0</v>
      </c>
      <c r="K312" s="18">
        <v>8444.4740000000002</v>
      </c>
    </row>
    <row r="313" spans="1:11" x14ac:dyDescent="0.25">
      <c r="A313" s="6">
        <v>312</v>
      </c>
      <c r="B313" s="2">
        <v>19</v>
      </c>
      <c r="C313" s="3">
        <f>IF(Wizualizacja!B313="male",1,0)</f>
        <v>0</v>
      </c>
      <c r="D313" s="20">
        <v>24.7</v>
      </c>
      <c r="E313" s="3">
        <v>0</v>
      </c>
      <c r="F313" s="3">
        <f>IF(Wizualizacja!E313="yes",1,0)</f>
        <v>0</v>
      </c>
      <c r="G313" s="3">
        <f>IF(Wizualizacja!F313="southwest",1,0)</f>
        <v>1</v>
      </c>
      <c r="H313" s="3">
        <f>IF(Wizualizacja!F313="southeast",1,0)</f>
        <v>0</v>
      </c>
      <c r="I313" s="3">
        <f>IF(Wizualizacja!F313="northwest",1,0)</f>
        <v>0</v>
      </c>
      <c r="J313" s="12">
        <f>IF(Wizualizacja!F313="northeast",1,0)</f>
        <v>0</v>
      </c>
      <c r="K313" s="18">
        <v>1737.376</v>
      </c>
    </row>
    <row r="314" spans="1:11" x14ac:dyDescent="0.25">
      <c r="A314" s="6">
        <v>313</v>
      </c>
      <c r="B314" s="2">
        <v>43</v>
      </c>
      <c r="C314" s="3">
        <f>IF(Wizualizacja!B314="male",1,0)</f>
        <v>1</v>
      </c>
      <c r="D314" s="20">
        <v>35.97</v>
      </c>
      <c r="E314" s="3">
        <v>3</v>
      </c>
      <c r="F314" s="3">
        <f>IF(Wizualizacja!E314="yes",1,0)</f>
        <v>1</v>
      </c>
      <c r="G314" s="3">
        <f>IF(Wizualizacja!F314="southwest",1,0)</f>
        <v>0</v>
      </c>
      <c r="H314" s="3">
        <f>IF(Wizualizacja!F314="southeast",1,0)</f>
        <v>1</v>
      </c>
      <c r="I314" s="3">
        <f>IF(Wizualizacja!F314="northwest",1,0)</f>
        <v>0</v>
      </c>
      <c r="J314" s="12">
        <f>IF(Wizualizacja!F314="northeast",1,0)</f>
        <v>0</v>
      </c>
      <c r="K314" s="18">
        <v>42124.515299999999</v>
      </c>
    </row>
    <row r="315" spans="1:11" x14ac:dyDescent="0.25">
      <c r="A315" s="6">
        <v>314</v>
      </c>
      <c r="B315" s="2">
        <v>49</v>
      </c>
      <c r="C315" s="3">
        <f>IF(Wizualizacja!B315="male",1,0)</f>
        <v>1</v>
      </c>
      <c r="D315" s="20">
        <v>35.86</v>
      </c>
      <c r="E315" s="3">
        <v>0</v>
      </c>
      <c r="F315" s="3">
        <f>IF(Wizualizacja!E315="yes",1,0)</f>
        <v>0</v>
      </c>
      <c r="G315" s="3">
        <f>IF(Wizualizacja!F315="southwest",1,0)</f>
        <v>0</v>
      </c>
      <c r="H315" s="3">
        <f>IF(Wizualizacja!F315="southeast",1,0)</f>
        <v>1</v>
      </c>
      <c r="I315" s="3">
        <f>IF(Wizualizacja!F315="northwest",1,0)</f>
        <v>0</v>
      </c>
      <c r="J315" s="12">
        <f>IF(Wizualizacja!F315="northeast",1,0)</f>
        <v>0</v>
      </c>
      <c r="K315" s="18">
        <v>8124.4084000000003</v>
      </c>
    </row>
    <row r="316" spans="1:11" x14ac:dyDescent="0.25">
      <c r="A316" s="6">
        <v>315</v>
      </c>
      <c r="B316" s="2">
        <v>27</v>
      </c>
      <c r="C316" s="3">
        <f>IF(Wizualizacja!B316="male",1,0)</f>
        <v>0</v>
      </c>
      <c r="D316" s="20">
        <v>31.4</v>
      </c>
      <c r="E316" s="3">
        <v>0</v>
      </c>
      <c r="F316" s="3">
        <f>IF(Wizualizacja!E316="yes",1,0)</f>
        <v>1</v>
      </c>
      <c r="G316" s="3">
        <f>IF(Wizualizacja!F316="southwest",1,0)</f>
        <v>1</v>
      </c>
      <c r="H316" s="3">
        <f>IF(Wizualizacja!F316="southeast",1,0)</f>
        <v>0</v>
      </c>
      <c r="I316" s="3">
        <f>IF(Wizualizacja!F316="northwest",1,0)</f>
        <v>0</v>
      </c>
      <c r="J316" s="12">
        <f>IF(Wizualizacja!F316="northeast",1,0)</f>
        <v>0</v>
      </c>
      <c r="K316" s="18">
        <v>34838.873</v>
      </c>
    </row>
    <row r="317" spans="1:11" x14ac:dyDescent="0.25">
      <c r="A317" s="6">
        <v>316</v>
      </c>
      <c r="B317" s="2">
        <v>52</v>
      </c>
      <c r="C317" s="3">
        <f>IF(Wizualizacja!B317="male",1,0)</f>
        <v>1</v>
      </c>
      <c r="D317" s="20">
        <v>33.25</v>
      </c>
      <c r="E317" s="3">
        <v>0</v>
      </c>
      <c r="F317" s="3">
        <f>IF(Wizualizacja!E317="yes",1,0)</f>
        <v>0</v>
      </c>
      <c r="G317" s="3">
        <f>IF(Wizualizacja!F317="southwest",1,0)</f>
        <v>0</v>
      </c>
      <c r="H317" s="3">
        <f>IF(Wizualizacja!F317="southeast",1,0)</f>
        <v>0</v>
      </c>
      <c r="I317" s="3">
        <f>IF(Wizualizacja!F317="northwest",1,0)</f>
        <v>0</v>
      </c>
      <c r="J317" s="12">
        <f>IF(Wizualizacja!F317="northeast",1,0)</f>
        <v>1</v>
      </c>
      <c r="K317" s="18">
        <v>9722.7695000000003</v>
      </c>
    </row>
    <row r="318" spans="1:11" x14ac:dyDescent="0.25">
      <c r="A318" s="6">
        <v>317</v>
      </c>
      <c r="B318" s="2">
        <v>50</v>
      </c>
      <c r="C318" s="3">
        <f>IF(Wizualizacja!B318="male",1,0)</f>
        <v>1</v>
      </c>
      <c r="D318" s="20">
        <v>32.204999999999998</v>
      </c>
      <c r="E318" s="3">
        <v>0</v>
      </c>
      <c r="F318" s="3">
        <f>IF(Wizualizacja!E318="yes",1,0)</f>
        <v>0</v>
      </c>
      <c r="G318" s="3">
        <f>IF(Wizualizacja!F318="southwest",1,0)</f>
        <v>0</v>
      </c>
      <c r="H318" s="3">
        <f>IF(Wizualizacja!F318="southeast",1,0)</f>
        <v>0</v>
      </c>
      <c r="I318" s="3">
        <f>IF(Wizualizacja!F318="northwest",1,0)</f>
        <v>1</v>
      </c>
      <c r="J318" s="12">
        <f>IF(Wizualizacja!F318="northeast",1,0)</f>
        <v>0</v>
      </c>
      <c r="K318" s="18">
        <v>8835.2649500000007</v>
      </c>
    </row>
    <row r="319" spans="1:11" x14ac:dyDescent="0.25">
      <c r="A319" s="6">
        <v>318</v>
      </c>
      <c r="B319" s="2">
        <v>54</v>
      </c>
      <c r="C319" s="3">
        <f>IF(Wizualizacja!B319="male",1,0)</f>
        <v>1</v>
      </c>
      <c r="D319" s="20">
        <v>32.774999999999999</v>
      </c>
      <c r="E319" s="3">
        <v>0</v>
      </c>
      <c r="F319" s="3">
        <f>IF(Wizualizacja!E319="yes",1,0)</f>
        <v>0</v>
      </c>
      <c r="G319" s="3">
        <f>IF(Wizualizacja!F319="southwest",1,0)</f>
        <v>0</v>
      </c>
      <c r="H319" s="3">
        <f>IF(Wizualizacja!F319="southeast",1,0)</f>
        <v>0</v>
      </c>
      <c r="I319" s="3">
        <f>IF(Wizualizacja!F319="northwest",1,0)</f>
        <v>0</v>
      </c>
      <c r="J319" s="12">
        <f>IF(Wizualizacja!F319="northeast",1,0)</f>
        <v>1</v>
      </c>
      <c r="K319" s="18">
        <v>10435.06525</v>
      </c>
    </row>
    <row r="320" spans="1:11" x14ac:dyDescent="0.25">
      <c r="A320" s="6">
        <v>319</v>
      </c>
      <c r="B320" s="2">
        <v>44</v>
      </c>
      <c r="C320" s="3">
        <f>IF(Wizualizacja!B320="male",1,0)</f>
        <v>0</v>
      </c>
      <c r="D320" s="20">
        <v>27.645</v>
      </c>
      <c r="E320" s="3">
        <v>0</v>
      </c>
      <c r="F320" s="3">
        <f>IF(Wizualizacja!E320="yes",1,0)</f>
        <v>0</v>
      </c>
      <c r="G320" s="3">
        <f>IF(Wizualizacja!F320="southwest",1,0)</f>
        <v>0</v>
      </c>
      <c r="H320" s="3">
        <f>IF(Wizualizacja!F320="southeast",1,0)</f>
        <v>0</v>
      </c>
      <c r="I320" s="3">
        <f>IF(Wizualizacja!F320="northwest",1,0)</f>
        <v>1</v>
      </c>
      <c r="J320" s="12">
        <f>IF(Wizualizacja!F320="northeast",1,0)</f>
        <v>0</v>
      </c>
      <c r="K320" s="18">
        <v>7421.1945500000002</v>
      </c>
    </row>
    <row r="321" spans="1:11" x14ac:dyDescent="0.25">
      <c r="A321" s="6">
        <v>320</v>
      </c>
      <c r="B321" s="2">
        <v>32</v>
      </c>
      <c r="C321" s="3">
        <f>IF(Wizualizacja!B321="male",1,0)</f>
        <v>1</v>
      </c>
      <c r="D321" s="20">
        <v>37.335000000000001</v>
      </c>
      <c r="E321" s="3">
        <v>1</v>
      </c>
      <c r="F321" s="3">
        <f>IF(Wizualizacja!E321="yes",1,0)</f>
        <v>0</v>
      </c>
      <c r="G321" s="3">
        <f>IF(Wizualizacja!F321="southwest",1,0)</f>
        <v>0</v>
      </c>
      <c r="H321" s="3">
        <f>IF(Wizualizacja!F321="southeast",1,0)</f>
        <v>0</v>
      </c>
      <c r="I321" s="3">
        <f>IF(Wizualizacja!F321="northwest",1,0)</f>
        <v>0</v>
      </c>
      <c r="J321" s="12">
        <f>IF(Wizualizacja!F321="northeast",1,0)</f>
        <v>1</v>
      </c>
      <c r="K321" s="18">
        <v>4667.6076499999999</v>
      </c>
    </row>
    <row r="322" spans="1:11" x14ac:dyDescent="0.25">
      <c r="A322" s="6">
        <v>321</v>
      </c>
      <c r="B322" s="2">
        <v>34</v>
      </c>
      <c r="C322" s="3">
        <f>IF(Wizualizacja!B322="male",1,0)</f>
        <v>1</v>
      </c>
      <c r="D322" s="20">
        <v>25.27</v>
      </c>
      <c r="E322" s="3">
        <v>1</v>
      </c>
      <c r="F322" s="3">
        <f>IF(Wizualizacja!E322="yes",1,0)</f>
        <v>0</v>
      </c>
      <c r="G322" s="3">
        <f>IF(Wizualizacja!F322="southwest",1,0)</f>
        <v>0</v>
      </c>
      <c r="H322" s="3">
        <f>IF(Wizualizacja!F322="southeast",1,0)</f>
        <v>0</v>
      </c>
      <c r="I322" s="3">
        <f>IF(Wizualizacja!F322="northwest",1,0)</f>
        <v>1</v>
      </c>
      <c r="J322" s="12">
        <f>IF(Wizualizacja!F322="northeast",1,0)</f>
        <v>0</v>
      </c>
      <c r="K322" s="18">
        <v>4894.7533000000003</v>
      </c>
    </row>
    <row r="323" spans="1:11" x14ac:dyDescent="0.25">
      <c r="A323" s="6">
        <v>322</v>
      </c>
      <c r="B323" s="2">
        <v>26</v>
      </c>
      <c r="C323" s="3">
        <f>IF(Wizualizacja!B323="male",1,0)</f>
        <v>0</v>
      </c>
      <c r="D323" s="20">
        <v>29.64</v>
      </c>
      <c r="E323" s="3">
        <v>4</v>
      </c>
      <c r="F323" s="3">
        <f>IF(Wizualizacja!E323="yes",1,0)</f>
        <v>0</v>
      </c>
      <c r="G323" s="3">
        <f>IF(Wizualizacja!F323="southwest",1,0)</f>
        <v>0</v>
      </c>
      <c r="H323" s="3">
        <f>IF(Wizualizacja!F323="southeast",1,0)</f>
        <v>0</v>
      </c>
      <c r="I323" s="3">
        <f>IF(Wizualizacja!F323="northwest",1,0)</f>
        <v>0</v>
      </c>
      <c r="J323" s="12">
        <f>IF(Wizualizacja!F323="northeast",1,0)</f>
        <v>1</v>
      </c>
      <c r="K323" s="18">
        <v>24671.663339999999</v>
      </c>
    </row>
    <row r="324" spans="1:11" x14ac:dyDescent="0.25">
      <c r="A324" s="6">
        <v>323</v>
      </c>
      <c r="B324" s="2">
        <v>34</v>
      </c>
      <c r="C324" s="3">
        <f>IF(Wizualizacja!B324="male",1,0)</f>
        <v>1</v>
      </c>
      <c r="D324" s="20">
        <v>30.8</v>
      </c>
      <c r="E324" s="3">
        <v>0</v>
      </c>
      <c r="F324" s="3">
        <f>IF(Wizualizacja!E324="yes",1,0)</f>
        <v>1</v>
      </c>
      <c r="G324" s="3">
        <f>IF(Wizualizacja!F324="southwest",1,0)</f>
        <v>1</v>
      </c>
      <c r="H324" s="3">
        <f>IF(Wizualizacja!F324="southeast",1,0)</f>
        <v>0</v>
      </c>
      <c r="I324" s="3">
        <f>IF(Wizualizacja!F324="northwest",1,0)</f>
        <v>0</v>
      </c>
      <c r="J324" s="12">
        <f>IF(Wizualizacja!F324="northeast",1,0)</f>
        <v>0</v>
      </c>
      <c r="K324" s="18">
        <v>35491.64</v>
      </c>
    </row>
    <row r="325" spans="1:11" x14ac:dyDescent="0.25">
      <c r="A325" s="6">
        <v>324</v>
      </c>
      <c r="B325" s="2">
        <v>57</v>
      </c>
      <c r="C325" s="3">
        <f>IF(Wizualizacja!B325="male",1,0)</f>
        <v>1</v>
      </c>
      <c r="D325" s="20">
        <v>40.945</v>
      </c>
      <c r="E325" s="3">
        <v>0</v>
      </c>
      <c r="F325" s="3">
        <f>IF(Wizualizacja!E325="yes",1,0)</f>
        <v>0</v>
      </c>
      <c r="G325" s="3">
        <f>IF(Wizualizacja!F325="southwest",1,0)</f>
        <v>0</v>
      </c>
      <c r="H325" s="3">
        <f>IF(Wizualizacja!F325="southeast",1,0)</f>
        <v>0</v>
      </c>
      <c r="I325" s="3">
        <f>IF(Wizualizacja!F325="northwest",1,0)</f>
        <v>0</v>
      </c>
      <c r="J325" s="12">
        <f>IF(Wizualizacja!F325="northeast",1,0)</f>
        <v>1</v>
      </c>
      <c r="K325" s="18">
        <v>11566.30055</v>
      </c>
    </row>
    <row r="326" spans="1:11" x14ac:dyDescent="0.25">
      <c r="A326" s="6">
        <v>325</v>
      </c>
      <c r="B326" s="2">
        <v>29</v>
      </c>
      <c r="C326" s="3">
        <f>IF(Wizualizacja!B326="male",1,0)</f>
        <v>1</v>
      </c>
      <c r="D326" s="20">
        <v>27.2</v>
      </c>
      <c r="E326" s="3">
        <v>0</v>
      </c>
      <c r="F326" s="3">
        <f>IF(Wizualizacja!E326="yes",1,0)</f>
        <v>0</v>
      </c>
      <c r="G326" s="3">
        <f>IF(Wizualizacja!F326="southwest",1,0)</f>
        <v>1</v>
      </c>
      <c r="H326" s="3">
        <f>IF(Wizualizacja!F326="southeast",1,0)</f>
        <v>0</v>
      </c>
      <c r="I326" s="3">
        <f>IF(Wizualizacja!F326="northwest",1,0)</f>
        <v>0</v>
      </c>
      <c r="J326" s="12">
        <f>IF(Wizualizacja!F326="northeast",1,0)</f>
        <v>0</v>
      </c>
      <c r="K326" s="18">
        <v>2866.0909999999999</v>
      </c>
    </row>
    <row r="327" spans="1:11" x14ac:dyDescent="0.25">
      <c r="A327" s="6">
        <v>326</v>
      </c>
      <c r="B327" s="2">
        <v>40</v>
      </c>
      <c r="C327" s="3">
        <f>IF(Wizualizacja!B327="male",1,0)</f>
        <v>1</v>
      </c>
      <c r="D327" s="20">
        <v>34.104999999999997</v>
      </c>
      <c r="E327" s="3">
        <v>1</v>
      </c>
      <c r="F327" s="3">
        <f>IF(Wizualizacja!E327="yes",1,0)</f>
        <v>0</v>
      </c>
      <c r="G327" s="3">
        <f>IF(Wizualizacja!F327="southwest",1,0)</f>
        <v>0</v>
      </c>
      <c r="H327" s="3">
        <f>IF(Wizualizacja!F327="southeast",1,0)</f>
        <v>0</v>
      </c>
      <c r="I327" s="3">
        <f>IF(Wizualizacja!F327="northwest",1,0)</f>
        <v>0</v>
      </c>
      <c r="J327" s="12">
        <f>IF(Wizualizacja!F327="northeast",1,0)</f>
        <v>1</v>
      </c>
      <c r="K327" s="18">
        <v>6600.2059499999996</v>
      </c>
    </row>
    <row r="328" spans="1:11" x14ac:dyDescent="0.25">
      <c r="A328" s="6">
        <v>327</v>
      </c>
      <c r="B328" s="2">
        <v>27</v>
      </c>
      <c r="C328" s="3">
        <f>IF(Wizualizacja!B328="male",1,0)</f>
        <v>0</v>
      </c>
      <c r="D328" s="20">
        <v>23.21</v>
      </c>
      <c r="E328" s="3">
        <v>1</v>
      </c>
      <c r="F328" s="3">
        <f>IF(Wizualizacja!E328="yes",1,0)</f>
        <v>0</v>
      </c>
      <c r="G328" s="3">
        <f>IF(Wizualizacja!F328="southwest",1,0)</f>
        <v>0</v>
      </c>
      <c r="H328" s="3">
        <f>IF(Wizualizacja!F328="southeast",1,0)</f>
        <v>1</v>
      </c>
      <c r="I328" s="3">
        <f>IF(Wizualizacja!F328="northwest",1,0)</f>
        <v>0</v>
      </c>
      <c r="J328" s="12">
        <f>IF(Wizualizacja!F328="northeast",1,0)</f>
        <v>0</v>
      </c>
      <c r="K328" s="18">
        <v>3561.8888999999999</v>
      </c>
    </row>
    <row r="329" spans="1:11" x14ac:dyDescent="0.25">
      <c r="A329" s="6">
        <v>328</v>
      </c>
      <c r="B329" s="2">
        <v>45</v>
      </c>
      <c r="C329" s="3">
        <f>IF(Wizualizacja!B329="male",1,0)</f>
        <v>1</v>
      </c>
      <c r="D329" s="20">
        <v>36.479999999999997</v>
      </c>
      <c r="E329" s="3">
        <v>2</v>
      </c>
      <c r="F329" s="3">
        <f>IF(Wizualizacja!E329="yes",1,0)</f>
        <v>1</v>
      </c>
      <c r="G329" s="3">
        <f>IF(Wizualizacja!F329="southwest",1,0)</f>
        <v>0</v>
      </c>
      <c r="H329" s="3">
        <f>IF(Wizualizacja!F329="southeast",1,0)</f>
        <v>0</v>
      </c>
      <c r="I329" s="3">
        <f>IF(Wizualizacja!F329="northwest",1,0)</f>
        <v>1</v>
      </c>
      <c r="J329" s="12">
        <f>IF(Wizualizacja!F329="northeast",1,0)</f>
        <v>0</v>
      </c>
      <c r="K329" s="18">
        <v>42760.502200000003</v>
      </c>
    </row>
    <row r="330" spans="1:11" x14ac:dyDescent="0.25">
      <c r="A330" s="6">
        <v>329</v>
      </c>
      <c r="B330" s="2">
        <v>64</v>
      </c>
      <c r="C330" s="3">
        <f>IF(Wizualizacja!B330="male",1,0)</f>
        <v>0</v>
      </c>
      <c r="D330" s="20">
        <v>33.799999999999997</v>
      </c>
      <c r="E330" s="3">
        <v>1</v>
      </c>
      <c r="F330" s="3">
        <f>IF(Wizualizacja!E330="yes",1,0)</f>
        <v>1</v>
      </c>
      <c r="G330" s="3">
        <f>IF(Wizualizacja!F330="southwest",1,0)</f>
        <v>1</v>
      </c>
      <c r="H330" s="3">
        <f>IF(Wizualizacja!F330="southeast",1,0)</f>
        <v>0</v>
      </c>
      <c r="I330" s="3">
        <f>IF(Wizualizacja!F330="northwest",1,0)</f>
        <v>0</v>
      </c>
      <c r="J330" s="12">
        <f>IF(Wizualizacja!F330="northeast",1,0)</f>
        <v>0</v>
      </c>
      <c r="K330" s="18">
        <v>47928.03</v>
      </c>
    </row>
    <row r="331" spans="1:11" x14ac:dyDescent="0.25">
      <c r="A331" s="6">
        <v>330</v>
      </c>
      <c r="B331" s="2">
        <v>52</v>
      </c>
      <c r="C331" s="3">
        <f>IF(Wizualizacja!B331="male",1,0)</f>
        <v>1</v>
      </c>
      <c r="D331" s="20">
        <v>36.700000000000003</v>
      </c>
      <c r="E331" s="3">
        <v>0</v>
      </c>
      <c r="F331" s="3">
        <f>IF(Wizualizacja!E331="yes",1,0)</f>
        <v>0</v>
      </c>
      <c r="G331" s="3">
        <f>IF(Wizualizacja!F331="southwest",1,0)</f>
        <v>1</v>
      </c>
      <c r="H331" s="3">
        <f>IF(Wizualizacja!F331="southeast",1,0)</f>
        <v>0</v>
      </c>
      <c r="I331" s="3">
        <f>IF(Wizualizacja!F331="northwest",1,0)</f>
        <v>0</v>
      </c>
      <c r="J331" s="12">
        <f>IF(Wizualizacja!F331="northeast",1,0)</f>
        <v>0</v>
      </c>
      <c r="K331" s="18">
        <v>9144.5650000000005</v>
      </c>
    </row>
    <row r="332" spans="1:11" x14ac:dyDescent="0.25">
      <c r="A332" s="6">
        <v>331</v>
      </c>
      <c r="B332" s="2">
        <v>61</v>
      </c>
      <c r="C332" s="3">
        <f>IF(Wizualizacja!B332="male",1,0)</f>
        <v>0</v>
      </c>
      <c r="D332" s="20">
        <v>36.384999999999998</v>
      </c>
      <c r="E332" s="3">
        <v>1</v>
      </c>
      <c r="F332" s="3">
        <f>IF(Wizualizacja!E332="yes",1,0)</f>
        <v>1</v>
      </c>
      <c r="G332" s="3">
        <f>IF(Wizualizacja!F332="southwest",1,0)</f>
        <v>0</v>
      </c>
      <c r="H332" s="3">
        <f>IF(Wizualizacja!F332="southeast",1,0)</f>
        <v>0</v>
      </c>
      <c r="I332" s="3">
        <f>IF(Wizualizacja!F332="northwest",1,0)</f>
        <v>0</v>
      </c>
      <c r="J332" s="12">
        <f>IF(Wizualizacja!F332="northeast",1,0)</f>
        <v>1</v>
      </c>
      <c r="K332" s="18">
        <v>48517.563150000002</v>
      </c>
    </row>
    <row r="333" spans="1:11" x14ac:dyDescent="0.25">
      <c r="A333" s="6">
        <v>332</v>
      </c>
      <c r="B333" s="2">
        <v>52</v>
      </c>
      <c r="C333" s="3">
        <f>IF(Wizualizacja!B333="male",1,0)</f>
        <v>1</v>
      </c>
      <c r="D333" s="20">
        <v>27.36</v>
      </c>
      <c r="E333" s="3">
        <v>0</v>
      </c>
      <c r="F333" s="3">
        <f>IF(Wizualizacja!E333="yes",1,0)</f>
        <v>1</v>
      </c>
      <c r="G333" s="3">
        <f>IF(Wizualizacja!F333="southwest",1,0)</f>
        <v>0</v>
      </c>
      <c r="H333" s="3">
        <f>IF(Wizualizacja!F333="southeast",1,0)</f>
        <v>0</v>
      </c>
      <c r="I333" s="3">
        <f>IF(Wizualizacja!F333="northwest",1,0)</f>
        <v>1</v>
      </c>
      <c r="J333" s="12">
        <f>IF(Wizualizacja!F333="northeast",1,0)</f>
        <v>0</v>
      </c>
      <c r="K333" s="18">
        <v>24393.6224</v>
      </c>
    </row>
    <row r="334" spans="1:11" x14ac:dyDescent="0.25">
      <c r="A334" s="6">
        <v>333</v>
      </c>
      <c r="B334" s="2">
        <v>61</v>
      </c>
      <c r="C334" s="3">
        <f>IF(Wizualizacja!B334="male",1,0)</f>
        <v>0</v>
      </c>
      <c r="D334" s="20">
        <v>31.16</v>
      </c>
      <c r="E334" s="3">
        <v>0</v>
      </c>
      <c r="F334" s="3">
        <f>IF(Wizualizacja!E334="yes",1,0)</f>
        <v>0</v>
      </c>
      <c r="G334" s="3">
        <f>IF(Wizualizacja!F334="southwest",1,0)</f>
        <v>0</v>
      </c>
      <c r="H334" s="3">
        <f>IF(Wizualizacja!F334="southeast",1,0)</f>
        <v>0</v>
      </c>
      <c r="I334" s="3">
        <f>IF(Wizualizacja!F334="northwest",1,0)</f>
        <v>1</v>
      </c>
      <c r="J334" s="12">
        <f>IF(Wizualizacja!F334="northeast",1,0)</f>
        <v>0</v>
      </c>
      <c r="K334" s="18">
        <v>13429.035400000001</v>
      </c>
    </row>
    <row r="335" spans="1:11" x14ac:dyDescent="0.25">
      <c r="A335" s="6">
        <v>334</v>
      </c>
      <c r="B335" s="2">
        <v>56</v>
      </c>
      <c r="C335" s="3">
        <f>IF(Wizualizacja!B335="male",1,0)</f>
        <v>0</v>
      </c>
      <c r="D335" s="20">
        <v>28.785</v>
      </c>
      <c r="E335" s="3">
        <v>0</v>
      </c>
      <c r="F335" s="3">
        <f>IF(Wizualizacja!E335="yes",1,0)</f>
        <v>0</v>
      </c>
      <c r="G335" s="3">
        <f>IF(Wizualizacja!F335="southwest",1,0)</f>
        <v>0</v>
      </c>
      <c r="H335" s="3">
        <f>IF(Wizualizacja!F335="southeast",1,0)</f>
        <v>0</v>
      </c>
      <c r="I335" s="3">
        <f>IF(Wizualizacja!F335="northwest",1,0)</f>
        <v>0</v>
      </c>
      <c r="J335" s="12">
        <f>IF(Wizualizacja!F335="northeast",1,0)</f>
        <v>1</v>
      </c>
      <c r="K335" s="18">
        <v>11658.379150000001</v>
      </c>
    </row>
    <row r="336" spans="1:11" x14ac:dyDescent="0.25">
      <c r="A336" s="6">
        <v>335</v>
      </c>
      <c r="B336" s="2">
        <v>43</v>
      </c>
      <c r="C336" s="3">
        <f>IF(Wizualizacja!B336="male",1,0)</f>
        <v>0</v>
      </c>
      <c r="D336" s="20">
        <v>35.72</v>
      </c>
      <c r="E336" s="3">
        <v>2</v>
      </c>
      <c r="F336" s="3">
        <f>IF(Wizualizacja!E336="yes",1,0)</f>
        <v>0</v>
      </c>
      <c r="G336" s="3">
        <f>IF(Wizualizacja!F336="southwest",1,0)</f>
        <v>0</v>
      </c>
      <c r="H336" s="3">
        <f>IF(Wizualizacja!F336="southeast",1,0)</f>
        <v>0</v>
      </c>
      <c r="I336" s="3">
        <f>IF(Wizualizacja!F336="northwest",1,0)</f>
        <v>0</v>
      </c>
      <c r="J336" s="12">
        <f>IF(Wizualizacja!F336="northeast",1,0)</f>
        <v>1</v>
      </c>
      <c r="K336" s="18">
        <v>19144.576519999999</v>
      </c>
    </row>
    <row r="337" spans="1:11" x14ac:dyDescent="0.25">
      <c r="A337" s="6">
        <v>336</v>
      </c>
      <c r="B337" s="2">
        <v>64</v>
      </c>
      <c r="C337" s="3">
        <f>IF(Wizualizacja!B337="male",1,0)</f>
        <v>1</v>
      </c>
      <c r="D337" s="20">
        <v>34.5</v>
      </c>
      <c r="E337" s="3">
        <v>0</v>
      </c>
      <c r="F337" s="3">
        <f>IF(Wizualizacja!E337="yes",1,0)</f>
        <v>0</v>
      </c>
      <c r="G337" s="3">
        <f>IF(Wizualizacja!F337="southwest",1,0)</f>
        <v>1</v>
      </c>
      <c r="H337" s="3">
        <f>IF(Wizualizacja!F337="southeast",1,0)</f>
        <v>0</v>
      </c>
      <c r="I337" s="3">
        <f>IF(Wizualizacja!F337="northwest",1,0)</f>
        <v>0</v>
      </c>
      <c r="J337" s="12">
        <f>IF(Wizualizacja!F337="northeast",1,0)</f>
        <v>0</v>
      </c>
      <c r="K337" s="18">
        <v>13822.803</v>
      </c>
    </row>
    <row r="338" spans="1:11" x14ac:dyDescent="0.25">
      <c r="A338" s="6">
        <v>337</v>
      </c>
      <c r="B338" s="2">
        <v>60</v>
      </c>
      <c r="C338" s="3">
        <f>IF(Wizualizacja!B338="male",1,0)</f>
        <v>1</v>
      </c>
      <c r="D338" s="20">
        <v>25.74</v>
      </c>
      <c r="E338" s="3">
        <v>0</v>
      </c>
      <c r="F338" s="3">
        <f>IF(Wizualizacja!E338="yes",1,0)</f>
        <v>0</v>
      </c>
      <c r="G338" s="3">
        <f>IF(Wizualizacja!F338="southwest",1,0)</f>
        <v>0</v>
      </c>
      <c r="H338" s="3">
        <f>IF(Wizualizacja!F338="southeast",1,0)</f>
        <v>1</v>
      </c>
      <c r="I338" s="3">
        <f>IF(Wizualizacja!F338="northwest",1,0)</f>
        <v>0</v>
      </c>
      <c r="J338" s="12">
        <f>IF(Wizualizacja!F338="northeast",1,0)</f>
        <v>0</v>
      </c>
      <c r="K338" s="18">
        <v>12142.578600000001</v>
      </c>
    </row>
    <row r="339" spans="1:11" x14ac:dyDescent="0.25">
      <c r="A339" s="6">
        <v>338</v>
      </c>
      <c r="B339" s="2">
        <v>62</v>
      </c>
      <c r="C339" s="3">
        <f>IF(Wizualizacja!B339="male",1,0)</f>
        <v>1</v>
      </c>
      <c r="D339" s="20">
        <v>27.55</v>
      </c>
      <c r="E339" s="3">
        <v>1</v>
      </c>
      <c r="F339" s="3">
        <f>IF(Wizualizacja!E339="yes",1,0)</f>
        <v>0</v>
      </c>
      <c r="G339" s="3">
        <f>IF(Wizualizacja!F339="southwest",1,0)</f>
        <v>0</v>
      </c>
      <c r="H339" s="3">
        <f>IF(Wizualizacja!F339="southeast",1,0)</f>
        <v>0</v>
      </c>
      <c r="I339" s="3">
        <f>IF(Wizualizacja!F339="northwest",1,0)</f>
        <v>1</v>
      </c>
      <c r="J339" s="12">
        <f>IF(Wizualizacja!F339="northeast",1,0)</f>
        <v>0</v>
      </c>
      <c r="K339" s="18">
        <v>13937.666499999999</v>
      </c>
    </row>
    <row r="340" spans="1:11" x14ac:dyDescent="0.25">
      <c r="A340" s="6">
        <v>339</v>
      </c>
      <c r="B340" s="2">
        <v>50</v>
      </c>
      <c r="C340" s="3">
        <f>IF(Wizualizacja!B340="male",1,0)</f>
        <v>1</v>
      </c>
      <c r="D340" s="20">
        <v>32.299999999999997</v>
      </c>
      <c r="E340" s="3">
        <v>1</v>
      </c>
      <c r="F340" s="3">
        <f>IF(Wizualizacja!E340="yes",1,0)</f>
        <v>1</v>
      </c>
      <c r="G340" s="3">
        <f>IF(Wizualizacja!F340="southwest",1,0)</f>
        <v>0</v>
      </c>
      <c r="H340" s="3">
        <f>IF(Wizualizacja!F340="southeast",1,0)</f>
        <v>0</v>
      </c>
      <c r="I340" s="3">
        <f>IF(Wizualizacja!F340="northwest",1,0)</f>
        <v>0</v>
      </c>
      <c r="J340" s="12">
        <f>IF(Wizualizacja!F340="northeast",1,0)</f>
        <v>1</v>
      </c>
      <c r="K340" s="18">
        <v>41919.097000000002</v>
      </c>
    </row>
    <row r="341" spans="1:11" x14ac:dyDescent="0.25">
      <c r="A341" s="6">
        <v>340</v>
      </c>
      <c r="B341" s="2">
        <v>46</v>
      </c>
      <c r="C341" s="3">
        <f>IF(Wizualizacja!B341="male",1,0)</f>
        <v>0</v>
      </c>
      <c r="D341" s="20">
        <v>27.72</v>
      </c>
      <c r="E341" s="3">
        <v>1</v>
      </c>
      <c r="F341" s="3">
        <f>IF(Wizualizacja!E341="yes",1,0)</f>
        <v>0</v>
      </c>
      <c r="G341" s="3">
        <f>IF(Wizualizacja!F341="southwest",1,0)</f>
        <v>0</v>
      </c>
      <c r="H341" s="3">
        <f>IF(Wizualizacja!F341="southeast",1,0)</f>
        <v>1</v>
      </c>
      <c r="I341" s="3">
        <f>IF(Wizualizacja!F341="northwest",1,0)</f>
        <v>0</v>
      </c>
      <c r="J341" s="12">
        <f>IF(Wizualizacja!F341="northeast",1,0)</f>
        <v>0</v>
      </c>
      <c r="K341" s="18">
        <v>8232.6388000000006</v>
      </c>
    </row>
    <row r="342" spans="1:11" x14ac:dyDescent="0.25">
      <c r="A342" s="6">
        <v>341</v>
      </c>
      <c r="B342" s="2">
        <v>24</v>
      </c>
      <c r="C342" s="3">
        <f>IF(Wizualizacja!B342="male",1,0)</f>
        <v>0</v>
      </c>
      <c r="D342" s="20">
        <v>27.6</v>
      </c>
      <c r="E342" s="3">
        <v>0</v>
      </c>
      <c r="F342" s="3">
        <f>IF(Wizualizacja!E342="yes",1,0)</f>
        <v>0</v>
      </c>
      <c r="G342" s="3">
        <f>IF(Wizualizacja!F342="southwest",1,0)</f>
        <v>1</v>
      </c>
      <c r="H342" s="3">
        <f>IF(Wizualizacja!F342="southeast",1,0)</f>
        <v>0</v>
      </c>
      <c r="I342" s="3">
        <f>IF(Wizualizacja!F342="northwest",1,0)</f>
        <v>0</v>
      </c>
      <c r="J342" s="12">
        <f>IF(Wizualizacja!F342="northeast",1,0)</f>
        <v>0</v>
      </c>
      <c r="K342" s="18">
        <v>18955.220170000001</v>
      </c>
    </row>
    <row r="343" spans="1:11" x14ac:dyDescent="0.25">
      <c r="A343" s="6">
        <v>342</v>
      </c>
      <c r="B343" s="2">
        <v>62</v>
      </c>
      <c r="C343" s="3">
        <f>IF(Wizualizacja!B343="male",1,0)</f>
        <v>1</v>
      </c>
      <c r="D343" s="20">
        <v>30.02</v>
      </c>
      <c r="E343" s="3">
        <v>0</v>
      </c>
      <c r="F343" s="3">
        <f>IF(Wizualizacja!E343="yes",1,0)</f>
        <v>0</v>
      </c>
      <c r="G343" s="3">
        <f>IF(Wizualizacja!F343="southwest",1,0)</f>
        <v>0</v>
      </c>
      <c r="H343" s="3">
        <f>IF(Wizualizacja!F343="southeast",1,0)</f>
        <v>0</v>
      </c>
      <c r="I343" s="3">
        <f>IF(Wizualizacja!F343="northwest",1,0)</f>
        <v>1</v>
      </c>
      <c r="J343" s="12">
        <f>IF(Wizualizacja!F343="northeast",1,0)</f>
        <v>0</v>
      </c>
      <c r="K343" s="18">
        <v>13352.0998</v>
      </c>
    </row>
    <row r="344" spans="1:11" x14ac:dyDescent="0.25">
      <c r="A344" s="6">
        <v>343</v>
      </c>
      <c r="B344" s="2">
        <v>60</v>
      </c>
      <c r="C344" s="3">
        <f>IF(Wizualizacja!B344="male",1,0)</f>
        <v>0</v>
      </c>
      <c r="D344" s="20">
        <v>27.55</v>
      </c>
      <c r="E344" s="3">
        <v>0</v>
      </c>
      <c r="F344" s="3">
        <f>IF(Wizualizacja!E344="yes",1,0)</f>
        <v>0</v>
      </c>
      <c r="G344" s="3">
        <f>IF(Wizualizacja!F344="southwest",1,0)</f>
        <v>0</v>
      </c>
      <c r="H344" s="3">
        <f>IF(Wizualizacja!F344="southeast",1,0)</f>
        <v>0</v>
      </c>
      <c r="I344" s="3">
        <f>IF(Wizualizacja!F344="northwest",1,0)</f>
        <v>0</v>
      </c>
      <c r="J344" s="12">
        <f>IF(Wizualizacja!F344="northeast",1,0)</f>
        <v>1</v>
      </c>
      <c r="K344" s="18">
        <v>13217.094499999999</v>
      </c>
    </row>
    <row r="345" spans="1:11" x14ac:dyDescent="0.25">
      <c r="A345" s="6">
        <v>344</v>
      </c>
      <c r="B345" s="2">
        <v>63</v>
      </c>
      <c r="C345" s="3">
        <f>IF(Wizualizacja!B345="male",1,0)</f>
        <v>1</v>
      </c>
      <c r="D345" s="20">
        <v>36.765000000000001</v>
      </c>
      <c r="E345" s="3">
        <v>0</v>
      </c>
      <c r="F345" s="3">
        <f>IF(Wizualizacja!E345="yes",1,0)</f>
        <v>0</v>
      </c>
      <c r="G345" s="3">
        <f>IF(Wizualizacja!F345="southwest",1,0)</f>
        <v>0</v>
      </c>
      <c r="H345" s="3">
        <f>IF(Wizualizacja!F345="southeast",1,0)</f>
        <v>0</v>
      </c>
      <c r="I345" s="3">
        <f>IF(Wizualizacja!F345="northwest",1,0)</f>
        <v>0</v>
      </c>
      <c r="J345" s="12">
        <f>IF(Wizualizacja!F345="northeast",1,0)</f>
        <v>1</v>
      </c>
      <c r="K345" s="18">
        <v>13981.850350000001</v>
      </c>
    </row>
    <row r="346" spans="1:11" x14ac:dyDescent="0.25">
      <c r="A346" s="6">
        <v>345</v>
      </c>
      <c r="B346" s="2">
        <v>49</v>
      </c>
      <c r="C346" s="3">
        <f>IF(Wizualizacja!B346="male",1,0)</f>
        <v>0</v>
      </c>
      <c r="D346" s="20">
        <v>41.47</v>
      </c>
      <c r="E346" s="3">
        <v>4</v>
      </c>
      <c r="F346" s="3">
        <f>IF(Wizualizacja!E346="yes",1,0)</f>
        <v>0</v>
      </c>
      <c r="G346" s="3">
        <f>IF(Wizualizacja!F346="southwest",1,0)</f>
        <v>0</v>
      </c>
      <c r="H346" s="3">
        <f>IF(Wizualizacja!F346="southeast",1,0)</f>
        <v>1</v>
      </c>
      <c r="I346" s="3">
        <f>IF(Wizualizacja!F346="northwest",1,0)</f>
        <v>0</v>
      </c>
      <c r="J346" s="12">
        <f>IF(Wizualizacja!F346="northeast",1,0)</f>
        <v>0</v>
      </c>
      <c r="K346" s="18">
        <v>10977.2063</v>
      </c>
    </row>
    <row r="347" spans="1:11" x14ac:dyDescent="0.25">
      <c r="A347" s="6">
        <v>346</v>
      </c>
      <c r="B347" s="2">
        <v>34</v>
      </c>
      <c r="C347" s="3">
        <f>IF(Wizualizacja!B347="male",1,0)</f>
        <v>0</v>
      </c>
      <c r="D347" s="20">
        <v>29.26</v>
      </c>
      <c r="E347" s="3">
        <v>3</v>
      </c>
      <c r="F347" s="3">
        <f>IF(Wizualizacja!E347="yes",1,0)</f>
        <v>0</v>
      </c>
      <c r="G347" s="3">
        <f>IF(Wizualizacja!F347="southwest",1,0)</f>
        <v>0</v>
      </c>
      <c r="H347" s="3">
        <f>IF(Wizualizacja!F347="southeast",1,0)</f>
        <v>1</v>
      </c>
      <c r="I347" s="3">
        <f>IF(Wizualizacja!F347="northwest",1,0)</f>
        <v>0</v>
      </c>
      <c r="J347" s="12">
        <f>IF(Wizualizacja!F347="northeast",1,0)</f>
        <v>0</v>
      </c>
      <c r="K347" s="18">
        <v>6184.2993999999999</v>
      </c>
    </row>
    <row r="348" spans="1:11" x14ac:dyDescent="0.25">
      <c r="A348" s="6">
        <v>347</v>
      </c>
      <c r="B348" s="2">
        <v>33</v>
      </c>
      <c r="C348" s="3">
        <f>IF(Wizualizacja!B348="male",1,0)</f>
        <v>1</v>
      </c>
      <c r="D348" s="20">
        <v>35.75</v>
      </c>
      <c r="E348" s="3">
        <v>2</v>
      </c>
      <c r="F348" s="3">
        <f>IF(Wizualizacja!E348="yes",1,0)</f>
        <v>0</v>
      </c>
      <c r="G348" s="3">
        <f>IF(Wizualizacja!F348="southwest",1,0)</f>
        <v>0</v>
      </c>
      <c r="H348" s="3">
        <f>IF(Wizualizacja!F348="southeast",1,0)</f>
        <v>1</v>
      </c>
      <c r="I348" s="3">
        <f>IF(Wizualizacja!F348="northwest",1,0)</f>
        <v>0</v>
      </c>
      <c r="J348" s="12">
        <f>IF(Wizualizacja!F348="northeast",1,0)</f>
        <v>0</v>
      </c>
      <c r="K348" s="18">
        <v>4889.9994999999999</v>
      </c>
    </row>
    <row r="349" spans="1:11" x14ac:dyDescent="0.25">
      <c r="A349" s="6">
        <v>348</v>
      </c>
      <c r="B349" s="2">
        <v>46</v>
      </c>
      <c r="C349" s="3">
        <f>IF(Wizualizacja!B349="male",1,0)</f>
        <v>1</v>
      </c>
      <c r="D349" s="20">
        <v>33.344999999999999</v>
      </c>
      <c r="E349" s="3">
        <v>1</v>
      </c>
      <c r="F349" s="3">
        <f>IF(Wizualizacja!E349="yes",1,0)</f>
        <v>0</v>
      </c>
      <c r="G349" s="3">
        <f>IF(Wizualizacja!F349="southwest",1,0)</f>
        <v>0</v>
      </c>
      <c r="H349" s="3">
        <f>IF(Wizualizacja!F349="southeast",1,0)</f>
        <v>0</v>
      </c>
      <c r="I349" s="3">
        <f>IF(Wizualizacja!F349="northwest",1,0)</f>
        <v>0</v>
      </c>
      <c r="J349" s="12">
        <f>IF(Wizualizacja!F349="northeast",1,0)</f>
        <v>1</v>
      </c>
      <c r="K349" s="18">
        <v>8334.4575499999992</v>
      </c>
    </row>
    <row r="350" spans="1:11" x14ac:dyDescent="0.25">
      <c r="A350" s="6">
        <v>349</v>
      </c>
      <c r="B350" s="2">
        <v>36</v>
      </c>
      <c r="C350" s="3">
        <f>IF(Wizualizacja!B350="male",1,0)</f>
        <v>0</v>
      </c>
      <c r="D350" s="20">
        <v>29.92</v>
      </c>
      <c r="E350" s="3">
        <v>1</v>
      </c>
      <c r="F350" s="3">
        <f>IF(Wizualizacja!E350="yes",1,0)</f>
        <v>0</v>
      </c>
      <c r="G350" s="3">
        <f>IF(Wizualizacja!F350="southwest",1,0)</f>
        <v>0</v>
      </c>
      <c r="H350" s="3">
        <f>IF(Wizualizacja!F350="southeast",1,0)</f>
        <v>1</v>
      </c>
      <c r="I350" s="3">
        <f>IF(Wizualizacja!F350="northwest",1,0)</f>
        <v>0</v>
      </c>
      <c r="J350" s="12">
        <f>IF(Wizualizacja!F350="northeast",1,0)</f>
        <v>0</v>
      </c>
      <c r="K350" s="18">
        <v>5478.0367999999999</v>
      </c>
    </row>
    <row r="351" spans="1:11" x14ac:dyDescent="0.25">
      <c r="A351" s="6">
        <v>350</v>
      </c>
      <c r="B351" s="2">
        <v>19</v>
      </c>
      <c r="C351" s="3">
        <f>IF(Wizualizacja!B351="male",1,0)</f>
        <v>1</v>
      </c>
      <c r="D351" s="20">
        <v>27.835000000000001</v>
      </c>
      <c r="E351" s="3">
        <v>0</v>
      </c>
      <c r="F351" s="3">
        <f>IF(Wizualizacja!E351="yes",1,0)</f>
        <v>0</v>
      </c>
      <c r="G351" s="3">
        <f>IF(Wizualizacja!F351="southwest",1,0)</f>
        <v>0</v>
      </c>
      <c r="H351" s="3">
        <f>IF(Wizualizacja!F351="southeast",1,0)</f>
        <v>0</v>
      </c>
      <c r="I351" s="3">
        <f>IF(Wizualizacja!F351="northwest",1,0)</f>
        <v>1</v>
      </c>
      <c r="J351" s="12">
        <f>IF(Wizualizacja!F351="northeast",1,0)</f>
        <v>0</v>
      </c>
      <c r="K351" s="18">
        <v>1635.7336499999999</v>
      </c>
    </row>
    <row r="352" spans="1:11" x14ac:dyDescent="0.25">
      <c r="A352" s="6">
        <v>351</v>
      </c>
      <c r="B352" s="2">
        <v>57</v>
      </c>
      <c r="C352" s="3">
        <f>IF(Wizualizacja!B352="male",1,0)</f>
        <v>0</v>
      </c>
      <c r="D352" s="20">
        <v>23.18</v>
      </c>
      <c r="E352" s="3">
        <v>0</v>
      </c>
      <c r="F352" s="3">
        <f>IF(Wizualizacja!E352="yes",1,0)</f>
        <v>0</v>
      </c>
      <c r="G352" s="3">
        <f>IF(Wizualizacja!F352="southwest",1,0)</f>
        <v>0</v>
      </c>
      <c r="H352" s="3">
        <f>IF(Wizualizacja!F352="southeast",1,0)</f>
        <v>0</v>
      </c>
      <c r="I352" s="3">
        <f>IF(Wizualizacja!F352="northwest",1,0)</f>
        <v>1</v>
      </c>
      <c r="J352" s="12">
        <f>IF(Wizualizacja!F352="northeast",1,0)</f>
        <v>0</v>
      </c>
      <c r="K352" s="18">
        <v>11830.6072</v>
      </c>
    </row>
    <row r="353" spans="1:11" x14ac:dyDescent="0.25">
      <c r="A353" s="6">
        <v>352</v>
      </c>
      <c r="B353" s="2">
        <v>50</v>
      </c>
      <c r="C353" s="3">
        <f>IF(Wizualizacja!B353="male",1,0)</f>
        <v>0</v>
      </c>
      <c r="D353" s="20">
        <v>25.6</v>
      </c>
      <c r="E353" s="3">
        <v>0</v>
      </c>
      <c r="F353" s="3">
        <f>IF(Wizualizacja!E353="yes",1,0)</f>
        <v>0</v>
      </c>
      <c r="G353" s="3">
        <f>IF(Wizualizacja!F353="southwest",1,0)</f>
        <v>1</v>
      </c>
      <c r="H353" s="3">
        <f>IF(Wizualizacja!F353="southeast",1,0)</f>
        <v>0</v>
      </c>
      <c r="I353" s="3">
        <f>IF(Wizualizacja!F353="northwest",1,0)</f>
        <v>0</v>
      </c>
      <c r="J353" s="12">
        <f>IF(Wizualizacja!F353="northeast",1,0)</f>
        <v>0</v>
      </c>
      <c r="K353" s="18">
        <v>8932.0840000000007</v>
      </c>
    </row>
    <row r="354" spans="1:11" x14ac:dyDescent="0.25">
      <c r="A354" s="6">
        <v>353</v>
      </c>
      <c r="B354" s="2">
        <v>30</v>
      </c>
      <c r="C354" s="3">
        <f>IF(Wizualizacja!B354="male",1,0)</f>
        <v>0</v>
      </c>
      <c r="D354" s="20">
        <v>27.7</v>
      </c>
      <c r="E354" s="3">
        <v>0</v>
      </c>
      <c r="F354" s="3">
        <f>IF(Wizualizacja!E354="yes",1,0)</f>
        <v>0</v>
      </c>
      <c r="G354" s="3">
        <f>IF(Wizualizacja!F354="southwest",1,0)</f>
        <v>1</v>
      </c>
      <c r="H354" s="3">
        <f>IF(Wizualizacja!F354="southeast",1,0)</f>
        <v>0</v>
      </c>
      <c r="I354" s="3">
        <f>IF(Wizualizacja!F354="northwest",1,0)</f>
        <v>0</v>
      </c>
      <c r="J354" s="12">
        <f>IF(Wizualizacja!F354="northeast",1,0)</f>
        <v>0</v>
      </c>
      <c r="K354" s="18">
        <v>3554.203</v>
      </c>
    </row>
    <row r="355" spans="1:11" x14ac:dyDescent="0.25">
      <c r="A355" s="6">
        <v>354</v>
      </c>
      <c r="B355" s="2">
        <v>33</v>
      </c>
      <c r="C355" s="3">
        <f>IF(Wizualizacja!B355="male",1,0)</f>
        <v>1</v>
      </c>
      <c r="D355" s="20">
        <v>35.244999999999997</v>
      </c>
      <c r="E355" s="3">
        <v>0</v>
      </c>
      <c r="F355" s="3">
        <f>IF(Wizualizacja!E355="yes",1,0)</f>
        <v>0</v>
      </c>
      <c r="G355" s="3">
        <f>IF(Wizualizacja!F355="southwest",1,0)</f>
        <v>0</v>
      </c>
      <c r="H355" s="3">
        <f>IF(Wizualizacja!F355="southeast",1,0)</f>
        <v>0</v>
      </c>
      <c r="I355" s="3">
        <f>IF(Wizualizacja!F355="northwest",1,0)</f>
        <v>0</v>
      </c>
      <c r="J355" s="12">
        <f>IF(Wizualizacja!F355="northeast",1,0)</f>
        <v>1</v>
      </c>
      <c r="K355" s="18">
        <v>12404.8791</v>
      </c>
    </row>
    <row r="356" spans="1:11" x14ac:dyDescent="0.25">
      <c r="A356" s="6">
        <v>355</v>
      </c>
      <c r="B356" s="2">
        <v>18</v>
      </c>
      <c r="C356" s="3">
        <f>IF(Wizualizacja!B356="male",1,0)</f>
        <v>0</v>
      </c>
      <c r="D356" s="20">
        <v>38.28</v>
      </c>
      <c r="E356" s="3">
        <v>0</v>
      </c>
      <c r="F356" s="3">
        <f>IF(Wizualizacja!E356="yes",1,0)</f>
        <v>0</v>
      </c>
      <c r="G356" s="3">
        <f>IF(Wizualizacja!F356="southwest",1,0)</f>
        <v>0</v>
      </c>
      <c r="H356" s="3">
        <f>IF(Wizualizacja!F356="southeast",1,0)</f>
        <v>1</v>
      </c>
      <c r="I356" s="3">
        <f>IF(Wizualizacja!F356="northwest",1,0)</f>
        <v>0</v>
      </c>
      <c r="J356" s="12">
        <f>IF(Wizualizacja!F356="northeast",1,0)</f>
        <v>0</v>
      </c>
      <c r="K356" s="18">
        <v>14133.03775</v>
      </c>
    </row>
    <row r="357" spans="1:11" x14ac:dyDescent="0.25">
      <c r="A357" s="6">
        <v>356</v>
      </c>
      <c r="B357" s="2">
        <v>46</v>
      </c>
      <c r="C357" s="3">
        <f>IF(Wizualizacja!B357="male",1,0)</f>
        <v>1</v>
      </c>
      <c r="D357" s="20">
        <v>27.6</v>
      </c>
      <c r="E357" s="3">
        <v>0</v>
      </c>
      <c r="F357" s="3">
        <f>IF(Wizualizacja!E357="yes",1,0)</f>
        <v>0</v>
      </c>
      <c r="G357" s="3">
        <f>IF(Wizualizacja!F357="southwest",1,0)</f>
        <v>1</v>
      </c>
      <c r="H357" s="3">
        <f>IF(Wizualizacja!F357="southeast",1,0)</f>
        <v>0</v>
      </c>
      <c r="I357" s="3">
        <f>IF(Wizualizacja!F357="northwest",1,0)</f>
        <v>0</v>
      </c>
      <c r="J357" s="12">
        <f>IF(Wizualizacja!F357="northeast",1,0)</f>
        <v>0</v>
      </c>
      <c r="K357" s="18">
        <v>24603.04837</v>
      </c>
    </row>
    <row r="358" spans="1:11" x14ac:dyDescent="0.25">
      <c r="A358" s="6">
        <v>357</v>
      </c>
      <c r="B358" s="2">
        <v>46</v>
      </c>
      <c r="C358" s="3">
        <f>IF(Wizualizacja!B358="male",1,0)</f>
        <v>1</v>
      </c>
      <c r="D358" s="20">
        <v>43.89</v>
      </c>
      <c r="E358" s="3">
        <v>3</v>
      </c>
      <c r="F358" s="3">
        <f>IF(Wizualizacja!E358="yes",1,0)</f>
        <v>0</v>
      </c>
      <c r="G358" s="3">
        <f>IF(Wizualizacja!F358="southwest",1,0)</f>
        <v>0</v>
      </c>
      <c r="H358" s="3">
        <f>IF(Wizualizacja!F358="southeast",1,0)</f>
        <v>1</v>
      </c>
      <c r="I358" s="3">
        <f>IF(Wizualizacja!F358="northwest",1,0)</f>
        <v>0</v>
      </c>
      <c r="J358" s="12">
        <f>IF(Wizualizacja!F358="northeast",1,0)</f>
        <v>0</v>
      </c>
      <c r="K358" s="18">
        <v>8944.1151000000009</v>
      </c>
    </row>
    <row r="359" spans="1:11" x14ac:dyDescent="0.25">
      <c r="A359" s="6">
        <v>358</v>
      </c>
      <c r="B359" s="2">
        <v>47</v>
      </c>
      <c r="C359" s="3">
        <f>IF(Wizualizacja!B359="male",1,0)</f>
        <v>1</v>
      </c>
      <c r="D359" s="20">
        <v>29.83</v>
      </c>
      <c r="E359" s="3">
        <v>3</v>
      </c>
      <c r="F359" s="3">
        <f>IF(Wizualizacja!E359="yes",1,0)</f>
        <v>0</v>
      </c>
      <c r="G359" s="3">
        <f>IF(Wizualizacja!F359="southwest",1,0)</f>
        <v>0</v>
      </c>
      <c r="H359" s="3">
        <f>IF(Wizualizacja!F359="southeast",1,0)</f>
        <v>0</v>
      </c>
      <c r="I359" s="3">
        <f>IF(Wizualizacja!F359="northwest",1,0)</f>
        <v>1</v>
      </c>
      <c r="J359" s="12">
        <f>IF(Wizualizacja!F359="northeast",1,0)</f>
        <v>0</v>
      </c>
      <c r="K359" s="18">
        <v>9620.3307000000004</v>
      </c>
    </row>
    <row r="360" spans="1:11" x14ac:dyDescent="0.25">
      <c r="A360" s="6">
        <v>359</v>
      </c>
      <c r="B360" s="2">
        <v>23</v>
      </c>
      <c r="C360" s="3">
        <f>IF(Wizualizacja!B360="male",1,0)</f>
        <v>1</v>
      </c>
      <c r="D360" s="20">
        <v>41.91</v>
      </c>
      <c r="E360" s="3">
        <v>0</v>
      </c>
      <c r="F360" s="3">
        <f>IF(Wizualizacja!E360="yes",1,0)</f>
        <v>0</v>
      </c>
      <c r="G360" s="3">
        <f>IF(Wizualizacja!F360="southwest",1,0)</f>
        <v>0</v>
      </c>
      <c r="H360" s="3">
        <f>IF(Wizualizacja!F360="southeast",1,0)</f>
        <v>1</v>
      </c>
      <c r="I360" s="3">
        <f>IF(Wizualizacja!F360="northwest",1,0)</f>
        <v>0</v>
      </c>
      <c r="J360" s="12">
        <f>IF(Wizualizacja!F360="northeast",1,0)</f>
        <v>0</v>
      </c>
      <c r="K360" s="18">
        <v>1837.2819</v>
      </c>
    </row>
    <row r="361" spans="1:11" x14ac:dyDescent="0.25">
      <c r="A361" s="6">
        <v>360</v>
      </c>
      <c r="B361" s="2">
        <v>18</v>
      </c>
      <c r="C361" s="3">
        <f>IF(Wizualizacja!B361="male",1,0)</f>
        <v>0</v>
      </c>
      <c r="D361" s="20">
        <v>20.79</v>
      </c>
      <c r="E361" s="3">
        <v>0</v>
      </c>
      <c r="F361" s="3">
        <f>IF(Wizualizacja!E361="yes",1,0)</f>
        <v>0</v>
      </c>
      <c r="G361" s="3">
        <f>IF(Wizualizacja!F361="southwest",1,0)</f>
        <v>0</v>
      </c>
      <c r="H361" s="3">
        <f>IF(Wizualizacja!F361="southeast",1,0)</f>
        <v>1</v>
      </c>
      <c r="I361" s="3">
        <f>IF(Wizualizacja!F361="northwest",1,0)</f>
        <v>0</v>
      </c>
      <c r="J361" s="12">
        <f>IF(Wizualizacja!F361="northeast",1,0)</f>
        <v>0</v>
      </c>
      <c r="K361" s="18">
        <v>1607.5101</v>
      </c>
    </row>
    <row r="362" spans="1:11" x14ac:dyDescent="0.25">
      <c r="A362" s="6">
        <v>361</v>
      </c>
      <c r="B362" s="2">
        <v>48</v>
      </c>
      <c r="C362" s="3">
        <f>IF(Wizualizacja!B362="male",1,0)</f>
        <v>0</v>
      </c>
      <c r="D362" s="20">
        <v>32.299999999999997</v>
      </c>
      <c r="E362" s="3">
        <v>2</v>
      </c>
      <c r="F362" s="3">
        <f>IF(Wizualizacja!E362="yes",1,0)</f>
        <v>0</v>
      </c>
      <c r="G362" s="3">
        <f>IF(Wizualizacja!F362="southwest",1,0)</f>
        <v>0</v>
      </c>
      <c r="H362" s="3">
        <f>IF(Wizualizacja!F362="southeast",1,0)</f>
        <v>0</v>
      </c>
      <c r="I362" s="3">
        <f>IF(Wizualizacja!F362="northwest",1,0)</f>
        <v>0</v>
      </c>
      <c r="J362" s="12">
        <f>IF(Wizualizacja!F362="northeast",1,0)</f>
        <v>1</v>
      </c>
      <c r="K362" s="18">
        <v>10043.249</v>
      </c>
    </row>
    <row r="363" spans="1:11" x14ac:dyDescent="0.25">
      <c r="A363" s="6">
        <v>362</v>
      </c>
      <c r="B363" s="2">
        <v>35</v>
      </c>
      <c r="C363" s="3">
        <f>IF(Wizualizacja!B363="male",1,0)</f>
        <v>1</v>
      </c>
      <c r="D363" s="20">
        <v>30.5</v>
      </c>
      <c r="E363" s="3">
        <v>1</v>
      </c>
      <c r="F363" s="3">
        <f>IF(Wizualizacja!E363="yes",1,0)</f>
        <v>0</v>
      </c>
      <c r="G363" s="3">
        <f>IF(Wizualizacja!F363="southwest",1,0)</f>
        <v>1</v>
      </c>
      <c r="H363" s="3">
        <f>IF(Wizualizacja!F363="southeast",1,0)</f>
        <v>0</v>
      </c>
      <c r="I363" s="3">
        <f>IF(Wizualizacja!F363="northwest",1,0)</f>
        <v>0</v>
      </c>
      <c r="J363" s="12">
        <f>IF(Wizualizacja!F363="northeast",1,0)</f>
        <v>0</v>
      </c>
      <c r="K363" s="18">
        <v>4751.07</v>
      </c>
    </row>
    <row r="364" spans="1:11" x14ac:dyDescent="0.25">
      <c r="A364" s="6">
        <v>363</v>
      </c>
      <c r="B364" s="2">
        <v>19</v>
      </c>
      <c r="C364" s="3">
        <f>IF(Wizualizacja!B364="male",1,0)</f>
        <v>0</v>
      </c>
      <c r="D364" s="20">
        <v>21.7</v>
      </c>
      <c r="E364" s="3">
        <v>0</v>
      </c>
      <c r="F364" s="3">
        <f>IF(Wizualizacja!E364="yes",1,0)</f>
        <v>1</v>
      </c>
      <c r="G364" s="3">
        <f>IF(Wizualizacja!F364="southwest",1,0)</f>
        <v>1</v>
      </c>
      <c r="H364" s="3">
        <f>IF(Wizualizacja!F364="southeast",1,0)</f>
        <v>0</v>
      </c>
      <c r="I364" s="3">
        <f>IF(Wizualizacja!F364="northwest",1,0)</f>
        <v>0</v>
      </c>
      <c r="J364" s="12">
        <f>IF(Wizualizacja!F364="northeast",1,0)</f>
        <v>0</v>
      </c>
      <c r="K364" s="18">
        <v>13844.505999999999</v>
      </c>
    </row>
    <row r="365" spans="1:11" x14ac:dyDescent="0.25">
      <c r="A365" s="6">
        <v>364</v>
      </c>
      <c r="B365" s="2">
        <v>21</v>
      </c>
      <c r="C365" s="3">
        <f>IF(Wizualizacja!B365="male",1,0)</f>
        <v>0</v>
      </c>
      <c r="D365" s="20">
        <v>26.4</v>
      </c>
      <c r="E365" s="3">
        <v>1</v>
      </c>
      <c r="F365" s="3">
        <f>IF(Wizualizacja!E365="yes",1,0)</f>
        <v>0</v>
      </c>
      <c r="G365" s="3">
        <f>IF(Wizualizacja!F365="southwest",1,0)</f>
        <v>1</v>
      </c>
      <c r="H365" s="3">
        <f>IF(Wizualizacja!F365="southeast",1,0)</f>
        <v>0</v>
      </c>
      <c r="I365" s="3">
        <f>IF(Wizualizacja!F365="northwest",1,0)</f>
        <v>0</v>
      </c>
      <c r="J365" s="12">
        <f>IF(Wizualizacja!F365="northeast",1,0)</f>
        <v>0</v>
      </c>
      <c r="K365" s="18">
        <v>2597.779</v>
      </c>
    </row>
    <row r="366" spans="1:11" x14ac:dyDescent="0.25">
      <c r="A366" s="6">
        <v>365</v>
      </c>
      <c r="B366" s="2">
        <v>21</v>
      </c>
      <c r="C366" s="3">
        <f>IF(Wizualizacja!B366="male",1,0)</f>
        <v>0</v>
      </c>
      <c r="D366" s="20">
        <v>21.89</v>
      </c>
      <c r="E366" s="3">
        <v>2</v>
      </c>
      <c r="F366" s="3">
        <f>IF(Wizualizacja!E366="yes",1,0)</f>
        <v>0</v>
      </c>
      <c r="G366" s="3">
        <f>IF(Wizualizacja!F366="southwest",1,0)</f>
        <v>0</v>
      </c>
      <c r="H366" s="3">
        <f>IF(Wizualizacja!F366="southeast",1,0)</f>
        <v>1</v>
      </c>
      <c r="I366" s="3">
        <f>IF(Wizualizacja!F366="northwest",1,0)</f>
        <v>0</v>
      </c>
      <c r="J366" s="12">
        <f>IF(Wizualizacja!F366="northeast",1,0)</f>
        <v>0</v>
      </c>
      <c r="K366" s="18">
        <v>3180.5101</v>
      </c>
    </row>
    <row r="367" spans="1:11" x14ac:dyDescent="0.25">
      <c r="A367" s="6">
        <v>366</v>
      </c>
      <c r="B367" s="2">
        <v>49</v>
      </c>
      <c r="C367" s="3">
        <f>IF(Wizualizacja!B367="male",1,0)</f>
        <v>0</v>
      </c>
      <c r="D367" s="20">
        <v>30.78</v>
      </c>
      <c r="E367" s="3">
        <v>1</v>
      </c>
      <c r="F367" s="3">
        <f>IF(Wizualizacja!E367="yes",1,0)</f>
        <v>0</v>
      </c>
      <c r="G367" s="3">
        <f>IF(Wizualizacja!F367="southwest",1,0)</f>
        <v>0</v>
      </c>
      <c r="H367" s="3">
        <f>IF(Wizualizacja!F367="southeast",1,0)</f>
        <v>0</v>
      </c>
      <c r="I367" s="3">
        <f>IF(Wizualizacja!F367="northwest",1,0)</f>
        <v>0</v>
      </c>
      <c r="J367" s="12">
        <f>IF(Wizualizacja!F367="northeast",1,0)</f>
        <v>1</v>
      </c>
      <c r="K367" s="18">
        <v>9778.3472000000002</v>
      </c>
    </row>
    <row r="368" spans="1:11" x14ac:dyDescent="0.25">
      <c r="A368" s="6">
        <v>367</v>
      </c>
      <c r="B368" s="2">
        <v>56</v>
      </c>
      <c r="C368" s="3">
        <f>IF(Wizualizacja!B368="male",1,0)</f>
        <v>0</v>
      </c>
      <c r="D368" s="20">
        <v>32.299999999999997</v>
      </c>
      <c r="E368" s="3">
        <v>3</v>
      </c>
      <c r="F368" s="3">
        <f>IF(Wizualizacja!E368="yes",1,0)</f>
        <v>0</v>
      </c>
      <c r="G368" s="3">
        <f>IF(Wizualizacja!F368="southwest",1,0)</f>
        <v>0</v>
      </c>
      <c r="H368" s="3">
        <f>IF(Wizualizacja!F368="southeast",1,0)</f>
        <v>0</v>
      </c>
      <c r="I368" s="3">
        <f>IF(Wizualizacja!F368="northwest",1,0)</f>
        <v>0</v>
      </c>
      <c r="J368" s="12">
        <f>IF(Wizualizacja!F368="northeast",1,0)</f>
        <v>1</v>
      </c>
      <c r="K368" s="18">
        <v>13430.264999999999</v>
      </c>
    </row>
    <row r="369" spans="1:11" x14ac:dyDescent="0.25">
      <c r="A369" s="6">
        <v>368</v>
      </c>
      <c r="B369" s="2">
        <v>42</v>
      </c>
      <c r="C369" s="3">
        <f>IF(Wizualizacja!B369="male",1,0)</f>
        <v>0</v>
      </c>
      <c r="D369" s="20">
        <v>24.984999999999999</v>
      </c>
      <c r="E369" s="3">
        <v>2</v>
      </c>
      <c r="F369" s="3">
        <f>IF(Wizualizacja!E369="yes",1,0)</f>
        <v>0</v>
      </c>
      <c r="G369" s="3">
        <f>IF(Wizualizacja!F369="southwest",1,0)</f>
        <v>0</v>
      </c>
      <c r="H369" s="3">
        <f>IF(Wizualizacja!F369="southeast",1,0)</f>
        <v>0</v>
      </c>
      <c r="I369" s="3">
        <f>IF(Wizualizacja!F369="northwest",1,0)</f>
        <v>1</v>
      </c>
      <c r="J369" s="12">
        <f>IF(Wizualizacja!F369="northeast",1,0)</f>
        <v>0</v>
      </c>
      <c r="K369" s="18">
        <v>8017.0611500000005</v>
      </c>
    </row>
    <row r="370" spans="1:11" x14ac:dyDescent="0.25">
      <c r="A370" s="6">
        <v>369</v>
      </c>
      <c r="B370" s="2">
        <v>44</v>
      </c>
      <c r="C370" s="3">
        <f>IF(Wizualizacja!B370="male",1,0)</f>
        <v>1</v>
      </c>
      <c r="D370" s="20">
        <v>32.015000000000001</v>
      </c>
      <c r="E370" s="3">
        <v>2</v>
      </c>
      <c r="F370" s="3">
        <f>IF(Wizualizacja!E370="yes",1,0)</f>
        <v>0</v>
      </c>
      <c r="G370" s="3">
        <f>IF(Wizualizacja!F370="southwest",1,0)</f>
        <v>0</v>
      </c>
      <c r="H370" s="3">
        <f>IF(Wizualizacja!F370="southeast",1,0)</f>
        <v>0</v>
      </c>
      <c r="I370" s="3">
        <f>IF(Wizualizacja!F370="northwest",1,0)</f>
        <v>1</v>
      </c>
      <c r="J370" s="12">
        <f>IF(Wizualizacja!F370="northeast",1,0)</f>
        <v>0</v>
      </c>
      <c r="K370" s="18">
        <v>8116.2688500000004</v>
      </c>
    </row>
    <row r="371" spans="1:11" x14ac:dyDescent="0.25">
      <c r="A371" s="6">
        <v>370</v>
      </c>
      <c r="B371" s="2">
        <v>18</v>
      </c>
      <c r="C371" s="3">
        <f>IF(Wizualizacja!B371="male",1,0)</f>
        <v>1</v>
      </c>
      <c r="D371" s="20">
        <v>30.4</v>
      </c>
      <c r="E371" s="3">
        <v>3</v>
      </c>
      <c r="F371" s="3">
        <f>IF(Wizualizacja!E371="yes",1,0)</f>
        <v>0</v>
      </c>
      <c r="G371" s="3">
        <f>IF(Wizualizacja!F371="southwest",1,0)</f>
        <v>0</v>
      </c>
      <c r="H371" s="3">
        <f>IF(Wizualizacja!F371="southeast",1,0)</f>
        <v>0</v>
      </c>
      <c r="I371" s="3">
        <f>IF(Wizualizacja!F371="northwest",1,0)</f>
        <v>0</v>
      </c>
      <c r="J371" s="12">
        <f>IF(Wizualizacja!F371="northeast",1,0)</f>
        <v>1</v>
      </c>
      <c r="K371" s="18">
        <v>3481.8679999999999</v>
      </c>
    </row>
    <row r="372" spans="1:11" x14ac:dyDescent="0.25">
      <c r="A372" s="6">
        <v>371</v>
      </c>
      <c r="B372" s="2">
        <v>61</v>
      </c>
      <c r="C372" s="3">
        <f>IF(Wizualizacja!B372="male",1,0)</f>
        <v>0</v>
      </c>
      <c r="D372" s="20">
        <v>21.09</v>
      </c>
      <c r="E372" s="3">
        <v>0</v>
      </c>
      <c r="F372" s="3">
        <f>IF(Wizualizacja!E372="yes",1,0)</f>
        <v>0</v>
      </c>
      <c r="G372" s="3">
        <f>IF(Wizualizacja!F372="southwest",1,0)</f>
        <v>0</v>
      </c>
      <c r="H372" s="3">
        <f>IF(Wizualizacja!F372="southeast",1,0)</f>
        <v>0</v>
      </c>
      <c r="I372" s="3">
        <f>IF(Wizualizacja!F372="northwest",1,0)</f>
        <v>1</v>
      </c>
      <c r="J372" s="12">
        <f>IF(Wizualizacja!F372="northeast",1,0)</f>
        <v>0</v>
      </c>
      <c r="K372" s="18">
        <v>13415.0381</v>
      </c>
    </row>
    <row r="373" spans="1:11" x14ac:dyDescent="0.25">
      <c r="A373" s="6">
        <v>372</v>
      </c>
      <c r="B373" s="2">
        <v>57</v>
      </c>
      <c r="C373" s="3">
        <f>IF(Wizualizacja!B373="male",1,0)</f>
        <v>0</v>
      </c>
      <c r="D373" s="20">
        <v>22.23</v>
      </c>
      <c r="E373" s="3">
        <v>0</v>
      </c>
      <c r="F373" s="3">
        <f>IF(Wizualizacja!E373="yes",1,0)</f>
        <v>0</v>
      </c>
      <c r="G373" s="3">
        <f>IF(Wizualizacja!F373="southwest",1,0)</f>
        <v>0</v>
      </c>
      <c r="H373" s="3">
        <f>IF(Wizualizacja!F373="southeast",1,0)</f>
        <v>0</v>
      </c>
      <c r="I373" s="3">
        <f>IF(Wizualizacja!F373="northwest",1,0)</f>
        <v>0</v>
      </c>
      <c r="J373" s="12">
        <f>IF(Wizualizacja!F373="northeast",1,0)</f>
        <v>1</v>
      </c>
      <c r="K373" s="18">
        <v>12029.286700000001</v>
      </c>
    </row>
    <row r="374" spans="1:11" x14ac:dyDescent="0.25">
      <c r="A374" s="6">
        <v>373</v>
      </c>
      <c r="B374" s="2">
        <v>42</v>
      </c>
      <c r="C374" s="3">
        <f>IF(Wizualizacja!B374="male",1,0)</f>
        <v>0</v>
      </c>
      <c r="D374" s="20">
        <v>33.155000000000001</v>
      </c>
      <c r="E374" s="3">
        <v>1</v>
      </c>
      <c r="F374" s="3">
        <f>IF(Wizualizacja!E374="yes",1,0)</f>
        <v>0</v>
      </c>
      <c r="G374" s="3">
        <f>IF(Wizualizacja!F374="southwest",1,0)</f>
        <v>0</v>
      </c>
      <c r="H374" s="3">
        <f>IF(Wizualizacja!F374="southeast",1,0)</f>
        <v>0</v>
      </c>
      <c r="I374" s="3">
        <f>IF(Wizualizacja!F374="northwest",1,0)</f>
        <v>0</v>
      </c>
      <c r="J374" s="12">
        <f>IF(Wizualizacja!F374="northeast",1,0)</f>
        <v>1</v>
      </c>
      <c r="K374" s="18">
        <v>7639.4174499999999</v>
      </c>
    </row>
    <row r="375" spans="1:11" x14ac:dyDescent="0.25">
      <c r="A375" s="6">
        <v>374</v>
      </c>
      <c r="B375" s="2">
        <v>26</v>
      </c>
      <c r="C375" s="3">
        <f>IF(Wizualizacja!B375="male",1,0)</f>
        <v>1</v>
      </c>
      <c r="D375" s="20">
        <v>32.9</v>
      </c>
      <c r="E375" s="3">
        <v>2</v>
      </c>
      <c r="F375" s="3">
        <f>IF(Wizualizacja!E375="yes",1,0)</f>
        <v>1</v>
      </c>
      <c r="G375" s="3">
        <f>IF(Wizualizacja!F375="southwest",1,0)</f>
        <v>1</v>
      </c>
      <c r="H375" s="3">
        <f>IF(Wizualizacja!F375="southeast",1,0)</f>
        <v>0</v>
      </c>
      <c r="I375" s="3">
        <f>IF(Wizualizacja!F375="northwest",1,0)</f>
        <v>0</v>
      </c>
      <c r="J375" s="12">
        <f>IF(Wizualizacja!F375="northeast",1,0)</f>
        <v>0</v>
      </c>
      <c r="K375" s="18">
        <v>36085.218999999997</v>
      </c>
    </row>
    <row r="376" spans="1:11" x14ac:dyDescent="0.25">
      <c r="A376" s="6">
        <v>375</v>
      </c>
      <c r="B376" s="2">
        <v>20</v>
      </c>
      <c r="C376" s="3">
        <f>IF(Wizualizacja!B376="male",1,0)</f>
        <v>1</v>
      </c>
      <c r="D376" s="20">
        <v>33.33</v>
      </c>
      <c r="E376" s="3">
        <v>0</v>
      </c>
      <c r="F376" s="3">
        <f>IF(Wizualizacja!E376="yes",1,0)</f>
        <v>0</v>
      </c>
      <c r="G376" s="3">
        <f>IF(Wizualizacja!F376="southwest",1,0)</f>
        <v>0</v>
      </c>
      <c r="H376" s="3">
        <f>IF(Wizualizacja!F376="southeast",1,0)</f>
        <v>1</v>
      </c>
      <c r="I376" s="3">
        <f>IF(Wizualizacja!F376="northwest",1,0)</f>
        <v>0</v>
      </c>
      <c r="J376" s="12">
        <f>IF(Wizualizacja!F376="northeast",1,0)</f>
        <v>0</v>
      </c>
      <c r="K376" s="18">
        <v>1391.5287000000001</v>
      </c>
    </row>
    <row r="377" spans="1:11" x14ac:dyDescent="0.25">
      <c r="A377" s="6">
        <v>376</v>
      </c>
      <c r="B377" s="2">
        <v>23</v>
      </c>
      <c r="C377" s="3">
        <f>IF(Wizualizacja!B377="male",1,0)</f>
        <v>0</v>
      </c>
      <c r="D377" s="20">
        <v>28.31</v>
      </c>
      <c r="E377" s="3">
        <v>0</v>
      </c>
      <c r="F377" s="3">
        <f>IF(Wizualizacja!E377="yes",1,0)</f>
        <v>1</v>
      </c>
      <c r="G377" s="3">
        <f>IF(Wizualizacja!F377="southwest",1,0)</f>
        <v>0</v>
      </c>
      <c r="H377" s="3">
        <f>IF(Wizualizacja!F377="southeast",1,0)</f>
        <v>0</v>
      </c>
      <c r="I377" s="3">
        <f>IF(Wizualizacja!F377="northwest",1,0)</f>
        <v>1</v>
      </c>
      <c r="J377" s="12">
        <f>IF(Wizualizacja!F377="northeast",1,0)</f>
        <v>0</v>
      </c>
      <c r="K377" s="18">
        <v>18033.9679</v>
      </c>
    </row>
    <row r="378" spans="1:11" x14ac:dyDescent="0.25">
      <c r="A378" s="6">
        <v>377</v>
      </c>
      <c r="B378" s="2">
        <v>39</v>
      </c>
      <c r="C378" s="3">
        <f>IF(Wizualizacja!B378="male",1,0)</f>
        <v>0</v>
      </c>
      <c r="D378" s="20">
        <v>24.89</v>
      </c>
      <c r="E378" s="3">
        <v>3</v>
      </c>
      <c r="F378" s="3">
        <f>IF(Wizualizacja!E378="yes",1,0)</f>
        <v>1</v>
      </c>
      <c r="G378" s="3">
        <f>IF(Wizualizacja!F378="southwest",1,0)</f>
        <v>0</v>
      </c>
      <c r="H378" s="3">
        <f>IF(Wizualizacja!F378="southeast",1,0)</f>
        <v>0</v>
      </c>
      <c r="I378" s="3">
        <f>IF(Wizualizacja!F378="northwest",1,0)</f>
        <v>0</v>
      </c>
      <c r="J378" s="12">
        <f>IF(Wizualizacja!F378="northeast",1,0)</f>
        <v>1</v>
      </c>
      <c r="K378" s="18">
        <v>21659.930100000001</v>
      </c>
    </row>
    <row r="379" spans="1:11" x14ac:dyDescent="0.25">
      <c r="A379" s="6">
        <v>378</v>
      </c>
      <c r="B379" s="2">
        <v>24</v>
      </c>
      <c r="C379" s="3">
        <f>IF(Wizualizacja!B379="male",1,0)</f>
        <v>1</v>
      </c>
      <c r="D379" s="20">
        <v>40.15</v>
      </c>
      <c r="E379" s="3">
        <v>0</v>
      </c>
      <c r="F379" s="3">
        <f>IF(Wizualizacja!E379="yes",1,0)</f>
        <v>1</v>
      </c>
      <c r="G379" s="3">
        <f>IF(Wizualizacja!F379="southwest",1,0)</f>
        <v>0</v>
      </c>
      <c r="H379" s="3">
        <f>IF(Wizualizacja!F379="southeast",1,0)</f>
        <v>1</v>
      </c>
      <c r="I379" s="3">
        <f>IF(Wizualizacja!F379="northwest",1,0)</f>
        <v>0</v>
      </c>
      <c r="J379" s="12">
        <f>IF(Wizualizacja!F379="northeast",1,0)</f>
        <v>0</v>
      </c>
      <c r="K379" s="18">
        <v>38126.246500000001</v>
      </c>
    </row>
    <row r="380" spans="1:11" x14ac:dyDescent="0.25">
      <c r="A380" s="6">
        <v>379</v>
      </c>
      <c r="B380" s="2">
        <v>64</v>
      </c>
      <c r="C380" s="3">
        <f>IF(Wizualizacja!B380="male",1,0)</f>
        <v>0</v>
      </c>
      <c r="D380" s="20">
        <v>30.114999999999998</v>
      </c>
      <c r="E380" s="3">
        <v>3</v>
      </c>
      <c r="F380" s="3">
        <f>IF(Wizualizacja!E380="yes",1,0)</f>
        <v>0</v>
      </c>
      <c r="G380" s="3">
        <f>IF(Wizualizacja!F380="southwest",1,0)</f>
        <v>0</v>
      </c>
      <c r="H380" s="3">
        <f>IF(Wizualizacja!F380="southeast",1,0)</f>
        <v>0</v>
      </c>
      <c r="I380" s="3">
        <f>IF(Wizualizacja!F380="northwest",1,0)</f>
        <v>1</v>
      </c>
      <c r="J380" s="12">
        <f>IF(Wizualizacja!F380="northeast",1,0)</f>
        <v>0</v>
      </c>
      <c r="K380" s="18">
        <v>16455.707849999999</v>
      </c>
    </row>
    <row r="381" spans="1:11" x14ac:dyDescent="0.25">
      <c r="A381" s="6">
        <v>380</v>
      </c>
      <c r="B381" s="2">
        <v>62</v>
      </c>
      <c r="C381" s="3">
        <f>IF(Wizualizacja!B381="male",1,0)</f>
        <v>1</v>
      </c>
      <c r="D381" s="20">
        <v>31.46</v>
      </c>
      <c r="E381" s="3">
        <v>1</v>
      </c>
      <c r="F381" s="3">
        <f>IF(Wizualizacja!E381="yes",1,0)</f>
        <v>0</v>
      </c>
      <c r="G381" s="3">
        <f>IF(Wizualizacja!F381="southwest",1,0)</f>
        <v>0</v>
      </c>
      <c r="H381" s="3">
        <f>IF(Wizualizacja!F381="southeast",1,0)</f>
        <v>1</v>
      </c>
      <c r="I381" s="3">
        <f>IF(Wizualizacja!F381="northwest",1,0)</f>
        <v>0</v>
      </c>
      <c r="J381" s="12">
        <f>IF(Wizualizacja!F381="northeast",1,0)</f>
        <v>0</v>
      </c>
      <c r="K381" s="18">
        <v>27000.98473</v>
      </c>
    </row>
    <row r="382" spans="1:11" x14ac:dyDescent="0.25">
      <c r="A382" s="6">
        <v>381</v>
      </c>
      <c r="B382" s="2">
        <v>27</v>
      </c>
      <c r="C382" s="3">
        <f>IF(Wizualizacja!B382="male",1,0)</f>
        <v>0</v>
      </c>
      <c r="D382" s="20">
        <v>17.954999999999998</v>
      </c>
      <c r="E382" s="3">
        <v>2</v>
      </c>
      <c r="F382" s="3">
        <f>IF(Wizualizacja!E382="yes",1,0)</f>
        <v>1</v>
      </c>
      <c r="G382" s="3">
        <f>IF(Wizualizacja!F382="southwest",1,0)</f>
        <v>0</v>
      </c>
      <c r="H382" s="3">
        <f>IF(Wizualizacja!F382="southeast",1,0)</f>
        <v>0</v>
      </c>
      <c r="I382" s="3">
        <f>IF(Wizualizacja!F382="northwest",1,0)</f>
        <v>0</v>
      </c>
      <c r="J382" s="12">
        <f>IF(Wizualizacja!F382="northeast",1,0)</f>
        <v>1</v>
      </c>
      <c r="K382" s="18">
        <v>15006.579449999999</v>
      </c>
    </row>
    <row r="383" spans="1:11" x14ac:dyDescent="0.25">
      <c r="A383" s="6">
        <v>382</v>
      </c>
      <c r="B383" s="2">
        <v>55</v>
      </c>
      <c r="C383" s="3">
        <f>IF(Wizualizacja!B383="male",1,0)</f>
        <v>1</v>
      </c>
      <c r="D383" s="20">
        <v>30.684999999999999</v>
      </c>
      <c r="E383" s="3">
        <v>0</v>
      </c>
      <c r="F383" s="3">
        <f>IF(Wizualizacja!E383="yes",1,0)</f>
        <v>1</v>
      </c>
      <c r="G383" s="3">
        <f>IF(Wizualizacja!F383="southwest",1,0)</f>
        <v>0</v>
      </c>
      <c r="H383" s="3">
        <f>IF(Wizualizacja!F383="southeast",1,0)</f>
        <v>0</v>
      </c>
      <c r="I383" s="3">
        <f>IF(Wizualizacja!F383="northwest",1,0)</f>
        <v>0</v>
      </c>
      <c r="J383" s="12">
        <f>IF(Wizualizacja!F383="northeast",1,0)</f>
        <v>1</v>
      </c>
      <c r="K383" s="18">
        <v>42303.692150000003</v>
      </c>
    </row>
    <row r="384" spans="1:11" x14ac:dyDescent="0.25">
      <c r="A384" s="6">
        <v>383</v>
      </c>
      <c r="B384" s="2">
        <v>55</v>
      </c>
      <c r="C384" s="3">
        <f>IF(Wizualizacja!B384="male",1,0)</f>
        <v>1</v>
      </c>
      <c r="D384" s="20">
        <v>33</v>
      </c>
      <c r="E384" s="3">
        <v>0</v>
      </c>
      <c r="F384" s="3">
        <f>IF(Wizualizacja!E384="yes",1,0)</f>
        <v>0</v>
      </c>
      <c r="G384" s="3">
        <f>IF(Wizualizacja!F384="southwest",1,0)</f>
        <v>0</v>
      </c>
      <c r="H384" s="3">
        <f>IF(Wizualizacja!F384="southeast",1,0)</f>
        <v>1</v>
      </c>
      <c r="I384" s="3">
        <f>IF(Wizualizacja!F384="northwest",1,0)</f>
        <v>0</v>
      </c>
      <c r="J384" s="12">
        <f>IF(Wizualizacja!F384="northeast",1,0)</f>
        <v>0</v>
      </c>
      <c r="K384" s="18">
        <v>20781.48892</v>
      </c>
    </row>
    <row r="385" spans="1:11" x14ac:dyDescent="0.25">
      <c r="A385" s="6">
        <v>384</v>
      </c>
      <c r="B385" s="2">
        <v>35</v>
      </c>
      <c r="C385" s="3">
        <f>IF(Wizualizacja!B385="male",1,0)</f>
        <v>0</v>
      </c>
      <c r="D385" s="20">
        <v>43.34</v>
      </c>
      <c r="E385" s="3">
        <v>2</v>
      </c>
      <c r="F385" s="3">
        <f>IF(Wizualizacja!E385="yes",1,0)</f>
        <v>0</v>
      </c>
      <c r="G385" s="3">
        <f>IF(Wizualizacja!F385="southwest",1,0)</f>
        <v>0</v>
      </c>
      <c r="H385" s="3">
        <f>IF(Wizualizacja!F385="southeast",1,0)</f>
        <v>1</v>
      </c>
      <c r="I385" s="3">
        <f>IF(Wizualizacja!F385="northwest",1,0)</f>
        <v>0</v>
      </c>
      <c r="J385" s="12">
        <f>IF(Wizualizacja!F385="northeast",1,0)</f>
        <v>0</v>
      </c>
      <c r="K385" s="18">
        <v>5846.9175999999998</v>
      </c>
    </row>
    <row r="386" spans="1:11" x14ac:dyDescent="0.25">
      <c r="A386" s="6">
        <v>385</v>
      </c>
      <c r="B386" s="2">
        <v>44</v>
      </c>
      <c r="C386" s="3">
        <f>IF(Wizualizacja!B386="male",1,0)</f>
        <v>1</v>
      </c>
      <c r="D386" s="20">
        <v>22.135000000000002</v>
      </c>
      <c r="E386" s="3">
        <v>2</v>
      </c>
      <c r="F386" s="3">
        <f>IF(Wizualizacja!E386="yes",1,0)</f>
        <v>0</v>
      </c>
      <c r="G386" s="3">
        <f>IF(Wizualizacja!F386="southwest",1,0)</f>
        <v>0</v>
      </c>
      <c r="H386" s="3">
        <f>IF(Wizualizacja!F386="southeast",1,0)</f>
        <v>0</v>
      </c>
      <c r="I386" s="3">
        <f>IF(Wizualizacja!F386="northwest",1,0)</f>
        <v>0</v>
      </c>
      <c r="J386" s="12">
        <f>IF(Wizualizacja!F386="northeast",1,0)</f>
        <v>1</v>
      </c>
      <c r="K386" s="18">
        <v>8302.5356499999998</v>
      </c>
    </row>
    <row r="387" spans="1:11" x14ac:dyDescent="0.25">
      <c r="A387" s="6">
        <v>386</v>
      </c>
      <c r="B387" s="2">
        <v>19</v>
      </c>
      <c r="C387" s="3">
        <f>IF(Wizualizacja!B387="male",1,0)</f>
        <v>1</v>
      </c>
      <c r="D387" s="20">
        <v>34.4</v>
      </c>
      <c r="E387" s="3">
        <v>0</v>
      </c>
      <c r="F387" s="3">
        <f>IF(Wizualizacja!E387="yes",1,0)</f>
        <v>0</v>
      </c>
      <c r="G387" s="3">
        <f>IF(Wizualizacja!F387="southwest",1,0)</f>
        <v>1</v>
      </c>
      <c r="H387" s="3">
        <f>IF(Wizualizacja!F387="southeast",1,0)</f>
        <v>0</v>
      </c>
      <c r="I387" s="3">
        <f>IF(Wizualizacja!F387="northwest",1,0)</f>
        <v>0</v>
      </c>
      <c r="J387" s="12">
        <f>IF(Wizualizacja!F387="northeast",1,0)</f>
        <v>0</v>
      </c>
      <c r="K387" s="18">
        <v>1261.8589999999999</v>
      </c>
    </row>
    <row r="388" spans="1:11" x14ac:dyDescent="0.25">
      <c r="A388" s="6">
        <v>387</v>
      </c>
      <c r="B388" s="2">
        <v>58</v>
      </c>
      <c r="C388" s="3">
        <f>IF(Wizualizacja!B388="male",1,0)</f>
        <v>0</v>
      </c>
      <c r="D388" s="20">
        <v>39.049999999999997</v>
      </c>
      <c r="E388" s="3">
        <v>0</v>
      </c>
      <c r="F388" s="3">
        <f>IF(Wizualizacja!E388="yes",1,0)</f>
        <v>0</v>
      </c>
      <c r="G388" s="3">
        <f>IF(Wizualizacja!F388="southwest",1,0)</f>
        <v>0</v>
      </c>
      <c r="H388" s="3">
        <f>IF(Wizualizacja!F388="southeast",1,0)</f>
        <v>1</v>
      </c>
      <c r="I388" s="3">
        <f>IF(Wizualizacja!F388="northwest",1,0)</f>
        <v>0</v>
      </c>
      <c r="J388" s="12">
        <f>IF(Wizualizacja!F388="northeast",1,0)</f>
        <v>0</v>
      </c>
      <c r="K388" s="18">
        <v>11856.4115</v>
      </c>
    </row>
    <row r="389" spans="1:11" x14ac:dyDescent="0.25">
      <c r="A389" s="6">
        <v>388</v>
      </c>
      <c r="B389" s="2">
        <v>50</v>
      </c>
      <c r="C389" s="3">
        <f>IF(Wizualizacja!B389="male",1,0)</f>
        <v>1</v>
      </c>
      <c r="D389" s="20">
        <v>25.364999999999998</v>
      </c>
      <c r="E389" s="3">
        <v>2</v>
      </c>
      <c r="F389" s="3">
        <f>IF(Wizualizacja!E389="yes",1,0)</f>
        <v>0</v>
      </c>
      <c r="G389" s="3">
        <f>IF(Wizualizacja!F389="southwest",1,0)</f>
        <v>0</v>
      </c>
      <c r="H389" s="3">
        <f>IF(Wizualizacja!F389="southeast",1,0)</f>
        <v>0</v>
      </c>
      <c r="I389" s="3">
        <f>IF(Wizualizacja!F389="northwest",1,0)</f>
        <v>1</v>
      </c>
      <c r="J389" s="12">
        <f>IF(Wizualizacja!F389="northeast",1,0)</f>
        <v>0</v>
      </c>
      <c r="K389" s="18">
        <v>30284.642940000002</v>
      </c>
    </row>
    <row r="390" spans="1:11" x14ac:dyDescent="0.25">
      <c r="A390" s="6">
        <v>389</v>
      </c>
      <c r="B390" s="2">
        <v>26</v>
      </c>
      <c r="C390" s="3">
        <f>IF(Wizualizacja!B390="male",1,0)</f>
        <v>0</v>
      </c>
      <c r="D390" s="20">
        <v>22.61</v>
      </c>
      <c r="E390" s="3">
        <v>0</v>
      </c>
      <c r="F390" s="3">
        <f>IF(Wizualizacja!E390="yes",1,0)</f>
        <v>0</v>
      </c>
      <c r="G390" s="3">
        <f>IF(Wizualizacja!F390="southwest",1,0)</f>
        <v>0</v>
      </c>
      <c r="H390" s="3">
        <f>IF(Wizualizacja!F390="southeast",1,0)</f>
        <v>0</v>
      </c>
      <c r="I390" s="3">
        <f>IF(Wizualizacja!F390="northwest",1,0)</f>
        <v>1</v>
      </c>
      <c r="J390" s="12">
        <f>IF(Wizualizacja!F390="northeast",1,0)</f>
        <v>0</v>
      </c>
      <c r="K390" s="18">
        <v>3176.8159000000001</v>
      </c>
    </row>
    <row r="391" spans="1:11" x14ac:dyDescent="0.25">
      <c r="A391" s="6">
        <v>390</v>
      </c>
      <c r="B391" s="2">
        <v>24</v>
      </c>
      <c r="C391" s="3">
        <f>IF(Wizualizacja!B391="male",1,0)</f>
        <v>0</v>
      </c>
      <c r="D391" s="20">
        <v>30.21</v>
      </c>
      <c r="E391" s="3">
        <v>3</v>
      </c>
      <c r="F391" s="3">
        <f>IF(Wizualizacja!E391="yes",1,0)</f>
        <v>0</v>
      </c>
      <c r="G391" s="3">
        <f>IF(Wizualizacja!F391="southwest",1,0)</f>
        <v>0</v>
      </c>
      <c r="H391" s="3">
        <f>IF(Wizualizacja!F391="southeast",1,0)</f>
        <v>0</v>
      </c>
      <c r="I391" s="3">
        <f>IF(Wizualizacja!F391="northwest",1,0)</f>
        <v>1</v>
      </c>
      <c r="J391" s="12">
        <f>IF(Wizualizacja!F391="northeast",1,0)</f>
        <v>0</v>
      </c>
      <c r="K391" s="18">
        <v>4618.0798999999997</v>
      </c>
    </row>
    <row r="392" spans="1:11" x14ac:dyDescent="0.25">
      <c r="A392" s="6">
        <v>391</v>
      </c>
      <c r="B392" s="2">
        <v>48</v>
      </c>
      <c r="C392" s="3">
        <f>IF(Wizualizacja!B392="male",1,0)</f>
        <v>1</v>
      </c>
      <c r="D392" s="20">
        <v>35.625</v>
      </c>
      <c r="E392" s="3">
        <v>4</v>
      </c>
      <c r="F392" s="3">
        <f>IF(Wizualizacja!E392="yes",1,0)</f>
        <v>0</v>
      </c>
      <c r="G392" s="3">
        <f>IF(Wizualizacja!F392="southwest",1,0)</f>
        <v>0</v>
      </c>
      <c r="H392" s="3">
        <f>IF(Wizualizacja!F392="southeast",1,0)</f>
        <v>0</v>
      </c>
      <c r="I392" s="3">
        <f>IF(Wizualizacja!F392="northwest",1,0)</f>
        <v>0</v>
      </c>
      <c r="J392" s="12">
        <f>IF(Wizualizacja!F392="northeast",1,0)</f>
        <v>1</v>
      </c>
      <c r="K392" s="18">
        <v>10736.87075</v>
      </c>
    </row>
    <row r="393" spans="1:11" x14ac:dyDescent="0.25">
      <c r="A393" s="6">
        <v>392</v>
      </c>
      <c r="B393" s="2">
        <v>19</v>
      </c>
      <c r="C393" s="3">
        <f>IF(Wizualizacja!B393="male",1,0)</f>
        <v>0</v>
      </c>
      <c r="D393" s="20">
        <v>37.43</v>
      </c>
      <c r="E393" s="3">
        <v>0</v>
      </c>
      <c r="F393" s="3">
        <f>IF(Wizualizacja!E393="yes",1,0)</f>
        <v>0</v>
      </c>
      <c r="G393" s="3">
        <f>IF(Wizualizacja!F393="southwest",1,0)</f>
        <v>0</v>
      </c>
      <c r="H393" s="3">
        <f>IF(Wizualizacja!F393="southeast",1,0)</f>
        <v>0</v>
      </c>
      <c r="I393" s="3">
        <f>IF(Wizualizacja!F393="northwest",1,0)</f>
        <v>1</v>
      </c>
      <c r="J393" s="12">
        <f>IF(Wizualizacja!F393="northeast",1,0)</f>
        <v>0</v>
      </c>
      <c r="K393" s="18">
        <v>2138.0707000000002</v>
      </c>
    </row>
    <row r="394" spans="1:11" x14ac:dyDescent="0.25">
      <c r="A394" s="6">
        <v>393</v>
      </c>
      <c r="B394" s="2">
        <v>48</v>
      </c>
      <c r="C394" s="3">
        <f>IF(Wizualizacja!B394="male",1,0)</f>
        <v>1</v>
      </c>
      <c r="D394" s="20">
        <v>31.445</v>
      </c>
      <c r="E394" s="3">
        <v>1</v>
      </c>
      <c r="F394" s="3">
        <f>IF(Wizualizacja!E394="yes",1,0)</f>
        <v>0</v>
      </c>
      <c r="G394" s="3">
        <f>IF(Wizualizacja!F394="southwest",1,0)</f>
        <v>0</v>
      </c>
      <c r="H394" s="3">
        <f>IF(Wizualizacja!F394="southeast",1,0)</f>
        <v>0</v>
      </c>
      <c r="I394" s="3">
        <f>IF(Wizualizacja!F394="northwest",1,0)</f>
        <v>0</v>
      </c>
      <c r="J394" s="12">
        <f>IF(Wizualizacja!F394="northeast",1,0)</f>
        <v>1</v>
      </c>
      <c r="K394" s="18">
        <v>8964.0605500000001</v>
      </c>
    </row>
    <row r="395" spans="1:11" x14ac:dyDescent="0.25">
      <c r="A395" s="6">
        <v>394</v>
      </c>
      <c r="B395" s="2">
        <v>49</v>
      </c>
      <c r="C395" s="3">
        <f>IF(Wizualizacja!B395="male",1,0)</f>
        <v>1</v>
      </c>
      <c r="D395" s="20">
        <v>31.35</v>
      </c>
      <c r="E395" s="3">
        <v>1</v>
      </c>
      <c r="F395" s="3">
        <f>IF(Wizualizacja!E395="yes",1,0)</f>
        <v>0</v>
      </c>
      <c r="G395" s="3">
        <f>IF(Wizualizacja!F395="southwest",1,0)</f>
        <v>0</v>
      </c>
      <c r="H395" s="3">
        <f>IF(Wizualizacja!F395="southeast",1,0)</f>
        <v>0</v>
      </c>
      <c r="I395" s="3">
        <f>IF(Wizualizacja!F395="northwest",1,0)</f>
        <v>0</v>
      </c>
      <c r="J395" s="12">
        <f>IF(Wizualizacja!F395="northeast",1,0)</f>
        <v>1</v>
      </c>
      <c r="K395" s="18">
        <v>9290.1394999999993</v>
      </c>
    </row>
    <row r="396" spans="1:11" x14ac:dyDescent="0.25">
      <c r="A396" s="6">
        <v>395</v>
      </c>
      <c r="B396" s="2">
        <v>46</v>
      </c>
      <c r="C396" s="3">
        <f>IF(Wizualizacja!B396="male",1,0)</f>
        <v>0</v>
      </c>
      <c r="D396" s="20">
        <v>32.299999999999997</v>
      </c>
      <c r="E396" s="3">
        <v>2</v>
      </c>
      <c r="F396" s="3">
        <f>IF(Wizualizacja!E396="yes",1,0)</f>
        <v>0</v>
      </c>
      <c r="G396" s="3">
        <f>IF(Wizualizacja!F396="southwest",1,0)</f>
        <v>0</v>
      </c>
      <c r="H396" s="3">
        <f>IF(Wizualizacja!F396="southeast",1,0)</f>
        <v>0</v>
      </c>
      <c r="I396" s="3">
        <f>IF(Wizualizacja!F396="northwest",1,0)</f>
        <v>0</v>
      </c>
      <c r="J396" s="12">
        <f>IF(Wizualizacja!F396="northeast",1,0)</f>
        <v>1</v>
      </c>
      <c r="K396" s="18">
        <v>9411.0049999999992</v>
      </c>
    </row>
    <row r="397" spans="1:11" x14ac:dyDescent="0.25">
      <c r="A397" s="6">
        <v>396</v>
      </c>
      <c r="B397" s="2">
        <v>46</v>
      </c>
      <c r="C397" s="3">
        <f>IF(Wizualizacja!B397="male",1,0)</f>
        <v>1</v>
      </c>
      <c r="D397" s="20">
        <v>19.855</v>
      </c>
      <c r="E397" s="3">
        <v>0</v>
      </c>
      <c r="F397" s="3">
        <f>IF(Wizualizacja!E397="yes",1,0)</f>
        <v>0</v>
      </c>
      <c r="G397" s="3">
        <f>IF(Wizualizacja!F397="southwest",1,0)</f>
        <v>0</v>
      </c>
      <c r="H397" s="3">
        <f>IF(Wizualizacja!F397="southeast",1,0)</f>
        <v>0</v>
      </c>
      <c r="I397" s="3">
        <f>IF(Wizualizacja!F397="northwest",1,0)</f>
        <v>1</v>
      </c>
      <c r="J397" s="12">
        <f>IF(Wizualizacja!F397="northeast",1,0)</f>
        <v>0</v>
      </c>
      <c r="K397" s="18">
        <v>7526.7064499999997</v>
      </c>
    </row>
    <row r="398" spans="1:11" x14ac:dyDescent="0.25">
      <c r="A398" s="6">
        <v>397</v>
      </c>
      <c r="B398" s="2">
        <v>43</v>
      </c>
      <c r="C398" s="3">
        <f>IF(Wizualizacja!B398="male",1,0)</f>
        <v>0</v>
      </c>
      <c r="D398" s="20">
        <v>34.4</v>
      </c>
      <c r="E398" s="3">
        <v>3</v>
      </c>
      <c r="F398" s="3">
        <f>IF(Wizualizacja!E398="yes",1,0)</f>
        <v>0</v>
      </c>
      <c r="G398" s="3">
        <f>IF(Wizualizacja!F398="southwest",1,0)</f>
        <v>1</v>
      </c>
      <c r="H398" s="3">
        <f>IF(Wizualizacja!F398="southeast",1,0)</f>
        <v>0</v>
      </c>
      <c r="I398" s="3">
        <f>IF(Wizualizacja!F398="northwest",1,0)</f>
        <v>0</v>
      </c>
      <c r="J398" s="12">
        <f>IF(Wizualizacja!F398="northeast",1,0)</f>
        <v>0</v>
      </c>
      <c r="K398" s="18">
        <v>8522.0030000000006</v>
      </c>
    </row>
    <row r="399" spans="1:11" x14ac:dyDescent="0.25">
      <c r="A399" s="6">
        <v>398</v>
      </c>
      <c r="B399" s="2">
        <v>21</v>
      </c>
      <c r="C399" s="3">
        <f>IF(Wizualizacja!B399="male",1,0)</f>
        <v>1</v>
      </c>
      <c r="D399" s="20">
        <v>31.02</v>
      </c>
      <c r="E399" s="3">
        <v>0</v>
      </c>
      <c r="F399" s="3">
        <f>IF(Wizualizacja!E399="yes",1,0)</f>
        <v>0</v>
      </c>
      <c r="G399" s="3">
        <f>IF(Wizualizacja!F399="southwest",1,0)</f>
        <v>0</v>
      </c>
      <c r="H399" s="3">
        <f>IF(Wizualizacja!F399="southeast",1,0)</f>
        <v>1</v>
      </c>
      <c r="I399" s="3">
        <f>IF(Wizualizacja!F399="northwest",1,0)</f>
        <v>0</v>
      </c>
      <c r="J399" s="12">
        <f>IF(Wizualizacja!F399="northeast",1,0)</f>
        <v>0</v>
      </c>
      <c r="K399" s="18">
        <v>16586.49771</v>
      </c>
    </row>
    <row r="400" spans="1:11" x14ac:dyDescent="0.25">
      <c r="A400" s="6">
        <v>399</v>
      </c>
      <c r="B400" s="2">
        <v>64</v>
      </c>
      <c r="C400" s="3">
        <f>IF(Wizualizacja!B400="male",1,0)</f>
        <v>1</v>
      </c>
      <c r="D400" s="20">
        <v>25.6</v>
      </c>
      <c r="E400" s="3">
        <v>2</v>
      </c>
      <c r="F400" s="3">
        <f>IF(Wizualizacja!E400="yes",1,0)</f>
        <v>0</v>
      </c>
      <c r="G400" s="3">
        <f>IF(Wizualizacja!F400="southwest",1,0)</f>
        <v>1</v>
      </c>
      <c r="H400" s="3">
        <f>IF(Wizualizacja!F400="southeast",1,0)</f>
        <v>0</v>
      </c>
      <c r="I400" s="3">
        <f>IF(Wizualizacja!F400="northwest",1,0)</f>
        <v>0</v>
      </c>
      <c r="J400" s="12">
        <f>IF(Wizualizacja!F400="northeast",1,0)</f>
        <v>0</v>
      </c>
      <c r="K400" s="18">
        <v>14988.432000000001</v>
      </c>
    </row>
    <row r="401" spans="1:11" x14ac:dyDescent="0.25">
      <c r="A401" s="6">
        <v>400</v>
      </c>
      <c r="B401" s="2">
        <v>18</v>
      </c>
      <c r="C401" s="3">
        <f>IF(Wizualizacja!B401="male",1,0)</f>
        <v>0</v>
      </c>
      <c r="D401" s="20">
        <v>38.17</v>
      </c>
      <c r="E401" s="3">
        <v>0</v>
      </c>
      <c r="F401" s="3">
        <f>IF(Wizualizacja!E401="yes",1,0)</f>
        <v>0</v>
      </c>
      <c r="G401" s="3">
        <f>IF(Wizualizacja!F401="southwest",1,0)</f>
        <v>0</v>
      </c>
      <c r="H401" s="3">
        <f>IF(Wizualizacja!F401="southeast",1,0)</f>
        <v>1</v>
      </c>
      <c r="I401" s="3">
        <f>IF(Wizualizacja!F401="northwest",1,0)</f>
        <v>0</v>
      </c>
      <c r="J401" s="12">
        <f>IF(Wizualizacja!F401="northeast",1,0)</f>
        <v>0</v>
      </c>
      <c r="K401" s="18">
        <v>1631.6683</v>
      </c>
    </row>
    <row r="402" spans="1:11" x14ac:dyDescent="0.25">
      <c r="A402" s="6">
        <v>401</v>
      </c>
      <c r="B402" s="2">
        <v>51</v>
      </c>
      <c r="C402" s="3">
        <f>IF(Wizualizacja!B402="male",1,0)</f>
        <v>0</v>
      </c>
      <c r="D402" s="20">
        <v>20.6</v>
      </c>
      <c r="E402" s="3">
        <v>0</v>
      </c>
      <c r="F402" s="3">
        <f>IF(Wizualizacja!E402="yes",1,0)</f>
        <v>0</v>
      </c>
      <c r="G402" s="3">
        <f>IF(Wizualizacja!F402="southwest",1,0)</f>
        <v>1</v>
      </c>
      <c r="H402" s="3">
        <f>IF(Wizualizacja!F402="southeast",1,0)</f>
        <v>0</v>
      </c>
      <c r="I402" s="3">
        <f>IF(Wizualizacja!F402="northwest",1,0)</f>
        <v>0</v>
      </c>
      <c r="J402" s="12">
        <f>IF(Wizualizacja!F402="northeast",1,0)</f>
        <v>0</v>
      </c>
      <c r="K402" s="18">
        <v>9264.7970000000005</v>
      </c>
    </row>
    <row r="403" spans="1:11" x14ac:dyDescent="0.25">
      <c r="A403" s="6">
        <v>402</v>
      </c>
      <c r="B403" s="2">
        <v>47</v>
      </c>
      <c r="C403" s="3">
        <f>IF(Wizualizacja!B403="male",1,0)</f>
        <v>1</v>
      </c>
      <c r="D403" s="20">
        <v>47.52</v>
      </c>
      <c r="E403" s="3">
        <v>1</v>
      </c>
      <c r="F403" s="3">
        <f>IF(Wizualizacja!E403="yes",1,0)</f>
        <v>0</v>
      </c>
      <c r="G403" s="3">
        <f>IF(Wizualizacja!F403="southwest",1,0)</f>
        <v>0</v>
      </c>
      <c r="H403" s="3">
        <f>IF(Wizualizacja!F403="southeast",1,0)</f>
        <v>1</v>
      </c>
      <c r="I403" s="3">
        <f>IF(Wizualizacja!F403="northwest",1,0)</f>
        <v>0</v>
      </c>
      <c r="J403" s="12">
        <f>IF(Wizualizacja!F403="northeast",1,0)</f>
        <v>0</v>
      </c>
      <c r="K403" s="18">
        <v>8083.9197999999997</v>
      </c>
    </row>
    <row r="404" spans="1:11" x14ac:dyDescent="0.25">
      <c r="A404" s="6">
        <v>403</v>
      </c>
      <c r="B404" s="2">
        <v>64</v>
      </c>
      <c r="C404" s="3">
        <f>IF(Wizualizacja!B404="male",1,0)</f>
        <v>0</v>
      </c>
      <c r="D404" s="20">
        <v>32.965000000000003</v>
      </c>
      <c r="E404" s="3">
        <v>0</v>
      </c>
      <c r="F404" s="3">
        <f>IF(Wizualizacja!E404="yes",1,0)</f>
        <v>0</v>
      </c>
      <c r="G404" s="3">
        <f>IF(Wizualizacja!F404="southwest",1,0)</f>
        <v>0</v>
      </c>
      <c r="H404" s="3">
        <f>IF(Wizualizacja!F404="southeast",1,0)</f>
        <v>0</v>
      </c>
      <c r="I404" s="3">
        <f>IF(Wizualizacja!F404="northwest",1,0)</f>
        <v>1</v>
      </c>
      <c r="J404" s="12">
        <f>IF(Wizualizacja!F404="northeast",1,0)</f>
        <v>0</v>
      </c>
      <c r="K404" s="18">
        <v>14692.66935</v>
      </c>
    </row>
    <row r="405" spans="1:11" x14ac:dyDescent="0.25">
      <c r="A405" s="6">
        <v>404</v>
      </c>
      <c r="B405" s="2">
        <v>49</v>
      </c>
      <c r="C405" s="3">
        <f>IF(Wizualizacja!B405="male",1,0)</f>
        <v>1</v>
      </c>
      <c r="D405" s="20">
        <v>32.299999999999997</v>
      </c>
      <c r="E405" s="3">
        <v>3</v>
      </c>
      <c r="F405" s="3">
        <f>IF(Wizualizacja!E405="yes",1,0)</f>
        <v>0</v>
      </c>
      <c r="G405" s="3">
        <f>IF(Wizualizacja!F405="southwest",1,0)</f>
        <v>0</v>
      </c>
      <c r="H405" s="3">
        <f>IF(Wizualizacja!F405="southeast",1,0)</f>
        <v>0</v>
      </c>
      <c r="I405" s="3">
        <f>IF(Wizualizacja!F405="northwest",1,0)</f>
        <v>1</v>
      </c>
      <c r="J405" s="12">
        <f>IF(Wizualizacja!F405="northeast",1,0)</f>
        <v>0</v>
      </c>
      <c r="K405" s="18">
        <v>10269.459999999999</v>
      </c>
    </row>
    <row r="406" spans="1:11" x14ac:dyDescent="0.25">
      <c r="A406" s="6">
        <v>405</v>
      </c>
      <c r="B406" s="2">
        <v>31</v>
      </c>
      <c r="C406" s="3">
        <f>IF(Wizualizacja!B406="male",1,0)</f>
        <v>1</v>
      </c>
      <c r="D406" s="20">
        <v>20.399999999999999</v>
      </c>
      <c r="E406" s="3">
        <v>0</v>
      </c>
      <c r="F406" s="3">
        <f>IF(Wizualizacja!E406="yes",1,0)</f>
        <v>0</v>
      </c>
      <c r="G406" s="3">
        <f>IF(Wizualizacja!F406="southwest",1,0)</f>
        <v>1</v>
      </c>
      <c r="H406" s="3">
        <f>IF(Wizualizacja!F406="southeast",1,0)</f>
        <v>0</v>
      </c>
      <c r="I406" s="3">
        <f>IF(Wizualizacja!F406="northwest",1,0)</f>
        <v>0</v>
      </c>
      <c r="J406" s="12">
        <f>IF(Wizualizacja!F406="northeast",1,0)</f>
        <v>0</v>
      </c>
      <c r="K406" s="18">
        <v>3260.1990000000001</v>
      </c>
    </row>
    <row r="407" spans="1:11" x14ac:dyDescent="0.25">
      <c r="A407" s="6">
        <v>406</v>
      </c>
      <c r="B407" s="2">
        <v>52</v>
      </c>
      <c r="C407" s="3">
        <f>IF(Wizualizacja!B407="male",1,0)</f>
        <v>0</v>
      </c>
      <c r="D407" s="20">
        <v>38.380000000000003</v>
      </c>
      <c r="E407" s="3">
        <v>2</v>
      </c>
      <c r="F407" s="3">
        <f>IF(Wizualizacja!E407="yes",1,0)</f>
        <v>0</v>
      </c>
      <c r="G407" s="3">
        <f>IF(Wizualizacja!F407="southwest",1,0)</f>
        <v>0</v>
      </c>
      <c r="H407" s="3">
        <f>IF(Wizualizacja!F407="southeast",1,0)</f>
        <v>0</v>
      </c>
      <c r="I407" s="3">
        <f>IF(Wizualizacja!F407="northwest",1,0)</f>
        <v>0</v>
      </c>
      <c r="J407" s="12">
        <f>IF(Wizualizacja!F407="northeast",1,0)</f>
        <v>1</v>
      </c>
      <c r="K407" s="18">
        <v>11396.9002</v>
      </c>
    </row>
    <row r="408" spans="1:11" x14ac:dyDescent="0.25">
      <c r="A408" s="6">
        <v>407</v>
      </c>
      <c r="B408" s="2">
        <v>33</v>
      </c>
      <c r="C408" s="3">
        <f>IF(Wizualizacja!B408="male",1,0)</f>
        <v>0</v>
      </c>
      <c r="D408" s="20">
        <v>24.31</v>
      </c>
      <c r="E408" s="3">
        <v>0</v>
      </c>
      <c r="F408" s="3">
        <f>IF(Wizualizacja!E408="yes",1,0)</f>
        <v>0</v>
      </c>
      <c r="G408" s="3">
        <f>IF(Wizualizacja!F408="southwest",1,0)</f>
        <v>0</v>
      </c>
      <c r="H408" s="3">
        <f>IF(Wizualizacja!F408="southeast",1,0)</f>
        <v>1</v>
      </c>
      <c r="I408" s="3">
        <f>IF(Wizualizacja!F408="northwest",1,0)</f>
        <v>0</v>
      </c>
      <c r="J408" s="12">
        <f>IF(Wizualizacja!F408="northeast",1,0)</f>
        <v>0</v>
      </c>
      <c r="K408" s="18">
        <v>4185.0978999999998</v>
      </c>
    </row>
    <row r="409" spans="1:11" x14ac:dyDescent="0.25">
      <c r="A409" s="6">
        <v>408</v>
      </c>
      <c r="B409" s="2">
        <v>47</v>
      </c>
      <c r="C409" s="3">
        <f>IF(Wizualizacja!B409="male",1,0)</f>
        <v>0</v>
      </c>
      <c r="D409" s="20">
        <v>23.6</v>
      </c>
      <c r="E409" s="3">
        <v>1</v>
      </c>
      <c r="F409" s="3">
        <f>IF(Wizualizacja!E409="yes",1,0)</f>
        <v>0</v>
      </c>
      <c r="G409" s="3">
        <f>IF(Wizualizacja!F409="southwest",1,0)</f>
        <v>1</v>
      </c>
      <c r="H409" s="3">
        <f>IF(Wizualizacja!F409="southeast",1,0)</f>
        <v>0</v>
      </c>
      <c r="I409" s="3">
        <f>IF(Wizualizacja!F409="northwest",1,0)</f>
        <v>0</v>
      </c>
      <c r="J409" s="12">
        <f>IF(Wizualizacja!F409="northeast",1,0)</f>
        <v>0</v>
      </c>
      <c r="K409" s="18">
        <v>8539.6710000000003</v>
      </c>
    </row>
    <row r="410" spans="1:11" x14ac:dyDescent="0.25">
      <c r="A410" s="6">
        <v>409</v>
      </c>
      <c r="B410" s="2">
        <v>38</v>
      </c>
      <c r="C410" s="3">
        <f>IF(Wizualizacja!B410="male",1,0)</f>
        <v>1</v>
      </c>
      <c r="D410" s="20">
        <v>21.12</v>
      </c>
      <c r="E410" s="3">
        <v>3</v>
      </c>
      <c r="F410" s="3">
        <f>IF(Wizualizacja!E410="yes",1,0)</f>
        <v>0</v>
      </c>
      <c r="G410" s="3">
        <f>IF(Wizualizacja!F410="southwest",1,0)</f>
        <v>0</v>
      </c>
      <c r="H410" s="3">
        <f>IF(Wizualizacja!F410="southeast",1,0)</f>
        <v>1</v>
      </c>
      <c r="I410" s="3">
        <f>IF(Wizualizacja!F410="northwest",1,0)</f>
        <v>0</v>
      </c>
      <c r="J410" s="12">
        <f>IF(Wizualizacja!F410="northeast",1,0)</f>
        <v>0</v>
      </c>
      <c r="K410" s="18">
        <v>6652.5288</v>
      </c>
    </row>
    <row r="411" spans="1:11" x14ac:dyDescent="0.25">
      <c r="A411" s="6">
        <v>410</v>
      </c>
      <c r="B411" s="2">
        <v>32</v>
      </c>
      <c r="C411" s="3">
        <f>IF(Wizualizacja!B411="male",1,0)</f>
        <v>1</v>
      </c>
      <c r="D411" s="20">
        <v>30.03</v>
      </c>
      <c r="E411" s="3">
        <v>1</v>
      </c>
      <c r="F411" s="3">
        <f>IF(Wizualizacja!E411="yes",1,0)</f>
        <v>0</v>
      </c>
      <c r="G411" s="3">
        <f>IF(Wizualizacja!F411="southwest",1,0)</f>
        <v>0</v>
      </c>
      <c r="H411" s="3">
        <f>IF(Wizualizacja!F411="southeast",1,0)</f>
        <v>1</v>
      </c>
      <c r="I411" s="3">
        <f>IF(Wizualizacja!F411="northwest",1,0)</f>
        <v>0</v>
      </c>
      <c r="J411" s="12">
        <f>IF(Wizualizacja!F411="northeast",1,0)</f>
        <v>0</v>
      </c>
      <c r="K411" s="18">
        <v>4074.4537</v>
      </c>
    </row>
    <row r="412" spans="1:11" x14ac:dyDescent="0.25">
      <c r="A412" s="6">
        <v>411</v>
      </c>
      <c r="B412" s="2">
        <v>19</v>
      </c>
      <c r="C412" s="3">
        <f>IF(Wizualizacja!B412="male",1,0)</f>
        <v>1</v>
      </c>
      <c r="D412" s="20">
        <v>17.48</v>
      </c>
      <c r="E412" s="3">
        <v>0</v>
      </c>
      <c r="F412" s="3">
        <f>IF(Wizualizacja!E412="yes",1,0)</f>
        <v>0</v>
      </c>
      <c r="G412" s="3">
        <f>IF(Wizualizacja!F412="southwest",1,0)</f>
        <v>0</v>
      </c>
      <c r="H412" s="3">
        <f>IF(Wizualizacja!F412="southeast",1,0)</f>
        <v>0</v>
      </c>
      <c r="I412" s="3">
        <f>IF(Wizualizacja!F412="northwest",1,0)</f>
        <v>1</v>
      </c>
      <c r="J412" s="12">
        <f>IF(Wizualizacja!F412="northeast",1,0)</f>
        <v>0</v>
      </c>
      <c r="K412" s="18">
        <v>1621.3402000000001</v>
      </c>
    </row>
    <row r="413" spans="1:11" x14ac:dyDescent="0.25">
      <c r="A413" s="6">
        <v>412</v>
      </c>
      <c r="B413" s="2">
        <v>44</v>
      </c>
      <c r="C413" s="3">
        <f>IF(Wizualizacja!B413="male",1,0)</f>
        <v>0</v>
      </c>
      <c r="D413" s="20">
        <v>20.234999999999999</v>
      </c>
      <c r="E413" s="3">
        <v>1</v>
      </c>
      <c r="F413" s="3">
        <f>IF(Wizualizacja!E413="yes",1,0)</f>
        <v>1</v>
      </c>
      <c r="G413" s="3">
        <f>IF(Wizualizacja!F413="southwest",1,0)</f>
        <v>0</v>
      </c>
      <c r="H413" s="3">
        <f>IF(Wizualizacja!F413="southeast",1,0)</f>
        <v>0</v>
      </c>
      <c r="I413" s="3">
        <f>IF(Wizualizacja!F413="northwest",1,0)</f>
        <v>0</v>
      </c>
      <c r="J413" s="12">
        <f>IF(Wizualizacja!F413="northeast",1,0)</f>
        <v>1</v>
      </c>
      <c r="K413" s="18">
        <v>19594.809649999999</v>
      </c>
    </row>
    <row r="414" spans="1:11" x14ac:dyDescent="0.25">
      <c r="A414" s="6">
        <v>413</v>
      </c>
      <c r="B414" s="2">
        <v>26</v>
      </c>
      <c r="C414" s="3">
        <f>IF(Wizualizacja!B414="male",1,0)</f>
        <v>0</v>
      </c>
      <c r="D414" s="20">
        <v>17.195</v>
      </c>
      <c r="E414" s="3">
        <v>2</v>
      </c>
      <c r="F414" s="3">
        <f>IF(Wizualizacja!E414="yes",1,0)</f>
        <v>1</v>
      </c>
      <c r="G414" s="3">
        <f>IF(Wizualizacja!F414="southwest",1,0)</f>
        <v>0</v>
      </c>
      <c r="H414" s="3">
        <f>IF(Wizualizacja!F414="southeast",1,0)</f>
        <v>0</v>
      </c>
      <c r="I414" s="3">
        <f>IF(Wizualizacja!F414="northwest",1,0)</f>
        <v>0</v>
      </c>
      <c r="J414" s="12">
        <f>IF(Wizualizacja!F414="northeast",1,0)</f>
        <v>1</v>
      </c>
      <c r="K414" s="18">
        <v>14455.644050000001</v>
      </c>
    </row>
    <row r="415" spans="1:11" x14ac:dyDescent="0.25">
      <c r="A415" s="6">
        <v>414</v>
      </c>
      <c r="B415" s="2">
        <v>25</v>
      </c>
      <c r="C415" s="3">
        <f>IF(Wizualizacja!B415="male",1,0)</f>
        <v>1</v>
      </c>
      <c r="D415" s="20">
        <v>23.9</v>
      </c>
      <c r="E415" s="3">
        <v>5</v>
      </c>
      <c r="F415" s="3">
        <f>IF(Wizualizacja!E415="yes",1,0)</f>
        <v>0</v>
      </c>
      <c r="G415" s="3">
        <f>IF(Wizualizacja!F415="southwest",1,0)</f>
        <v>1</v>
      </c>
      <c r="H415" s="3">
        <f>IF(Wizualizacja!F415="southeast",1,0)</f>
        <v>0</v>
      </c>
      <c r="I415" s="3">
        <f>IF(Wizualizacja!F415="northwest",1,0)</f>
        <v>0</v>
      </c>
      <c r="J415" s="12">
        <f>IF(Wizualizacja!F415="northeast",1,0)</f>
        <v>0</v>
      </c>
      <c r="K415" s="18">
        <v>5080.0959999999995</v>
      </c>
    </row>
    <row r="416" spans="1:11" x14ac:dyDescent="0.25">
      <c r="A416" s="6">
        <v>415</v>
      </c>
      <c r="B416" s="2">
        <v>19</v>
      </c>
      <c r="C416" s="3">
        <f>IF(Wizualizacja!B416="male",1,0)</f>
        <v>0</v>
      </c>
      <c r="D416" s="20">
        <v>35.15</v>
      </c>
      <c r="E416" s="3">
        <v>0</v>
      </c>
      <c r="F416" s="3">
        <f>IF(Wizualizacja!E416="yes",1,0)</f>
        <v>0</v>
      </c>
      <c r="G416" s="3">
        <f>IF(Wizualizacja!F416="southwest",1,0)</f>
        <v>0</v>
      </c>
      <c r="H416" s="3">
        <f>IF(Wizualizacja!F416="southeast",1,0)</f>
        <v>0</v>
      </c>
      <c r="I416" s="3">
        <f>IF(Wizualizacja!F416="northwest",1,0)</f>
        <v>1</v>
      </c>
      <c r="J416" s="12">
        <f>IF(Wizualizacja!F416="northeast",1,0)</f>
        <v>0</v>
      </c>
      <c r="K416" s="18">
        <v>2134.9014999999999</v>
      </c>
    </row>
    <row r="417" spans="1:11" x14ac:dyDescent="0.25">
      <c r="A417" s="6">
        <v>416</v>
      </c>
      <c r="B417" s="2">
        <v>43</v>
      </c>
      <c r="C417" s="3">
        <f>IF(Wizualizacja!B417="male",1,0)</f>
        <v>0</v>
      </c>
      <c r="D417" s="20">
        <v>35.64</v>
      </c>
      <c r="E417" s="3">
        <v>1</v>
      </c>
      <c r="F417" s="3">
        <f>IF(Wizualizacja!E417="yes",1,0)</f>
        <v>0</v>
      </c>
      <c r="G417" s="3">
        <f>IF(Wizualizacja!F417="southwest",1,0)</f>
        <v>0</v>
      </c>
      <c r="H417" s="3">
        <f>IF(Wizualizacja!F417="southeast",1,0)</f>
        <v>1</v>
      </c>
      <c r="I417" s="3">
        <f>IF(Wizualizacja!F417="northwest",1,0)</f>
        <v>0</v>
      </c>
      <c r="J417" s="12">
        <f>IF(Wizualizacja!F417="northeast",1,0)</f>
        <v>0</v>
      </c>
      <c r="K417" s="18">
        <v>7345.7266</v>
      </c>
    </row>
    <row r="418" spans="1:11" x14ac:dyDescent="0.25">
      <c r="A418" s="6">
        <v>417</v>
      </c>
      <c r="B418" s="2">
        <v>52</v>
      </c>
      <c r="C418" s="3">
        <f>IF(Wizualizacja!B418="male",1,0)</f>
        <v>1</v>
      </c>
      <c r="D418" s="20">
        <v>34.1</v>
      </c>
      <c r="E418" s="3">
        <v>0</v>
      </c>
      <c r="F418" s="3">
        <f>IF(Wizualizacja!E418="yes",1,0)</f>
        <v>0</v>
      </c>
      <c r="G418" s="3">
        <f>IF(Wizualizacja!F418="southwest",1,0)</f>
        <v>0</v>
      </c>
      <c r="H418" s="3">
        <f>IF(Wizualizacja!F418="southeast",1,0)</f>
        <v>1</v>
      </c>
      <c r="I418" s="3">
        <f>IF(Wizualizacja!F418="northwest",1,0)</f>
        <v>0</v>
      </c>
      <c r="J418" s="12">
        <f>IF(Wizualizacja!F418="northeast",1,0)</f>
        <v>0</v>
      </c>
      <c r="K418" s="18">
        <v>9140.9509999999991</v>
      </c>
    </row>
    <row r="419" spans="1:11" x14ac:dyDescent="0.25">
      <c r="A419" s="6">
        <v>418</v>
      </c>
      <c r="B419" s="2">
        <v>36</v>
      </c>
      <c r="C419" s="3">
        <f>IF(Wizualizacja!B419="male",1,0)</f>
        <v>0</v>
      </c>
      <c r="D419" s="20">
        <v>22.6</v>
      </c>
      <c r="E419" s="3">
        <v>2</v>
      </c>
      <c r="F419" s="3">
        <f>IF(Wizualizacja!E419="yes",1,0)</f>
        <v>1</v>
      </c>
      <c r="G419" s="3">
        <f>IF(Wizualizacja!F419="southwest",1,0)</f>
        <v>1</v>
      </c>
      <c r="H419" s="3">
        <f>IF(Wizualizacja!F419="southeast",1,0)</f>
        <v>0</v>
      </c>
      <c r="I419" s="3">
        <f>IF(Wizualizacja!F419="northwest",1,0)</f>
        <v>0</v>
      </c>
      <c r="J419" s="12">
        <f>IF(Wizualizacja!F419="northeast",1,0)</f>
        <v>0</v>
      </c>
      <c r="K419" s="18">
        <v>18608.261999999999</v>
      </c>
    </row>
    <row r="420" spans="1:11" x14ac:dyDescent="0.25">
      <c r="A420" s="6">
        <v>419</v>
      </c>
      <c r="B420" s="2">
        <v>64</v>
      </c>
      <c r="C420" s="3">
        <f>IF(Wizualizacja!B420="male",1,0)</f>
        <v>1</v>
      </c>
      <c r="D420" s="20">
        <v>39.159999999999997</v>
      </c>
      <c r="E420" s="3">
        <v>1</v>
      </c>
      <c r="F420" s="3">
        <f>IF(Wizualizacja!E420="yes",1,0)</f>
        <v>0</v>
      </c>
      <c r="G420" s="3">
        <f>IF(Wizualizacja!F420="southwest",1,0)</f>
        <v>0</v>
      </c>
      <c r="H420" s="3">
        <f>IF(Wizualizacja!F420="southeast",1,0)</f>
        <v>1</v>
      </c>
      <c r="I420" s="3">
        <f>IF(Wizualizacja!F420="northwest",1,0)</f>
        <v>0</v>
      </c>
      <c r="J420" s="12">
        <f>IF(Wizualizacja!F420="northeast",1,0)</f>
        <v>0</v>
      </c>
      <c r="K420" s="18">
        <v>14418.2804</v>
      </c>
    </row>
    <row r="421" spans="1:11" x14ac:dyDescent="0.25">
      <c r="A421" s="6">
        <v>420</v>
      </c>
      <c r="B421" s="2">
        <v>63</v>
      </c>
      <c r="C421" s="3">
        <f>IF(Wizualizacja!B421="male",1,0)</f>
        <v>0</v>
      </c>
      <c r="D421" s="20">
        <v>26.98</v>
      </c>
      <c r="E421" s="3">
        <v>0</v>
      </c>
      <c r="F421" s="3">
        <f>IF(Wizualizacja!E421="yes",1,0)</f>
        <v>1</v>
      </c>
      <c r="G421" s="3">
        <f>IF(Wizualizacja!F421="southwest",1,0)</f>
        <v>0</v>
      </c>
      <c r="H421" s="3">
        <f>IF(Wizualizacja!F421="southeast",1,0)</f>
        <v>0</v>
      </c>
      <c r="I421" s="3">
        <f>IF(Wizualizacja!F421="northwest",1,0)</f>
        <v>1</v>
      </c>
      <c r="J421" s="12">
        <f>IF(Wizualizacja!F421="northeast",1,0)</f>
        <v>0</v>
      </c>
      <c r="K421" s="18">
        <v>28950.4692</v>
      </c>
    </row>
    <row r="422" spans="1:11" x14ac:dyDescent="0.25">
      <c r="A422" s="6">
        <v>421</v>
      </c>
      <c r="B422" s="2">
        <v>64</v>
      </c>
      <c r="C422" s="3">
        <f>IF(Wizualizacja!B422="male",1,0)</f>
        <v>1</v>
      </c>
      <c r="D422" s="20">
        <v>33.880000000000003</v>
      </c>
      <c r="E422" s="3">
        <v>0</v>
      </c>
      <c r="F422" s="3">
        <f>IF(Wizualizacja!E422="yes",1,0)</f>
        <v>1</v>
      </c>
      <c r="G422" s="3">
        <f>IF(Wizualizacja!F422="southwest",1,0)</f>
        <v>0</v>
      </c>
      <c r="H422" s="3">
        <f>IF(Wizualizacja!F422="southeast",1,0)</f>
        <v>1</v>
      </c>
      <c r="I422" s="3">
        <f>IF(Wizualizacja!F422="northwest",1,0)</f>
        <v>0</v>
      </c>
      <c r="J422" s="12">
        <f>IF(Wizualizacja!F422="northeast",1,0)</f>
        <v>0</v>
      </c>
      <c r="K422" s="18">
        <v>46889.261200000001</v>
      </c>
    </row>
    <row r="423" spans="1:11" x14ac:dyDescent="0.25">
      <c r="A423" s="6">
        <v>422</v>
      </c>
      <c r="B423" s="2">
        <v>61</v>
      </c>
      <c r="C423" s="3">
        <f>IF(Wizualizacja!B423="male",1,0)</f>
        <v>1</v>
      </c>
      <c r="D423" s="20">
        <v>35.86</v>
      </c>
      <c r="E423" s="3">
        <v>0</v>
      </c>
      <c r="F423" s="3">
        <f>IF(Wizualizacja!E423="yes",1,0)</f>
        <v>1</v>
      </c>
      <c r="G423" s="3">
        <f>IF(Wizualizacja!F423="southwest",1,0)</f>
        <v>0</v>
      </c>
      <c r="H423" s="3">
        <f>IF(Wizualizacja!F423="southeast",1,0)</f>
        <v>1</v>
      </c>
      <c r="I423" s="3">
        <f>IF(Wizualizacja!F423="northwest",1,0)</f>
        <v>0</v>
      </c>
      <c r="J423" s="12">
        <f>IF(Wizualizacja!F423="northeast",1,0)</f>
        <v>0</v>
      </c>
      <c r="K423" s="18">
        <v>46599.108399999997</v>
      </c>
    </row>
    <row r="424" spans="1:11" x14ac:dyDescent="0.25">
      <c r="A424" s="6">
        <v>423</v>
      </c>
      <c r="B424" s="2">
        <v>40</v>
      </c>
      <c r="C424" s="3">
        <f>IF(Wizualizacja!B424="male",1,0)</f>
        <v>1</v>
      </c>
      <c r="D424" s="20">
        <v>32.774999999999999</v>
      </c>
      <c r="E424" s="3">
        <v>1</v>
      </c>
      <c r="F424" s="3">
        <f>IF(Wizualizacja!E424="yes",1,0)</f>
        <v>1</v>
      </c>
      <c r="G424" s="3">
        <f>IF(Wizualizacja!F424="southwest",1,0)</f>
        <v>0</v>
      </c>
      <c r="H424" s="3">
        <f>IF(Wizualizacja!F424="southeast",1,0)</f>
        <v>0</v>
      </c>
      <c r="I424" s="3">
        <f>IF(Wizualizacja!F424="northwest",1,0)</f>
        <v>0</v>
      </c>
      <c r="J424" s="12">
        <f>IF(Wizualizacja!F424="northeast",1,0)</f>
        <v>1</v>
      </c>
      <c r="K424" s="18">
        <v>39125.332249999999</v>
      </c>
    </row>
    <row r="425" spans="1:11" x14ac:dyDescent="0.25">
      <c r="A425" s="6">
        <v>424</v>
      </c>
      <c r="B425" s="2">
        <v>25</v>
      </c>
      <c r="C425" s="3">
        <f>IF(Wizualizacja!B425="male",1,0)</f>
        <v>1</v>
      </c>
      <c r="D425" s="20">
        <v>30.59</v>
      </c>
      <c r="E425" s="3">
        <v>0</v>
      </c>
      <c r="F425" s="3">
        <f>IF(Wizualizacja!E425="yes",1,0)</f>
        <v>0</v>
      </c>
      <c r="G425" s="3">
        <f>IF(Wizualizacja!F425="southwest",1,0)</f>
        <v>0</v>
      </c>
      <c r="H425" s="3">
        <f>IF(Wizualizacja!F425="southeast",1,0)</f>
        <v>0</v>
      </c>
      <c r="I425" s="3">
        <f>IF(Wizualizacja!F425="northwest",1,0)</f>
        <v>0</v>
      </c>
      <c r="J425" s="12">
        <f>IF(Wizualizacja!F425="northeast",1,0)</f>
        <v>1</v>
      </c>
      <c r="K425" s="18">
        <v>2727.3951000000002</v>
      </c>
    </row>
    <row r="426" spans="1:11" x14ac:dyDescent="0.25">
      <c r="A426" s="6">
        <v>425</v>
      </c>
      <c r="B426" s="2">
        <v>48</v>
      </c>
      <c r="C426" s="3">
        <f>IF(Wizualizacja!B426="male",1,0)</f>
        <v>1</v>
      </c>
      <c r="D426" s="20">
        <v>30.2</v>
      </c>
      <c r="E426" s="3">
        <v>2</v>
      </c>
      <c r="F426" s="3">
        <f>IF(Wizualizacja!E426="yes",1,0)</f>
        <v>0</v>
      </c>
      <c r="G426" s="3">
        <f>IF(Wizualizacja!F426="southwest",1,0)</f>
        <v>1</v>
      </c>
      <c r="H426" s="3">
        <f>IF(Wizualizacja!F426="southeast",1,0)</f>
        <v>0</v>
      </c>
      <c r="I426" s="3">
        <f>IF(Wizualizacja!F426="northwest",1,0)</f>
        <v>0</v>
      </c>
      <c r="J426" s="12">
        <f>IF(Wizualizacja!F426="northeast",1,0)</f>
        <v>0</v>
      </c>
      <c r="K426" s="18">
        <v>8968.33</v>
      </c>
    </row>
    <row r="427" spans="1:11" x14ac:dyDescent="0.25">
      <c r="A427" s="6">
        <v>426</v>
      </c>
      <c r="B427" s="2">
        <v>45</v>
      </c>
      <c r="C427" s="3">
        <f>IF(Wizualizacja!B427="male",1,0)</f>
        <v>1</v>
      </c>
      <c r="D427" s="20">
        <v>24.31</v>
      </c>
      <c r="E427" s="3">
        <v>5</v>
      </c>
      <c r="F427" s="3">
        <f>IF(Wizualizacja!E427="yes",1,0)</f>
        <v>0</v>
      </c>
      <c r="G427" s="3">
        <f>IF(Wizualizacja!F427="southwest",1,0)</f>
        <v>0</v>
      </c>
      <c r="H427" s="3">
        <f>IF(Wizualizacja!F427="southeast",1,0)</f>
        <v>1</v>
      </c>
      <c r="I427" s="3">
        <f>IF(Wizualizacja!F427="northwest",1,0)</f>
        <v>0</v>
      </c>
      <c r="J427" s="12">
        <f>IF(Wizualizacja!F427="northeast",1,0)</f>
        <v>0</v>
      </c>
      <c r="K427" s="18">
        <v>9788.8659000000007</v>
      </c>
    </row>
    <row r="428" spans="1:11" x14ac:dyDescent="0.25">
      <c r="A428" s="6">
        <v>427</v>
      </c>
      <c r="B428" s="2">
        <v>38</v>
      </c>
      <c r="C428" s="3">
        <f>IF(Wizualizacja!B428="male",1,0)</f>
        <v>0</v>
      </c>
      <c r="D428" s="20">
        <v>27.265000000000001</v>
      </c>
      <c r="E428" s="3">
        <v>1</v>
      </c>
      <c r="F428" s="3">
        <f>IF(Wizualizacja!E428="yes",1,0)</f>
        <v>0</v>
      </c>
      <c r="G428" s="3">
        <f>IF(Wizualizacja!F428="southwest",1,0)</f>
        <v>0</v>
      </c>
      <c r="H428" s="3">
        <f>IF(Wizualizacja!F428="southeast",1,0)</f>
        <v>0</v>
      </c>
      <c r="I428" s="3">
        <f>IF(Wizualizacja!F428="northwest",1,0)</f>
        <v>0</v>
      </c>
      <c r="J428" s="12">
        <f>IF(Wizualizacja!F428="northeast",1,0)</f>
        <v>1</v>
      </c>
      <c r="K428" s="18">
        <v>6555.07035</v>
      </c>
    </row>
    <row r="429" spans="1:11" x14ac:dyDescent="0.25">
      <c r="A429" s="6">
        <v>428</v>
      </c>
      <c r="B429" s="2">
        <v>18</v>
      </c>
      <c r="C429" s="3">
        <f>IF(Wizualizacja!B429="male",1,0)</f>
        <v>0</v>
      </c>
      <c r="D429" s="20">
        <v>29.164999999999999</v>
      </c>
      <c r="E429" s="3">
        <v>0</v>
      </c>
      <c r="F429" s="3">
        <f>IF(Wizualizacja!E429="yes",1,0)</f>
        <v>0</v>
      </c>
      <c r="G429" s="3">
        <f>IF(Wizualizacja!F429="southwest",1,0)</f>
        <v>0</v>
      </c>
      <c r="H429" s="3">
        <f>IF(Wizualizacja!F429="southeast",1,0)</f>
        <v>0</v>
      </c>
      <c r="I429" s="3">
        <f>IF(Wizualizacja!F429="northwest",1,0)</f>
        <v>0</v>
      </c>
      <c r="J429" s="12">
        <f>IF(Wizualizacja!F429="northeast",1,0)</f>
        <v>1</v>
      </c>
      <c r="K429" s="18">
        <v>7323.7348190000002</v>
      </c>
    </row>
    <row r="430" spans="1:11" x14ac:dyDescent="0.25">
      <c r="A430" s="6">
        <v>429</v>
      </c>
      <c r="B430" s="2">
        <v>21</v>
      </c>
      <c r="C430" s="3">
        <f>IF(Wizualizacja!B430="male",1,0)</f>
        <v>0</v>
      </c>
      <c r="D430" s="20">
        <v>16.815000000000001</v>
      </c>
      <c r="E430" s="3">
        <v>1</v>
      </c>
      <c r="F430" s="3">
        <f>IF(Wizualizacja!E430="yes",1,0)</f>
        <v>0</v>
      </c>
      <c r="G430" s="3">
        <f>IF(Wizualizacja!F430="southwest",1,0)</f>
        <v>0</v>
      </c>
      <c r="H430" s="3">
        <f>IF(Wizualizacja!F430="southeast",1,0)</f>
        <v>0</v>
      </c>
      <c r="I430" s="3">
        <f>IF(Wizualizacja!F430="northwest",1,0)</f>
        <v>0</v>
      </c>
      <c r="J430" s="12">
        <f>IF(Wizualizacja!F430="northeast",1,0)</f>
        <v>1</v>
      </c>
      <c r="K430" s="18">
        <v>3167.4558499999998</v>
      </c>
    </row>
    <row r="431" spans="1:11" x14ac:dyDescent="0.25">
      <c r="A431" s="6">
        <v>430</v>
      </c>
      <c r="B431" s="2">
        <v>27</v>
      </c>
      <c r="C431" s="3">
        <f>IF(Wizualizacja!B431="male",1,0)</f>
        <v>0</v>
      </c>
      <c r="D431" s="20">
        <v>30.4</v>
      </c>
      <c r="E431" s="3">
        <v>3</v>
      </c>
      <c r="F431" s="3">
        <f>IF(Wizualizacja!E431="yes",1,0)</f>
        <v>0</v>
      </c>
      <c r="G431" s="3">
        <f>IF(Wizualizacja!F431="southwest",1,0)</f>
        <v>0</v>
      </c>
      <c r="H431" s="3">
        <f>IF(Wizualizacja!F431="southeast",1,0)</f>
        <v>0</v>
      </c>
      <c r="I431" s="3">
        <f>IF(Wizualizacja!F431="northwest",1,0)</f>
        <v>1</v>
      </c>
      <c r="J431" s="12">
        <f>IF(Wizualizacja!F431="northeast",1,0)</f>
        <v>0</v>
      </c>
      <c r="K431" s="18">
        <v>18804.752400000001</v>
      </c>
    </row>
    <row r="432" spans="1:11" x14ac:dyDescent="0.25">
      <c r="A432" s="6">
        <v>431</v>
      </c>
      <c r="B432" s="2">
        <v>19</v>
      </c>
      <c r="C432" s="3">
        <f>IF(Wizualizacja!B432="male",1,0)</f>
        <v>1</v>
      </c>
      <c r="D432" s="20">
        <v>33.1</v>
      </c>
      <c r="E432" s="3">
        <v>0</v>
      </c>
      <c r="F432" s="3">
        <f>IF(Wizualizacja!E432="yes",1,0)</f>
        <v>0</v>
      </c>
      <c r="G432" s="3">
        <f>IF(Wizualizacja!F432="southwest",1,0)</f>
        <v>1</v>
      </c>
      <c r="H432" s="3">
        <f>IF(Wizualizacja!F432="southeast",1,0)</f>
        <v>0</v>
      </c>
      <c r="I432" s="3">
        <f>IF(Wizualizacja!F432="northwest",1,0)</f>
        <v>0</v>
      </c>
      <c r="J432" s="12">
        <f>IF(Wizualizacja!F432="northeast",1,0)</f>
        <v>0</v>
      </c>
      <c r="K432" s="18">
        <v>23082.955330000001</v>
      </c>
    </row>
    <row r="433" spans="1:11" x14ac:dyDescent="0.25">
      <c r="A433" s="6">
        <v>432</v>
      </c>
      <c r="B433" s="2">
        <v>29</v>
      </c>
      <c r="C433" s="3">
        <f>IF(Wizualizacja!B433="male",1,0)</f>
        <v>0</v>
      </c>
      <c r="D433" s="20">
        <v>20.234999999999999</v>
      </c>
      <c r="E433" s="3">
        <v>2</v>
      </c>
      <c r="F433" s="3">
        <f>IF(Wizualizacja!E433="yes",1,0)</f>
        <v>0</v>
      </c>
      <c r="G433" s="3">
        <f>IF(Wizualizacja!F433="southwest",1,0)</f>
        <v>0</v>
      </c>
      <c r="H433" s="3">
        <f>IF(Wizualizacja!F433="southeast",1,0)</f>
        <v>0</v>
      </c>
      <c r="I433" s="3">
        <f>IF(Wizualizacja!F433="northwest",1,0)</f>
        <v>1</v>
      </c>
      <c r="J433" s="12">
        <f>IF(Wizualizacja!F433="northeast",1,0)</f>
        <v>0</v>
      </c>
      <c r="K433" s="18">
        <v>4906.4096499999996</v>
      </c>
    </row>
    <row r="434" spans="1:11" x14ac:dyDescent="0.25">
      <c r="A434" s="6">
        <v>433</v>
      </c>
      <c r="B434" s="2">
        <v>42</v>
      </c>
      <c r="C434" s="3">
        <f>IF(Wizualizacja!B434="male",1,0)</f>
        <v>1</v>
      </c>
      <c r="D434" s="20">
        <v>26.9</v>
      </c>
      <c r="E434" s="3">
        <v>0</v>
      </c>
      <c r="F434" s="3">
        <f>IF(Wizualizacja!E434="yes",1,0)</f>
        <v>0</v>
      </c>
      <c r="G434" s="3">
        <f>IF(Wizualizacja!F434="southwest",1,0)</f>
        <v>1</v>
      </c>
      <c r="H434" s="3">
        <f>IF(Wizualizacja!F434="southeast",1,0)</f>
        <v>0</v>
      </c>
      <c r="I434" s="3">
        <f>IF(Wizualizacja!F434="northwest",1,0)</f>
        <v>0</v>
      </c>
      <c r="J434" s="12">
        <f>IF(Wizualizacja!F434="northeast",1,0)</f>
        <v>0</v>
      </c>
      <c r="K434" s="18">
        <v>5969.723</v>
      </c>
    </row>
    <row r="435" spans="1:11" x14ac:dyDescent="0.25">
      <c r="A435" s="6">
        <v>434</v>
      </c>
      <c r="B435" s="2">
        <v>60</v>
      </c>
      <c r="C435" s="3">
        <f>IF(Wizualizacja!B435="male",1,0)</f>
        <v>0</v>
      </c>
      <c r="D435" s="20">
        <v>30.5</v>
      </c>
      <c r="E435" s="3">
        <v>0</v>
      </c>
      <c r="F435" s="3">
        <f>IF(Wizualizacja!E435="yes",1,0)</f>
        <v>0</v>
      </c>
      <c r="G435" s="3">
        <f>IF(Wizualizacja!F435="southwest",1,0)</f>
        <v>1</v>
      </c>
      <c r="H435" s="3">
        <f>IF(Wizualizacja!F435="southeast",1,0)</f>
        <v>0</v>
      </c>
      <c r="I435" s="3">
        <f>IF(Wizualizacja!F435="northwest",1,0)</f>
        <v>0</v>
      </c>
      <c r="J435" s="12">
        <f>IF(Wizualizacja!F435="northeast",1,0)</f>
        <v>0</v>
      </c>
      <c r="K435" s="18">
        <v>12638.195</v>
      </c>
    </row>
    <row r="436" spans="1:11" x14ac:dyDescent="0.25">
      <c r="A436" s="6">
        <v>435</v>
      </c>
      <c r="B436" s="2">
        <v>31</v>
      </c>
      <c r="C436" s="3">
        <f>IF(Wizualizacja!B436="male",1,0)</f>
        <v>1</v>
      </c>
      <c r="D436" s="20">
        <v>28.594999999999999</v>
      </c>
      <c r="E436" s="3">
        <v>1</v>
      </c>
      <c r="F436" s="3">
        <f>IF(Wizualizacja!E436="yes",1,0)</f>
        <v>0</v>
      </c>
      <c r="G436" s="3">
        <f>IF(Wizualizacja!F436="southwest",1,0)</f>
        <v>0</v>
      </c>
      <c r="H436" s="3">
        <f>IF(Wizualizacja!F436="southeast",1,0)</f>
        <v>0</v>
      </c>
      <c r="I436" s="3">
        <f>IF(Wizualizacja!F436="northwest",1,0)</f>
        <v>1</v>
      </c>
      <c r="J436" s="12">
        <f>IF(Wizualizacja!F436="northeast",1,0)</f>
        <v>0</v>
      </c>
      <c r="K436" s="18">
        <v>4243.5900499999998</v>
      </c>
    </row>
    <row r="437" spans="1:11" x14ac:dyDescent="0.25">
      <c r="A437" s="6">
        <v>436</v>
      </c>
      <c r="B437" s="2">
        <v>60</v>
      </c>
      <c r="C437" s="3">
        <f>IF(Wizualizacja!B437="male",1,0)</f>
        <v>1</v>
      </c>
      <c r="D437" s="20">
        <v>33.11</v>
      </c>
      <c r="E437" s="3">
        <v>3</v>
      </c>
      <c r="F437" s="3">
        <f>IF(Wizualizacja!E437="yes",1,0)</f>
        <v>0</v>
      </c>
      <c r="G437" s="3">
        <f>IF(Wizualizacja!F437="southwest",1,0)</f>
        <v>0</v>
      </c>
      <c r="H437" s="3">
        <f>IF(Wizualizacja!F437="southeast",1,0)</f>
        <v>1</v>
      </c>
      <c r="I437" s="3">
        <f>IF(Wizualizacja!F437="northwest",1,0)</f>
        <v>0</v>
      </c>
      <c r="J437" s="12">
        <f>IF(Wizualizacja!F437="northeast",1,0)</f>
        <v>0</v>
      </c>
      <c r="K437" s="18">
        <v>13919.822899999999</v>
      </c>
    </row>
    <row r="438" spans="1:11" x14ac:dyDescent="0.25">
      <c r="A438" s="6">
        <v>437</v>
      </c>
      <c r="B438" s="2">
        <v>22</v>
      </c>
      <c r="C438" s="3">
        <f>IF(Wizualizacja!B438="male",1,0)</f>
        <v>1</v>
      </c>
      <c r="D438" s="20">
        <v>31.73</v>
      </c>
      <c r="E438" s="3">
        <v>0</v>
      </c>
      <c r="F438" s="3">
        <f>IF(Wizualizacja!E438="yes",1,0)</f>
        <v>0</v>
      </c>
      <c r="G438" s="3">
        <f>IF(Wizualizacja!F438="southwest",1,0)</f>
        <v>0</v>
      </c>
      <c r="H438" s="3">
        <f>IF(Wizualizacja!F438="southeast",1,0)</f>
        <v>0</v>
      </c>
      <c r="I438" s="3">
        <f>IF(Wizualizacja!F438="northwest",1,0)</f>
        <v>0</v>
      </c>
      <c r="J438" s="12">
        <f>IF(Wizualizacja!F438="northeast",1,0)</f>
        <v>1</v>
      </c>
      <c r="K438" s="18">
        <v>2254.7966999999999</v>
      </c>
    </row>
    <row r="439" spans="1:11" x14ac:dyDescent="0.25">
      <c r="A439" s="6">
        <v>438</v>
      </c>
      <c r="B439" s="2">
        <v>35</v>
      </c>
      <c r="C439" s="3">
        <f>IF(Wizualizacja!B439="male",1,0)</f>
        <v>1</v>
      </c>
      <c r="D439" s="20">
        <v>28.9</v>
      </c>
      <c r="E439" s="3">
        <v>3</v>
      </c>
      <c r="F439" s="3">
        <f>IF(Wizualizacja!E439="yes",1,0)</f>
        <v>0</v>
      </c>
      <c r="G439" s="3">
        <f>IF(Wizualizacja!F439="southwest",1,0)</f>
        <v>1</v>
      </c>
      <c r="H439" s="3">
        <f>IF(Wizualizacja!F439="southeast",1,0)</f>
        <v>0</v>
      </c>
      <c r="I439" s="3">
        <f>IF(Wizualizacja!F439="northwest",1,0)</f>
        <v>0</v>
      </c>
      <c r="J439" s="12">
        <f>IF(Wizualizacja!F439="northeast",1,0)</f>
        <v>0</v>
      </c>
      <c r="K439" s="18">
        <v>5926.8459999999995</v>
      </c>
    </row>
    <row r="440" spans="1:11" x14ac:dyDescent="0.25">
      <c r="A440" s="6">
        <v>439</v>
      </c>
      <c r="B440" s="2">
        <v>52</v>
      </c>
      <c r="C440" s="3">
        <f>IF(Wizualizacja!B440="male",1,0)</f>
        <v>0</v>
      </c>
      <c r="D440" s="20">
        <v>46.75</v>
      </c>
      <c r="E440" s="3">
        <v>5</v>
      </c>
      <c r="F440" s="3">
        <f>IF(Wizualizacja!E440="yes",1,0)</f>
        <v>0</v>
      </c>
      <c r="G440" s="3">
        <f>IF(Wizualizacja!F440="southwest",1,0)</f>
        <v>0</v>
      </c>
      <c r="H440" s="3">
        <f>IF(Wizualizacja!F440="southeast",1,0)</f>
        <v>1</v>
      </c>
      <c r="I440" s="3">
        <f>IF(Wizualizacja!F440="northwest",1,0)</f>
        <v>0</v>
      </c>
      <c r="J440" s="12">
        <f>IF(Wizualizacja!F440="northeast",1,0)</f>
        <v>0</v>
      </c>
      <c r="K440" s="18">
        <v>12592.5345</v>
      </c>
    </row>
    <row r="441" spans="1:11" x14ac:dyDescent="0.25">
      <c r="A441" s="6">
        <v>440</v>
      </c>
      <c r="B441" s="2">
        <v>26</v>
      </c>
      <c r="C441" s="3">
        <f>IF(Wizualizacja!B441="male",1,0)</f>
        <v>1</v>
      </c>
      <c r="D441" s="20">
        <v>29.45</v>
      </c>
      <c r="E441" s="3">
        <v>0</v>
      </c>
      <c r="F441" s="3">
        <f>IF(Wizualizacja!E441="yes",1,0)</f>
        <v>0</v>
      </c>
      <c r="G441" s="3">
        <f>IF(Wizualizacja!F441="southwest",1,0)</f>
        <v>0</v>
      </c>
      <c r="H441" s="3">
        <f>IF(Wizualizacja!F441="southeast",1,0)</f>
        <v>0</v>
      </c>
      <c r="I441" s="3">
        <f>IF(Wizualizacja!F441="northwest",1,0)</f>
        <v>0</v>
      </c>
      <c r="J441" s="12">
        <f>IF(Wizualizacja!F441="northeast",1,0)</f>
        <v>1</v>
      </c>
      <c r="K441" s="18">
        <v>2897.3235</v>
      </c>
    </row>
    <row r="442" spans="1:11" x14ac:dyDescent="0.25">
      <c r="A442" s="6">
        <v>441</v>
      </c>
      <c r="B442" s="2">
        <v>31</v>
      </c>
      <c r="C442" s="3">
        <f>IF(Wizualizacja!B442="male",1,0)</f>
        <v>0</v>
      </c>
      <c r="D442" s="20">
        <v>32.68</v>
      </c>
      <c r="E442" s="3">
        <v>1</v>
      </c>
      <c r="F442" s="3">
        <f>IF(Wizualizacja!E442="yes",1,0)</f>
        <v>0</v>
      </c>
      <c r="G442" s="3">
        <f>IF(Wizualizacja!F442="southwest",1,0)</f>
        <v>0</v>
      </c>
      <c r="H442" s="3">
        <f>IF(Wizualizacja!F442="southeast",1,0)</f>
        <v>0</v>
      </c>
      <c r="I442" s="3">
        <f>IF(Wizualizacja!F442="northwest",1,0)</f>
        <v>1</v>
      </c>
      <c r="J442" s="12">
        <f>IF(Wizualizacja!F442="northeast",1,0)</f>
        <v>0</v>
      </c>
      <c r="K442" s="18">
        <v>4738.2682000000004</v>
      </c>
    </row>
    <row r="443" spans="1:11" x14ac:dyDescent="0.25">
      <c r="A443" s="6">
        <v>442</v>
      </c>
      <c r="B443" s="2">
        <v>33</v>
      </c>
      <c r="C443" s="3">
        <f>IF(Wizualizacja!B443="male",1,0)</f>
        <v>0</v>
      </c>
      <c r="D443" s="20">
        <v>33.5</v>
      </c>
      <c r="E443" s="3">
        <v>0</v>
      </c>
      <c r="F443" s="3">
        <f>IF(Wizualizacja!E443="yes",1,0)</f>
        <v>1</v>
      </c>
      <c r="G443" s="3">
        <f>IF(Wizualizacja!F443="southwest",1,0)</f>
        <v>1</v>
      </c>
      <c r="H443" s="3">
        <f>IF(Wizualizacja!F443="southeast",1,0)</f>
        <v>0</v>
      </c>
      <c r="I443" s="3">
        <f>IF(Wizualizacja!F443="northwest",1,0)</f>
        <v>0</v>
      </c>
      <c r="J443" s="12">
        <f>IF(Wizualizacja!F443="northeast",1,0)</f>
        <v>0</v>
      </c>
      <c r="K443" s="18">
        <v>37079.372000000003</v>
      </c>
    </row>
    <row r="444" spans="1:11" x14ac:dyDescent="0.25">
      <c r="A444" s="6">
        <v>443</v>
      </c>
      <c r="B444" s="2">
        <v>18</v>
      </c>
      <c r="C444" s="3">
        <f>IF(Wizualizacja!B444="male",1,0)</f>
        <v>1</v>
      </c>
      <c r="D444" s="20">
        <v>43.01</v>
      </c>
      <c r="E444" s="3">
        <v>0</v>
      </c>
      <c r="F444" s="3">
        <f>IF(Wizualizacja!E444="yes",1,0)</f>
        <v>0</v>
      </c>
      <c r="G444" s="3">
        <f>IF(Wizualizacja!F444="southwest",1,0)</f>
        <v>0</v>
      </c>
      <c r="H444" s="3">
        <f>IF(Wizualizacja!F444="southeast",1,0)</f>
        <v>1</v>
      </c>
      <c r="I444" s="3">
        <f>IF(Wizualizacja!F444="northwest",1,0)</f>
        <v>0</v>
      </c>
      <c r="J444" s="12">
        <f>IF(Wizualizacja!F444="northeast",1,0)</f>
        <v>0</v>
      </c>
      <c r="K444" s="18">
        <v>1149.3959</v>
      </c>
    </row>
    <row r="445" spans="1:11" x14ac:dyDescent="0.25">
      <c r="A445" s="6">
        <v>444</v>
      </c>
      <c r="B445" s="2">
        <v>59</v>
      </c>
      <c r="C445" s="3">
        <f>IF(Wizualizacja!B445="male",1,0)</f>
        <v>0</v>
      </c>
      <c r="D445" s="20">
        <v>36.520000000000003</v>
      </c>
      <c r="E445" s="3">
        <v>1</v>
      </c>
      <c r="F445" s="3">
        <f>IF(Wizualizacja!E445="yes",1,0)</f>
        <v>0</v>
      </c>
      <c r="G445" s="3">
        <f>IF(Wizualizacja!F445="southwest",1,0)</f>
        <v>0</v>
      </c>
      <c r="H445" s="3">
        <f>IF(Wizualizacja!F445="southeast",1,0)</f>
        <v>1</v>
      </c>
      <c r="I445" s="3">
        <f>IF(Wizualizacja!F445="northwest",1,0)</f>
        <v>0</v>
      </c>
      <c r="J445" s="12">
        <f>IF(Wizualizacja!F445="northeast",1,0)</f>
        <v>0</v>
      </c>
      <c r="K445" s="18">
        <v>28287.897659999999</v>
      </c>
    </row>
    <row r="446" spans="1:11" x14ac:dyDescent="0.25">
      <c r="A446" s="6">
        <v>445</v>
      </c>
      <c r="B446" s="2">
        <v>56</v>
      </c>
      <c r="C446" s="3">
        <f>IF(Wizualizacja!B446="male",1,0)</f>
        <v>1</v>
      </c>
      <c r="D446" s="20">
        <v>26.695</v>
      </c>
      <c r="E446" s="3">
        <v>1</v>
      </c>
      <c r="F446" s="3">
        <f>IF(Wizualizacja!E446="yes",1,0)</f>
        <v>1</v>
      </c>
      <c r="G446" s="3">
        <f>IF(Wizualizacja!F446="southwest",1,0)</f>
        <v>0</v>
      </c>
      <c r="H446" s="3">
        <f>IF(Wizualizacja!F446="southeast",1,0)</f>
        <v>0</v>
      </c>
      <c r="I446" s="3">
        <f>IF(Wizualizacja!F446="northwest",1,0)</f>
        <v>1</v>
      </c>
      <c r="J446" s="12">
        <f>IF(Wizualizacja!F446="northeast",1,0)</f>
        <v>0</v>
      </c>
      <c r="K446" s="18">
        <v>26109.32905</v>
      </c>
    </row>
    <row r="447" spans="1:11" x14ac:dyDescent="0.25">
      <c r="A447" s="6">
        <v>446</v>
      </c>
      <c r="B447" s="2">
        <v>45</v>
      </c>
      <c r="C447" s="3">
        <f>IF(Wizualizacja!B447="male",1,0)</f>
        <v>0</v>
      </c>
      <c r="D447" s="20">
        <v>33.1</v>
      </c>
      <c r="E447" s="3">
        <v>0</v>
      </c>
      <c r="F447" s="3">
        <f>IF(Wizualizacja!E447="yes",1,0)</f>
        <v>0</v>
      </c>
      <c r="G447" s="3">
        <f>IF(Wizualizacja!F447="southwest",1,0)</f>
        <v>1</v>
      </c>
      <c r="H447" s="3">
        <f>IF(Wizualizacja!F447="southeast",1,0)</f>
        <v>0</v>
      </c>
      <c r="I447" s="3">
        <f>IF(Wizualizacja!F447="northwest",1,0)</f>
        <v>0</v>
      </c>
      <c r="J447" s="12">
        <f>IF(Wizualizacja!F447="northeast",1,0)</f>
        <v>0</v>
      </c>
      <c r="K447" s="18">
        <v>7345.0839999999998</v>
      </c>
    </row>
    <row r="448" spans="1:11" x14ac:dyDescent="0.25">
      <c r="A448" s="6">
        <v>447</v>
      </c>
      <c r="B448" s="2">
        <v>60</v>
      </c>
      <c r="C448" s="3">
        <f>IF(Wizualizacja!B448="male",1,0)</f>
        <v>1</v>
      </c>
      <c r="D448" s="20">
        <v>29.64</v>
      </c>
      <c r="E448" s="3">
        <v>0</v>
      </c>
      <c r="F448" s="3">
        <f>IF(Wizualizacja!E448="yes",1,0)</f>
        <v>0</v>
      </c>
      <c r="G448" s="3">
        <f>IF(Wizualizacja!F448="southwest",1,0)</f>
        <v>0</v>
      </c>
      <c r="H448" s="3">
        <f>IF(Wizualizacja!F448="southeast",1,0)</f>
        <v>0</v>
      </c>
      <c r="I448" s="3">
        <f>IF(Wizualizacja!F448="northwest",1,0)</f>
        <v>0</v>
      </c>
      <c r="J448" s="12">
        <f>IF(Wizualizacja!F448="northeast",1,0)</f>
        <v>1</v>
      </c>
      <c r="K448" s="18">
        <v>12730.999599999999</v>
      </c>
    </row>
    <row r="449" spans="1:11" x14ac:dyDescent="0.25">
      <c r="A449" s="6">
        <v>448</v>
      </c>
      <c r="B449" s="2">
        <v>56</v>
      </c>
      <c r="C449" s="3">
        <f>IF(Wizualizacja!B449="male",1,0)</f>
        <v>0</v>
      </c>
      <c r="D449" s="20">
        <v>25.65</v>
      </c>
      <c r="E449" s="3">
        <v>0</v>
      </c>
      <c r="F449" s="3">
        <f>IF(Wizualizacja!E449="yes",1,0)</f>
        <v>0</v>
      </c>
      <c r="G449" s="3">
        <f>IF(Wizualizacja!F449="southwest",1,0)</f>
        <v>0</v>
      </c>
      <c r="H449" s="3">
        <f>IF(Wizualizacja!F449="southeast",1,0)</f>
        <v>0</v>
      </c>
      <c r="I449" s="3">
        <f>IF(Wizualizacja!F449="northwest",1,0)</f>
        <v>1</v>
      </c>
      <c r="J449" s="12">
        <f>IF(Wizualizacja!F449="northeast",1,0)</f>
        <v>0</v>
      </c>
      <c r="K449" s="18">
        <v>11454.021500000001</v>
      </c>
    </row>
    <row r="450" spans="1:11" x14ac:dyDescent="0.25">
      <c r="A450" s="6">
        <v>449</v>
      </c>
      <c r="B450" s="2">
        <v>40</v>
      </c>
      <c r="C450" s="3">
        <f>IF(Wizualizacja!B450="male",1,0)</f>
        <v>0</v>
      </c>
      <c r="D450" s="20">
        <v>29.6</v>
      </c>
      <c r="E450" s="3">
        <v>0</v>
      </c>
      <c r="F450" s="3">
        <f>IF(Wizualizacja!E450="yes",1,0)</f>
        <v>0</v>
      </c>
      <c r="G450" s="3">
        <f>IF(Wizualizacja!F450="southwest",1,0)</f>
        <v>1</v>
      </c>
      <c r="H450" s="3">
        <f>IF(Wizualizacja!F450="southeast",1,0)</f>
        <v>0</v>
      </c>
      <c r="I450" s="3">
        <f>IF(Wizualizacja!F450="northwest",1,0)</f>
        <v>0</v>
      </c>
      <c r="J450" s="12">
        <f>IF(Wizualizacja!F450="northeast",1,0)</f>
        <v>0</v>
      </c>
      <c r="K450" s="18">
        <v>5910.9440000000004</v>
      </c>
    </row>
    <row r="451" spans="1:11" x14ac:dyDescent="0.25">
      <c r="A451" s="6">
        <v>450</v>
      </c>
      <c r="B451" s="2">
        <v>35</v>
      </c>
      <c r="C451" s="3">
        <f>IF(Wizualizacja!B451="male",1,0)</f>
        <v>1</v>
      </c>
      <c r="D451" s="20">
        <v>38.6</v>
      </c>
      <c r="E451" s="3">
        <v>1</v>
      </c>
      <c r="F451" s="3">
        <f>IF(Wizualizacja!E451="yes",1,0)</f>
        <v>0</v>
      </c>
      <c r="G451" s="3">
        <f>IF(Wizualizacja!F451="southwest",1,0)</f>
        <v>1</v>
      </c>
      <c r="H451" s="3">
        <f>IF(Wizualizacja!F451="southeast",1,0)</f>
        <v>0</v>
      </c>
      <c r="I451" s="3">
        <f>IF(Wizualizacja!F451="northwest",1,0)</f>
        <v>0</v>
      </c>
      <c r="J451" s="12">
        <f>IF(Wizualizacja!F451="northeast",1,0)</f>
        <v>0</v>
      </c>
      <c r="K451" s="18">
        <v>4762.3289999999997</v>
      </c>
    </row>
    <row r="452" spans="1:11" x14ac:dyDescent="0.25">
      <c r="A452" s="6">
        <v>451</v>
      </c>
      <c r="B452" s="2">
        <v>39</v>
      </c>
      <c r="C452" s="3">
        <f>IF(Wizualizacja!B452="male",1,0)</f>
        <v>1</v>
      </c>
      <c r="D452" s="20">
        <v>29.6</v>
      </c>
      <c r="E452" s="3">
        <v>4</v>
      </c>
      <c r="F452" s="3">
        <f>IF(Wizualizacja!E452="yes",1,0)</f>
        <v>0</v>
      </c>
      <c r="G452" s="3">
        <f>IF(Wizualizacja!F452="southwest",1,0)</f>
        <v>1</v>
      </c>
      <c r="H452" s="3">
        <f>IF(Wizualizacja!F452="southeast",1,0)</f>
        <v>0</v>
      </c>
      <c r="I452" s="3">
        <f>IF(Wizualizacja!F452="northwest",1,0)</f>
        <v>0</v>
      </c>
      <c r="J452" s="12">
        <f>IF(Wizualizacja!F452="northeast",1,0)</f>
        <v>0</v>
      </c>
      <c r="K452" s="18">
        <v>7512.2669999999998</v>
      </c>
    </row>
    <row r="453" spans="1:11" x14ac:dyDescent="0.25">
      <c r="A453" s="6">
        <v>452</v>
      </c>
      <c r="B453" s="2">
        <v>30</v>
      </c>
      <c r="C453" s="3">
        <f>IF(Wizualizacja!B453="male",1,0)</f>
        <v>1</v>
      </c>
      <c r="D453" s="20">
        <v>24.13</v>
      </c>
      <c r="E453" s="3">
        <v>1</v>
      </c>
      <c r="F453" s="3">
        <f>IF(Wizualizacja!E453="yes",1,0)</f>
        <v>0</v>
      </c>
      <c r="G453" s="3">
        <f>IF(Wizualizacja!F453="southwest",1,0)</f>
        <v>0</v>
      </c>
      <c r="H453" s="3">
        <f>IF(Wizualizacja!F453="southeast",1,0)</f>
        <v>0</v>
      </c>
      <c r="I453" s="3">
        <f>IF(Wizualizacja!F453="northwest",1,0)</f>
        <v>1</v>
      </c>
      <c r="J453" s="12">
        <f>IF(Wizualizacja!F453="northeast",1,0)</f>
        <v>0</v>
      </c>
      <c r="K453" s="18">
        <v>4032.2406999999998</v>
      </c>
    </row>
    <row r="454" spans="1:11" x14ac:dyDescent="0.25">
      <c r="A454" s="6">
        <v>453</v>
      </c>
      <c r="B454" s="2">
        <v>24</v>
      </c>
      <c r="C454" s="3">
        <f>IF(Wizualizacja!B454="male",1,0)</f>
        <v>1</v>
      </c>
      <c r="D454" s="20">
        <v>23.4</v>
      </c>
      <c r="E454" s="3">
        <v>0</v>
      </c>
      <c r="F454" s="3">
        <f>IF(Wizualizacja!E454="yes",1,0)</f>
        <v>0</v>
      </c>
      <c r="G454" s="3">
        <f>IF(Wizualizacja!F454="southwest",1,0)</f>
        <v>1</v>
      </c>
      <c r="H454" s="3">
        <f>IF(Wizualizacja!F454="southeast",1,0)</f>
        <v>0</v>
      </c>
      <c r="I454" s="3">
        <f>IF(Wizualizacja!F454="northwest",1,0)</f>
        <v>0</v>
      </c>
      <c r="J454" s="12">
        <f>IF(Wizualizacja!F454="northeast",1,0)</f>
        <v>0</v>
      </c>
      <c r="K454" s="18">
        <v>1969.614</v>
      </c>
    </row>
    <row r="455" spans="1:11" x14ac:dyDescent="0.25">
      <c r="A455" s="6">
        <v>454</v>
      </c>
      <c r="B455" s="2">
        <v>20</v>
      </c>
      <c r="C455" s="3">
        <f>IF(Wizualizacja!B455="male",1,0)</f>
        <v>1</v>
      </c>
      <c r="D455" s="20">
        <v>29.734999999999999</v>
      </c>
      <c r="E455" s="3">
        <v>0</v>
      </c>
      <c r="F455" s="3">
        <f>IF(Wizualizacja!E455="yes",1,0)</f>
        <v>0</v>
      </c>
      <c r="G455" s="3">
        <f>IF(Wizualizacja!F455="southwest",1,0)</f>
        <v>0</v>
      </c>
      <c r="H455" s="3">
        <f>IF(Wizualizacja!F455="southeast",1,0)</f>
        <v>0</v>
      </c>
      <c r="I455" s="3">
        <f>IF(Wizualizacja!F455="northwest",1,0)</f>
        <v>1</v>
      </c>
      <c r="J455" s="12">
        <f>IF(Wizualizacja!F455="northeast",1,0)</f>
        <v>0</v>
      </c>
      <c r="K455" s="18">
        <v>1769.5316499999999</v>
      </c>
    </row>
    <row r="456" spans="1:11" x14ac:dyDescent="0.25">
      <c r="A456" s="6">
        <v>455</v>
      </c>
      <c r="B456" s="2">
        <v>32</v>
      </c>
      <c r="C456" s="3">
        <f>IF(Wizualizacja!B456="male",1,0)</f>
        <v>1</v>
      </c>
      <c r="D456" s="20">
        <v>46.53</v>
      </c>
      <c r="E456" s="3">
        <v>2</v>
      </c>
      <c r="F456" s="3">
        <f>IF(Wizualizacja!E456="yes",1,0)</f>
        <v>0</v>
      </c>
      <c r="G456" s="3">
        <f>IF(Wizualizacja!F456="southwest",1,0)</f>
        <v>0</v>
      </c>
      <c r="H456" s="3">
        <f>IF(Wizualizacja!F456="southeast",1,0)</f>
        <v>1</v>
      </c>
      <c r="I456" s="3">
        <f>IF(Wizualizacja!F456="northwest",1,0)</f>
        <v>0</v>
      </c>
      <c r="J456" s="12">
        <f>IF(Wizualizacja!F456="northeast",1,0)</f>
        <v>0</v>
      </c>
      <c r="K456" s="18">
        <v>4686.3887000000004</v>
      </c>
    </row>
    <row r="457" spans="1:11" x14ac:dyDescent="0.25">
      <c r="A457" s="6">
        <v>456</v>
      </c>
      <c r="B457" s="2">
        <v>59</v>
      </c>
      <c r="C457" s="3">
        <f>IF(Wizualizacja!B457="male",1,0)</f>
        <v>1</v>
      </c>
      <c r="D457" s="20">
        <v>37.4</v>
      </c>
      <c r="E457" s="3">
        <v>0</v>
      </c>
      <c r="F457" s="3">
        <f>IF(Wizualizacja!E457="yes",1,0)</f>
        <v>0</v>
      </c>
      <c r="G457" s="3">
        <f>IF(Wizualizacja!F457="southwest",1,0)</f>
        <v>1</v>
      </c>
      <c r="H457" s="3">
        <f>IF(Wizualizacja!F457="southeast",1,0)</f>
        <v>0</v>
      </c>
      <c r="I457" s="3">
        <f>IF(Wizualizacja!F457="northwest",1,0)</f>
        <v>0</v>
      </c>
      <c r="J457" s="12">
        <f>IF(Wizualizacja!F457="northeast",1,0)</f>
        <v>0</v>
      </c>
      <c r="K457" s="18">
        <v>21797.000400000001</v>
      </c>
    </row>
    <row r="458" spans="1:11" x14ac:dyDescent="0.25">
      <c r="A458" s="6">
        <v>457</v>
      </c>
      <c r="B458" s="2">
        <v>55</v>
      </c>
      <c r="C458" s="3">
        <f>IF(Wizualizacja!B458="male",1,0)</f>
        <v>0</v>
      </c>
      <c r="D458" s="20">
        <v>30.14</v>
      </c>
      <c r="E458" s="3">
        <v>2</v>
      </c>
      <c r="F458" s="3">
        <f>IF(Wizualizacja!E458="yes",1,0)</f>
        <v>0</v>
      </c>
      <c r="G458" s="3">
        <f>IF(Wizualizacja!F458="southwest",1,0)</f>
        <v>0</v>
      </c>
      <c r="H458" s="3">
        <f>IF(Wizualizacja!F458="southeast",1,0)</f>
        <v>1</v>
      </c>
      <c r="I458" s="3">
        <f>IF(Wizualizacja!F458="northwest",1,0)</f>
        <v>0</v>
      </c>
      <c r="J458" s="12">
        <f>IF(Wizualizacja!F458="northeast",1,0)</f>
        <v>0</v>
      </c>
      <c r="K458" s="18">
        <v>11881.9696</v>
      </c>
    </row>
    <row r="459" spans="1:11" x14ac:dyDescent="0.25">
      <c r="A459" s="6">
        <v>458</v>
      </c>
      <c r="B459" s="2">
        <v>57</v>
      </c>
      <c r="C459" s="3">
        <f>IF(Wizualizacja!B459="male",1,0)</f>
        <v>0</v>
      </c>
      <c r="D459" s="20">
        <v>30.495000000000001</v>
      </c>
      <c r="E459" s="3">
        <v>0</v>
      </c>
      <c r="F459" s="3">
        <f>IF(Wizualizacja!E459="yes",1,0)</f>
        <v>0</v>
      </c>
      <c r="G459" s="3">
        <f>IF(Wizualizacja!F459="southwest",1,0)</f>
        <v>0</v>
      </c>
      <c r="H459" s="3">
        <f>IF(Wizualizacja!F459="southeast",1,0)</f>
        <v>0</v>
      </c>
      <c r="I459" s="3">
        <f>IF(Wizualizacja!F459="northwest",1,0)</f>
        <v>1</v>
      </c>
      <c r="J459" s="12">
        <f>IF(Wizualizacja!F459="northeast",1,0)</f>
        <v>0</v>
      </c>
      <c r="K459" s="18">
        <v>11840.77505</v>
      </c>
    </row>
    <row r="460" spans="1:11" x14ac:dyDescent="0.25">
      <c r="A460" s="6">
        <v>459</v>
      </c>
      <c r="B460" s="2">
        <v>56</v>
      </c>
      <c r="C460" s="3">
        <f>IF(Wizualizacja!B460="male",1,0)</f>
        <v>1</v>
      </c>
      <c r="D460" s="20">
        <v>39.6</v>
      </c>
      <c r="E460" s="3">
        <v>0</v>
      </c>
      <c r="F460" s="3">
        <f>IF(Wizualizacja!E460="yes",1,0)</f>
        <v>0</v>
      </c>
      <c r="G460" s="3">
        <f>IF(Wizualizacja!F460="southwest",1,0)</f>
        <v>1</v>
      </c>
      <c r="H460" s="3">
        <f>IF(Wizualizacja!F460="southeast",1,0)</f>
        <v>0</v>
      </c>
      <c r="I460" s="3">
        <f>IF(Wizualizacja!F460="northwest",1,0)</f>
        <v>0</v>
      </c>
      <c r="J460" s="12">
        <f>IF(Wizualizacja!F460="northeast",1,0)</f>
        <v>0</v>
      </c>
      <c r="K460" s="18">
        <v>10601.412</v>
      </c>
    </row>
    <row r="461" spans="1:11" x14ac:dyDescent="0.25">
      <c r="A461" s="6">
        <v>460</v>
      </c>
      <c r="B461" s="2">
        <v>40</v>
      </c>
      <c r="C461" s="3">
        <f>IF(Wizualizacja!B461="male",1,0)</f>
        <v>0</v>
      </c>
      <c r="D461" s="20">
        <v>33</v>
      </c>
      <c r="E461" s="3">
        <v>3</v>
      </c>
      <c r="F461" s="3">
        <f>IF(Wizualizacja!E461="yes",1,0)</f>
        <v>0</v>
      </c>
      <c r="G461" s="3">
        <f>IF(Wizualizacja!F461="southwest",1,0)</f>
        <v>0</v>
      </c>
      <c r="H461" s="3">
        <f>IF(Wizualizacja!F461="southeast",1,0)</f>
        <v>1</v>
      </c>
      <c r="I461" s="3">
        <f>IF(Wizualizacja!F461="northwest",1,0)</f>
        <v>0</v>
      </c>
      <c r="J461" s="12">
        <f>IF(Wizualizacja!F461="northeast",1,0)</f>
        <v>0</v>
      </c>
      <c r="K461" s="18">
        <v>7682.67</v>
      </c>
    </row>
    <row r="462" spans="1:11" x14ac:dyDescent="0.25">
      <c r="A462" s="6">
        <v>461</v>
      </c>
      <c r="B462" s="2">
        <v>49</v>
      </c>
      <c r="C462" s="3">
        <f>IF(Wizualizacja!B462="male",1,0)</f>
        <v>0</v>
      </c>
      <c r="D462" s="20">
        <v>36.630000000000003</v>
      </c>
      <c r="E462" s="3">
        <v>3</v>
      </c>
      <c r="F462" s="3">
        <f>IF(Wizualizacja!E462="yes",1,0)</f>
        <v>0</v>
      </c>
      <c r="G462" s="3">
        <f>IF(Wizualizacja!F462="southwest",1,0)</f>
        <v>0</v>
      </c>
      <c r="H462" s="3">
        <f>IF(Wizualizacja!F462="southeast",1,0)</f>
        <v>1</v>
      </c>
      <c r="I462" s="3">
        <f>IF(Wizualizacja!F462="northwest",1,0)</f>
        <v>0</v>
      </c>
      <c r="J462" s="12">
        <f>IF(Wizualizacja!F462="northeast",1,0)</f>
        <v>0</v>
      </c>
      <c r="K462" s="18">
        <v>10381.4787</v>
      </c>
    </row>
    <row r="463" spans="1:11" x14ac:dyDescent="0.25">
      <c r="A463" s="6">
        <v>462</v>
      </c>
      <c r="B463" s="2">
        <v>42</v>
      </c>
      <c r="C463" s="3">
        <f>IF(Wizualizacja!B463="male",1,0)</f>
        <v>1</v>
      </c>
      <c r="D463" s="20">
        <v>30</v>
      </c>
      <c r="E463" s="3">
        <v>0</v>
      </c>
      <c r="F463" s="3">
        <f>IF(Wizualizacja!E463="yes",1,0)</f>
        <v>1</v>
      </c>
      <c r="G463" s="3">
        <f>IF(Wizualizacja!F463="southwest",1,0)</f>
        <v>1</v>
      </c>
      <c r="H463" s="3">
        <f>IF(Wizualizacja!F463="southeast",1,0)</f>
        <v>0</v>
      </c>
      <c r="I463" s="3">
        <f>IF(Wizualizacja!F463="northwest",1,0)</f>
        <v>0</v>
      </c>
      <c r="J463" s="12">
        <f>IF(Wizualizacja!F463="northeast",1,0)</f>
        <v>0</v>
      </c>
      <c r="K463" s="18">
        <v>22144.031999999999</v>
      </c>
    </row>
    <row r="464" spans="1:11" x14ac:dyDescent="0.25">
      <c r="A464" s="6">
        <v>463</v>
      </c>
      <c r="B464" s="2">
        <v>62</v>
      </c>
      <c r="C464" s="3">
        <f>IF(Wizualizacja!B464="male",1,0)</f>
        <v>0</v>
      </c>
      <c r="D464" s="20">
        <v>38.094999999999999</v>
      </c>
      <c r="E464" s="3">
        <v>2</v>
      </c>
      <c r="F464" s="3">
        <f>IF(Wizualizacja!E464="yes",1,0)</f>
        <v>0</v>
      </c>
      <c r="G464" s="3">
        <f>IF(Wizualizacja!F464="southwest",1,0)</f>
        <v>0</v>
      </c>
      <c r="H464" s="3">
        <f>IF(Wizualizacja!F464="southeast",1,0)</f>
        <v>0</v>
      </c>
      <c r="I464" s="3">
        <f>IF(Wizualizacja!F464="northwest",1,0)</f>
        <v>0</v>
      </c>
      <c r="J464" s="12">
        <f>IF(Wizualizacja!F464="northeast",1,0)</f>
        <v>1</v>
      </c>
      <c r="K464" s="18">
        <v>15230.324049999999</v>
      </c>
    </row>
    <row r="465" spans="1:11" x14ac:dyDescent="0.25">
      <c r="A465" s="6">
        <v>464</v>
      </c>
      <c r="B465" s="2">
        <v>56</v>
      </c>
      <c r="C465" s="3">
        <f>IF(Wizualizacja!B465="male",1,0)</f>
        <v>1</v>
      </c>
      <c r="D465" s="20">
        <v>25.934999999999999</v>
      </c>
      <c r="E465" s="3">
        <v>0</v>
      </c>
      <c r="F465" s="3">
        <f>IF(Wizualizacja!E465="yes",1,0)</f>
        <v>0</v>
      </c>
      <c r="G465" s="3">
        <f>IF(Wizualizacja!F465="southwest",1,0)</f>
        <v>0</v>
      </c>
      <c r="H465" s="3">
        <f>IF(Wizualizacja!F465="southeast",1,0)</f>
        <v>0</v>
      </c>
      <c r="I465" s="3">
        <f>IF(Wizualizacja!F465="northwest",1,0)</f>
        <v>0</v>
      </c>
      <c r="J465" s="12">
        <f>IF(Wizualizacja!F465="northeast",1,0)</f>
        <v>1</v>
      </c>
      <c r="K465" s="18">
        <v>11165.417649999999</v>
      </c>
    </row>
    <row r="466" spans="1:11" x14ac:dyDescent="0.25">
      <c r="A466" s="6">
        <v>465</v>
      </c>
      <c r="B466" s="2">
        <v>19</v>
      </c>
      <c r="C466" s="3">
        <f>IF(Wizualizacja!B466="male",1,0)</f>
        <v>1</v>
      </c>
      <c r="D466" s="20">
        <v>25.175000000000001</v>
      </c>
      <c r="E466" s="3">
        <v>0</v>
      </c>
      <c r="F466" s="3">
        <f>IF(Wizualizacja!E466="yes",1,0)</f>
        <v>0</v>
      </c>
      <c r="G466" s="3">
        <f>IF(Wizualizacja!F466="southwest",1,0)</f>
        <v>0</v>
      </c>
      <c r="H466" s="3">
        <f>IF(Wizualizacja!F466="southeast",1,0)</f>
        <v>0</v>
      </c>
      <c r="I466" s="3">
        <f>IF(Wizualizacja!F466="northwest",1,0)</f>
        <v>1</v>
      </c>
      <c r="J466" s="12">
        <f>IF(Wizualizacja!F466="northeast",1,0)</f>
        <v>0</v>
      </c>
      <c r="K466" s="18">
        <v>1632.0362500000001</v>
      </c>
    </row>
    <row r="467" spans="1:11" x14ac:dyDescent="0.25">
      <c r="A467" s="6">
        <v>466</v>
      </c>
      <c r="B467" s="2">
        <v>30</v>
      </c>
      <c r="C467" s="3">
        <f>IF(Wizualizacja!B467="male",1,0)</f>
        <v>0</v>
      </c>
      <c r="D467" s="20">
        <v>28.38</v>
      </c>
      <c r="E467" s="3">
        <v>1</v>
      </c>
      <c r="F467" s="3">
        <f>IF(Wizualizacja!E467="yes",1,0)</f>
        <v>1</v>
      </c>
      <c r="G467" s="3">
        <f>IF(Wizualizacja!F467="southwest",1,0)</f>
        <v>0</v>
      </c>
      <c r="H467" s="3">
        <f>IF(Wizualizacja!F467="southeast",1,0)</f>
        <v>1</v>
      </c>
      <c r="I467" s="3">
        <f>IF(Wizualizacja!F467="northwest",1,0)</f>
        <v>0</v>
      </c>
      <c r="J467" s="12">
        <f>IF(Wizualizacja!F467="northeast",1,0)</f>
        <v>0</v>
      </c>
      <c r="K467" s="18">
        <v>19521.968199999999</v>
      </c>
    </row>
    <row r="468" spans="1:11" x14ac:dyDescent="0.25">
      <c r="A468" s="6">
        <v>467</v>
      </c>
      <c r="B468" s="2">
        <v>60</v>
      </c>
      <c r="C468" s="3">
        <f>IF(Wizualizacja!B468="male",1,0)</f>
        <v>0</v>
      </c>
      <c r="D468" s="20">
        <v>28.7</v>
      </c>
      <c r="E468" s="3">
        <v>1</v>
      </c>
      <c r="F468" s="3">
        <f>IF(Wizualizacja!E468="yes",1,0)</f>
        <v>0</v>
      </c>
      <c r="G468" s="3">
        <f>IF(Wizualizacja!F468="southwest",1,0)</f>
        <v>1</v>
      </c>
      <c r="H468" s="3">
        <f>IF(Wizualizacja!F468="southeast",1,0)</f>
        <v>0</v>
      </c>
      <c r="I468" s="3">
        <f>IF(Wizualizacja!F468="northwest",1,0)</f>
        <v>0</v>
      </c>
      <c r="J468" s="12">
        <f>IF(Wizualizacja!F468="northeast",1,0)</f>
        <v>0</v>
      </c>
      <c r="K468" s="18">
        <v>13224.692999999999</v>
      </c>
    </row>
    <row r="469" spans="1:11" x14ac:dyDescent="0.25">
      <c r="A469" s="6">
        <v>468</v>
      </c>
      <c r="B469" s="2">
        <v>56</v>
      </c>
      <c r="C469" s="3">
        <f>IF(Wizualizacja!B469="male",1,0)</f>
        <v>0</v>
      </c>
      <c r="D469" s="20">
        <v>33.82</v>
      </c>
      <c r="E469" s="3">
        <v>2</v>
      </c>
      <c r="F469" s="3">
        <f>IF(Wizualizacja!E469="yes",1,0)</f>
        <v>0</v>
      </c>
      <c r="G469" s="3">
        <f>IF(Wizualizacja!F469="southwest",1,0)</f>
        <v>0</v>
      </c>
      <c r="H469" s="3">
        <f>IF(Wizualizacja!F469="southeast",1,0)</f>
        <v>0</v>
      </c>
      <c r="I469" s="3">
        <f>IF(Wizualizacja!F469="northwest",1,0)</f>
        <v>1</v>
      </c>
      <c r="J469" s="12">
        <f>IF(Wizualizacja!F469="northeast",1,0)</f>
        <v>0</v>
      </c>
      <c r="K469" s="18">
        <v>12643.3778</v>
      </c>
    </row>
    <row r="470" spans="1:11" x14ac:dyDescent="0.25">
      <c r="A470" s="6">
        <v>469</v>
      </c>
      <c r="B470" s="2">
        <v>28</v>
      </c>
      <c r="C470" s="3">
        <f>IF(Wizualizacja!B470="male",1,0)</f>
        <v>0</v>
      </c>
      <c r="D470" s="20">
        <v>24.32</v>
      </c>
      <c r="E470" s="3">
        <v>1</v>
      </c>
      <c r="F470" s="3">
        <f>IF(Wizualizacja!E470="yes",1,0)</f>
        <v>0</v>
      </c>
      <c r="G470" s="3">
        <f>IF(Wizualizacja!F470="southwest",1,0)</f>
        <v>0</v>
      </c>
      <c r="H470" s="3">
        <f>IF(Wizualizacja!F470="southeast",1,0)</f>
        <v>0</v>
      </c>
      <c r="I470" s="3">
        <f>IF(Wizualizacja!F470="northwest",1,0)</f>
        <v>0</v>
      </c>
      <c r="J470" s="12">
        <f>IF(Wizualizacja!F470="northeast",1,0)</f>
        <v>1</v>
      </c>
      <c r="K470" s="18">
        <v>23288.928400000001</v>
      </c>
    </row>
    <row r="471" spans="1:11" x14ac:dyDescent="0.25">
      <c r="A471" s="6">
        <v>470</v>
      </c>
      <c r="B471" s="2">
        <v>18</v>
      </c>
      <c r="C471" s="3">
        <f>IF(Wizualizacja!B471="male",1,0)</f>
        <v>0</v>
      </c>
      <c r="D471" s="20">
        <v>24.09</v>
      </c>
      <c r="E471" s="3">
        <v>1</v>
      </c>
      <c r="F471" s="3">
        <f>IF(Wizualizacja!E471="yes",1,0)</f>
        <v>0</v>
      </c>
      <c r="G471" s="3">
        <f>IF(Wizualizacja!F471="southwest",1,0)</f>
        <v>0</v>
      </c>
      <c r="H471" s="3">
        <f>IF(Wizualizacja!F471="southeast",1,0)</f>
        <v>1</v>
      </c>
      <c r="I471" s="3">
        <f>IF(Wizualizacja!F471="northwest",1,0)</f>
        <v>0</v>
      </c>
      <c r="J471" s="12">
        <f>IF(Wizualizacja!F471="northeast",1,0)</f>
        <v>0</v>
      </c>
      <c r="K471" s="18">
        <v>2201.0971</v>
      </c>
    </row>
    <row r="472" spans="1:11" x14ac:dyDescent="0.25">
      <c r="A472" s="6">
        <v>471</v>
      </c>
      <c r="B472" s="2">
        <v>27</v>
      </c>
      <c r="C472" s="3">
        <f>IF(Wizualizacja!B472="male",1,0)</f>
        <v>1</v>
      </c>
      <c r="D472" s="20">
        <v>32.67</v>
      </c>
      <c r="E472" s="3">
        <v>0</v>
      </c>
      <c r="F472" s="3">
        <f>IF(Wizualizacja!E472="yes",1,0)</f>
        <v>0</v>
      </c>
      <c r="G472" s="3">
        <f>IF(Wizualizacja!F472="southwest",1,0)</f>
        <v>0</v>
      </c>
      <c r="H472" s="3">
        <f>IF(Wizualizacja!F472="southeast",1,0)</f>
        <v>1</v>
      </c>
      <c r="I472" s="3">
        <f>IF(Wizualizacja!F472="northwest",1,0)</f>
        <v>0</v>
      </c>
      <c r="J472" s="12">
        <f>IF(Wizualizacja!F472="northeast",1,0)</f>
        <v>0</v>
      </c>
      <c r="K472" s="18">
        <v>2497.0383000000002</v>
      </c>
    </row>
    <row r="473" spans="1:11" x14ac:dyDescent="0.25">
      <c r="A473" s="6">
        <v>472</v>
      </c>
      <c r="B473" s="2">
        <v>18</v>
      </c>
      <c r="C473" s="3">
        <f>IF(Wizualizacja!B473="male",1,0)</f>
        <v>0</v>
      </c>
      <c r="D473" s="20">
        <v>30.114999999999998</v>
      </c>
      <c r="E473" s="3">
        <v>0</v>
      </c>
      <c r="F473" s="3">
        <f>IF(Wizualizacja!E473="yes",1,0)</f>
        <v>0</v>
      </c>
      <c r="G473" s="3">
        <f>IF(Wizualizacja!F473="southwest",1,0)</f>
        <v>0</v>
      </c>
      <c r="H473" s="3">
        <f>IF(Wizualizacja!F473="southeast",1,0)</f>
        <v>0</v>
      </c>
      <c r="I473" s="3">
        <f>IF(Wizualizacja!F473="northwest",1,0)</f>
        <v>0</v>
      </c>
      <c r="J473" s="12">
        <f>IF(Wizualizacja!F473="northeast",1,0)</f>
        <v>1</v>
      </c>
      <c r="K473" s="18">
        <v>2203.4718499999999</v>
      </c>
    </row>
    <row r="474" spans="1:11" x14ac:dyDescent="0.25">
      <c r="A474" s="6">
        <v>473</v>
      </c>
      <c r="B474" s="2">
        <v>19</v>
      </c>
      <c r="C474" s="3">
        <f>IF(Wizualizacja!B474="male",1,0)</f>
        <v>0</v>
      </c>
      <c r="D474" s="20">
        <v>29.8</v>
      </c>
      <c r="E474" s="3">
        <v>0</v>
      </c>
      <c r="F474" s="3">
        <f>IF(Wizualizacja!E474="yes",1,0)</f>
        <v>0</v>
      </c>
      <c r="G474" s="3">
        <f>IF(Wizualizacja!F474="southwest",1,0)</f>
        <v>1</v>
      </c>
      <c r="H474" s="3">
        <f>IF(Wizualizacja!F474="southeast",1,0)</f>
        <v>0</v>
      </c>
      <c r="I474" s="3">
        <f>IF(Wizualizacja!F474="northwest",1,0)</f>
        <v>0</v>
      </c>
      <c r="J474" s="12">
        <f>IF(Wizualizacja!F474="northeast",1,0)</f>
        <v>0</v>
      </c>
      <c r="K474" s="18">
        <v>1744.4649999999999</v>
      </c>
    </row>
    <row r="475" spans="1:11" x14ac:dyDescent="0.25">
      <c r="A475" s="6">
        <v>474</v>
      </c>
      <c r="B475" s="2">
        <v>47</v>
      </c>
      <c r="C475" s="3">
        <f>IF(Wizualizacja!B475="male",1,0)</f>
        <v>0</v>
      </c>
      <c r="D475" s="20">
        <v>33.344999999999999</v>
      </c>
      <c r="E475" s="3">
        <v>0</v>
      </c>
      <c r="F475" s="3">
        <f>IF(Wizualizacja!E475="yes",1,0)</f>
        <v>0</v>
      </c>
      <c r="G475" s="3">
        <f>IF(Wizualizacja!F475="southwest",1,0)</f>
        <v>0</v>
      </c>
      <c r="H475" s="3">
        <f>IF(Wizualizacja!F475="southeast",1,0)</f>
        <v>0</v>
      </c>
      <c r="I475" s="3">
        <f>IF(Wizualizacja!F475="northwest",1,0)</f>
        <v>0</v>
      </c>
      <c r="J475" s="12">
        <f>IF(Wizualizacja!F475="northeast",1,0)</f>
        <v>1</v>
      </c>
      <c r="K475" s="18">
        <v>20878.78443</v>
      </c>
    </row>
    <row r="476" spans="1:11" x14ac:dyDescent="0.25">
      <c r="A476" s="6">
        <v>475</v>
      </c>
      <c r="B476" s="2">
        <v>54</v>
      </c>
      <c r="C476" s="3">
        <f>IF(Wizualizacja!B476="male",1,0)</f>
        <v>1</v>
      </c>
      <c r="D476" s="20">
        <v>25.1</v>
      </c>
      <c r="E476" s="3">
        <v>3</v>
      </c>
      <c r="F476" s="3">
        <f>IF(Wizualizacja!E476="yes",1,0)</f>
        <v>1</v>
      </c>
      <c r="G476" s="3">
        <f>IF(Wizualizacja!F476="southwest",1,0)</f>
        <v>1</v>
      </c>
      <c r="H476" s="3">
        <f>IF(Wizualizacja!F476="southeast",1,0)</f>
        <v>0</v>
      </c>
      <c r="I476" s="3">
        <f>IF(Wizualizacja!F476="northwest",1,0)</f>
        <v>0</v>
      </c>
      <c r="J476" s="12">
        <f>IF(Wizualizacja!F476="northeast",1,0)</f>
        <v>0</v>
      </c>
      <c r="K476" s="18">
        <v>25382.296999999999</v>
      </c>
    </row>
    <row r="477" spans="1:11" x14ac:dyDescent="0.25">
      <c r="A477" s="6">
        <v>476</v>
      </c>
      <c r="B477" s="2">
        <v>61</v>
      </c>
      <c r="C477" s="3">
        <f>IF(Wizualizacja!B477="male",1,0)</f>
        <v>1</v>
      </c>
      <c r="D477" s="20">
        <v>28.31</v>
      </c>
      <c r="E477" s="3">
        <v>1</v>
      </c>
      <c r="F477" s="3">
        <f>IF(Wizualizacja!E477="yes",1,0)</f>
        <v>1</v>
      </c>
      <c r="G477" s="3">
        <f>IF(Wizualizacja!F477="southwest",1,0)</f>
        <v>0</v>
      </c>
      <c r="H477" s="3">
        <f>IF(Wizualizacja!F477="southeast",1,0)</f>
        <v>0</v>
      </c>
      <c r="I477" s="3">
        <f>IF(Wizualizacja!F477="northwest",1,0)</f>
        <v>1</v>
      </c>
      <c r="J477" s="12">
        <f>IF(Wizualizacja!F477="northeast",1,0)</f>
        <v>0</v>
      </c>
      <c r="K477" s="18">
        <v>28868.6639</v>
      </c>
    </row>
    <row r="478" spans="1:11" x14ac:dyDescent="0.25">
      <c r="A478" s="6">
        <v>477</v>
      </c>
      <c r="B478" s="2">
        <v>24</v>
      </c>
      <c r="C478" s="3">
        <f>IF(Wizualizacja!B478="male",1,0)</f>
        <v>1</v>
      </c>
      <c r="D478" s="20">
        <v>28.5</v>
      </c>
      <c r="E478" s="3">
        <v>0</v>
      </c>
      <c r="F478" s="3">
        <f>IF(Wizualizacja!E478="yes",1,0)</f>
        <v>1</v>
      </c>
      <c r="G478" s="3">
        <f>IF(Wizualizacja!F478="southwest",1,0)</f>
        <v>0</v>
      </c>
      <c r="H478" s="3">
        <f>IF(Wizualizacja!F478="southeast",1,0)</f>
        <v>0</v>
      </c>
      <c r="I478" s="3">
        <f>IF(Wizualizacja!F478="northwest",1,0)</f>
        <v>0</v>
      </c>
      <c r="J478" s="12">
        <f>IF(Wizualizacja!F478="northeast",1,0)</f>
        <v>1</v>
      </c>
      <c r="K478" s="18">
        <v>35147.528480000001</v>
      </c>
    </row>
    <row r="479" spans="1:11" x14ac:dyDescent="0.25">
      <c r="A479" s="6">
        <v>478</v>
      </c>
      <c r="B479" s="2">
        <v>25</v>
      </c>
      <c r="C479" s="3">
        <f>IF(Wizualizacja!B479="male",1,0)</f>
        <v>1</v>
      </c>
      <c r="D479" s="20">
        <v>35.625</v>
      </c>
      <c r="E479" s="3">
        <v>0</v>
      </c>
      <c r="F479" s="3">
        <f>IF(Wizualizacja!E479="yes",1,0)</f>
        <v>0</v>
      </c>
      <c r="G479" s="3">
        <f>IF(Wizualizacja!F479="southwest",1,0)</f>
        <v>0</v>
      </c>
      <c r="H479" s="3">
        <f>IF(Wizualizacja!F479="southeast",1,0)</f>
        <v>0</v>
      </c>
      <c r="I479" s="3">
        <f>IF(Wizualizacja!F479="northwest",1,0)</f>
        <v>1</v>
      </c>
      <c r="J479" s="12">
        <f>IF(Wizualizacja!F479="northeast",1,0)</f>
        <v>0</v>
      </c>
      <c r="K479" s="18">
        <v>2534.3937500000002</v>
      </c>
    </row>
    <row r="480" spans="1:11" x14ac:dyDescent="0.25">
      <c r="A480" s="6">
        <v>479</v>
      </c>
      <c r="B480" s="2">
        <v>21</v>
      </c>
      <c r="C480" s="3">
        <f>IF(Wizualizacja!B480="male",1,0)</f>
        <v>1</v>
      </c>
      <c r="D480" s="20">
        <v>36.85</v>
      </c>
      <c r="E480" s="3">
        <v>0</v>
      </c>
      <c r="F480" s="3">
        <f>IF(Wizualizacja!E480="yes",1,0)</f>
        <v>0</v>
      </c>
      <c r="G480" s="3">
        <f>IF(Wizualizacja!F480="southwest",1,0)</f>
        <v>0</v>
      </c>
      <c r="H480" s="3">
        <f>IF(Wizualizacja!F480="southeast",1,0)</f>
        <v>1</v>
      </c>
      <c r="I480" s="3">
        <f>IF(Wizualizacja!F480="northwest",1,0)</f>
        <v>0</v>
      </c>
      <c r="J480" s="12">
        <f>IF(Wizualizacja!F480="northeast",1,0)</f>
        <v>0</v>
      </c>
      <c r="K480" s="18">
        <v>1534.3045</v>
      </c>
    </row>
    <row r="481" spans="1:11" x14ac:dyDescent="0.25">
      <c r="A481" s="6">
        <v>480</v>
      </c>
      <c r="B481" s="2">
        <v>23</v>
      </c>
      <c r="C481" s="3">
        <f>IF(Wizualizacja!B481="male",1,0)</f>
        <v>1</v>
      </c>
      <c r="D481" s="20">
        <v>32.56</v>
      </c>
      <c r="E481" s="3">
        <v>0</v>
      </c>
      <c r="F481" s="3">
        <f>IF(Wizualizacja!E481="yes",1,0)</f>
        <v>0</v>
      </c>
      <c r="G481" s="3">
        <f>IF(Wizualizacja!F481="southwest",1,0)</f>
        <v>0</v>
      </c>
      <c r="H481" s="3">
        <f>IF(Wizualizacja!F481="southeast",1,0)</f>
        <v>1</v>
      </c>
      <c r="I481" s="3">
        <f>IF(Wizualizacja!F481="northwest",1,0)</f>
        <v>0</v>
      </c>
      <c r="J481" s="12">
        <f>IF(Wizualizacja!F481="northeast",1,0)</f>
        <v>0</v>
      </c>
      <c r="K481" s="18">
        <v>1824.2854</v>
      </c>
    </row>
    <row r="482" spans="1:11" x14ac:dyDescent="0.25">
      <c r="A482" s="6">
        <v>481</v>
      </c>
      <c r="B482" s="2">
        <v>63</v>
      </c>
      <c r="C482" s="3">
        <f>IF(Wizualizacja!B482="male",1,0)</f>
        <v>1</v>
      </c>
      <c r="D482" s="20">
        <v>41.325000000000003</v>
      </c>
      <c r="E482" s="3">
        <v>3</v>
      </c>
      <c r="F482" s="3">
        <f>IF(Wizualizacja!E482="yes",1,0)</f>
        <v>0</v>
      </c>
      <c r="G482" s="3">
        <f>IF(Wizualizacja!F482="southwest",1,0)</f>
        <v>0</v>
      </c>
      <c r="H482" s="3">
        <f>IF(Wizualizacja!F482="southeast",1,0)</f>
        <v>0</v>
      </c>
      <c r="I482" s="3">
        <f>IF(Wizualizacja!F482="northwest",1,0)</f>
        <v>1</v>
      </c>
      <c r="J482" s="12">
        <f>IF(Wizualizacja!F482="northeast",1,0)</f>
        <v>0</v>
      </c>
      <c r="K482" s="18">
        <v>15555.188749999999</v>
      </c>
    </row>
    <row r="483" spans="1:11" x14ac:dyDescent="0.25">
      <c r="A483" s="6">
        <v>482</v>
      </c>
      <c r="B483" s="2">
        <v>49</v>
      </c>
      <c r="C483" s="3">
        <f>IF(Wizualizacja!B483="male",1,0)</f>
        <v>1</v>
      </c>
      <c r="D483" s="20">
        <v>37.51</v>
      </c>
      <c r="E483" s="3">
        <v>2</v>
      </c>
      <c r="F483" s="3">
        <f>IF(Wizualizacja!E483="yes",1,0)</f>
        <v>0</v>
      </c>
      <c r="G483" s="3">
        <f>IF(Wizualizacja!F483="southwest",1,0)</f>
        <v>0</v>
      </c>
      <c r="H483" s="3">
        <f>IF(Wizualizacja!F483="southeast",1,0)</f>
        <v>1</v>
      </c>
      <c r="I483" s="3">
        <f>IF(Wizualizacja!F483="northwest",1,0)</f>
        <v>0</v>
      </c>
      <c r="J483" s="12">
        <f>IF(Wizualizacja!F483="northeast",1,0)</f>
        <v>0</v>
      </c>
      <c r="K483" s="18">
        <v>9304.7019</v>
      </c>
    </row>
    <row r="484" spans="1:11" x14ac:dyDescent="0.25">
      <c r="A484" s="6">
        <v>483</v>
      </c>
      <c r="B484" s="2">
        <v>18</v>
      </c>
      <c r="C484" s="3">
        <f>IF(Wizualizacja!B484="male",1,0)</f>
        <v>0</v>
      </c>
      <c r="D484" s="20">
        <v>31.35</v>
      </c>
      <c r="E484" s="3">
        <v>0</v>
      </c>
      <c r="F484" s="3">
        <f>IF(Wizualizacja!E484="yes",1,0)</f>
        <v>0</v>
      </c>
      <c r="G484" s="3">
        <f>IF(Wizualizacja!F484="southwest",1,0)</f>
        <v>0</v>
      </c>
      <c r="H484" s="3">
        <f>IF(Wizualizacja!F484="southeast",1,0)</f>
        <v>1</v>
      </c>
      <c r="I484" s="3">
        <f>IF(Wizualizacja!F484="northwest",1,0)</f>
        <v>0</v>
      </c>
      <c r="J484" s="12">
        <f>IF(Wizualizacja!F484="northeast",1,0)</f>
        <v>0</v>
      </c>
      <c r="K484" s="18">
        <v>1622.1885</v>
      </c>
    </row>
    <row r="485" spans="1:11" x14ac:dyDescent="0.25">
      <c r="A485" s="6">
        <v>484</v>
      </c>
      <c r="B485" s="2">
        <v>51</v>
      </c>
      <c r="C485" s="3">
        <f>IF(Wizualizacja!B485="male",1,0)</f>
        <v>0</v>
      </c>
      <c r="D485" s="20">
        <v>39.5</v>
      </c>
      <c r="E485" s="3">
        <v>1</v>
      </c>
      <c r="F485" s="3">
        <f>IF(Wizualizacja!E485="yes",1,0)</f>
        <v>0</v>
      </c>
      <c r="G485" s="3">
        <f>IF(Wizualizacja!F485="southwest",1,0)</f>
        <v>1</v>
      </c>
      <c r="H485" s="3">
        <f>IF(Wizualizacja!F485="southeast",1,0)</f>
        <v>0</v>
      </c>
      <c r="I485" s="3">
        <f>IF(Wizualizacja!F485="northwest",1,0)</f>
        <v>0</v>
      </c>
      <c r="J485" s="12">
        <f>IF(Wizualizacja!F485="northeast",1,0)</f>
        <v>0</v>
      </c>
      <c r="K485" s="18">
        <v>9880.0679999999993</v>
      </c>
    </row>
    <row r="486" spans="1:11" x14ac:dyDescent="0.25">
      <c r="A486" s="6">
        <v>485</v>
      </c>
      <c r="B486" s="2">
        <v>48</v>
      </c>
      <c r="C486" s="3">
        <f>IF(Wizualizacja!B486="male",1,0)</f>
        <v>1</v>
      </c>
      <c r="D486" s="20">
        <v>34.299999999999997</v>
      </c>
      <c r="E486" s="3">
        <v>3</v>
      </c>
      <c r="F486" s="3">
        <f>IF(Wizualizacja!E486="yes",1,0)</f>
        <v>0</v>
      </c>
      <c r="G486" s="3">
        <f>IF(Wizualizacja!F486="southwest",1,0)</f>
        <v>1</v>
      </c>
      <c r="H486" s="3">
        <f>IF(Wizualizacja!F486="southeast",1,0)</f>
        <v>0</v>
      </c>
      <c r="I486" s="3">
        <f>IF(Wizualizacja!F486="northwest",1,0)</f>
        <v>0</v>
      </c>
      <c r="J486" s="12">
        <f>IF(Wizualizacja!F486="northeast",1,0)</f>
        <v>0</v>
      </c>
      <c r="K486" s="18">
        <v>9563.0290000000005</v>
      </c>
    </row>
    <row r="487" spans="1:11" x14ac:dyDescent="0.25">
      <c r="A487" s="6">
        <v>486</v>
      </c>
      <c r="B487" s="2">
        <v>31</v>
      </c>
      <c r="C487" s="3">
        <f>IF(Wizualizacja!B487="male",1,0)</f>
        <v>0</v>
      </c>
      <c r="D487" s="20">
        <v>31.065000000000001</v>
      </c>
      <c r="E487" s="3">
        <v>0</v>
      </c>
      <c r="F487" s="3">
        <f>IF(Wizualizacja!E487="yes",1,0)</f>
        <v>0</v>
      </c>
      <c r="G487" s="3">
        <f>IF(Wizualizacja!F487="southwest",1,0)</f>
        <v>0</v>
      </c>
      <c r="H487" s="3">
        <f>IF(Wizualizacja!F487="southeast",1,0)</f>
        <v>0</v>
      </c>
      <c r="I487" s="3">
        <f>IF(Wizualizacja!F487="northwest",1,0)</f>
        <v>0</v>
      </c>
      <c r="J487" s="12">
        <f>IF(Wizualizacja!F487="northeast",1,0)</f>
        <v>1</v>
      </c>
      <c r="K487" s="18">
        <v>4347.0233500000004</v>
      </c>
    </row>
    <row r="488" spans="1:11" x14ac:dyDescent="0.25">
      <c r="A488" s="6">
        <v>487</v>
      </c>
      <c r="B488" s="2">
        <v>54</v>
      </c>
      <c r="C488" s="3">
        <f>IF(Wizualizacja!B488="male",1,0)</f>
        <v>0</v>
      </c>
      <c r="D488" s="20">
        <v>21.47</v>
      </c>
      <c r="E488" s="3">
        <v>3</v>
      </c>
      <c r="F488" s="3">
        <f>IF(Wizualizacja!E488="yes",1,0)</f>
        <v>0</v>
      </c>
      <c r="G488" s="3">
        <f>IF(Wizualizacja!F488="southwest",1,0)</f>
        <v>0</v>
      </c>
      <c r="H488" s="3">
        <f>IF(Wizualizacja!F488="southeast",1,0)</f>
        <v>0</v>
      </c>
      <c r="I488" s="3">
        <f>IF(Wizualizacja!F488="northwest",1,0)</f>
        <v>1</v>
      </c>
      <c r="J488" s="12">
        <f>IF(Wizualizacja!F488="northeast",1,0)</f>
        <v>0</v>
      </c>
      <c r="K488" s="18">
        <v>12475.3513</v>
      </c>
    </row>
    <row r="489" spans="1:11" x14ac:dyDescent="0.25">
      <c r="A489" s="6">
        <v>488</v>
      </c>
      <c r="B489" s="2">
        <v>19</v>
      </c>
      <c r="C489" s="3">
        <f>IF(Wizualizacja!B489="male",1,0)</f>
        <v>1</v>
      </c>
      <c r="D489" s="20">
        <v>28.7</v>
      </c>
      <c r="E489" s="3">
        <v>0</v>
      </c>
      <c r="F489" s="3">
        <f>IF(Wizualizacja!E489="yes",1,0)</f>
        <v>0</v>
      </c>
      <c r="G489" s="3">
        <f>IF(Wizualizacja!F489="southwest",1,0)</f>
        <v>1</v>
      </c>
      <c r="H489" s="3">
        <f>IF(Wizualizacja!F489="southeast",1,0)</f>
        <v>0</v>
      </c>
      <c r="I489" s="3">
        <f>IF(Wizualizacja!F489="northwest",1,0)</f>
        <v>0</v>
      </c>
      <c r="J489" s="12">
        <f>IF(Wizualizacja!F489="northeast",1,0)</f>
        <v>0</v>
      </c>
      <c r="K489" s="18">
        <v>1253.9359999999999</v>
      </c>
    </row>
    <row r="490" spans="1:11" x14ac:dyDescent="0.25">
      <c r="A490" s="6">
        <v>489</v>
      </c>
      <c r="B490" s="2">
        <v>44</v>
      </c>
      <c r="C490" s="3">
        <f>IF(Wizualizacja!B490="male",1,0)</f>
        <v>0</v>
      </c>
      <c r="D490" s="20">
        <v>38.06</v>
      </c>
      <c r="E490" s="3">
        <v>0</v>
      </c>
      <c r="F490" s="3">
        <f>IF(Wizualizacja!E490="yes",1,0)</f>
        <v>1</v>
      </c>
      <c r="G490" s="3">
        <f>IF(Wizualizacja!F490="southwest",1,0)</f>
        <v>0</v>
      </c>
      <c r="H490" s="3">
        <f>IF(Wizualizacja!F490="southeast",1,0)</f>
        <v>1</v>
      </c>
      <c r="I490" s="3">
        <f>IF(Wizualizacja!F490="northwest",1,0)</f>
        <v>0</v>
      </c>
      <c r="J490" s="12">
        <f>IF(Wizualizacja!F490="northeast",1,0)</f>
        <v>0</v>
      </c>
      <c r="K490" s="18">
        <v>48885.135609999998</v>
      </c>
    </row>
    <row r="491" spans="1:11" x14ac:dyDescent="0.25">
      <c r="A491" s="6">
        <v>490</v>
      </c>
      <c r="B491" s="2">
        <v>53</v>
      </c>
      <c r="C491" s="3">
        <f>IF(Wizualizacja!B491="male",1,0)</f>
        <v>1</v>
      </c>
      <c r="D491" s="20">
        <v>31.16</v>
      </c>
      <c r="E491" s="3">
        <v>1</v>
      </c>
      <c r="F491" s="3">
        <f>IF(Wizualizacja!E491="yes",1,0)</f>
        <v>0</v>
      </c>
      <c r="G491" s="3">
        <f>IF(Wizualizacja!F491="southwest",1,0)</f>
        <v>0</v>
      </c>
      <c r="H491" s="3">
        <f>IF(Wizualizacja!F491="southeast",1,0)</f>
        <v>0</v>
      </c>
      <c r="I491" s="3">
        <f>IF(Wizualizacja!F491="northwest",1,0)</f>
        <v>1</v>
      </c>
      <c r="J491" s="12">
        <f>IF(Wizualizacja!F491="northeast",1,0)</f>
        <v>0</v>
      </c>
      <c r="K491" s="18">
        <v>10461.9794</v>
      </c>
    </row>
    <row r="492" spans="1:11" x14ac:dyDescent="0.25">
      <c r="A492" s="6">
        <v>491</v>
      </c>
      <c r="B492" s="2">
        <v>19</v>
      </c>
      <c r="C492" s="3">
        <f>IF(Wizualizacja!B492="male",1,0)</f>
        <v>0</v>
      </c>
      <c r="D492" s="20">
        <v>32.9</v>
      </c>
      <c r="E492" s="3">
        <v>0</v>
      </c>
      <c r="F492" s="3">
        <f>IF(Wizualizacja!E492="yes",1,0)</f>
        <v>0</v>
      </c>
      <c r="G492" s="3">
        <f>IF(Wizualizacja!F492="southwest",1,0)</f>
        <v>1</v>
      </c>
      <c r="H492" s="3">
        <f>IF(Wizualizacja!F492="southeast",1,0)</f>
        <v>0</v>
      </c>
      <c r="I492" s="3">
        <f>IF(Wizualizacja!F492="northwest",1,0)</f>
        <v>0</v>
      </c>
      <c r="J492" s="12">
        <f>IF(Wizualizacja!F492="northeast",1,0)</f>
        <v>0</v>
      </c>
      <c r="K492" s="18">
        <v>1748.7739999999999</v>
      </c>
    </row>
    <row r="493" spans="1:11" x14ac:dyDescent="0.25">
      <c r="A493" s="6">
        <v>492</v>
      </c>
      <c r="B493" s="2">
        <v>61</v>
      </c>
      <c r="C493" s="3">
        <f>IF(Wizualizacja!B493="male",1,0)</f>
        <v>0</v>
      </c>
      <c r="D493" s="20">
        <v>25.08</v>
      </c>
      <c r="E493" s="3">
        <v>0</v>
      </c>
      <c r="F493" s="3">
        <f>IF(Wizualizacja!E493="yes",1,0)</f>
        <v>0</v>
      </c>
      <c r="G493" s="3">
        <f>IF(Wizualizacja!F493="southwest",1,0)</f>
        <v>0</v>
      </c>
      <c r="H493" s="3">
        <f>IF(Wizualizacja!F493="southeast",1,0)</f>
        <v>1</v>
      </c>
      <c r="I493" s="3">
        <f>IF(Wizualizacja!F493="northwest",1,0)</f>
        <v>0</v>
      </c>
      <c r="J493" s="12">
        <f>IF(Wizualizacja!F493="northeast",1,0)</f>
        <v>0</v>
      </c>
      <c r="K493" s="18">
        <v>24513.091260000001</v>
      </c>
    </row>
    <row r="494" spans="1:11" x14ac:dyDescent="0.25">
      <c r="A494" s="6">
        <v>493</v>
      </c>
      <c r="B494" s="2">
        <v>18</v>
      </c>
      <c r="C494" s="3">
        <f>IF(Wizualizacja!B494="male",1,0)</f>
        <v>0</v>
      </c>
      <c r="D494" s="20">
        <v>25.08</v>
      </c>
      <c r="E494" s="3">
        <v>0</v>
      </c>
      <c r="F494" s="3">
        <f>IF(Wizualizacja!E494="yes",1,0)</f>
        <v>0</v>
      </c>
      <c r="G494" s="3">
        <f>IF(Wizualizacja!F494="southwest",1,0)</f>
        <v>0</v>
      </c>
      <c r="H494" s="3">
        <f>IF(Wizualizacja!F494="southeast",1,0)</f>
        <v>0</v>
      </c>
      <c r="I494" s="3">
        <f>IF(Wizualizacja!F494="northwest",1,0)</f>
        <v>0</v>
      </c>
      <c r="J494" s="12">
        <f>IF(Wizualizacja!F494="northeast",1,0)</f>
        <v>1</v>
      </c>
      <c r="K494" s="18">
        <v>2196.4731999999999</v>
      </c>
    </row>
    <row r="495" spans="1:11" x14ac:dyDescent="0.25">
      <c r="A495" s="6">
        <v>494</v>
      </c>
      <c r="B495" s="2">
        <v>61</v>
      </c>
      <c r="C495" s="3">
        <f>IF(Wizualizacja!B495="male",1,0)</f>
        <v>1</v>
      </c>
      <c r="D495" s="20">
        <v>43.4</v>
      </c>
      <c r="E495" s="3">
        <v>0</v>
      </c>
      <c r="F495" s="3">
        <f>IF(Wizualizacja!E495="yes",1,0)</f>
        <v>0</v>
      </c>
      <c r="G495" s="3">
        <f>IF(Wizualizacja!F495="southwest",1,0)</f>
        <v>1</v>
      </c>
      <c r="H495" s="3">
        <f>IF(Wizualizacja!F495="southeast",1,0)</f>
        <v>0</v>
      </c>
      <c r="I495" s="3">
        <f>IF(Wizualizacja!F495="northwest",1,0)</f>
        <v>0</v>
      </c>
      <c r="J495" s="12">
        <f>IF(Wizualizacja!F495="northeast",1,0)</f>
        <v>0</v>
      </c>
      <c r="K495" s="18">
        <v>12574.049000000001</v>
      </c>
    </row>
    <row r="496" spans="1:11" x14ac:dyDescent="0.25">
      <c r="A496" s="6">
        <v>495</v>
      </c>
      <c r="B496" s="2">
        <v>21</v>
      </c>
      <c r="C496" s="3">
        <f>IF(Wizualizacja!B496="male",1,0)</f>
        <v>1</v>
      </c>
      <c r="D496" s="20">
        <v>25.7</v>
      </c>
      <c r="E496" s="3">
        <v>4</v>
      </c>
      <c r="F496" s="3">
        <f>IF(Wizualizacja!E496="yes",1,0)</f>
        <v>1</v>
      </c>
      <c r="G496" s="3">
        <f>IF(Wizualizacja!F496="southwest",1,0)</f>
        <v>1</v>
      </c>
      <c r="H496" s="3">
        <f>IF(Wizualizacja!F496="southeast",1,0)</f>
        <v>0</v>
      </c>
      <c r="I496" s="3">
        <f>IF(Wizualizacja!F496="northwest",1,0)</f>
        <v>0</v>
      </c>
      <c r="J496" s="12">
        <f>IF(Wizualizacja!F496="northeast",1,0)</f>
        <v>0</v>
      </c>
      <c r="K496" s="18">
        <v>17942.106</v>
      </c>
    </row>
    <row r="497" spans="1:11" x14ac:dyDescent="0.25">
      <c r="A497" s="6">
        <v>496</v>
      </c>
      <c r="B497" s="2">
        <v>20</v>
      </c>
      <c r="C497" s="3">
        <f>IF(Wizualizacja!B497="male",1,0)</f>
        <v>1</v>
      </c>
      <c r="D497" s="20">
        <v>27.93</v>
      </c>
      <c r="E497" s="3">
        <v>0</v>
      </c>
      <c r="F497" s="3">
        <f>IF(Wizualizacja!E497="yes",1,0)</f>
        <v>0</v>
      </c>
      <c r="G497" s="3">
        <f>IF(Wizualizacja!F497="southwest",1,0)</f>
        <v>0</v>
      </c>
      <c r="H497" s="3">
        <f>IF(Wizualizacja!F497="southeast",1,0)</f>
        <v>0</v>
      </c>
      <c r="I497" s="3">
        <f>IF(Wizualizacja!F497="northwest",1,0)</f>
        <v>0</v>
      </c>
      <c r="J497" s="12">
        <f>IF(Wizualizacja!F497="northeast",1,0)</f>
        <v>1</v>
      </c>
      <c r="K497" s="18">
        <v>1967.0227</v>
      </c>
    </row>
    <row r="498" spans="1:11" x14ac:dyDescent="0.25">
      <c r="A498" s="6">
        <v>497</v>
      </c>
      <c r="B498" s="2">
        <v>31</v>
      </c>
      <c r="C498" s="3">
        <f>IF(Wizualizacja!B498="male",1,0)</f>
        <v>0</v>
      </c>
      <c r="D498" s="20">
        <v>23.6</v>
      </c>
      <c r="E498" s="3">
        <v>2</v>
      </c>
      <c r="F498" s="3">
        <f>IF(Wizualizacja!E498="yes",1,0)</f>
        <v>0</v>
      </c>
      <c r="G498" s="3">
        <f>IF(Wizualizacja!F498="southwest",1,0)</f>
        <v>1</v>
      </c>
      <c r="H498" s="3">
        <f>IF(Wizualizacja!F498="southeast",1,0)</f>
        <v>0</v>
      </c>
      <c r="I498" s="3">
        <f>IF(Wizualizacja!F498="northwest",1,0)</f>
        <v>0</v>
      </c>
      <c r="J498" s="12">
        <f>IF(Wizualizacja!F498="northeast",1,0)</f>
        <v>0</v>
      </c>
      <c r="K498" s="18">
        <v>4931.6469999999999</v>
      </c>
    </row>
    <row r="499" spans="1:11" x14ac:dyDescent="0.25">
      <c r="A499" s="6">
        <v>498</v>
      </c>
      <c r="B499" s="2">
        <v>45</v>
      </c>
      <c r="C499" s="3">
        <f>IF(Wizualizacja!B499="male",1,0)</f>
        <v>1</v>
      </c>
      <c r="D499" s="20">
        <v>28.7</v>
      </c>
      <c r="E499" s="3">
        <v>2</v>
      </c>
      <c r="F499" s="3">
        <f>IF(Wizualizacja!E499="yes",1,0)</f>
        <v>0</v>
      </c>
      <c r="G499" s="3">
        <f>IF(Wizualizacja!F499="southwest",1,0)</f>
        <v>1</v>
      </c>
      <c r="H499" s="3">
        <f>IF(Wizualizacja!F499="southeast",1,0)</f>
        <v>0</v>
      </c>
      <c r="I499" s="3">
        <f>IF(Wizualizacja!F499="northwest",1,0)</f>
        <v>0</v>
      </c>
      <c r="J499" s="12">
        <f>IF(Wizualizacja!F499="northeast",1,0)</f>
        <v>0</v>
      </c>
      <c r="K499" s="18">
        <v>8027.9679999999998</v>
      </c>
    </row>
    <row r="500" spans="1:11" x14ac:dyDescent="0.25">
      <c r="A500" s="6">
        <v>499</v>
      </c>
      <c r="B500" s="2">
        <v>44</v>
      </c>
      <c r="C500" s="3">
        <f>IF(Wizualizacja!B500="male",1,0)</f>
        <v>0</v>
      </c>
      <c r="D500" s="20">
        <v>23.98</v>
      </c>
      <c r="E500" s="3">
        <v>2</v>
      </c>
      <c r="F500" s="3">
        <f>IF(Wizualizacja!E500="yes",1,0)</f>
        <v>0</v>
      </c>
      <c r="G500" s="3">
        <f>IF(Wizualizacja!F500="southwest",1,0)</f>
        <v>0</v>
      </c>
      <c r="H500" s="3">
        <f>IF(Wizualizacja!F500="southeast",1,0)</f>
        <v>1</v>
      </c>
      <c r="I500" s="3">
        <f>IF(Wizualizacja!F500="northwest",1,0)</f>
        <v>0</v>
      </c>
      <c r="J500" s="12">
        <f>IF(Wizualizacja!F500="northeast",1,0)</f>
        <v>0</v>
      </c>
      <c r="K500" s="18">
        <v>8211.1002000000008</v>
      </c>
    </row>
    <row r="501" spans="1:11" x14ac:dyDescent="0.25">
      <c r="A501" s="6">
        <v>500</v>
      </c>
      <c r="B501" s="2">
        <v>42</v>
      </c>
      <c r="C501" s="3">
        <f>IF(Wizualizacja!B1306="male",1,0)</f>
        <v>1</v>
      </c>
      <c r="D501" s="20">
        <v>24.605</v>
      </c>
      <c r="E501" s="3">
        <v>2</v>
      </c>
      <c r="F501" s="3">
        <f>IF(Wizualizacja!E1306="yes",1,0)</f>
        <v>1</v>
      </c>
      <c r="G501" s="3">
        <f>IF(Wizualizacja!F1306="southwest",1,0)</f>
        <v>0</v>
      </c>
      <c r="H501" s="3">
        <f>IF(Wizualizacja!F1306="southeast",1,0)</f>
        <v>0</v>
      </c>
      <c r="I501" s="3">
        <f>IF(Wizualizacja!F1306="northwest",1,0)</f>
        <v>0</v>
      </c>
      <c r="J501" s="12">
        <f>IF(Wizualizacja!F1306="northeast",1,0)</f>
        <v>1</v>
      </c>
      <c r="K501" s="18">
        <v>21259.377949999998</v>
      </c>
    </row>
    <row r="502" spans="1:11" x14ac:dyDescent="0.25">
      <c r="A502" s="6">
        <v>501</v>
      </c>
      <c r="B502" s="2">
        <v>24</v>
      </c>
      <c r="C502" s="3">
        <f>IF(Wizualizacja!B1307="male",1,0)</f>
        <v>0</v>
      </c>
      <c r="D502" s="20">
        <v>27.72</v>
      </c>
      <c r="E502" s="3">
        <v>0</v>
      </c>
      <c r="F502" s="3">
        <f>IF(Wizualizacja!E1307="yes",1,0)</f>
        <v>0</v>
      </c>
      <c r="G502" s="3">
        <f>IF(Wizualizacja!F1307="southwest",1,0)</f>
        <v>0</v>
      </c>
      <c r="H502" s="3">
        <f>IF(Wizualizacja!F1307="southeast",1,0)</f>
        <v>1</v>
      </c>
      <c r="I502" s="3">
        <f>IF(Wizualizacja!F1307="northwest",1,0)</f>
        <v>0</v>
      </c>
      <c r="J502" s="12">
        <f>IF(Wizualizacja!F1307="northeast",1,0)</f>
        <v>0</v>
      </c>
      <c r="K502" s="18">
        <v>2464.6188000000002</v>
      </c>
    </row>
    <row r="503" spans="1:11" x14ac:dyDescent="0.25">
      <c r="A503" s="6">
        <v>502</v>
      </c>
      <c r="B503" s="2">
        <v>29</v>
      </c>
      <c r="C503" s="3">
        <f>IF(Wizualizacja!B1308="male",1,0)</f>
        <v>0</v>
      </c>
      <c r="D503" s="20">
        <v>21.85</v>
      </c>
      <c r="E503" s="3">
        <v>0</v>
      </c>
      <c r="F503" s="3">
        <f>IF(Wizualizacja!E1308="yes",1,0)</f>
        <v>1</v>
      </c>
      <c r="G503" s="3">
        <f>IF(Wizualizacja!F1308="southwest",1,0)</f>
        <v>0</v>
      </c>
      <c r="H503" s="3">
        <f>IF(Wizualizacja!F1308="southeast",1,0)</f>
        <v>0</v>
      </c>
      <c r="I503" s="3">
        <f>IF(Wizualizacja!F1308="northwest",1,0)</f>
        <v>0</v>
      </c>
      <c r="J503" s="12">
        <f>IF(Wizualizacja!F1308="northeast",1,0)</f>
        <v>1</v>
      </c>
      <c r="K503" s="18">
        <v>16115.3045</v>
      </c>
    </row>
    <row r="504" spans="1:11" x14ac:dyDescent="0.25">
      <c r="A504" s="6">
        <v>503</v>
      </c>
      <c r="B504" s="2">
        <v>32</v>
      </c>
      <c r="C504" s="3">
        <f>IF(Wizualizacja!B1309="male",1,0)</f>
        <v>1</v>
      </c>
      <c r="D504" s="20">
        <v>28.12</v>
      </c>
      <c r="E504" s="3">
        <v>4</v>
      </c>
      <c r="F504" s="3">
        <f>IF(Wizualizacja!E1309="yes",1,0)</f>
        <v>1</v>
      </c>
      <c r="G504" s="3">
        <f>IF(Wizualizacja!F1309="southwest",1,0)</f>
        <v>0</v>
      </c>
      <c r="H504" s="3">
        <f>IF(Wizualizacja!F1309="southeast",1,0)</f>
        <v>0</v>
      </c>
      <c r="I504" s="3">
        <f>IF(Wizualizacja!F1309="northwest",1,0)</f>
        <v>1</v>
      </c>
      <c r="J504" s="12">
        <f>IF(Wizualizacja!F1309="northeast",1,0)</f>
        <v>0</v>
      </c>
      <c r="K504" s="18">
        <v>21472.478800000001</v>
      </c>
    </row>
    <row r="505" spans="1:11" x14ac:dyDescent="0.25">
      <c r="A505" s="6">
        <v>504</v>
      </c>
      <c r="B505" s="2">
        <v>25</v>
      </c>
      <c r="C505" s="3">
        <f>IF(Wizualizacja!B1310="male",1,0)</f>
        <v>0</v>
      </c>
      <c r="D505" s="20">
        <v>30.2</v>
      </c>
      <c r="E505" s="3">
        <v>0</v>
      </c>
      <c r="F505" s="3">
        <f>IF(Wizualizacja!E1310="yes",1,0)</f>
        <v>1</v>
      </c>
      <c r="G505" s="3">
        <f>IF(Wizualizacja!F1310="southwest",1,0)</f>
        <v>1</v>
      </c>
      <c r="H505" s="3">
        <f>IF(Wizualizacja!F1310="southeast",1,0)</f>
        <v>0</v>
      </c>
      <c r="I505" s="3">
        <f>IF(Wizualizacja!F1310="northwest",1,0)</f>
        <v>0</v>
      </c>
      <c r="J505" s="12">
        <f>IF(Wizualizacja!F1310="northeast",1,0)</f>
        <v>0</v>
      </c>
      <c r="K505" s="18">
        <v>33900.652999999998</v>
      </c>
    </row>
    <row r="506" spans="1:11" x14ac:dyDescent="0.25">
      <c r="A506" s="6">
        <v>505</v>
      </c>
      <c r="B506" s="2">
        <v>41</v>
      </c>
      <c r="C506" s="3">
        <f>IF(Wizualizacja!B1311="male",1,0)</f>
        <v>1</v>
      </c>
      <c r="D506" s="20">
        <v>32.200000000000003</v>
      </c>
      <c r="E506" s="3">
        <v>2</v>
      </c>
      <c r="F506" s="3">
        <f>IF(Wizualizacja!E1311="yes",1,0)</f>
        <v>0</v>
      </c>
      <c r="G506" s="3">
        <f>IF(Wizualizacja!F1311="southwest",1,0)</f>
        <v>1</v>
      </c>
      <c r="H506" s="3">
        <f>IF(Wizualizacja!F1311="southeast",1,0)</f>
        <v>0</v>
      </c>
      <c r="I506" s="3">
        <f>IF(Wizualizacja!F1311="northwest",1,0)</f>
        <v>0</v>
      </c>
      <c r="J506" s="12">
        <f>IF(Wizualizacja!F1311="northeast",1,0)</f>
        <v>0</v>
      </c>
      <c r="K506" s="18">
        <v>6875.9610000000002</v>
      </c>
    </row>
    <row r="507" spans="1:11" x14ac:dyDescent="0.25">
      <c r="A507" s="6">
        <v>506</v>
      </c>
      <c r="B507" s="2">
        <v>42</v>
      </c>
      <c r="C507" s="3">
        <f>IF(Wizualizacja!B1312="male",1,0)</f>
        <v>1</v>
      </c>
      <c r="D507" s="20">
        <v>26.315000000000001</v>
      </c>
      <c r="E507" s="3">
        <v>1</v>
      </c>
      <c r="F507" s="3">
        <f>IF(Wizualizacja!E1312="yes",1,0)</f>
        <v>0</v>
      </c>
      <c r="G507" s="3">
        <f>IF(Wizualizacja!F1312="southwest",1,0)</f>
        <v>0</v>
      </c>
      <c r="H507" s="3">
        <f>IF(Wizualizacja!F1312="southeast",1,0)</f>
        <v>0</v>
      </c>
      <c r="I507" s="3">
        <f>IF(Wizualizacja!F1312="northwest",1,0)</f>
        <v>1</v>
      </c>
      <c r="J507" s="12">
        <f>IF(Wizualizacja!F1312="northeast",1,0)</f>
        <v>0</v>
      </c>
      <c r="K507" s="18">
        <v>6940.90985</v>
      </c>
    </row>
    <row r="508" spans="1:11" x14ac:dyDescent="0.25">
      <c r="A508" s="6">
        <v>507</v>
      </c>
      <c r="B508" s="2">
        <v>33</v>
      </c>
      <c r="C508" s="3">
        <f>IF(Wizualizacja!B1313="male",1,0)</f>
        <v>0</v>
      </c>
      <c r="D508" s="20">
        <v>26.695</v>
      </c>
      <c r="E508" s="3">
        <v>0</v>
      </c>
      <c r="F508" s="3">
        <f>IF(Wizualizacja!E1313="yes",1,0)</f>
        <v>0</v>
      </c>
      <c r="G508" s="3">
        <f>IF(Wizualizacja!F1313="southwest",1,0)</f>
        <v>0</v>
      </c>
      <c r="H508" s="3">
        <f>IF(Wizualizacja!F1313="southeast",1,0)</f>
        <v>0</v>
      </c>
      <c r="I508" s="3">
        <f>IF(Wizualizacja!F1313="northwest",1,0)</f>
        <v>1</v>
      </c>
      <c r="J508" s="12">
        <f>IF(Wizualizacja!F1313="northeast",1,0)</f>
        <v>0</v>
      </c>
      <c r="K508" s="18">
        <v>4571.4130500000001</v>
      </c>
    </row>
    <row r="509" spans="1:11" x14ac:dyDescent="0.25">
      <c r="A509" s="6">
        <v>508</v>
      </c>
      <c r="B509" s="2">
        <v>34</v>
      </c>
      <c r="C509" s="3">
        <f>IF(Wizualizacja!B1314="male",1,0)</f>
        <v>1</v>
      </c>
      <c r="D509" s="20">
        <v>42.9</v>
      </c>
      <c r="E509" s="3">
        <v>1</v>
      </c>
      <c r="F509" s="3">
        <f>IF(Wizualizacja!E1314="yes",1,0)</f>
        <v>0</v>
      </c>
      <c r="G509" s="3">
        <f>IF(Wizualizacja!F1314="southwest",1,0)</f>
        <v>1</v>
      </c>
      <c r="H509" s="3">
        <f>IF(Wizualizacja!F1314="southeast",1,0)</f>
        <v>0</v>
      </c>
      <c r="I509" s="3">
        <f>IF(Wizualizacja!F1314="northwest",1,0)</f>
        <v>0</v>
      </c>
      <c r="J509" s="12">
        <f>IF(Wizualizacja!F1314="northeast",1,0)</f>
        <v>0</v>
      </c>
      <c r="K509" s="18">
        <v>4536.259</v>
      </c>
    </row>
    <row r="510" spans="1:11" x14ac:dyDescent="0.25">
      <c r="A510" s="6">
        <v>509</v>
      </c>
      <c r="B510" s="2">
        <v>19</v>
      </c>
      <c r="C510" s="3">
        <f>IF(Wizualizacja!B1315="male",1,0)</f>
        <v>0</v>
      </c>
      <c r="D510" s="20">
        <v>34.700000000000003</v>
      </c>
      <c r="E510" s="3">
        <v>2</v>
      </c>
      <c r="F510" s="3">
        <f>IF(Wizualizacja!E1315="yes",1,0)</f>
        <v>1</v>
      </c>
      <c r="G510" s="3">
        <f>IF(Wizualizacja!F1315="southwest",1,0)</f>
        <v>1</v>
      </c>
      <c r="H510" s="3">
        <f>IF(Wizualizacja!F1315="southeast",1,0)</f>
        <v>0</v>
      </c>
      <c r="I510" s="3">
        <f>IF(Wizualizacja!F1315="northwest",1,0)</f>
        <v>0</v>
      </c>
      <c r="J510" s="12">
        <f>IF(Wizualizacja!F1315="northeast",1,0)</f>
        <v>0</v>
      </c>
      <c r="K510" s="18">
        <v>36397.576000000001</v>
      </c>
    </row>
    <row r="511" spans="1:11" x14ac:dyDescent="0.25">
      <c r="A511" s="6">
        <v>510</v>
      </c>
      <c r="B511" s="2">
        <v>30</v>
      </c>
      <c r="C511" s="3">
        <f>IF(Wizualizacja!B1316="male",1,0)</f>
        <v>0</v>
      </c>
      <c r="D511" s="20">
        <v>23.655000000000001</v>
      </c>
      <c r="E511" s="3">
        <v>3</v>
      </c>
      <c r="F511" s="3">
        <f>IF(Wizualizacja!E1316="yes",1,0)</f>
        <v>1</v>
      </c>
      <c r="G511" s="3">
        <f>IF(Wizualizacja!F1316="southwest",1,0)</f>
        <v>0</v>
      </c>
      <c r="H511" s="3">
        <f>IF(Wizualizacja!F1316="southeast",1,0)</f>
        <v>0</v>
      </c>
      <c r="I511" s="3">
        <f>IF(Wizualizacja!F1316="northwest",1,0)</f>
        <v>1</v>
      </c>
      <c r="J511" s="12">
        <f>IF(Wizualizacja!F1316="northeast",1,0)</f>
        <v>0</v>
      </c>
      <c r="K511" s="18">
        <v>18765.87545</v>
      </c>
    </row>
    <row r="512" spans="1:11" x14ac:dyDescent="0.25">
      <c r="A512" s="6">
        <v>511</v>
      </c>
      <c r="B512" s="2">
        <v>18</v>
      </c>
      <c r="C512" s="3">
        <f>IF(Wizualizacja!B1317="male",1,0)</f>
        <v>1</v>
      </c>
      <c r="D512" s="20">
        <v>28.31</v>
      </c>
      <c r="E512" s="3">
        <v>1</v>
      </c>
      <c r="F512" s="3">
        <f>IF(Wizualizacja!E1317="yes",1,0)</f>
        <v>0</v>
      </c>
      <c r="G512" s="3">
        <f>IF(Wizualizacja!F1317="southwest",1,0)</f>
        <v>0</v>
      </c>
      <c r="H512" s="3">
        <f>IF(Wizualizacja!F1317="southeast",1,0)</f>
        <v>0</v>
      </c>
      <c r="I512" s="3">
        <f>IF(Wizualizacja!F1317="northwest",1,0)</f>
        <v>0</v>
      </c>
      <c r="J512" s="12">
        <f>IF(Wizualizacja!F1317="northeast",1,0)</f>
        <v>1</v>
      </c>
      <c r="K512" s="18">
        <v>11272.331389999999</v>
      </c>
    </row>
    <row r="513" spans="1:11" x14ac:dyDescent="0.25">
      <c r="A513" s="6">
        <v>512</v>
      </c>
      <c r="B513" s="2">
        <v>19</v>
      </c>
      <c r="C513" s="3">
        <f>IF(Wizualizacja!B1318="male",1,0)</f>
        <v>0</v>
      </c>
      <c r="D513" s="20">
        <v>20.6</v>
      </c>
      <c r="E513" s="3">
        <v>0</v>
      </c>
      <c r="F513" s="3">
        <f>IF(Wizualizacja!E1318="yes",1,0)</f>
        <v>0</v>
      </c>
      <c r="G513" s="3">
        <f>IF(Wizualizacja!F1318="southwest",1,0)</f>
        <v>1</v>
      </c>
      <c r="H513" s="3">
        <f>IF(Wizualizacja!F1318="southeast",1,0)</f>
        <v>0</v>
      </c>
      <c r="I513" s="3">
        <f>IF(Wizualizacja!F1318="northwest",1,0)</f>
        <v>0</v>
      </c>
      <c r="J513" s="12">
        <f>IF(Wizualizacja!F1318="northeast",1,0)</f>
        <v>0</v>
      </c>
      <c r="K513" s="18">
        <v>1731.6769999999999</v>
      </c>
    </row>
    <row r="514" spans="1:11" x14ac:dyDescent="0.25">
      <c r="A514" s="6">
        <v>513</v>
      </c>
      <c r="B514" s="2">
        <v>18</v>
      </c>
      <c r="C514" s="3">
        <f>IF(Wizualizacja!B1319="male",1,0)</f>
        <v>1</v>
      </c>
      <c r="D514" s="20">
        <v>53.13</v>
      </c>
      <c r="E514" s="3">
        <v>0</v>
      </c>
      <c r="F514" s="3">
        <f>IF(Wizualizacja!E1319="yes",1,0)</f>
        <v>0</v>
      </c>
      <c r="G514" s="3">
        <f>IF(Wizualizacja!F1319="southwest",1,0)</f>
        <v>0</v>
      </c>
      <c r="H514" s="3">
        <f>IF(Wizualizacja!F1319="southeast",1,0)</f>
        <v>1</v>
      </c>
      <c r="I514" s="3">
        <f>IF(Wizualizacja!F1319="northwest",1,0)</f>
        <v>0</v>
      </c>
      <c r="J514" s="12">
        <f>IF(Wizualizacja!F1319="northeast",1,0)</f>
        <v>0</v>
      </c>
      <c r="K514" s="18">
        <v>1163.4627</v>
      </c>
    </row>
    <row r="515" spans="1:11" x14ac:dyDescent="0.25">
      <c r="A515" s="6">
        <v>514</v>
      </c>
      <c r="B515" s="2">
        <v>35</v>
      </c>
      <c r="C515" s="3">
        <f>IF(Wizualizacja!B1320="male",1,0)</f>
        <v>1</v>
      </c>
      <c r="D515" s="20">
        <v>39.71</v>
      </c>
      <c r="E515" s="3">
        <v>4</v>
      </c>
      <c r="F515" s="3">
        <f>IF(Wizualizacja!E1320="yes",1,0)</f>
        <v>0</v>
      </c>
      <c r="G515" s="3">
        <f>IF(Wizualizacja!F1320="southwest",1,0)</f>
        <v>0</v>
      </c>
      <c r="H515" s="3">
        <f>IF(Wizualizacja!F1320="southeast",1,0)</f>
        <v>0</v>
      </c>
      <c r="I515" s="3">
        <f>IF(Wizualizacja!F1320="northwest",1,0)</f>
        <v>0</v>
      </c>
      <c r="J515" s="12">
        <f>IF(Wizualizacja!F1320="northeast",1,0)</f>
        <v>1</v>
      </c>
      <c r="K515" s="18">
        <v>19496.71917</v>
      </c>
    </row>
    <row r="516" spans="1:11" x14ac:dyDescent="0.25">
      <c r="A516" s="6">
        <v>515</v>
      </c>
      <c r="B516" s="2">
        <v>39</v>
      </c>
      <c r="C516" s="3">
        <f>IF(Wizualizacja!B1321="male",1,0)</f>
        <v>0</v>
      </c>
      <c r="D516" s="20">
        <v>26.315000000000001</v>
      </c>
      <c r="E516" s="3">
        <v>2</v>
      </c>
      <c r="F516" s="3">
        <f>IF(Wizualizacja!E1321="yes",1,0)</f>
        <v>0</v>
      </c>
      <c r="G516" s="3">
        <f>IF(Wizualizacja!F1321="southwest",1,0)</f>
        <v>0</v>
      </c>
      <c r="H516" s="3">
        <f>IF(Wizualizacja!F1321="southeast",1,0)</f>
        <v>0</v>
      </c>
      <c r="I516" s="3">
        <f>IF(Wizualizacja!F1321="northwest",1,0)</f>
        <v>1</v>
      </c>
      <c r="J516" s="12">
        <f>IF(Wizualizacja!F1321="northeast",1,0)</f>
        <v>0</v>
      </c>
      <c r="K516" s="18">
        <v>7201.7008500000002</v>
      </c>
    </row>
    <row r="517" spans="1:11" x14ac:dyDescent="0.25">
      <c r="A517" s="6">
        <v>516</v>
      </c>
      <c r="B517" s="2">
        <v>31</v>
      </c>
      <c r="C517" s="3">
        <f>IF(Wizualizacja!B1322="male",1,0)</f>
        <v>1</v>
      </c>
      <c r="D517" s="20">
        <v>31.065000000000001</v>
      </c>
      <c r="E517" s="3">
        <v>3</v>
      </c>
      <c r="F517" s="3">
        <f>IF(Wizualizacja!E1322="yes",1,0)</f>
        <v>0</v>
      </c>
      <c r="G517" s="3">
        <f>IF(Wizualizacja!F1322="southwest",1,0)</f>
        <v>0</v>
      </c>
      <c r="H517" s="3">
        <f>IF(Wizualizacja!F1322="southeast",1,0)</f>
        <v>0</v>
      </c>
      <c r="I517" s="3">
        <f>IF(Wizualizacja!F1322="northwest",1,0)</f>
        <v>1</v>
      </c>
      <c r="J517" s="12">
        <f>IF(Wizualizacja!F1322="northeast",1,0)</f>
        <v>0</v>
      </c>
      <c r="K517" s="18">
        <v>5425.0233500000004</v>
      </c>
    </row>
    <row r="518" spans="1:11" x14ac:dyDescent="0.25">
      <c r="A518" s="6">
        <v>517</v>
      </c>
      <c r="B518" s="2">
        <v>62</v>
      </c>
      <c r="C518" s="3">
        <f>IF(Wizualizacja!B1323="male",1,0)</f>
        <v>1</v>
      </c>
      <c r="D518" s="20">
        <v>26.695</v>
      </c>
      <c r="E518" s="3">
        <v>0</v>
      </c>
      <c r="F518" s="3">
        <f>IF(Wizualizacja!E1323="yes",1,0)</f>
        <v>1</v>
      </c>
      <c r="G518" s="3">
        <f>IF(Wizualizacja!F1323="southwest",1,0)</f>
        <v>0</v>
      </c>
      <c r="H518" s="3">
        <f>IF(Wizualizacja!F1323="southeast",1,0)</f>
        <v>0</v>
      </c>
      <c r="I518" s="3">
        <f>IF(Wizualizacja!F1323="northwest",1,0)</f>
        <v>0</v>
      </c>
      <c r="J518" s="12">
        <f>IF(Wizualizacja!F1323="northeast",1,0)</f>
        <v>1</v>
      </c>
      <c r="K518" s="18">
        <v>28101.333050000001</v>
      </c>
    </row>
    <row r="519" spans="1:11" x14ac:dyDescent="0.25">
      <c r="A519" s="6">
        <v>518</v>
      </c>
      <c r="B519" s="2">
        <v>62</v>
      </c>
      <c r="C519" s="3">
        <f>IF(Wizualizacja!B1324="male",1,0)</f>
        <v>1</v>
      </c>
      <c r="D519" s="20">
        <v>38.83</v>
      </c>
      <c r="E519" s="3">
        <v>0</v>
      </c>
      <c r="F519" s="3">
        <f>IF(Wizualizacja!E1324="yes",1,0)</f>
        <v>0</v>
      </c>
      <c r="G519" s="3">
        <f>IF(Wizualizacja!F1324="southwest",1,0)</f>
        <v>0</v>
      </c>
      <c r="H519" s="3">
        <f>IF(Wizualizacja!F1324="southeast",1,0)</f>
        <v>1</v>
      </c>
      <c r="I519" s="3">
        <f>IF(Wizualizacja!F1324="northwest",1,0)</f>
        <v>0</v>
      </c>
      <c r="J519" s="12">
        <f>IF(Wizualizacja!F1324="northeast",1,0)</f>
        <v>0</v>
      </c>
      <c r="K519" s="18">
        <v>12981.3457</v>
      </c>
    </row>
    <row r="520" spans="1:11" x14ac:dyDescent="0.25">
      <c r="A520" s="6">
        <v>519</v>
      </c>
      <c r="B520" s="2">
        <v>42</v>
      </c>
      <c r="C520" s="3">
        <f>IF(Wizualizacja!B1325="male",1,0)</f>
        <v>0</v>
      </c>
      <c r="D520" s="20">
        <v>40.369999999999997</v>
      </c>
      <c r="E520" s="3">
        <v>2</v>
      </c>
      <c r="F520" s="3">
        <f>IF(Wizualizacja!E1325="yes",1,0)</f>
        <v>1</v>
      </c>
      <c r="G520" s="3">
        <f>IF(Wizualizacja!F1325="southwest",1,0)</f>
        <v>0</v>
      </c>
      <c r="H520" s="3">
        <f>IF(Wizualizacja!F1325="southeast",1,0)</f>
        <v>1</v>
      </c>
      <c r="I520" s="3">
        <f>IF(Wizualizacja!F1325="northwest",1,0)</f>
        <v>0</v>
      </c>
      <c r="J520" s="12">
        <f>IF(Wizualizacja!F1325="northeast",1,0)</f>
        <v>0</v>
      </c>
      <c r="K520" s="18">
        <v>43896.376300000004</v>
      </c>
    </row>
    <row r="521" spans="1:11" x14ac:dyDescent="0.25">
      <c r="A521" s="6">
        <v>520</v>
      </c>
      <c r="B521" s="2">
        <v>31</v>
      </c>
      <c r="C521" s="3">
        <f>IF(Wizualizacja!B1326="male",1,0)</f>
        <v>1</v>
      </c>
      <c r="D521" s="20">
        <v>25.934999999999999</v>
      </c>
      <c r="E521" s="3">
        <v>1</v>
      </c>
      <c r="F521" s="3">
        <f>IF(Wizualizacja!E1326="yes",1,0)</f>
        <v>0</v>
      </c>
      <c r="G521" s="3">
        <f>IF(Wizualizacja!F1326="southwest",1,0)</f>
        <v>0</v>
      </c>
      <c r="H521" s="3">
        <f>IF(Wizualizacja!F1326="southeast",1,0)</f>
        <v>0</v>
      </c>
      <c r="I521" s="3">
        <f>IF(Wizualizacja!F1326="northwest",1,0)</f>
        <v>1</v>
      </c>
      <c r="J521" s="12">
        <f>IF(Wizualizacja!F1326="northeast",1,0)</f>
        <v>0</v>
      </c>
      <c r="K521" s="18">
        <v>4239.8926499999998</v>
      </c>
    </row>
    <row r="522" spans="1:11" x14ac:dyDescent="0.25">
      <c r="A522" s="6">
        <v>521</v>
      </c>
      <c r="B522" s="2">
        <v>61</v>
      </c>
      <c r="C522" s="3">
        <f>IF(Wizualizacja!B1327="male",1,0)</f>
        <v>1</v>
      </c>
      <c r="D522" s="20">
        <v>33.534999999999997</v>
      </c>
      <c r="E522" s="3">
        <v>0</v>
      </c>
      <c r="F522" s="3">
        <f>IF(Wizualizacja!E1327="yes",1,0)</f>
        <v>0</v>
      </c>
      <c r="G522" s="3">
        <f>IF(Wizualizacja!F1327="southwest",1,0)</f>
        <v>0</v>
      </c>
      <c r="H522" s="3">
        <f>IF(Wizualizacja!F1327="southeast",1,0)</f>
        <v>0</v>
      </c>
      <c r="I522" s="3">
        <f>IF(Wizualizacja!F1327="northwest",1,0)</f>
        <v>0</v>
      </c>
      <c r="J522" s="12">
        <f>IF(Wizualizacja!F1327="northeast",1,0)</f>
        <v>1</v>
      </c>
      <c r="K522" s="18">
        <v>13143.336649999999</v>
      </c>
    </row>
    <row r="523" spans="1:11" x14ac:dyDescent="0.25">
      <c r="A523" s="6">
        <v>522</v>
      </c>
      <c r="B523" s="2">
        <v>42</v>
      </c>
      <c r="C523" s="3">
        <f>IF(Wizualizacja!B1328="male",1,0)</f>
        <v>0</v>
      </c>
      <c r="D523" s="20">
        <v>32.869999999999997</v>
      </c>
      <c r="E523" s="3">
        <v>0</v>
      </c>
      <c r="F523" s="3">
        <f>IF(Wizualizacja!E1328="yes",1,0)</f>
        <v>0</v>
      </c>
      <c r="G523" s="3">
        <f>IF(Wizualizacja!F1328="southwest",1,0)</f>
        <v>0</v>
      </c>
      <c r="H523" s="3">
        <f>IF(Wizualizacja!F1328="southeast",1,0)</f>
        <v>0</v>
      </c>
      <c r="I523" s="3">
        <f>IF(Wizualizacja!F1328="northwest",1,0)</f>
        <v>0</v>
      </c>
      <c r="J523" s="12">
        <f>IF(Wizualizacja!F1328="northeast",1,0)</f>
        <v>1</v>
      </c>
      <c r="K523" s="18">
        <v>7050.0213000000003</v>
      </c>
    </row>
    <row r="524" spans="1:11" x14ac:dyDescent="0.25">
      <c r="A524" s="6">
        <v>523</v>
      </c>
      <c r="B524" s="2">
        <v>51</v>
      </c>
      <c r="C524" s="3">
        <f>IF(Wizualizacja!B1329="male",1,0)</f>
        <v>1</v>
      </c>
      <c r="D524" s="20">
        <v>30.03</v>
      </c>
      <c r="E524" s="3">
        <v>1</v>
      </c>
      <c r="F524" s="3">
        <f>IF(Wizualizacja!E1329="yes",1,0)</f>
        <v>0</v>
      </c>
      <c r="G524" s="3">
        <f>IF(Wizualizacja!F1329="southwest",1,0)</f>
        <v>0</v>
      </c>
      <c r="H524" s="3">
        <f>IF(Wizualizacja!F1329="southeast",1,0)</f>
        <v>1</v>
      </c>
      <c r="I524" s="3">
        <f>IF(Wizualizacja!F1329="northwest",1,0)</f>
        <v>0</v>
      </c>
      <c r="J524" s="12">
        <f>IF(Wizualizacja!F1329="northeast",1,0)</f>
        <v>0</v>
      </c>
      <c r="K524" s="18">
        <v>9377.9046999999991</v>
      </c>
    </row>
    <row r="525" spans="1:11" x14ac:dyDescent="0.25">
      <c r="A525" s="6">
        <v>524</v>
      </c>
      <c r="B525" s="2">
        <v>23</v>
      </c>
      <c r="C525" s="3">
        <f>IF(Wizualizacja!B1330="male",1,0)</f>
        <v>0</v>
      </c>
      <c r="D525" s="20">
        <v>24.225000000000001</v>
      </c>
      <c r="E525" s="3">
        <v>2</v>
      </c>
      <c r="F525" s="3">
        <f>IF(Wizualizacja!E1330="yes",1,0)</f>
        <v>0</v>
      </c>
      <c r="G525" s="3">
        <f>IF(Wizualizacja!F1330="southwest",1,0)</f>
        <v>0</v>
      </c>
      <c r="H525" s="3">
        <f>IF(Wizualizacja!F1330="southeast",1,0)</f>
        <v>0</v>
      </c>
      <c r="I525" s="3">
        <f>IF(Wizualizacja!F1330="northwest",1,0)</f>
        <v>0</v>
      </c>
      <c r="J525" s="12">
        <f>IF(Wizualizacja!F1330="northeast",1,0)</f>
        <v>1</v>
      </c>
      <c r="K525" s="18">
        <v>22395.74424</v>
      </c>
    </row>
    <row r="526" spans="1:11" x14ac:dyDescent="0.25">
      <c r="A526" s="6">
        <v>525</v>
      </c>
      <c r="B526" s="2">
        <v>52</v>
      </c>
      <c r="C526" s="3">
        <f>IF(Wizualizacja!B1331="male",1,0)</f>
        <v>1</v>
      </c>
      <c r="D526" s="20">
        <v>38.6</v>
      </c>
      <c r="E526" s="3">
        <v>2</v>
      </c>
      <c r="F526" s="3">
        <f>IF(Wizualizacja!E1331="yes",1,0)</f>
        <v>0</v>
      </c>
      <c r="G526" s="3">
        <f>IF(Wizualizacja!F1331="southwest",1,0)</f>
        <v>1</v>
      </c>
      <c r="H526" s="3">
        <f>IF(Wizualizacja!F1331="southeast",1,0)</f>
        <v>0</v>
      </c>
      <c r="I526" s="3">
        <f>IF(Wizualizacja!F1331="northwest",1,0)</f>
        <v>0</v>
      </c>
      <c r="J526" s="12">
        <f>IF(Wizualizacja!F1331="northeast",1,0)</f>
        <v>0</v>
      </c>
      <c r="K526" s="18">
        <v>10325.206</v>
      </c>
    </row>
    <row r="527" spans="1:11" x14ac:dyDescent="0.25">
      <c r="A527" s="6">
        <v>526</v>
      </c>
      <c r="B527" s="2">
        <v>57</v>
      </c>
      <c r="C527" s="3">
        <f>IF(Wizualizacja!B1332="male",1,0)</f>
        <v>0</v>
      </c>
      <c r="D527" s="20">
        <v>25.74</v>
      </c>
      <c r="E527" s="3">
        <v>2</v>
      </c>
      <c r="F527" s="3">
        <f>IF(Wizualizacja!E1332="yes",1,0)</f>
        <v>0</v>
      </c>
      <c r="G527" s="3">
        <f>IF(Wizualizacja!F1332="southwest",1,0)</f>
        <v>0</v>
      </c>
      <c r="H527" s="3">
        <f>IF(Wizualizacja!F1332="southeast",1,0)</f>
        <v>1</v>
      </c>
      <c r="I527" s="3">
        <f>IF(Wizualizacja!F1332="northwest",1,0)</f>
        <v>0</v>
      </c>
      <c r="J527" s="12">
        <f>IF(Wizualizacja!F1332="northeast",1,0)</f>
        <v>0</v>
      </c>
      <c r="K527" s="18">
        <v>12629.1656</v>
      </c>
    </row>
    <row r="528" spans="1:11" x14ac:dyDescent="0.25">
      <c r="A528" s="6">
        <v>527</v>
      </c>
      <c r="B528" s="2">
        <v>23</v>
      </c>
      <c r="C528" s="3">
        <f>IF(Wizualizacja!B1333="male",1,0)</f>
        <v>0</v>
      </c>
      <c r="D528" s="20">
        <v>33.4</v>
      </c>
      <c r="E528" s="3">
        <v>0</v>
      </c>
      <c r="F528" s="3">
        <f>IF(Wizualizacja!E1333="yes",1,0)</f>
        <v>0</v>
      </c>
      <c r="G528" s="3">
        <f>IF(Wizualizacja!F1333="southwest",1,0)</f>
        <v>1</v>
      </c>
      <c r="H528" s="3">
        <f>IF(Wizualizacja!F1333="southeast",1,0)</f>
        <v>0</v>
      </c>
      <c r="I528" s="3">
        <f>IF(Wizualizacja!F1333="northwest",1,0)</f>
        <v>0</v>
      </c>
      <c r="J528" s="12">
        <f>IF(Wizualizacja!F1333="northeast",1,0)</f>
        <v>0</v>
      </c>
      <c r="K528" s="18">
        <v>10795.937330000001</v>
      </c>
    </row>
    <row r="529" spans="1:11" x14ac:dyDescent="0.25">
      <c r="A529" s="6">
        <v>528</v>
      </c>
      <c r="B529" s="2">
        <v>52</v>
      </c>
      <c r="C529" s="3">
        <f>IF(Wizualizacja!B1334="male",1,0)</f>
        <v>0</v>
      </c>
      <c r="D529" s="20">
        <v>44.7</v>
      </c>
      <c r="E529" s="3">
        <v>3</v>
      </c>
      <c r="F529" s="3">
        <f>IF(Wizualizacja!E1334="yes",1,0)</f>
        <v>0</v>
      </c>
      <c r="G529" s="3">
        <f>IF(Wizualizacja!F1334="southwest",1,0)</f>
        <v>1</v>
      </c>
      <c r="H529" s="3">
        <f>IF(Wizualizacja!F1334="southeast",1,0)</f>
        <v>0</v>
      </c>
      <c r="I529" s="3">
        <f>IF(Wizualizacja!F1334="northwest",1,0)</f>
        <v>0</v>
      </c>
      <c r="J529" s="12">
        <f>IF(Wizualizacja!F1334="northeast",1,0)</f>
        <v>0</v>
      </c>
      <c r="K529" s="18">
        <v>11411.684999999999</v>
      </c>
    </row>
    <row r="530" spans="1:11" x14ac:dyDescent="0.25">
      <c r="A530" s="6">
        <v>529</v>
      </c>
      <c r="B530" s="2">
        <v>50</v>
      </c>
      <c r="C530" s="3">
        <f>IF(Wizualizacja!B1335="male",1,0)</f>
        <v>1</v>
      </c>
      <c r="D530" s="20">
        <v>30.97</v>
      </c>
      <c r="E530" s="3">
        <v>3</v>
      </c>
      <c r="F530" s="3">
        <f>IF(Wizualizacja!E1335="yes",1,0)</f>
        <v>0</v>
      </c>
      <c r="G530" s="3">
        <f>IF(Wizualizacja!F1335="southwest",1,0)</f>
        <v>0</v>
      </c>
      <c r="H530" s="3">
        <f>IF(Wizualizacja!F1335="southeast",1,0)</f>
        <v>0</v>
      </c>
      <c r="I530" s="3">
        <f>IF(Wizualizacja!F1335="northwest",1,0)</f>
        <v>1</v>
      </c>
      <c r="J530" s="12">
        <f>IF(Wizualizacja!F1335="northeast",1,0)</f>
        <v>0</v>
      </c>
      <c r="K530" s="18">
        <v>10600.5483</v>
      </c>
    </row>
    <row r="531" spans="1:11" x14ac:dyDescent="0.25">
      <c r="A531" s="6">
        <v>530</v>
      </c>
      <c r="B531" s="2">
        <v>18</v>
      </c>
      <c r="C531" s="3">
        <f>IF(Wizualizacja!B1336="male",1,0)</f>
        <v>0</v>
      </c>
      <c r="D531" s="20">
        <v>31.92</v>
      </c>
      <c r="E531" s="3">
        <v>0</v>
      </c>
      <c r="F531" s="3">
        <f>IF(Wizualizacja!E1336="yes",1,0)</f>
        <v>0</v>
      </c>
      <c r="G531" s="3">
        <f>IF(Wizualizacja!F1336="southwest",1,0)</f>
        <v>0</v>
      </c>
      <c r="H531" s="3">
        <f>IF(Wizualizacja!F1336="southeast",1,0)</f>
        <v>0</v>
      </c>
      <c r="I531" s="3">
        <f>IF(Wizualizacja!F1336="northwest",1,0)</f>
        <v>0</v>
      </c>
      <c r="J531" s="12">
        <f>IF(Wizualizacja!F1336="northeast",1,0)</f>
        <v>1</v>
      </c>
      <c r="K531" s="18">
        <v>2205.9807999999998</v>
      </c>
    </row>
    <row r="532" spans="1:11" x14ac:dyDescent="0.25">
      <c r="A532" s="6">
        <v>531</v>
      </c>
      <c r="B532" s="2">
        <v>18</v>
      </c>
      <c r="C532" s="3">
        <f>IF(Wizualizacja!B1337="male",1,0)</f>
        <v>0</v>
      </c>
      <c r="D532" s="20">
        <v>36.85</v>
      </c>
      <c r="E532" s="3">
        <v>0</v>
      </c>
      <c r="F532" s="3">
        <f>IF(Wizualizacja!E1337="yes",1,0)</f>
        <v>0</v>
      </c>
      <c r="G532" s="3">
        <f>IF(Wizualizacja!F1337="southwest",1,0)</f>
        <v>0</v>
      </c>
      <c r="H532" s="3">
        <f>IF(Wizualizacja!F1337="southeast",1,0)</f>
        <v>1</v>
      </c>
      <c r="I532" s="3">
        <f>IF(Wizualizacja!F1337="northwest",1,0)</f>
        <v>0</v>
      </c>
      <c r="J532" s="12">
        <f>IF(Wizualizacja!F1337="northeast",1,0)</f>
        <v>0</v>
      </c>
      <c r="K532" s="18">
        <v>1629.8335</v>
      </c>
    </row>
    <row r="533" spans="1:11" x14ac:dyDescent="0.25">
      <c r="A533" s="6">
        <v>532</v>
      </c>
      <c r="B533" s="2">
        <v>21</v>
      </c>
      <c r="C533" s="3">
        <f>IF(Wizualizacja!B1338="male",1,0)</f>
        <v>0</v>
      </c>
      <c r="D533" s="20">
        <v>25.8</v>
      </c>
      <c r="E533" s="3">
        <v>0</v>
      </c>
      <c r="F533" s="3">
        <f>IF(Wizualizacja!E1338="yes",1,0)</f>
        <v>0</v>
      </c>
      <c r="G533" s="3">
        <f>IF(Wizualizacja!F1338="southwest",1,0)</f>
        <v>1</v>
      </c>
      <c r="H533" s="3">
        <f>IF(Wizualizacja!F1338="southeast",1,0)</f>
        <v>0</v>
      </c>
      <c r="I533" s="3">
        <f>IF(Wizualizacja!F1338="northwest",1,0)</f>
        <v>0</v>
      </c>
      <c r="J533" s="12">
        <f>IF(Wizualizacja!F1338="northeast",1,0)</f>
        <v>0</v>
      </c>
      <c r="K533" s="18">
        <v>2007.9449999999999</v>
      </c>
    </row>
    <row r="534" spans="1:11" ht="15.75" thickBot="1" x14ac:dyDescent="0.3">
      <c r="A534" s="6">
        <v>533</v>
      </c>
      <c r="B534" s="4">
        <v>61</v>
      </c>
      <c r="C534" s="5">
        <f>IF(Wizualizacja!B1339="male",1,0)</f>
        <v>0</v>
      </c>
      <c r="D534" s="21">
        <v>29.07</v>
      </c>
      <c r="E534" s="5">
        <v>0</v>
      </c>
      <c r="F534" s="5">
        <f>IF(Wizualizacja!E1339="yes",1,0)</f>
        <v>1</v>
      </c>
      <c r="G534" s="5">
        <f>IF(Wizualizacja!F1339="southwest",1,0)</f>
        <v>0</v>
      </c>
      <c r="H534" s="5">
        <f>IF(Wizualizacja!F1339="southeast",1,0)</f>
        <v>0</v>
      </c>
      <c r="I534" s="5">
        <f>IF(Wizualizacja!F1339="northwest",1,0)</f>
        <v>1</v>
      </c>
      <c r="J534" s="13">
        <f>IF(Wizualizacja!F1339="northeast",1,0)</f>
        <v>0</v>
      </c>
      <c r="K534" s="19">
        <v>29141.3603</v>
      </c>
    </row>
    <row r="535" spans="1:11" x14ac:dyDescent="0.25">
      <c r="A535" s="6">
        <v>534</v>
      </c>
      <c r="B535" s="2">
        <v>62</v>
      </c>
      <c r="C535" s="3">
        <v>0</v>
      </c>
      <c r="D535" s="20">
        <v>39.200000000000003</v>
      </c>
      <c r="E535" s="3">
        <v>0</v>
      </c>
      <c r="F535" s="3">
        <v>0</v>
      </c>
      <c r="G535" s="3">
        <v>1</v>
      </c>
      <c r="H535" s="3">
        <v>0</v>
      </c>
      <c r="I535" s="3">
        <v>0</v>
      </c>
      <c r="J535" s="12">
        <v>0</v>
      </c>
      <c r="K535" s="18">
        <v>13470.86</v>
      </c>
    </row>
    <row r="536" spans="1:11" x14ac:dyDescent="0.25">
      <c r="A536" s="6">
        <v>535</v>
      </c>
      <c r="B536" s="2">
        <v>29</v>
      </c>
      <c r="C536" s="3">
        <v>1</v>
      </c>
      <c r="D536" s="20">
        <v>34.4</v>
      </c>
      <c r="E536" s="3">
        <v>0</v>
      </c>
      <c r="F536" s="3">
        <v>1</v>
      </c>
      <c r="G536" s="3">
        <v>1</v>
      </c>
      <c r="H536" s="3">
        <v>0</v>
      </c>
      <c r="I536" s="3">
        <v>0</v>
      </c>
      <c r="J536" s="12">
        <v>0</v>
      </c>
      <c r="K536" s="18">
        <v>36197.699000000001</v>
      </c>
    </row>
    <row r="537" spans="1:11" x14ac:dyDescent="0.25">
      <c r="A537" s="6">
        <v>536</v>
      </c>
      <c r="B537" s="2">
        <v>43</v>
      </c>
      <c r="C537" s="3">
        <v>1</v>
      </c>
      <c r="D537" s="20">
        <v>26.03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12">
        <v>1</v>
      </c>
      <c r="K537" s="18">
        <v>6837.3687</v>
      </c>
    </row>
    <row r="538" spans="1:11" x14ac:dyDescent="0.25">
      <c r="A538" s="6">
        <v>537</v>
      </c>
      <c r="B538" s="2">
        <v>51</v>
      </c>
      <c r="C538" s="3">
        <v>1</v>
      </c>
      <c r="D538" s="20">
        <v>23.21</v>
      </c>
      <c r="E538" s="3">
        <v>1</v>
      </c>
      <c r="F538" s="3">
        <v>1</v>
      </c>
      <c r="G538" s="3">
        <v>0</v>
      </c>
      <c r="H538" s="3">
        <v>1</v>
      </c>
      <c r="I538" s="3">
        <v>0</v>
      </c>
      <c r="J538" s="12">
        <v>0</v>
      </c>
      <c r="K538" s="18">
        <v>22218.1149</v>
      </c>
    </row>
    <row r="539" spans="1:11" x14ac:dyDescent="0.25">
      <c r="A539" s="6">
        <v>538</v>
      </c>
      <c r="B539" s="2">
        <v>19</v>
      </c>
      <c r="C539" s="3">
        <v>1</v>
      </c>
      <c r="D539" s="20">
        <v>30.25</v>
      </c>
      <c r="E539" s="3">
        <v>0</v>
      </c>
      <c r="F539" s="3">
        <v>1</v>
      </c>
      <c r="G539" s="3">
        <v>0</v>
      </c>
      <c r="H539" s="3">
        <v>1</v>
      </c>
      <c r="I539" s="3">
        <v>0</v>
      </c>
      <c r="J539" s="12">
        <v>0</v>
      </c>
      <c r="K539" s="18">
        <v>32548.340499999998</v>
      </c>
    </row>
    <row r="540" spans="1:11" x14ac:dyDescent="0.25">
      <c r="A540" s="6">
        <v>539</v>
      </c>
      <c r="B540" s="2">
        <v>38</v>
      </c>
      <c r="C540" s="3">
        <v>0</v>
      </c>
      <c r="D540" s="20">
        <v>28.93</v>
      </c>
      <c r="E540" s="3">
        <v>1</v>
      </c>
      <c r="F540" s="3">
        <v>0</v>
      </c>
      <c r="G540" s="3">
        <v>0</v>
      </c>
      <c r="H540" s="3">
        <v>1</v>
      </c>
      <c r="I540" s="3">
        <v>0</v>
      </c>
      <c r="J540" s="12">
        <v>0</v>
      </c>
      <c r="K540" s="18">
        <v>5974.3846999999996</v>
      </c>
    </row>
    <row r="541" spans="1:11" x14ac:dyDescent="0.25">
      <c r="A541" s="6">
        <v>540</v>
      </c>
      <c r="B541" s="2">
        <v>37</v>
      </c>
      <c r="C541" s="3">
        <v>1</v>
      </c>
      <c r="D541" s="20">
        <v>30.875</v>
      </c>
      <c r="E541" s="3">
        <v>3</v>
      </c>
      <c r="F541" s="3">
        <v>0</v>
      </c>
      <c r="G541" s="3">
        <v>0</v>
      </c>
      <c r="H541" s="3">
        <v>0</v>
      </c>
      <c r="I541" s="3">
        <v>1</v>
      </c>
      <c r="J541" s="12">
        <v>0</v>
      </c>
      <c r="K541" s="18">
        <v>6796.8632500000003</v>
      </c>
    </row>
    <row r="542" spans="1:11" x14ac:dyDescent="0.25">
      <c r="A542" s="6">
        <v>541</v>
      </c>
      <c r="B542" s="2">
        <v>22</v>
      </c>
      <c r="C542" s="3">
        <v>1</v>
      </c>
      <c r="D542" s="20">
        <v>31.35</v>
      </c>
      <c r="E542" s="3">
        <v>1</v>
      </c>
      <c r="F542" s="3">
        <v>0</v>
      </c>
      <c r="G542" s="3">
        <v>0</v>
      </c>
      <c r="H542" s="3">
        <v>0</v>
      </c>
      <c r="I542" s="3">
        <v>1</v>
      </c>
      <c r="J542" s="12">
        <v>0</v>
      </c>
      <c r="K542" s="18">
        <v>2643.2685000000001</v>
      </c>
    </row>
    <row r="543" spans="1:11" x14ac:dyDescent="0.25">
      <c r="A543" s="6">
        <v>542</v>
      </c>
      <c r="B543" s="2">
        <v>21</v>
      </c>
      <c r="C543" s="3">
        <v>1</v>
      </c>
      <c r="D543" s="20">
        <v>23.75</v>
      </c>
      <c r="E543" s="3">
        <v>2</v>
      </c>
      <c r="F543" s="3">
        <v>0</v>
      </c>
      <c r="G543" s="3">
        <v>0</v>
      </c>
      <c r="H543" s="3">
        <v>0</v>
      </c>
      <c r="I543" s="3">
        <v>1</v>
      </c>
      <c r="J543" s="12">
        <v>0</v>
      </c>
      <c r="K543" s="18">
        <v>3077.0954999999999</v>
      </c>
    </row>
    <row r="544" spans="1:11" x14ac:dyDescent="0.25">
      <c r="A544" s="6">
        <v>543</v>
      </c>
      <c r="B544" s="2">
        <v>24</v>
      </c>
      <c r="C544" s="3">
        <v>0</v>
      </c>
      <c r="D544" s="20">
        <v>25.27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12">
        <v>1</v>
      </c>
      <c r="K544" s="18">
        <v>3044.2132999999999</v>
      </c>
    </row>
    <row r="545" spans="1:11" x14ac:dyDescent="0.25">
      <c r="A545" s="6">
        <v>544</v>
      </c>
      <c r="B545" s="2">
        <v>57</v>
      </c>
      <c r="C545" s="3">
        <v>0</v>
      </c>
      <c r="D545" s="20">
        <v>28.7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12">
        <v>0</v>
      </c>
      <c r="K545" s="18">
        <v>11455.28</v>
      </c>
    </row>
    <row r="546" spans="1:11" x14ac:dyDescent="0.25">
      <c r="A546" s="6">
        <v>545</v>
      </c>
      <c r="B546" s="2">
        <v>56</v>
      </c>
      <c r="C546" s="3">
        <v>1</v>
      </c>
      <c r="D546" s="20">
        <v>32.11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12">
        <v>1</v>
      </c>
      <c r="K546" s="18">
        <v>11763.000899999999</v>
      </c>
    </row>
    <row r="547" spans="1:11" x14ac:dyDescent="0.25">
      <c r="A547" s="6">
        <v>546</v>
      </c>
      <c r="B547" s="2">
        <v>27</v>
      </c>
      <c r="C547" s="3">
        <v>1</v>
      </c>
      <c r="D547" s="20">
        <v>33.659999999999997</v>
      </c>
      <c r="E547" s="3">
        <v>0</v>
      </c>
      <c r="F547" s="3">
        <v>0</v>
      </c>
      <c r="G547" s="3">
        <v>0</v>
      </c>
      <c r="H547" s="3">
        <v>1</v>
      </c>
      <c r="I547" s="3">
        <v>0</v>
      </c>
      <c r="J547" s="12">
        <v>0</v>
      </c>
      <c r="K547" s="18">
        <v>2498.4144000000001</v>
      </c>
    </row>
    <row r="548" spans="1:11" x14ac:dyDescent="0.25">
      <c r="A548" s="6">
        <v>547</v>
      </c>
      <c r="B548" s="2">
        <v>51</v>
      </c>
      <c r="C548" s="3">
        <v>1</v>
      </c>
      <c r="D548" s="20">
        <v>22.42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12">
        <v>1</v>
      </c>
      <c r="K548" s="18">
        <v>9361.3268000000007</v>
      </c>
    </row>
    <row r="549" spans="1:11" x14ac:dyDescent="0.25">
      <c r="A549" s="6">
        <v>548</v>
      </c>
      <c r="B549" s="2">
        <v>19</v>
      </c>
      <c r="C549" s="3">
        <v>1</v>
      </c>
      <c r="D549" s="20">
        <v>30.4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12">
        <v>0</v>
      </c>
      <c r="K549" s="18">
        <v>1256.299</v>
      </c>
    </row>
    <row r="550" spans="1:11" x14ac:dyDescent="0.25">
      <c r="A550" s="6">
        <v>549</v>
      </c>
      <c r="B550" s="2">
        <v>39</v>
      </c>
      <c r="C550" s="3">
        <v>1</v>
      </c>
      <c r="D550" s="20">
        <v>28.3</v>
      </c>
      <c r="E550" s="3">
        <v>1</v>
      </c>
      <c r="F550" s="3">
        <v>1</v>
      </c>
      <c r="G550" s="3">
        <v>1</v>
      </c>
      <c r="H550" s="3">
        <v>0</v>
      </c>
      <c r="I550" s="3">
        <v>0</v>
      </c>
      <c r="J550" s="12">
        <v>0</v>
      </c>
      <c r="K550" s="18">
        <v>21082.16</v>
      </c>
    </row>
    <row r="551" spans="1:11" x14ac:dyDescent="0.25">
      <c r="A551" s="6">
        <v>550</v>
      </c>
      <c r="B551" s="2">
        <v>58</v>
      </c>
      <c r="C551" s="3">
        <v>1</v>
      </c>
      <c r="D551" s="20">
        <v>35.700000000000003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12">
        <v>0</v>
      </c>
      <c r="K551" s="18">
        <v>11362.754999999999</v>
      </c>
    </row>
    <row r="552" spans="1:11" x14ac:dyDescent="0.25">
      <c r="A552" s="6">
        <v>551</v>
      </c>
      <c r="B552" s="2">
        <v>20</v>
      </c>
      <c r="C552" s="3">
        <v>1</v>
      </c>
      <c r="D552" s="20">
        <v>35.31</v>
      </c>
      <c r="E552" s="3">
        <v>1</v>
      </c>
      <c r="F552" s="3">
        <v>0</v>
      </c>
      <c r="G552" s="3">
        <v>0</v>
      </c>
      <c r="H552" s="3">
        <v>1</v>
      </c>
      <c r="I552" s="3">
        <v>0</v>
      </c>
      <c r="J552" s="12">
        <v>0</v>
      </c>
      <c r="K552" s="18">
        <v>27724.28875</v>
      </c>
    </row>
    <row r="553" spans="1:11" x14ac:dyDescent="0.25">
      <c r="A553" s="6">
        <v>552</v>
      </c>
      <c r="B553" s="2">
        <v>45</v>
      </c>
      <c r="C553" s="3">
        <v>1</v>
      </c>
      <c r="D553" s="20">
        <v>30.495000000000001</v>
      </c>
      <c r="E553" s="3">
        <v>2</v>
      </c>
      <c r="F553" s="3">
        <v>0</v>
      </c>
      <c r="G553" s="3">
        <v>0</v>
      </c>
      <c r="H553" s="3">
        <v>0</v>
      </c>
      <c r="I553" s="3">
        <v>1</v>
      </c>
      <c r="J553" s="12">
        <v>0</v>
      </c>
      <c r="K553" s="18">
        <v>8413.4630500000003</v>
      </c>
    </row>
    <row r="554" spans="1:11" x14ac:dyDescent="0.25">
      <c r="A554" s="6">
        <v>553</v>
      </c>
      <c r="B554" s="2">
        <v>35</v>
      </c>
      <c r="C554" s="3">
        <v>0</v>
      </c>
      <c r="D554" s="20">
        <v>31</v>
      </c>
      <c r="E554" s="3">
        <v>1</v>
      </c>
      <c r="F554" s="3">
        <v>0</v>
      </c>
      <c r="G554" s="3">
        <v>1</v>
      </c>
      <c r="H554" s="3">
        <v>0</v>
      </c>
      <c r="I554" s="3">
        <v>0</v>
      </c>
      <c r="J554" s="12">
        <v>0</v>
      </c>
      <c r="K554" s="18">
        <v>5240.7650000000003</v>
      </c>
    </row>
    <row r="555" spans="1:11" x14ac:dyDescent="0.25">
      <c r="A555" s="6">
        <v>554</v>
      </c>
      <c r="B555" s="2">
        <v>31</v>
      </c>
      <c r="C555" s="3">
        <v>1</v>
      </c>
      <c r="D555" s="20">
        <v>30.875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12">
        <v>1</v>
      </c>
      <c r="K555" s="18">
        <v>3857.7592500000001</v>
      </c>
    </row>
    <row r="556" spans="1:11" x14ac:dyDescent="0.25">
      <c r="A556" s="6">
        <v>555</v>
      </c>
      <c r="B556" s="2">
        <v>50</v>
      </c>
      <c r="C556" s="3">
        <v>0</v>
      </c>
      <c r="D556" s="20">
        <v>27.36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12">
        <v>1</v>
      </c>
      <c r="K556" s="18">
        <v>25656.575260000001</v>
      </c>
    </row>
    <row r="557" spans="1:11" x14ac:dyDescent="0.25">
      <c r="A557" s="6">
        <v>556</v>
      </c>
      <c r="B557" s="2">
        <v>32</v>
      </c>
      <c r="C557" s="3">
        <v>0</v>
      </c>
      <c r="D557" s="20">
        <v>44.22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12">
        <v>0</v>
      </c>
      <c r="K557" s="18">
        <v>3994.1777999999999</v>
      </c>
    </row>
    <row r="558" spans="1:11" x14ac:dyDescent="0.25">
      <c r="A558" s="6">
        <v>557</v>
      </c>
      <c r="B558" s="2">
        <v>51</v>
      </c>
      <c r="C558" s="3">
        <v>0</v>
      </c>
      <c r="D558" s="20">
        <v>33.914999999999999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12">
        <v>1</v>
      </c>
      <c r="K558" s="18">
        <v>9866.3048500000004</v>
      </c>
    </row>
    <row r="559" spans="1:11" x14ac:dyDescent="0.25">
      <c r="A559" s="6">
        <v>558</v>
      </c>
      <c r="B559" s="2">
        <v>38</v>
      </c>
      <c r="C559" s="3">
        <v>0</v>
      </c>
      <c r="D559" s="20">
        <v>37.729999999999997</v>
      </c>
      <c r="E559" s="3">
        <v>0</v>
      </c>
      <c r="F559" s="3">
        <v>0</v>
      </c>
      <c r="G559" s="3">
        <v>0</v>
      </c>
      <c r="H559" s="3">
        <v>1</v>
      </c>
      <c r="I559" s="3">
        <v>0</v>
      </c>
      <c r="J559" s="12">
        <v>0</v>
      </c>
      <c r="K559" s="18">
        <v>5397.6166999999996</v>
      </c>
    </row>
    <row r="560" spans="1:11" x14ac:dyDescent="0.25">
      <c r="A560" s="6">
        <v>559</v>
      </c>
      <c r="B560" s="2">
        <v>42</v>
      </c>
      <c r="C560" s="3">
        <v>1</v>
      </c>
      <c r="D560" s="20">
        <v>26.07</v>
      </c>
      <c r="E560" s="3">
        <v>1</v>
      </c>
      <c r="F560" s="3">
        <v>1</v>
      </c>
      <c r="G560" s="3">
        <v>0</v>
      </c>
      <c r="H560" s="3">
        <v>1</v>
      </c>
      <c r="I560" s="3">
        <v>0</v>
      </c>
      <c r="J560" s="12">
        <v>0</v>
      </c>
      <c r="K560" s="18">
        <v>38245.593269999998</v>
      </c>
    </row>
    <row r="561" spans="1:11" x14ac:dyDescent="0.25">
      <c r="A561" s="6">
        <v>560</v>
      </c>
      <c r="B561" s="2">
        <v>18</v>
      </c>
      <c r="C561" s="3">
        <v>0</v>
      </c>
      <c r="D561" s="20">
        <v>33.880000000000003</v>
      </c>
      <c r="E561" s="3">
        <v>0</v>
      </c>
      <c r="F561" s="3">
        <v>0</v>
      </c>
      <c r="G561" s="3">
        <v>0</v>
      </c>
      <c r="H561" s="3">
        <v>1</v>
      </c>
      <c r="I561" s="3">
        <v>0</v>
      </c>
      <c r="J561" s="12">
        <v>0</v>
      </c>
      <c r="K561" s="18">
        <v>11482.63485</v>
      </c>
    </row>
    <row r="562" spans="1:11" x14ac:dyDescent="0.25">
      <c r="A562" s="6">
        <v>561</v>
      </c>
      <c r="B562" s="2">
        <v>19</v>
      </c>
      <c r="C562" s="3">
        <v>0</v>
      </c>
      <c r="D562" s="20">
        <v>30.59</v>
      </c>
      <c r="E562" s="3">
        <v>2</v>
      </c>
      <c r="F562" s="3">
        <v>0</v>
      </c>
      <c r="G562" s="3">
        <v>0</v>
      </c>
      <c r="H562" s="3">
        <v>0</v>
      </c>
      <c r="I562" s="3">
        <v>1</v>
      </c>
      <c r="J562" s="12">
        <v>0</v>
      </c>
      <c r="K562" s="18">
        <v>24059.680189999999</v>
      </c>
    </row>
    <row r="563" spans="1:11" x14ac:dyDescent="0.25">
      <c r="A563" s="6">
        <v>562</v>
      </c>
      <c r="B563" s="2">
        <v>51</v>
      </c>
      <c r="C563" s="3">
        <v>0</v>
      </c>
      <c r="D563" s="20">
        <v>25.8</v>
      </c>
      <c r="E563" s="3">
        <v>1</v>
      </c>
      <c r="F563" s="3">
        <v>0</v>
      </c>
      <c r="G563" s="3">
        <v>1</v>
      </c>
      <c r="H563" s="3">
        <v>0</v>
      </c>
      <c r="I563" s="3">
        <v>0</v>
      </c>
      <c r="J563" s="12">
        <v>0</v>
      </c>
      <c r="K563" s="18">
        <v>9861.0249999999996</v>
      </c>
    </row>
    <row r="564" spans="1:11" x14ac:dyDescent="0.25">
      <c r="A564" s="6">
        <v>563</v>
      </c>
      <c r="B564" s="2">
        <v>46</v>
      </c>
      <c r="C564" s="3">
        <v>1</v>
      </c>
      <c r="D564" s="20">
        <v>39.424999999999997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12">
        <v>1</v>
      </c>
      <c r="K564" s="18">
        <v>8342.9087500000005</v>
      </c>
    </row>
    <row r="565" spans="1:11" x14ac:dyDescent="0.25">
      <c r="A565" s="6">
        <v>564</v>
      </c>
      <c r="B565" s="2">
        <v>18</v>
      </c>
      <c r="C565" s="3">
        <v>1</v>
      </c>
      <c r="D565" s="20">
        <v>25.46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12">
        <v>1</v>
      </c>
      <c r="K565" s="18">
        <v>1708.0014000000001</v>
      </c>
    </row>
    <row r="566" spans="1:11" x14ac:dyDescent="0.25">
      <c r="A566" s="6">
        <v>565</v>
      </c>
      <c r="B566" s="2">
        <v>57</v>
      </c>
      <c r="C566" s="3">
        <v>1</v>
      </c>
      <c r="D566" s="20">
        <v>42.13</v>
      </c>
      <c r="E566" s="3">
        <v>1</v>
      </c>
      <c r="F566" s="3">
        <v>1</v>
      </c>
      <c r="G566" s="3">
        <v>0</v>
      </c>
      <c r="H566" s="3">
        <v>1</v>
      </c>
      <c r="I566" s="3">
        <v>0</v>
      </c>
      <c r="J566" s="12">
        <v>0</v>
      </c>
      <c r="K566" s="18">
        <v>48675.517699999997</v>
      </c>
    </row>
    <row r="567" spans="1:11" x14ac:dyDescent="0.25">
      <c r="A567" s="6">
        <v>566</v>
      </c>
      <c r="B567" s="2">
        <v>62</v>
      </c>
      <c r="C567" s="3">
        <v>0</v>
      </c>
      <c r="D567" s="20">
        <v>31.73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12">
        <v>1</v>
      </c>
      <c r="K567" s="18">
        <v>14043.476699999999</v>
      </c>
    </row>
    <row r="568" spans="1:11" x14ac:dyDescent="0.25">
      <c r="A568" s="6">
        <v>567</v>
      </c>
      <c r="B568" s="2">
        <v>59</v>
      </c>
      <c r="C568" s="3">
        <v>1</v>
      </c>
      <c r="D568" s="20">
        <v>29.7</v>
      </c>
      <c r="E568" s="3">
        <v>2</v>
      </c>
      <c r="F568" s="3">
        <v>0</v>
      </c>
      <c r="G568" s="3">
        <v>0</v>
      </c>
      <c r="H568" s="3">
        <v>1</v>
      </c>
      <c r="I568" s="3">
        <v>0</v>
      </c>
      <c r="J568" s="12">
        <v>0</v>
      </c>
      <c r="K568" s="18">
        <v>12925.886</v>
      </c>
    </row>
    <row r="569" spans="1:11" x14ac:dyDescent="0.25">
      <c r="A569" s="6">
        <v>568</v>
      </c>
      <c r="B569" s="2">
        <v>37</v>
      </c>
      <c r="C569" s="3">
        <v>1</v>
      </c>
      <c r="D569" s="20">
        <v>36.19</v>
      </c>
      <c r="E569" s="3">
        <v>0</v>
      </c>
      <c r="F569" s="3">
        <v>0</v>
      </c>
      <c r="G569" s="3">
        <v>0</v>
      </c>
      <c r="H569" s="3">
        <v>1</v>
      </c>
      <c r="I569" s="3">
        <v>0</v>
      </c>
      <c r="J569" s="12">
        <v>0</v>
      </c>
      <c r="K569" s="18">
        <v>19214.705529999999</v>
      </c>
    </row>
    <row r="570" spans="1:11" x14ac:dyDescent="0.25">
      <c r="A570" s="6">
        <v>569</v>
      </c>
      <c r="B570" s="2">
        <v>64</v>
      </c>
      <c r="C570" s="3">
        <v>1</v>
      </c>
      <c r="D570" s="20">
        <v>40.479999999999997</v>
      </c>
      <c r="E570" s="3">
        <v>0</v>
      </c>
      <c r="F570" s="3">
        <v>0</v>
      </c>
      <c r="G570" s="3">
        <v>0</v>
      </c>
      <c r="H570" s="3">
        <v>1</v>
      </c>
      <c r="I570" s="3">
        <v>0</v>
      </c>
      <c r="J570" s="12">
        <v>0</v>
      </c>
      <c r="K570" s="18">
        <v>13831.1152</v>
      </c>
    </row>
    <row r="571" spans="1:11" x14ac:dyDescent="0.25">
      <c r="A571" s="6">
        <v>570</v>
      </c>
      <c r="B571" s="2">
        <v>38</v>
      </c>
      <c r="C571" s="3">
        <v>1</v>
      </c>
      <c r="D571" s="20">
        <v>28.024999999999999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12">
        <v>1</v>
      </c>
      <c r="K571" s="18">
        <v>6067.1267500000004</v>
      </c>
    </row>
    <row r="572" spans="1:11" x14ac:dyDescent="0.25">
      <c r="A572" s="6">
        <v>571</v>
      </c>
      <c r="B572" s="2">
        <v>33</v>
      </c>
      <c r="C572" s="3">
        <v>0</v>
      </c>
      <c r="D572" s="20">
        <v>38.9</v>
      </c>
      <c r="E572" s="3">
        <v>3</v>
      </c>
      <c r="F572" s="3">
        <v>0</v>
      </c>
      <c r="G572" s="3">
        <v>1</v>
      </c>
      <c r="H572" s="3">
        <v>0</v>
      </c>
      <c r="I572" s="3">
        <v>0</v>
      </c>
      <c r="J572" s="12">
        <v>0</v>
      </c>
      <c r="K572" s="18">
        <v>5972.3779999999997</v>
      </c>
    </row>
    <row r="573" spans="1:11" x14ac:dyDescent="0.25">
      <c r="A573" s="6">
        <v>572</v>
      </c>
      <c r="B573" s="2">
        <v>46</v>
      </c>
      <c r="C573" s="3">
        <v>0</v>
      </c>
      <c r="D573" s="20">
        <v>30.2</v>
      </c>
      <c r="E573" s="3">
        <v>2</v>
      </c>
      <c r="F573" s="3">
        <v>0</v>
      </c>
      <c r="G573" s="3">
        <v>1</v>
      </c>
      <c r="H573" s="3">
        <v>0</v>
      </c>
      <c r="I573" s="3">
        <v>0</v>
      </c>
      <c r="J573" s="12">
        <v>0</v>
      </c>
      <c r="K573" s="18">
        <v>8825.0859999999993</v>
      </c>
    </row>
    <row r="574" spans="1:11" x14ac:dyDescent="0.25">
      <c r="A574" s="6">
        <v>573</v>
      </c>
      <c r="B574" s="2">
        <v>46</v>
      </c>
      <c r="C574" s="3">
        <v>0</v>
      </c>
      <c r="D574" s="20">
        <v>28.05</v>
      </c>
      <c r="E574" s="3">
        <v>1</v>
      </c>
      <c r="F574" s="3">
        <v>0</v>
      </c>
      <c r="G574" s="3">
        <v>0</v>
      </c>
      <c r="H574" s="3">
        <v>1</v>
      </c>
      <c r="I574" s="3">
        <v>0</v>
      </c>
      <c r="J574" s="12">
        <v>0</v>
      </c>
      <c r="K574" s="18">
        <v>8233.0974999999999</v>
      </c>
    </row>
    <row r="575" spans="1:11" x14ac:dyDescent="0.25">
      <c r="A575" s="6">
        <v>574</v>
      </c>
      <c r="B575" s="2">
        <v>53</v>
      </c>
      <c r="C575" s="3">
        <v>1</v>
      </c>
      <c r="D575" s="20">
        <v>31.35</v>
      </c>
      <c r="E575" s="3">
        <v>0</v>
      </c>
      <c r="F575" s="3">
        <v>0</v>
      </c>
      <c r="G575" s="3">
        <v>0</v>
      </c>
      <c r="H575" s="3">
        <v>1</v>
      </c>
      <c r="I575" s="3">
        <v>0</v>
      </c>
      <c r="J575" s="12">
        <v>0</v>
      </c>
      <c r="K575" s="18">
        <v>27346.04207</v>
      </c>
    </row>
    <row r="576" spans="1:11" x14ac:dyDescent="0.25">
      <c r="A576" s="6">
        <v>575</v>
      </c>
      <c r="B576" s="2">
        <v>34</v>
      </c>
      <c r="C576" s="3">
        <v>0</v>
      </c>
      <c r="D576" s="20">
        <v>38</v>
      </c>
      <c r="E576" s="3">
        <v>3</v>
      </c>
      <c r="F576" s="3">
        <v>0</v>
      </c>
      <c r="G576" s="3">
        <v>1</v>
      </c>
      <c r="H576" s="3">
        <v>0</v>
      </c>
      <c r="I576" s="3">
        <v>0</v>
      </c>
      <c r="J576" s="12">
        <v>0</v>
      </c>
      <c r="K576" s="18">
        <v>6196.4480000000003</v>
      </c>
    </row>
    <row r="577" spans="1:11" x14ac:dyDescent="0.25">
      <c r="A577" s="6">
        <v>576</v>
      </c>
      <c r="B577" s="2">
        <v>20</v>
      </c>
      <c r="C577" s="3">
        <v>0</v>
      </c>
      <c r="D577" s="20">
        <v>31.79</v>
      </c>
      <c r="E577" s="3">
        <v>2</v>
      </c>
      <c r="F577" s="3">
        <v>0</v>
      </c>
      <c r="G577" s="3">
        <v>0</v>
      </c>
      <c r="H577" s="3">
        <v>1</v>
      </c>
      <c r="I577" s="3">
        <v>0</v>
      </c>
      <c r="J577" s="12">
        <v>0</v>
      </c>
      <c r="K577" s="18">
        <v>3056.3881000000001</v>
      </c>
    </row>
    <row r="578" spans="1:11" x14ac:dyDescent="0.25">
      <c r="A578" s="6">
        <v>577</v>
      </c>
      <c r="B578" s="2">
        <v>63</v>
      </c>
      <c r="C578" s="3">
        <v>0</v>
      </c>
      <c r="D578" s="20">
        <v>36.299999999999997</v>
      </c>
      <c r="E578" s="3">
        <v>0</v>
      </c>
      <c r="F578" s="3">
        <v>0</v>
      </c>
      <c r="G578" s="3">
        <v>0</v>
      </c>
      <c r="H578" s="3">
        <v>1</v>
      </c>
      <c r="I578" s="3">
        <v>0</v>
      </c>
      <c r="J578" s="12">
        <v>0</v>
      </c>
      <c r="K578" s="18">
        <v>13887.204</v>
      </c>
    </row>
    <row r="579" spans="1:11" x14ac:dyDescent="0.25">
      <c r="A579" s="6">
        <v>578</v>
      </c>
      <c r="B579" s="2">
        <v>54</v>
      </c>
      <c r="C579" s="3">
        <v>0</v>
      </c>
      <c r="D579" s="20">
        <v>47.41</v>
      </c>
      <c r="E579" s="3">
        <v>0</v>
      </c>
      <c r="F579" s="3">
        <v>1</v>
      </c>
      <c r="G579" s="3">
        <v>0</v>
      </c>
      <c r="H579" s="3">
        <v>1</v>
      </c>
      <c r="I579" s="3">
        <v>0</v>
      </c>
      <c r="J579" s="12">
        <v>0</v>
      </c>
      <c r="K579" s="18">
        <v>63770.428010000003</v>
      </c>
    </row>
    <row r="580" spans="1:11" x14ac:dyDescent="0.25">
      <c r="A580" s="6">
        <v>579</v>
      </c>
      <c r="B580" s="2">
        <v>54</v>
      </c>
      <c r="C580" s="3">
        <v>1</v>
      </c>
      <c r="D580" s="20">
        <v>30.21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12">
        <v>0</v>
      </c>
      <c r="K580" s="18">
        <v>10231.499900000001</v>
      </c>
    </row>
    <row r="581" spans="1:11" x14ac:dyDescent="0.25">
      <c r="A581" s="6">
        <v>580</v>
      </c>
      <c r="B581" s="2">
        <v>49</v>
      </c>
      <c r="C581" s="3">
        <v>1</v>
      </c>
      <c r="D581" s="20">
        <v>25.84</v>
      </c>
      <c r="E581" s="3">
        <v>2</v>
      </c>
      <c r="F581" s="3">
        <v>1</v>
      </c>
      <c r="G581" s="3">
        <v>0</v>
      </c>
      <c r="H581" s="3">
        <v>0</v>
      </c>
      <c r="I581" s="3">
        <v>1</v>
      </c>
      <c r="J581" s="12">
        <v>0</v>
      </c>
      <c r="K581" s="18">
        <v>23807.240600000001</v>
      </c>
    </row>
    <row r="582" spans="1:11" x14ac:dyDescent="0.25">
      <c r="A582" s="6">
        <v>581</v>
      </c>
      <c r="B582" s="2">
        <v>28</v>
      </c>
      <c r="C582" s="3">
        <v>1</v>
      </c>
      <c r="D582" s="20">
        <v>35.435000000000002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12">
        <v>1</v>
      </c>
      <c r="K582" s="18">
        <v>3268.84665</v>
      </c>
    </row>
    <row r="583" spans="1:11" x14ac:dyDescent="0.25">
      <c r="A583" s="6">
        <v>582</v>
      </c>
      <c r="B583" s="2">
        <v>54</v>
      </c>
      <c r="C583" s="3">
        <v>0</v>
      </c>
      <c r="D583" s="20">
        <v>46.7</v>
      </c>
      <c r="E583" s="3">
        <v>2</v>
      </c>
      <c r="F583" s="3">
        <v>0</v>
      </c>
      <c r="G583" s="3">
        <v>1</v>
      </c>
      <c r="H583" s="3">
        <v>0</v>
      </c>
      <c r="I583" s="3">
        <v>0</v>
      </c>
      <c r="J583" s="12">
        <v>0</v>
      </c>
      <c r="K583" s="18">
        <v>11538.421</v>
      </c>
    </row>
    <row r="584" spans="1:11" x14ac:dyDescent="0.25">
      <c r="A584" s="6">
        <v>583</v>
      </c>
      <c r="B584" s="2">
        <v>25</v>
      </c>
      <c r="C584" s="3">
        <v>0</v>
      </c>
      <c r="D584" s="20">
        <v>28.594999999999999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12">
        <v>1</v>
      </c>
      <c r="K584" s="18">
        <v>3213.6220499999999</v>
      </c>
    </row>
    <row r="585" spans="1:11" x14ac:dyDescent="0.25">
      <c r="A585" s="6">
        <v>584</v>
      </c>
      <c r="B585" s="2">
        <v>43</v>
      </c>
      <c r="C585" s="3">
        <v>0</v>
      </c>
      <c r="D585" s="20">
        <v>46.2</v>
      </c>
      <c r="E585" s="3">
        <v>0</v>
      </c>
      <c r="F585" s="3">
        <v>1</v>
      </c>
      <c r="G585" s="3">
        <v>0</v>
      </c>
      <c r="H585" s="3">
        <v>1</v>
      </c>
      <c r="I585" s="3">
        <v>0</v>
      </c>
      <c r="J585" s="12">
        <v>0</v>
      </c>
      <c r="K585" s="18">
        <v>45863.205000000002</v>
      </c>
    </row>
    <row r="586" spans="1:11" x14ac:dyDescent="0.25">
      <c r="A586" s="6">
        <v>585</v>
      </c>
      <c r="B586" s="2">
        <v>63</v>
      </c>
      <c r="C586" s="3">
        <v>1</v>
      </c>
      <c r="D586" s="20">
        <v>30.8</v>
      </c>
      <c r="E586" s="3">
        <v>0</v>
      </c>
      <c r="F586" s="3">
        <v>0</v>
      </c>
      <c r="G586" s="3">
        <v>1</v>
      </c>
      <c r="H586" s="3">
        <v>0</v>
      </c>
      <c r="I586" s="3">
        <v>0</v>
      </c>
      <c r="J586" s="12">
        <v>0</v>
      </c>
      <c r="K586" s="18">
        <v>13390.558999999999</v>
      </c>
    </row>
    <row r="587" spans="1:11" x14ac:dyDescent="0.25">
      <c r="A587" s="6">
        <v>586</v>
      </c>
      <c r="B587" s="2">
        <v>32</v>
      </c>
      <c r="C587" s="3">
        <v>0</v>
      </c>
      <c r="D587" s="20">
        <v>28.93</v>
      </c>
      <c r="E587" s="3">
        <v>0</v>
      </c>
      <c r="F587" s="3">
        <v>0</v>
      </c>
      <c r="G587" s="3">
        <v>0</v>
      </c>
      <c r="H587" s="3">
        <v>1</v>
      </c>
      <c r="I587" s="3">
        <v>0</v>
      </c>
      <c r="J587" s="12">
        <v>0</v>
      </c>
      <c r="K587" s="18">
        <v>3972.9247</v>
      </c>
    </row>
    <row r="588" spans="1:11" x14ac:dyDescent="0.25">
      <c r="A588" s="6">
        <v>587</v>
      </c>
      <c r="B588" s="2">
        <v>62</v>
      </c>
      <c r="C588" s="3">
        <v>1</v>
      </c>
      <c r="D588" s="20">
        <v>21.4</v>
      </c>
      <c r="E588" s="3">
        <v>0</v>
      </c>
      <c r="F588" s="3">
        <v>0</v>
      </c>
      <c r="G588" s="3">
        <v>1</v>
      </c>
      <c r="H588" s="3">
        <v>0</v>
      </c>
      <c r="I588" s="3">
        <v>0</v>
      </c>
      <c r="J588" s="12">
        <v>0</v>
      </c>
      <c r="K588" s="18">
        <v>12957.118</v>
      </c>
    </row>
    <row r="589" spans="1:11" x14ac:dyDescent="0.25">
      <c r="A589" s="6">
        <v>588</v>
      </c>
      <c r="B589" s="2">
        <v>52</v>
      </c>
      <c r="C589" s="3">
        <v>0</v>
      </c>
      <c r="D589" s="20">
        <v>31.73</v>
      </c>
      <c r="E589" s="3">
        <v>2</v>
      </c>
      <c r="F589" s="3">
        <v>0</v>
      </c>
      <c r="G589" s="3">
        <v>0</v>
      </c>
      <c r="H589" s="3">
        <v>0</v>
      </c>
      <c r="I589" s="3">
        <v>1</v>
      </c>
      <c r="J589" s="12">
        <v>0</v>
      </c>
      <c r="K589" s="18">
        <v>11187.6567</v>
      </c>
    </row>
    <row r="590" spans="1:11" x14ac:dyDescent="0.25">
      <c r="A590" s="6">
        <v>589</v>
      </c>
      <c r="B590" s="2">
        <v>25</v>
      </c>
      <c r="C590" s="3">
        <v>0</v>
      </c>
      <c r="D590" s="20">
        <v>41.325000000000003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12">
        <v>1</v>
      </c>
      <c r="K590" s="18">
        <v>17878.900679999999</v>
      </c>
    </row>
    <row r="591" spans="1:11" x14ac:dyDescent="0.25">
      <c r="A591" s="6">
        <v>590</v>
      </c>
      <c r="B591" s="2">
        <v>28</v>
      </c>
      <c r="C591" s="3">
        <v>1</v>
      </c>
      <c r="D591" s="20">
        <v>23.8</v>
      </c>
      <c r="E591" s="3">
        <v>2</v>
      </c>
      <c r="F591" s="3">
        <v>0</v>
      </c>
      <c r="G591" s="3">
        <v>1</v>
      </c>
      <c r="H591" s="3">
        <v>0</v>
      </c>
      <c r="I591" s="3">
        <v>0</v>
      </c>
      <c r="J591" s="12">
        <v>0</v>
      </c>
      <c r="K591" s="18">
        <v>3847.674</v>
      </c>
    </row>
    <row r="592" spans="1:11" x14ac:dyDescent="0.25">
      <c r="A592" s="6">
        <v>591</v>
      </c>
      <c r="B592" s="2">
        <v>46</v>
      </c>
      <c r="C592" s="3">
        <v>1</v>
      </c>
      <c r="D592" s="20">
        <v>33.44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12">
        <v>1</v>
      </c>
      <c r="K592" s="18">
        <v>8334.5895999999993</v>
      </c>
    </row>
    <row r="593" spans="1:11" x14ac:dyDescent="0.25">
      <c r="A593" s="6">
        <v>592</v>
      </c>
      <c r="B593" s="2">
        <v>34</v>
      </c>
      <c r="C593" s="3">
        <v>1</v>
      </c>
      <c r="D593" s="20">
        <v>34.21</v>
      </c>
      <c r="E593" s="3">
        <v>0</v>
      </c>
      <c r="F593" s="3">
        <v>0</v>
      </c>
      <c r="G593" s="3">
        <v>0</v>
      </c>
      <c r="H593" s="3">
        <v>1</v>
      </c>
      <c r="I593" s="3">
        <v>0</v>
      </c>
      <c r="J593" s="12">
        <v>0</v>
      </c>
      <c r="K593" s="18">
        <v>3935.1799000000001</v>
      </c>
    </row>
    <row r="594" spans="1:11" x14ac:dyDescent="0.25">
      <c r="A594" s="6">
        <v>593</v>
      </c>
      <c r="B594" s="2">
        <v>35</v>
      </c>
      <c r="C594" s="3">
        <v>0</v>
      </c>
      <c r="D594" s="20">
        <v>34.104999999999997</v>
      </c>
      <c r="E594" s="3">
        <v>3</v>
      </c>
      <c r="F594" s="3">
        <v>1</v>
      </c>
      <c r="G594" s="3">
        <v>0</v>
      </c>
      <c r="H594" s="3">
        <v>0</v>
      </c>
      <c r="I594" s="3">
        <v>1</v>
      </c>
      <c r="J594" s="12">
        <v>0</v>
      </c>
      <c r="K594" s="18">
        <v>39983.425949999997</v>
      </c>
    </row>
    <row r="595" spans="1:11" x14ac:dyDescent="0.25">
      <c r="A595" s="6">
        <v>594</v>
      </c>
      <c r="B595" s="2">
        <v>19</v>
      </c>
      <c r="C595" s="3">
        <v>1</v>
      </c>
      <c r="D595" s="20">
        <v>35.53</v>
      </c>
      <c r="E595" s="3">
        <v>0</v>
      </c>
      <c r="F595" s="3">
        <v>0</v>
      </c>
      <c r="G595" s="3">
        <v>0</v>
      </c>
      <c r="H595" s="3">
        <v>0</v>
      </c>
      <c r="I595" s="3">
        <v>1</v>
      </c>
      <c r="J595" s="12">
        <v>0</v>
      </c>
      <c r="K595" s="18">
        <v>1646.4296999999999</v>
      </c>
    </row>
    <row r="596" spans="1:11" x14ac:dyDescent="0.25">
      <c r="A596" s="6">
        <v>595</v>
      </c>
      <c r="B596" s="2">
        <v>46</v>
      </c>
      <c r="C596" s="3">
        <v>0</v>
      </c>
      <c r="D596" s="20">
        <v>19.95</v>
      </c>
      <c r="E596" s="3">
        <v>2</v>
      </c>
      <c r="F596" s="3">
        <v>0</v>
      </c>
      <c r="G596" s="3">
        <v>0</v>
      </c>
      <c r="H596" s="3">
        <v>0</v>
      </c>
      <c r="I596" s="3">
        <v>1</v>
      </c>
      <c r="J596" s="12">
        <v>0</v>
      </c>
      <c r="K596" s="18">
        <v>9193.8384999999998</v>
      </c>
    </row>
    <row r="597" spans="1:11" x14ac:dyDescent="0.25">
      <c r="A597" s="6">
        <v>596</v>
      </c>
      <c r="B597" s="2">
        <v>54</v>
      </c>
      <c r="C597" s="3">
        <v>0</v>
      </c>
      <c r="D597" s="20">
        <v>32.68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12">
        <v>1</v>
      </c>
      <c r="K597" s="18">
        <v>10923.933199999999</v>
      </c>
    </row>
    <row r="598" spans="1:11" x14ac:dyDescent="0.25">
      <c r="A598" s="6">
        <v>597</v>
      </c>
      <c r="B598" s="2">
        <v>27</v>
      </c>
      <c r="C598" s="3">
        <v>1</v>
      </c>
      <c r="D598" s="20">
        <v>30.5</v>
      </c>
      <c r="E598" s="3">
        <v>0</v>
      </c>
      <c r="F598" s="3">
        <v>0</v>
      </c>
      <c r="G598" s="3">
        <v>1</v>
      </c>
      <c r="H598" s="3">
        <v>0</v>
      </c>
      <c r="I598" s="3">
        <v>0</v>
      </c>
      <c r="J598" s="12">
        <v>0</v>
      </c>
      <c r="K598" s="18">
        <v>2494.0219999999999</v>
      </c>
    </row>
    <row r="599" spans="1:11" x14ac:dyDescent="0.25">
      <c r="A599" s="6">
        <v>598</v>
      </c>
      <c r="B599" s="2">
        <v>50</v>
      </c>
      <c r="C599" s="3">
        <v>1</v>
      </c>
      <c r="D599" s="20">
        <v>44.77</v>
      </c>
      <c r="E599" s="3">
        <v>1</v>
      </c>
      <c r="F599" s="3">
        <v>0</v>
      </c>
      <c r="G599" s="3">
        <v>0</v>
      </c>
      <c r="H599" s="3">
        <v>1</v>
      </c>
      <c r="I599" s="3">
        <v>0</v>
      </c>
      <c r="J599" s="12">
        <v>0</v>
      </c>
      <c r="K599" s="18">
        <v>9058.7302999999993</v>
      </c>
    </row>
    <row r="600" spans="1:11" x14ac:dyDescent="0.25">
      <c r="A600" s="6">
        <v>599</v>
      </c>
      <c r="B600" s="2">
        <v>18</v>
      </c>
      <c r="C600" s="3">
        <v>0</v>
      </c>
      <c r="D600" s="20">
        <v>32.119999999999997</v>
      </c>
      <c r="E600" s="3">
        <v>2</v>
      </c>
      <c r="F600" s="3">
        <v>0</v>
      </c>
      <c r="G600" s="3">
        <v>0</v>
      </c>
      <c r="H600" s="3">
        <v>1</v>
      </c>
      <c r="I600" s="3">
        <v>0</v>
      </c>
      <c r="J600" s="12">
        <v>0</v>
      </c>
      <c r="K600" s="18">
        <v>2801.2588000000001</v>
      </c>
    </row>
    <row r="601" spans="1:11" x14ac:dyDescent="0.25">
      <c r="A601" s="6">
        <v>600</v>
      </c>
      <c r="B601" s="2">
        <v>19</v>
      </c>
      <c r="C601" s="3">
        <v>0</v>
      </c>
      <c r="D601" s="20">
        <v>30.495000000000001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12">
        <v>0</v>
      </c>
      <c r="K601" s="18">
        <v>2128.4310500000001</v>
      </c>
    </row>
    <row r="602" spans="1:11" x14ac:dyDescent="0.25">
      <c r="A602" s="6">
        <v>601</v>
      </c>
      <c r="B602" s="2">
        <v>38</v>
      </c>
      <c r="C602" s="3">
        <v>0</v>
      </c>
      <c r="D602" s="20">
        <v>40.564999999999998</v>
      </c>
      <c r="E602" s="3">
        <v>1</v>
      </c>
      <c r="F602" s="3">
        <v>0</v>
      </c>
      <c r="G602" s="3">
        <v>0</v>
      </c>
      <c r="H602" s="3">
        <v>0</v>
      </c>
      <c r="I602" s="3">
        <v>1</v>
      </c>
      <c r="J602" s="12">
        <v>0</v>
      </c>
      <c r="K602" s="18">
        <v>6373.55735</v>
      </c>
    </row>
    <row r="603" spans="1:11" x14ac:dyDescent="0.25">
      <c r="A603" s="6">
        <v>602</v>
      </c>
      <c r="B603" s="2">
        <v>41</v>
      </c>
      <c r="C603" s="3">
        <v>1</v>
      </c>
      <c r="D603" s="20">
        <v>30.59</v>
      </c>
      <c r="E603" s="3">
        <v>2</v>
      </c>
      <c r="F603" s="3">
        <v>0</v>
      </c>
      <c r="G603" s="3">
        <v>0</v>
      </c>
      <c r="H603" s="3">
        <v>0</v>
      </c>
      <c r="I603" s="3">
        <v>1</v>
      </c>
      <c r="J603" s="12">
        <v>0</v>
      </c>
      <c r="K603" s="18">
        <v>7256.7231000000002</v>
      </c>
    </row>
    <row r="604" spans="1:11" x14ac:dyDescent="0.25">
      <c r="A604" s="6">
        <v>603</v>
      </c>
      <c r="B604" s="2">
        <v>49</v>
      </c>
      <c r="C604" s="3">
        <v>0</v>
      </c>
      <c r="D604" s="20">
        <v>31.9</v>
      </c>
      <c r="E604" s="3">
        <v>5</v>
      </c>
      <c r="F604" s="3">
        <v>0</v>
      </c>
      <c r="G604" s="3">
        <v>1</v>
      </c>
      <c r="H604" s="3">
        <v>0</v>
      </c>
      <c r="I604" s="3">
        <v>0</v>
      </c>
      <c r="J604" s="12">
        <v>0</v>
      </c>
      <c r="K604" s="18">
        <v>11552.904</v>
      </c>
    </row>
    <row r="605" spans="1:11" x14ac:dyDescent="0.25">
      <c r="A605" s="6">
        <v>604</v>
      </c>
      <c r="B605" s="2">
        <v>48</v>
      </c>
      <c r="C605" s="3">
        <v>1</v>
      </c>
      <c r="D605" s="20">
        <v>40.564999999999998</v>
      </c>
      <c r="E605" s="3">
        <v>2</v>
      </c>
      <c r="F605" s="3">
        <v>1</v>
      </c>
      <c r="G605" s="3">
        <v>0</v>
      </c>
      <c r="H605" s="3">
        <v>0</v>
      </c>
      <c r="I605" s="3">
        <v>1</v>
      </c>
      <c r="J605" s="12">
        <v>0</v>
      </c>
      <c r="K605" s="18">
        <v>45702.022349999999</v>
      </c>
    </row>
    <row r="606" spans="1:11" x14ac:dyDescent="0.25">
      <c r="A606" s="6">
        <v>605</v>
      </c>
      <c r="B606" s="2">
        <v>31</v>
      </c>
      <c r="C606" s="3">
        <v>0</v>
      </c>
      <c r="D606" s="20">
        <v>29.1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12">
        <v>0</v>
      </c>
      <c r="K606" s="18">
        <v>3761.2919999999999</v>
      </c>
    </row>
    <row r="607" spans="1:11" x14ac:dyDescent="0.25">
      <c r="A607" s="6">
        <v>606</v>
      </c>
      <c r="B607" s="2">
        <v>18</v>
      </c>
      <c r="C607" s="3">
        <v>0</v>
      </c>
      <c r="D607" s="20">
        <v>37.29</v>
      </c>
      <c r="E607" s="3">
        <v>1</v>
      </c>
      <c r="F607" s="3">
        <v>0</v>
      </c>
      <c r="G607" s="3">
        <v>0</v>
      </c>
      <c r="H607" s="3">
        <v>1</v>
      </c>
      <c r="I607" s="3">
        <v>0</v>
      </c>
      <c r="J607" s="12">
        <v>0</v>
      </c>
      <c r="K607" s="18">
        <v>2219.4450999999999</v>
      </c>
    </row>
    <row r="608" spans="1:11" x14ac:dyDescent="0.25">
      <c r="A608" s="6">
        <v>607</v>
      </c>
      <c r="B608" s="2">
        <v>30</v>
      </c>
      <c r="C608" s="3">
        <v>0</v>
      </c>
      <c r="D608" s="20">
        <v>43.12</v>
      </c>
      <c r="E608" s="3">
        <v>2</v>
      </c>
      <c r="F608" s="3">
        <v>0</v>
      </c>
      <c r="G608" s="3">
        <v>0</v>
      </c>
      <c r="H608" s="3">
        <v>1</v>
      </c>
      <c r="I608" s="3">
        <v>0</v>
      </c>
      <c r="J608" s="12">
        <v>0</v>
      </c>
      <c r="K608" s="18">
        <v>4753.6368000000002</v>
      </c>
    </row>
    <row r="609" spans="1:11" x14ac:dyDescent="0.25">
      <c r="A609" s="6">
        <v>608</v>
      </c>
      <c r="B609" s="2">
        <v>62</v>
      </c>
      <c r="C609" s="3">
        <v>0</v>
      </c>
      <c r="D609" s="20">
        <v>36.86</v>
      </c>
      <c r="E609" s="3">
        <v>1</v>
      </c>
      <c r="F609" s="3">
        <v>0</v>
      </c>
      <c r="G609" s="3">
        <v>0</v>
      </c>
      <c r="H609" s="3">
        <v>0</v>
      </c>
      <c r="I609" s="3">
        <v>0</v>
      </c>
      <c r="J609" s="12">
        <v>1</v>
      </c>
      <c r="K609" s="18">
        <v>31620.001059999999</v>
      </c>
    </row>
    <row r="610" spans="1:11" x14ac:dyDescent="0.25">
      <c r="A610" s="6">
        <v>609</v>
      </c>
      <c r="B610" s="2">
        <v>57</v>
      </c>
      <c r="C610" s="3">
        <v>0</v>
      </c>
      <c r="D610" s="20">
        <v>34.295000000000002</v>
      </c>
      <c r="E610" s="3">
        <v>2</v>
      </c>
      <c r="F610" s="3">
        <v>0</v>
      </c>
      <c r="G610" s="3">
        <v>0</v>
      </c>
      <c r="H610" s="3">
        <v>0</v>
      </c>
      <c r="I610" s="3">
        <v>0</v>
      </c>
      <c r="J610" s="12">
        <v>1</v>
      </c>
      <c r="K610" s="18">
        <v>13224.057049999999</v>
      </c>
    </row>
    <row r="611" spans="1:11" x14ac:dyDescent="0.25">
      <c r="A611" s="6">
        <v>610</v>
      </c>
      <c r="B611" s="2">
        <v>58</v>
      </c>
      <c r="C611" s="3">
        <v>0</v>
      </c>
      <c r="D611" s="20">
        <v>27.17</v>
      </c>
      <c r="E611" s="3">
        <v>0</v>
      </c>
      <c r="F611" s="3">
        <v>0</v>
      </c>
      <c r="G611" s="3">
        <v>0</v>
      </c>
      <c r="H611" s="3">
        <v>0</v>
      </c>
      <c r="I611" s="3">
        <v>1</v>
      </c>
      <c r="J611" s="12">
        <v>0</v>
      </c>
      <c r="K611" s="18">
        <v>12222.898300000001</v>
      </c>
    </row>
    <row r="612" spans="1:11" x14ac:dyDescent="0.25">
      <c r="A612" s="6">
        <v>611</v>
      </c>
      <c r="B612" s="2">
        <v>22</v>
      </c>
      <c r="C612" s="3">
        <v>1</v>
      </c>
      <c r="D612" s="20">
        <v>26.84</v>
      </c>
      <c r="E612" s="3">
        <v>0</v>
      </c>
      <c r="F612" s="3">
        <v>0</v>
      </c>
      <c r="G612" s="3">
        <v>0</v>
      </c>
      <c r="H612" s="3">
        <v>1</v>
      </c>
      <c r="I612" s="3">
        <v>0</v>
      </c>
      <c r="J612" s="12">
        <v>0</v>
      </c>
      <c r="K612" s="18">
        <v>1664.9996000000001</v>
      </c>
    </row>
    <row r="613" spans="1:11" x14ac:dyDescent="0.25">
      <c r="A613" s="6">
        <v>612</v>
      </c>
      <c r="B613" s="2">
        <v>31</v>
      </c>
      <c r="C613" s="3">
        <v>0</v>
      </c>
      <c r="D613" s="20">
        <v>38.094999999999999</v>
      </c>
      <c r="E613" s="3">
        <v>1</v>
      </c>
      <c r="F613" s="3">
        <v>1</v>
      </c>
      <c r="G613" s="3">
        <v>0</v>
      </c>
      <c r="H613" s="3">
        <v>0</v>
      </c>
      <c r="I613" s="3">
        <v>0</v>
      </c>
      <c r="J613" s="12">
        <v>1</v>
      </c>
      <c r="K613" s="18">
        <v>58571.074480000003</v>
      </c>
    </row>
    <row r="614" spans="1:11" x14ac:dyDescent="0.25">
      <c r="A614" s="6">
        <v>613</v>
      </c>
      <c r="B614" s="2">
        <v>52</v>
      </c>
      <c r="C614" s="3">
        <v>1</v>
      </c>
      <c r="D614" s="20">
        <v>30.2</v>
      </c>
      <c r="E614" s="3">
        <v>1</v>
      </c>
      <c r="F614" s="3">
        <v>0</v>
      </c>
      <c r="G614" s="3">
        <v>1</v>
      </c>
      <c r="H614" s="3">
        <v>0</v>
      </c>
      <c r="I614" s="3">
        <v>0</v>
      </c>
      <c r="J614" s="12">
        <v>0</v>
      </c>
      <c r="K614" s="18">
        <v>9724.5300000000007</v>
      </c>
    </row>
    <row r="615" spans="1:11" x14ac:dyDescent="0.25">
      <c r="A615" s="6">
        <v>614</v>
      </c>
      <c r="B615" s="2">
        <v>25</v>
      </c>
      <c r="C615" s="3">
        <v>0</v>
      </c>
      <c r="D615" s="20">
        <v>23.465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12">
        <v>1</v>
      </c>
      <c r="K615" s="18">
        <v>3206.4913499999998</v>
      </c>
    </row>
    <row r="616" spans="1:11" x14ac:dyDescent="0.25">
      <c r="A616" s="6">
        <v>615</v>
      </c>
      <c r="B616" s="2">
        <v>59</v>
      </c>
      <c r="C616" s="3">
        <v>1</v>
      </c>
      <c r="D616" s="20">
        <v>25.46</v>
      </c>
      <c r="E616" s="3">
        <v>1</v>
      </c>
      <c r="F616" s="3">
        <v>0</v>
      </c>
      <c r="G616" s="3">
        <v>0</v>
      </c>
      <c r="H616" s="3">
        <v>0</v>
      </c>
      <c r="I616" s="3">
        <v>0</v>
      </c>
      <c r="J616" s="12">
        <v>1</v>
      </c>
      <c r="K616" s="18">
        <v>12913.992399999999</v>
      </c>
    </row>
    <row r="617" spans="1:11" x14ac:dyDescent="0.25">
      <c r="A617" s="6">
        <v>616</v>
      </c>
      <c r="B617" s="2">
        <v>19</v>
      </c>
      <c r="C617" s="3">
        <v>1</v>
      </c>
      <c r="D617" s="20">
        <v>30.59</v>
      </c>
      <c r="E617" s="3">
        <v>0</v>
      </c>
      <c r="F617" s="3">
        <v>0</v>
      </c>
      <c r="G617" s="3">
        <v>0</v>
      </c>
      <c r="H617" s="3">
        <v>0</v>
      </c>
      <c r="I617" s="3">
        <v>1</v>
      </c>
      <c r="J617" s="12">
        <v>0</v>
      </c>
      <c r="K617" s="18">
        <v>1639.5631000000001</v>
      </c>
    </row>
    <row r="618" spans="1:11" x14ac:dyDescent="0.25">
      <c r="A618" s="6">
        <v>617</v>
      </c>
      <c r="B618" s="2">
        <v>39</v>
      </c>
      <c r="C618" s="3">
        <v>1</v>
      </c>
      <c r="D618" s="20">
        <v>45.43</v>
      </c>
      <c r="E618" s="3">
        <v>2</v>
      </c>
      <c r="F618" s="3">
        <v>0</v>
      </c>
      <c r="G618" s="3">
        <v>0</v>
      </c>
      <c r="H618" s="3">
        <v>1</v>
      </c>
      <c r="I618" s="3">
        <v>0</v>
      </c>
      <c r="J618" s="12">
        <v>0</v>
      </c>
      <c r="K618" s="18">
        <v>6356.2707</v>
      </c>
    </row>
    <row r="619" spans="1:11" x14ac:dyDescent="0.25">
      <c r="A619" s="6">
        <v>618</v>
      </c>
      <c r="B619" s="2">
        <v>32</v>
      </c>
      <c r="C619" s="3">
        <v>0</v>
      </c>
      <c r="D619" s="20">
        <v>23.65</v>
      </c>
      <c r="E619" s="3">
        <v>1</v>
      </c>
      <c r="F619" s="3">
        <v>0</v>
      </c>
      <c r="G619" s="3">
        <v>0</v>
      </c>
      <c r="H619" s="3">
        <v>1</v>
      </c>
      <c r="I619" s="3">
        <v>0</v>
      </c>
      <c r="J619" s="12">
        <v>0</v>
      </c>
      <c r="K619" s="18">
        <v>17626.239509999999</v>
      </c>
    </row>
    <row r="620" spans="1:11" x14ac:dyDescent="0.25">
      <c r="A620" s="6">
        <v>619</v>
      </c>
      <c r="B620" s="2">
        <v>19</v>
      </c>
      <c r="C620" s="3">
        <v>1</v>
      </c>
      <c r="D620" s="20">
        <v>20.7</v>
      </c>
      <c r="E620" s="3">
        <v>0</v>
      </c>
      <c r="F620" s="3">
        <v>0</v>
      </c>
      <c r="G620" s="3">
        <v>1</v>
      </c>
      <c r="H620" s="3">
        <v>0</v>
      </c>
      <c r="I620" s="3">
        <v>0</v>
      </c>
      <c r="J620" s="12">
        <v>0</v>
      </c>
      <c r="K620" s="18">
        <v>1242.816</v>
      </c>
    </row>
    <row r="621" spans="1:11" x14ac:dyDescent="0.25">
      <c r="A621" s="6">
        <v>620</v>
      </c>
      <c r="B621" s="2">
        <v>33</v>
      </c>
      <c r="C621" s="3">
        <v>0</v>
      </c>
      <c r="D621" s="20">
        <v>28.27</v>
      </c>
      <c r="E621" s="3">
        <v>1</v>
      </c>
      <c r="F621" s="3">
        <v>0</v>
      </c>
      <c r="G621" s="3">
        <v>0</v>
      </c>
      <c r="H621" s="3">
        <v>1</v>
      </c>
      <c r="I621" s="3">
        <v>0</v>
      </c>
      <c r="J621" s="12">
        <v>0</v>
      </c>
      <c r="K621" s="18">
        <v>4779.6022999999996</v>
      </c>
    </row>
    <row r="622" spans="1:11" x14ac:dyDescent="0.25">
      <c r="A622" s="6">
        <v>621</v>
      </c>
      <c r="B622" s="2">
        <v>21</v>
      </c>
      <c r="C622" s="3">
        <v>1</v>
      </c>
      <c r="D622" s="20">
        <v>20.234999999999999</v>
      </c>
      <c r="E622" s="3">
        <v>3</v>
      </c>
      <c r="F622" s="3">
        <v>0</v>
      </c>
      <c r="G622" s="3">
        <v>0</v>
      </c>
      <c r="H622" s="3">
        <v>0</v>
      </c>
      <c r="I622" s="3">
        <v>0</v>
      </c>
      <c r="J622" s="12">
        <v>1</v>
      </c>
      <c r="K622" s="18">
        <v>3861.2096499999998</v>
      </c>
    </row>
    <row r="623" spans="1:11" x14ac:dyDescent="0.25">
      <c r="A623" s="6">
        <v>622</v>
      </c>
      <c r="B623" s="2">
        <v>34</v>
      </c>
      <c r="C623" s="3">
        <v>0</v>
      </c>
      <c r="D623" s="20">
        <v>30.21</v>
      </c>
      <c r="E623" s="3">
        <v>1</v>
      </c>
      <c r="F623" s="3">
        <v>1</v>
      </c>
      <c r="G623" s="3">
        <v>0</v>
      </c>
      <c r="H623" s="3">
        <v>0</v>
      </c>
      <c r="I623" s="3">
        <v>1</v>
      </c>
      <c r="J623" s="12">
        <v>0</v>
      </c>
      <c r="K623" s="18">
        <v>43943.876100000001</v>
      </c>
    </row>
    <row r="624" spans="1:11" x14ac:dyDescent="0.25">
      <c r="A624" s="6">
        <v>623</v>
      </c>
      <c r="B624" s="2">
        <v>61</v>
      </c>
      <c r="C624" s="3">
        <v>0</v>
      </c>
      <c r="D624" s="20">
        <v>35.909999999999997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12">
        <v>1</v>
      </c>
      <c r="K624" s="18">
        <v>13635.6379</v>
      </c>
    </row>
    <row r="625" spans="1:11" x14ac:dyDescent="0.25">
      <c r="A625" s="6">
        <v>624</v>
      </c>
      <c r="B625" s="2">
        <v>38</v>
      </c>
      <c r="C625" s="3">
        <v>0</v>
      </c>
      <c r="D625" s="20">
        <v>30.69</v>
      </c>
      <c r="E625" s="3">
        <v>1</v>
      </c>
      <c r="F625" s="3">
        <v>0</v>
      </c>
      <c r="G625" s="3">
        <v>0</v>
      </c>
      <c r="H625" s="3">
        <v>1</v>
      </c>
      <c r="I625" s="3">
        <v>0</v>
      </c>
      <c r="J625" s="12">
        <v>0</v>
      </c>
      <c r="K625" s="18">
        <v>5976.8311000000003</v>
      </c>
    </row>
    <row r="626" spans="1:11" x14ac:dyDescent="0.25">
      <c r="A626" s="6">
        <v>625</v>
      </c>
      <c r="B626" s="2">
        <v>58</v>
      </c>
      <c r="C626" s="3">
        <v>0</v>
      </c>
      <c r="D626" s="20">
        <v>29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12">
        <v>0</v>
      </c>
      <c r="K626" s="18">
        <v>11842.441999999999</v>
      </c>
    </row>
    <row r="627" spans="1:11" x14ac:dyDescent="0.25">
      <c r="A627" s="6">
        <v>626</v>
      </c>
      <c r="B627" s="2">
        <v>47</v>
      </c>
      <c r="C627" s="3">
        <v>1</v>
      </c>
      <c r="D627" s="20">
        <v>19.57</v>
      </c>
      <c r="E627" s="3">
        <v>1</v>
      </c>
      <c r="F627" s="3">
        <v>0</v>
      </c>
      <c r="G627" s="3">
        <v>0</v>
      </c>
      <c r="H627" s="3">
        <v>0</v>
      </c>
      <c r="I627" s="3">
        <v>1</v>
      </c>
      <c r="J627" s="12">
        <v>0</v>
      </c>
      <c r="K627" s="18">
        <v>8428.0692999999992</v>
      </c>
    </row>
    <row r="628" spans="1:11" x14ac:dyDescent="0.25">
      <c r="A628" s="6">
        <v>627</v>
      </c>
      <c r="B628" s="2">
        <v>20</v>
      </c>
      <c r="C628" s="3">
        <v>1</v>
      </c>
      <c r="D628" s="20">
        <v>31.13</v>
      </c>
      <c r="E628" s="3">
        <v>2</v>
      </c>
      <c r="F628" s="3">
        <v>0</v>
      </c>
      <c r="G628" s="3">
        <v>0</v>
      </c>
      <c r="H628" s="3">
        <v>1</v>
      </c>
      <c r="I628" s="3">
        <v>0</v>
      </c>
      <c r="J628" s="12">
        <v>0</v>
      </c>
      <c r="K628" s="18">
        <v>2566.4706999999999</v>
      </c>
    </row>
    <row r="629" spans="1:11" x14ac:dyDescent="0.25">
      <c r="A629" s="6">
        <v>628</v>
      </c>
      <c r="B629" s="2">
        <v>21</v>
      </c>
      <c r="C629" s="3">
        <v>0</v>
      </c>
      <c r="D629" s="20">
        <v>21.85</v>
      </c>
      <c r="E629" s="3">
        <v>1</v>
      </c>
      <c r="F629" s="3">
        <v>1</v>
      </c>
      <c r="G629" s="3">
        <v>0</v>
      </c>
      <c r="H629" s="3">
        <v>0</v>
      </c>
      <c r="I629" s="3">
        <v>0</v>
      </c>
      <c r="J629" s="12">
        <v>1</v>
      </c>
      <c r="K629" s="18">
        <v>15359.104499999999</v>
      </c>
    </row>
    <row r="630" spans="1:11" x14ac:dyDescent="0.25">
      <c r="A630" s="6">
        <v>629</v>
      </c>
      <c r="B630" s="2">
        <v>41</v>
      </c>
      <c r="C630" s="3">
        <v>1</v>
      </c>
      <c r="D630" s="20">
        <v>40.26</v>
      </c>
      <c r="E630" s="3">
        <v>0</v>
      </c>
      <c r="F630" s="3">
        <v>0</v>
      </c>
      <c r="G630" s="3">
        <v>0</v>
      </c>
      <c r="H630" s="3">
        <v>1</v>
      </c>
      <c r="I630" s="3">
        <v>0</v>
      </c>
      <c r="J630" s="12">
        <v>0</v>
      </c>
      <c r="K630" s="18">
        <v>5709.1643999999997</v>
      </c>
    </row>
    <row r="631" spans="1:11" x14ac:dyDescent="0.25">
      <c r="A631" s="6">
        <v>630</v>
      </c>
      <c r="B631" s="2">
        <v>46</v>
      </c>
      <c r="C631" s="3">
        <v>0</v>
      </c>
      <c r="D631" s="20">
        <v>33.725000000000001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12">
        <v>1</v>
      </c>
      <c r="K631" s="18">
        <v>8823.9857499999998</v>
      </c>
    </row>
    <row r="632" spans="1:11" x14ac:dyDescent="0.25">
      <c r="A632" s="6">
        <v>631</v>
      </c>
      <c r="B632" s="2">
        <v>42</v>
      </c>
      <c r="C632" s="3">
        <v>0</v>
      </c>
      <c r="D632" s="20">
        <v>29.48</v>
      </c>
      <c r="E632" s="3">
        <v>2</v>
      </c>
      <c r="F632" s="3">
        <v>0</v>
      </c>
      <c r="G632" s="3">
        <v>0</v>
      </c>
      <c r="H632" s="3">
        <v>1</v>
      </c>
      <c r="I632" s="3">
        <v>0</v>
      </c>
      <c r="J632" s="12">
        <v>0</v>
      </c>
      <c r="K632" s="18">
        <v>7640.3091999999997</v>
      </c>
    </row>
    <row r="633" spans="1:11" x14ac:dyDescent="0.25">
      <c r="A633" s="6">
        <v>632</v>
      </c>
      <c r="B633" s="2">
        <v>34</v>
      </c>
      <c r="C633" s="3">
        <v>0</v>
      </c>
      <c r="D633" s="20">
        <v>33.25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12">
        <v>1</v>
      </c>
      <c r="K633" s="18">
        <v>5594.8455000000004</v>
      </c>
    </row>
    <row r="634" spans="1:11" x14ac:dyDescent="0.25">
      <c r="A634" s="6">
        <v>633</v>
      </c>
      <c r="B634" s="2">
        <v>43</v>
      </c>
      <c r="C634" s="3">
        <v>1</v>
      </c>
      <c r="D634" s="20">
        <v>32.6</v>
      </c>
      <c r="E634" s="3">
        <v>2</v>
      </c>
      <c r="F634" s="3">
        <v>0</v>
      </c>
      <c r="G634" s="3">
        <v>1</v>
      </c>
      <c r="H634" s="3">
        <v>0</v>
      </c>
      <c r="I634" s="3">
        <v>0</v>
      </c>
      <c r="J634" s="12">
        <v>0</v>
      </c>
      <c r="K634" s="18">
        <v>7441.5010000000002</v>
      </c>
    </row>
    <row r="635" spans="1:11" x14ac:dyDescent="0.25">
      <c r="A635" s="6">
        <v>634</v>
      </c>
      <c r="B635" s="2">
        <v>52</v>
      </c>
      <c r="C635" s="3">
        <v>0</v>
      </c>
      <c r="D635" s="20">
        <v>37.524999999999999</v>
      </c>
      <c r="E635" s="3">
        <v>2</v>
      </c>
      <c r="F635" s="3">
        <v>0</v>
      </c>
      <c r="G635" s="3">
        <v>0</v>
      </c>
      <c r="H635" s="3">
        <v>0</v>
      </c>
      <c r="I635" s="3">
        <v>1</v>
      </c>
      <c r="J635" s="12">
        <v>0</v>
      </c>
      <c r="K635" s="18">
        <v>33471.971890000001</v>
      </c>
    </row>
    <row r="636" spans="1:11" x14ac:dyDescent="0.25">
      <c r="A636" s="6">
        <v>635</v>
      </c>
      <c r="B636" s="2">
        <v>18</v>
      </c>
      <c r="C636" s="3">
        <v>0</v>
      </c>
      <c r="D636" s="20">
        <v>39.159999999999997</v>
      </c>
      <c r="E636" s="3">
        <v>0</v>
      </c>
      <c r="F636" s="3">
        <v>0</v>
      </c>
      <c r="G636" s="3">
        <v>0</v>
      </c>
      <c r="H636" s="3">
        <v>1</v>
      </c>
      <c r="I636" s="3">
        <v>0</v>
      </c>
      <c r="J636" s="12">
        <v>0</v>
      </c>
      <c r="K636" s="18">
        <v>1633.0444</v>
      </c>
    </row>
    <row r="637" spans="1:11" x14ac:dyDescent="0.25">
      <c r="A637" s="6">
        <v>636</v>
      </c>
      <c r="B637" s="2">
        <v>51</v>
      </c>
      <c r="C637" s="3">
        <v>1</v>
      </c>
      <c r="D637" s="20">
        <v>31.635000000000002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12">
        <v>0</v>
      </c>
      <c r="K637" s="18">
        <v>9174.1356500000002</v>
      </c>
    </row>
    <row r="638" spans="1:11" x14ac:dyDescent="0.25">
      <c r="A638" s="6">
        <v>637</v>
      </c>
      <c r="B638" s="2">
        <v>56</v>
      </c>
      <c r="C638" s="3">
        <v>0</v>
      </c>
      <c r="D638" s="20">
        <v>25.3</v>
      </c>
      <c r="E638" s="3">
        <v>0</v>
      </c>
      <c r="F638" s="3">
        <v>0</v>
      </c>
      <c r="G638" s="3">
        <v>1</v>
      </c>
      <c r="H638" s="3">
        <v>0</v>
      </c>
      <c r="I638" s="3">
        <v>0</v>
      </c>
      <c r="J638" s="12">
        <v>0</v>
      </c>
      <c r="K638" s="18">
        <v>11070.535</v>
      </c>
    </row>
    <row r="639" spans="1:11" x14ac:dyDescent="0.25">
      <c r="A639" s="6">
        <v>638</v>
      </c>
      <c r="B639" s="2">
        <v>64</v>
      </c>
      <c r="C639" s="3">
        <v>0</v>
      </c>
      <c r="D639" s="20">
        <v>39.049999999999997</v>
      </c>
      <c r="E639" s="3">
        <v>3</v>
      </c>
      <c r="F639" s="3">
        <v>0</v>
      </c>
      <c r="G639" s="3">
        <v>0</v>
      </c>
      <c r="H639" s="3">
        <v>1</v>
      </c>
      <c r="I639" s="3">
        <v>0</v>
      </c>
      <c r="J639" s="12">
        <v>0</v>
      </c>
      <c r="K639" s="18">
        <v>16085.127500000001</v>
      </c>
    </row>
    <row r="640" spans="1:11" x14ac:dyDescent="0.25">
      <c r="A640" s="6">
        <v>639</v>
      </c>
      <c r="B640" s="2">
        <v>19</v>
      </c>
      <c r="C640" s="3">
        <v>0</v>
      </c>
      <c r="D640" s="20">
        <v>28.31</v>
      </c>
      <c r="E640" s="3">
        <v>0</v>
      </c>
      <c r="F640" s="3">
        <v>1</v>
      </c>
      <c r="G640" s="3">
        <v>0</v>
      </c>
      <c r="H640" s="3">
        <v>0</v>
      </c>
      <c r="I640" s="3">
        <v>1</v>
      </c>
      <c r="J640" s="12">
        <v>0</v>
      </c>
      <c r="K640" s="18">
        <v>17468.983899999999</v>
      </c>
    </row>
    <row r="641" spans="1:11" x14ac:dyDescent="0.25">
      <c r="A641" s="6">
        <v>640</v>
      </c>
      <c r="B641" s="2">
        <v>51</v>
      </c>
      <c r="C641" s="3">
        <v>0</v>
      </c>
      <c r="D641" s="20">
        <v>34.1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12">
        <v>0</v>
      </c>
      <c r="K641" s="18">
        <v>9283.5619999999999</v>
      </c>
    </row>
    <row r="642" spans="1:11" x14ac:dyDescent="0.25">
      <c r="A642" s="6">
        <v>641</v>
      </c>
      <c r="B642" s="2">
        <v>27</v>
      </c>
      <c r="C642" s="3">
        <v>0</v>
      </c>
      <c r="D642" s="20">
        <v>25.175000000000001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12">
        <v>1</v>
      </c>
      <c r="K642" s="18">
        <v>3558.6202499999999</v>
      </c>
    </row>
    <row r="643" spans="1:11" x14ac:dyDescent="0.25">
      <c r="A643" s="6">
        <v>642</v>
      </c>
      <c r="B643" s="2">
        <v>59</v>
      </c>
      <c r="C643" s="3">
        <v>0</v>
      </c>
      <c r="D643" s="20">
        <v>23.655000000000001</v>
      </c>
      <c r="E643" s="3">
        <v>0</v>
      </c>
      <c r="F643" s="3">
        <v>1</v>
      </c>
      <c r="G643" s="3">
        <v>0</v>
      </c>
      <c r="H643" s="3">
        <v>0</v>
      </c>
      <c r="I643" s="3">
        <v>1</v>
      </c>
      <c r="J643" s="12">
        <v>0</v>
      </c>
      <c r="K643" s="18">
        <v>25678.778450000002</v>
      </c>
    </row>
    <row r="644" spans="1:11" x14ac:dyDescent="0.25">
      <c r="A644" s="6">
        <v>643</v>
      </c>
      <c r="B644" s="2">
        <v>28</v>
      </c>
      <c r="C644" s="3">
        <v>1</v>
      </c>
      <c r="D644" s="20">
        <v>26.98</v>
      </c>
      <c r="E644" s="3">
        <v>2</v>
      </c>
      <c r="F644" s="3">
        <v>0</v>
      </c>
      <c r="G644" s="3">
        <v>0</v>
      </c>
      <c r="H644" s="3">
        <v>0</v>
      </c>
      <c r="I644" s="3">
        <v>0</v>
      </c>
      <c r="J644" s="12">
        <v>1</v>
      </c>
      <c r="K644" s="18">
        <v>4435.0941999999995</v>
      </c>
    </row>
    <row r="645" spans="1:11" x14ac:dyDescent="0.25">
      <c r="A645" s="6">
        <v>644</v>
      </c>
      <c r="B645" s="2">
        <v>30</v>
      </c>
      <c r="C645" s="3">
        <v>1</v>
      </c>
      <c r="D645" s="20">
        <v>37.799999999999997</v>
      </c>
      <c r="E645" s="3">
        <v>2</v>
      </c>
      <c r="F645" s="3">
        <v>1</v>
      </c>
      <c r="G645" s="3">
        <v>1</v>
      </c>
      <c r="H645" s="3">
        <v>0</v>
      </c>
      <c r="I645" s="3">
        <v>0</v>
      </c>
      <c r="J645" s="12">
        <v>0</v>
      </c>
      <c r="K645" s="18">
        <v>39241.442000000003</v>
      </c>
    </row>
    <row r="646" spans="1:11" x14ac:dyDescent="0.25">
      <c r="A646" s="6">
        <v>645</v>
      </c>
      <c r="B646" s="2">
        <v>47</v>
      </c>
      <c r="C646" s="3">
        <v>0</v>
      </c>
      <c r="D646" s="20">
        <v>29.37</v>
      </c>
      <c r="E646" s="3">
        <v>1</v>
      </c>
      <c r="F646" s="3">
        <v>0</v>
      </c>
      <c r="G646" s="3">
        <v>0</v>
      </c>
      <c r="H646" s="3">
        <v>1</v>
      </c>
      <c r="I646" s="3">
        <v>0</v>
      </c>
      <c r="J646" s="12">
        <v>0</v>
      </c>
      <c r="K646" s="18">
        <v>8547.6913000000004</v>
      </c>
    </row>
    <row r="647" spans="1:11" x14ac:dyDescent="0.25">
      <c r="A647" s="6">
        <v>646</v>
      </c>
      <c r="B647" s="2">
        <v>38</v>
      </c>
      <c r="C647" s="3">
        <v>0</v>
      </c>
      <c r="D647" s="20">
        <v>34.799999999999997</v>
      </c>
      <c r="E647" s="3">
        <v>2</v>
      </c>
      <c r="F647" s="3">
        <v>0</v>
      </c>
      <c r="G647" s="3">
        <v>1</v>
      </c>
      <c r="H647" s="3">
        <v>0</v>
      </c>
      <c r="I647" s="3">
        <v>0</v>
      </c>
      <c r="J647" s="12">
        <v>0</v>
      </c>
      <c r="K647" s="18">
        <v>6571.5439999999999</v>
      </c>
    </row>
    <row r="648" spans="1:11" x14ac:dyDescent="0.25">
      <c r="A648" s="6">
        <v>647</v>
      </c>
      <c r="B648" s="2">
        <v>18</v>
      </c>
      <c r="C648" s="3">
        <v>0</v>
      </c>
      <c r="D648" s="20">
        <v>33.155000000000001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12">
        <v>1</v>
      </c>
      <c r="K648" s="18">
        <v>2207.6974500000001</v>
      </c>
    </row>
    <row r="649" spans="1:11" x14ac:dyDescent="0.25">
      <c r="A649" s="6">
        <v>648</v>
      </c>
      <c r="B649" s="2">
        <v>34</v>
      </c>
      <c r="C649" s="3">
        <v>0</v>
      </c>
      <c r="D649" s="20">
        <v>19</v>
      </c>
      <c r="E649" s="3">
        <v>3</v>
      </c>
      <c r="F649" s="3">
        <v>0</v>
      </c>
      <c r="G649" s="3">
        <v>0</v>
      </c>
      <c r="H649" s="3">
        <v>0</v>
      </c>
      <c r="I649" s="3">
        <v>0</v>
      </c>
      <c r="J649" s="12">
        <v>1</v>
      </c>
      <c r="K649" s="18">
        <v>6753.0379999999996</v>
      </c>
    </row>
    <row r="650" spans="1:11" x14ac:dyDescent="0.25">
      <c r="A650" s="6">
        <v>649</v>
      </c>
      <c r="B650" s="2">
        <v>20</v>
      </c>
      <c r="C650" s="3">
        <v>0</v>
      </c>
      <c r="D650" s="20">
        <v>33</v>
      </c>
      <c r="E650" s="3">
        <v>0</v>
      </c>
      <c r="F650" s="3">
        <v>0</v>
      </c>
      <c r="G650" s="3">
        <v>0</v>
      </c>
      <c r="H650" s="3">
        <v>1</v>
      </c>
      <c r="I650" s="3">
        <v>0</v>
      </c>
      <c r="J650" s="12">
        <v>0</v>
      </c>
      <c r="K650" s="18">
        <v>1880.07</v>
      </c>
    </row>
    <row r="651" spans="1:11" x14ac:dyDescent="0.25">
      <c r="A651" s="6">
        <v>650</v>
      </c>
      <c r="B651" s="2">
        <v>47</v>
      </c>
      <c r="C651" s="3">
        <v>0</v>
      </c>
      <c r="D651" s="20">
        <v>36.630000000000003</v>
      </c>
      <c r="E651" s="3">
        <v>1</v>
      </c>
      <c r="F651" s="3">
        <v>1</v>
      </c>
      <c r="G651" s="3">
        <v>0</v>
      </c>
      <c r="H651" s="3">
        <v>1</v>
      </c>
      <c r="I651" s="3">
        <v>0</v>
      </c>
      <c r="J651" s="12">
        <v>0</v>
      </c>
      <c r="K651" s="18">
        <v>42969.852700000003</v>
      </c>
    </row>
    <row r="652" spans="1:11" x14ac:dyDescent="0.25">
      <c r="A652" s="6">
        <v>651</v>
      </c>
      <c r="B652" s="2">
        <v>56</v>
      </c>
      <c r="C652" s="3">
        <v>0</v>
      </c>
      <c r="D652" s="20">
        <v>28.594999999999999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12">
        <v>1</v>
      </c>
      <c r="K652" s="18">
        <v>11658.11505</v>
      </c>
    </row>
    <row r="653" spans="1:11" x14ac:dyDescent="0.25">
      <c r="A653" s="6">
        <v>652</v>
      </c>
      <c r="B653" s="2">
        <v>49</v>
      </c>
      <c r="C653" s="3">
        <v>1</v>
      </c>
      <c r="D653" s="20">
        <v>25.6</v>
      </c>
      <c r="E653" s="3">
        <v>2</v>
      </c>
      <c r="F653" s="3">
        <v>1</v>
      </c>
      <c r="G653" s="3">
        <v>1</v>
      </c>
      <c r="H653" s="3">
        <v>0</v>
      </c>
      <c r="I653" s="3">
        <v>0</v>
      </c>
      <c r="J653" s="12">
        <v>0</v>
      </c>
      <c r="K653" s="18">
        <v>23306.546999999999</v>
      </c>
    </row>
    <row r="654" spans="1:11" x14ac:dyDescent="0.25">
      <c r="A654" s="6">
        <v>653</v>
      </c>
      <c r="B654" s="2">
        <v>19</v>
      </c>
      <c r="C654" s="3">
        <v>0</v>
      </c>
      <c r="D654" s="20">
        <v>33.11</v>
      </c>
      <c r="E654" s="3">
        <v>0</v>
      </c>
      <c r="F654" s="3">
        <v>1</v>
      </c>
      <c r="G654" s="3">
        <v>0</v>
      </c>
      <c r="H654" s="3">
        <v>1</v>
      </c>
      <c r="I654" s="3">
        <v>0</v>
      </c>
      <c r="J654" s="12">
        <v>0</v>
      </c>
      <c r="K654" s="18">
        <v>34439.855900000002</v>
      </c>
    </row>
    <row r="655" spans="1:11" x14ac:dyDescent="0.25">
      <c r="A655" s="6">
        <v>654</v>
      </c>
      <c r="B655" s="2">
        <v>55</v>
      </c>
      <c r="C655" s="3">
        <v>0</v>
      </c>
      <c r="D655" s="20">
        <v>37.1</v>
      </c>
      <c r="E655" s="3">
        <v>0</v>
      </c>
      <c r="F655" s="3">
        <v>0</v>
      </c>
      <c r="G655" s="3">
        <v>1</v>
      </c>
      <c r="H655" s="3">
        <v>0</v>
      </c>
      <c r="I655" s="3">
        <v>0</v>
      </c>
      <c r="J655" s="12">
        <v>0</v>
      </c>
      <c r="K655" s="18">
        <v>10713.644</v>
      </c>
    </row>
    <row r="656" spans="1:11" x14ac:dyDescent="0.25">
      <c r="A656" s="6">
        <v>655</v>
      </c>
      <c r="B656" s="2">
        <v>30</v>
      </c>
      <c r="C656" s="3">
        <v>1</v>
      </c>
      <c r="D656" s="20">
        <v>31.4</v>
      </c>
      <c r="E656" s="3">
        <v>1</v>
      </c>
      <c r="F656" s="3">
        <v>0</v>
      </c>
      <c r="G656" s="3">
        <v>1</v>
      </c>
      <c r="H656" s="3">
        <v>0</v>
      </c>
      <c r="I656" s="3">
        <v>0</v>
      </c>
      <c r="J656" s="12">
        <v>0</v>
      </c>
      <c r="K656" s="18">
        <v>3659.346</v>
      </c>
    </row>
    <row r="657" spans="1:11" x14ac:dyDescent="0.25">
      <c r="A657" s="6">
        <v>656</v>
      </c>
      <c r="B657" s="2">
        <v>37</v>
      </c>
      <c r="C657" s="3">
        <v>1</v>
      </c>
      <c r="D657" s="20">
        <v>34.1</v>
      </c>
      <c r="E657" s="3">
        <v>4</v>
      </c>
      <c r="F657" s="3">
        <v>1</v>
      </c>
      <c r="G657" s="3">
        <v>1</v>
      </c>
      <c r="H657" s="3">
        <v>0</v>
      </c>
      <c r="I657" s="3">
        <v>0</v>
      </c>
      <c r="J657" s="12">
        <v>0</v>
      </c>
      <c r="K657" s="18">
        <v>40182.245999999999</v>
      </c>
    </row>
    <row r="658" spans="1:11" x14ac:dyDescent="0.25">
      <c r="A658" s="6">
        <v>657</v>
      </c>
      <c r="B658" s="2">
        <v>49</v>
      </c>
      <c r="C658" s="3">
        <v>0</v>
      </c>
      <c r="D658" s="20">
        <v>21.3</v>
      </c>
      <c r="E658" s="3">
        <v>1</v>
      </c>
      <c r="F658" s="3">
        <v>0</v>
      </c>
      <c r="G658" s="3">
        <v>1</v>
      </c>
      <c r="H658" s="3">
        <v>0</v>
      </c>
      <c r="I658" s="3">
        <v>0</v>
      </c>
      <c r="J658" s="12">
        <v>0</v>
      </c>
      <c r="K658" s="18">
        <v>9182.17</v>
      </c>
    </row>
    <row r="659" spans="1:11" x14ac:dyDescent="0.25">
      <c r="A659" s="6">
        <v>658</v>
      </c>
      <c r="B659" s="2">
        <v>18</v>
      </c>
      <c r="C659" s="3">
        <v>1</v>
      </c>
      <c r="D659" s="20">
        <v>33.534999999999997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12">
        <v>1</v>
      </c>
      <c r="K659" s="18">
        <v>34617.840649999998</v>
      </c>
    </row>
    <row r="660" spans="1:11" x14ac:dyDescent="0.25">
      <c r="A660" s="6">
        <v>659</v>
      </c>
      <c r="B660" s="2">
        <v>59</v>
      </c>
      <c r="C660" s="3">
        <v>1</v>
      </c>
      <c r="D660" s="20">
        <v>28.785</v>
      </c>
      <c r="E660" s="3">
        <v>0</v>
      </c>
      <c r="F660" s="3">
        <v>0</v>
      </c>
      <c r="G660" s="3">
        <v>0</v>
      </c>
      <c r="H660" s="3">
        <v>0</v>
      </c>
      <c r="I660" s="3">
        <v>1</v>
      </c>
      <c r="J660" s="12">
        <v>0</v>
      </c>
      <c r="K660" s="18">
        <v>12129.614149999999</v>
      </c>
    </row>
    <row r="661" spans="1:11" x14ac:dyDescent="0.25">
      <c r="A661" s="6">
        <v>660</v>
      </c>
      <c r="B661" s="2">
        <v>29</v>
      </c>
      <c r="C661" s="3">
        <v>0</v>
      </c>
      <c r="D661" s="20">
        <v>26.03</v>
      </c>
      <c r="E661" s="3">
        <v>0</v>
      </c>
      <c r="F661" s="3">
        <v>0</v>
      </c>
      <c r="G661" s="3">
        <v>0</v>
      </c>
      <c r="H661" s="3">
        <v>0</v>
      </c>
      <c r="I661" s="3">
        <v>1</v>
      </c>
      <c r="J661" s="12">
        <v>0</v>
      </c>
      <c r="K661" s="18">
        <v>3736.4647</v>
      </c>
    </row>
    <row r="662" spans="1:11" x14ac:dyDescent="0.25">
      <c r="A662" s="6">
        <v>661</v>
      </c>
      <c r="B662" s="2">
        <v>36</v>
      </c>
      <c r="C662" s="3">
        <v>1</v>
      </c>
      <c r="D662" s="20">
        <v>28.88</v>
      </c>
      <c r="E662" s="3">
        <v>3</v>
      </c>
      <c r="F662" s="3">
        <v>0</v>
      </c>
      <c r="G662" s="3">
        <v>0</v>
      </c>
      <c r="H662" s="3">
        <v>0</v>
      </c>
      <c r="I662" s="3">
        <v>0</v>
      </c>
      <c r="J662" s="12">
        <v>1</v>
      </c>
      <c r="K662" s="18">
        <v>6748.5911999999998</v>
      </c>
    </row>
    <row r="663" spans="1:11" x14ac:dyDescent="0.25">
      <c r="A663" s="6">
        <v>662</v>
      </c>
      <c r="B663" s="2">
        <v>33</v>
      </c>
      <c r="C663" s="3">
        <v>1</v>
      </c>
      <c r="D663" s="20">
        <v>42.46</v>
      </c>
      <c r="E663" s="3">
        <v>1</v>
      </c>
      <c r="F663" s="3">
        <v>0</v>
      </c>
      <c r="G663" s="3">
        <v>0</v>
      </c>
      <c r="H663" s="3">
        <v>1</v>
      </c>
      <c r="I663" s="3">
        <v>0</v>
      </c>
      <c r="J663" s="12">
        <v>0</v>
      </c>
      <c r="K663" s="18">
        <v>11326.71487</v>
      </c>
    </row>
    <row r="664" spans="1:11" x14ac:dyDescent="0.25">
      <c r="A664" s="6">
        <v>663</v>
      </c>
      <c r="B664" s="2">
        <v>58</v>
      </c>
      <c r="C664" s="3">
        <v>1</v>
      </c>
      <c r="D664" s="20">
        <v>38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12">
        <v>0</v>
      </c>
      <c r="K664" s="18">
        <v>11365.951999999999</v>
      </c>
    </row>
    <row r="665" spans="1:11" x14ac:dyDescent="0.25">
      <c r="A665" s="6">
        <v>664</v>
      </c>
      <c r="B665" s="2">
        <v>44</v>
      </c>
      <c r="C665" s="3">
        <v>0</v>
      </c>
      <c r="D665" s="20">
        <v>38.950000000000003</v>
      </c>
      <c r="E665" s="3">
        <v>0</v>
      </c>
      <c r="F665" s="3">
        <v>1</v>
      </c>
      <c r="G665" s="3">
        <v>0</v>
      </c>
      <c r="H665" s="3">
        <v>0</v>
      </c>
      <c r="I665" s="3">
        <v>1</v>
      </c>
      <c r="J665" s="12">
        <v>0</v>
      </c>
      <c r="K665" s="18">
        <v>42983.458500000001</v>
      </c>
    </row>
    <row r="666" spans="1:11" x14ac:dyDescent="0.25">
      <c r="A666" s="6">
        <v>665</v>
      </c>
      <c r="B666" s="2">
        <v>53</v>
      </c>
      <c r="C666" s="3">
        <v>1</v>
      </c>
      <c r="D666" s="20">
        <v>36.1</v>
      </c>
      <c r="E666" s="3">
        <v>1</v>
      </c>
      <c r="F666" s="3">
        <v>0</v>
      </c>
      <c r="G666" s="3">
        <v>1</v>
      </c>
      <c r="H666" s="3">
        <v>0</v>
      </c>
      <c r="I666" s="3">
        <v>0</v>
      </c>
      <c r="J666" s="12">
        <v>0</v>
      </c>
      <c r="K666" s="18">
        <v>10085.846</v>
      </c>
    </row>
    <row r="667" spans="1:11" x14ac:dyDescent="0.25">
      <c r="A667" s="6">
        <v>666</v>
      </c>
      <c r="B667" s="2">
        <v>24</v>
      </c>
      <c r="C667" s="3">
        <v>1</v>
      </c>
      <c r="D667" s="20">
        <v>29.3</v>
      </c>
      <c r="E667" s="3">
        <v>0</v>
      </c>
      <c r="F667" s="3">
        <v>0</v>
      </c>
      <c r="G667" s="3">
        <v>1</v>
      </c>
      <c r="H667" s="3">
        <v>0</v>
      </c>
      <c r="I667" s="3">
        <v>0</v>
      </c>
      <c r="J667" s="12">
        <v>0</v>
      </c>
      <c r="K667" s="18">
        <v>1977.8150000000001</v>
      </c>
    </row>
    <row r="668" spans="1:11" x14ac:dyDescent="0.25">
      <c r="A668" s="6">
        <v>667</v>
      </c>
      <c r="B668" s="2">
        <v>29</v>
      </c>
      <c r="C668" s="3">
        <v>0</v>
      </c>
      <c r="D668" s="20">
        <v>35.53</v>
      </c>
      <c r="E668" s="3">
        <v>0</v>
      </c>
      <c r="F668" s="3">
        <v>0</v>
      </c>
      <c r="G668" s="3">
        <v>0</v>
      </c>
      <c r="H668" s="3">
        <v>1</v>
      </c>
      <c r="I668" s="3">
        <v>0</v>
      </c>
      <c r="J668" s="12">
        <v>0</v>
      </c>
      <c r="K668" s="18">
        <v>3366.6696999999999</v>
      </c>
    </row>
    <row r="669" spans="1:11" x14ac:dyDescent="0.25">
      <c r="A669" s="6">
        <v>668</v>
      </c>
      <c r="B669" s="2">
        <v>40</v>
      </c>
      <c r="C669" s="3">
        <v>1</v>
      </c>
      <c r="D669" s="20">
        <v>22.704999999999998</v>
      </c>
      <c r="E669" s="3">
        <v>2</v>
      </c>
      <c r="F669" s="3">
        <v>0</v>
      </c>
      <c r="G669" s="3">
        <v>0</v>
      </c>
      <c r="H669" s="3">
        <v>0</v>
      </c>
      <c r="I669" s="3">
        <v>0</v>
      </c>
      <c r="J669" s="12">
        <v>1</v>
      </c>
      <c r="K669" s="18">
        <v>7173.35995</v>
      </c>
    </row>
    <row r="670" spans="1:11" x14ac:dyDescent="0.25">
      <c r="A670" s="6">
        <v>669</v>
      </c>
      <c r="B670" s="2">
        <v>51</v>
      </c>
      <c r="C670" s="3">
        <v>1</v>
      </c>
      <c r="D670" s="20">
        <v>39.700000000000003</v>
      </c>
      <c r="E670" s="3">
        <v>1</v>
      </c>
      <c r="F670" s="3">
        <v>0</v>
      </c>
      <c r="G670" s="3">
        <v>1</v>
      </c>
      <c r="H670" s="3">
        <v>0</v>
      </c>
      <c r="I670" s="3">
        <v>0</v>
      </c>
      <c r="J670" s="12">
        <v>0</v>
      </c>
      <c r="K670" s="18">
        <v>9391.3459999999995</v>
      </c>
    </row>
    <row r="671" spans="1:11" x14ac:dyDescent="0.25">
      <c r="A671" s="6">
        <v>670</v>
      </c>
      <c r="B671" s="2">
        <v>64</v>
      </c>
      <c r="C671" s="3">
        <v>1</v>
      </c>
      <c r="D671" s="20">
        <v>38.19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12">
        <v>1</v>
      </c>
      <c r="K671" s="18">
        <v>14410.9321</v>
      </c>
    </row>
    <row r="672" spans="1:11" x14ac:dyDescent="0.25">
      <c r="A672" s="6">
        <v>671</v>
      </c>
      <c r="B672" s="2">
        <v>19</v>
      </c>
      <c r="C672" s="3">
        <v>0</v>
      </c>
      <c r="D672" s="20">
        <v>24.51</v>
      </c>
      <c r="E672" s="3">
        <v>1</v>
      </c>
      <c r="F672" s="3">
        <v>0</v>
      </c>
      <c r="G672" s="3">
        <v>0</v>
      </c>
      <c r="H672" s="3">
        <v>0</v>
      </c>
      <c r="I672" s="3">
        <v>1</v>
      </c>
      <c r="J672" s="12">
        <v>0</v>
      </c>
      <c r="K672" s="18">
        <v>2709.1118999999999</v>
      </c>
    </row>
    <row r="673" spans="1:11" x14ac:dyDescent="0.25">
      <c r="A673" s="6">
        <v>672</v>
      </c>
      <c r="B673" s="2">
        <v>35</v>
      </c>
      <c r="C673" s="3">
        <v>0</v>
      </c>
      <c r="D673" s="20">
        <v>38.094999999999999</v>
      </c>
      <c r="E673" s="3">
        <v>2</v>
      </c>
      <c r="F673" s="3">
        <v>0</v>
      </c>
      <c r="G673" s="3">
        <v>0</v>
      </c>
      <c r="H673" s="3">
        <v>0</v>
      </c>
      <c r="I673" s="3">
        <v>0</v>
      </c>
      <c r="J673" s="12">
        <v>1</v>
      </c>
      <c r="K673" s="18">
        <v>24915.046259999999</v>
      </c>
    </row>
    <row r="674" spans="1:11" x14ac:dyDescent="0.25">
      <c r="A674" s="6">
        <v>673</v>
      </c>
      <c r="B674" s="2">
        <v>39</v>
      </c>
      <c r="C674" s="3">
        <v>1</v>
      </c>
      <c r="D674" s="20">
        <v>26.41</v>
      </c>
      <c r="E674" s="3">
        <v>0</v>
      </c>
      <c r="F674" s="3">
        <v>1</v>
      </c>
      <c r="G674" s="3">
        <v>0</v>
      </c>
      <c r="H674" s="3">
        <v>0</v>
      </c>
      <c r="I674" s="3">
        <v>0</v>
      </c>
      <c r="J674" s="12">
        <v>1</v>
      </c>
      <c r="K674" s="18">
        <v>20149.322899999999</v>
      </c>
    </row>
    <row r="675" spans="1:11" x14ac:dyDescent="0.25">
      <c r="A675" s="6">
        <v>674</v>
      </c>
      <c r="B675" s="2">
        <v>56</v>
      </c>
      <c r="C675" s="3">
        <v>1</v>
      </c>
      <c r="D675" s="20">
        <v>33.659999999999997</v>
      </c>
      <c r="E675" s="3">
        <v>4</v>
      </c>
      <c r="F675" s="3">
        <v>0</v>
      </c>
      <c r="G675" s="3">
        <v>0</v>
      </c>
      <c r="H675" s="3">
        <v>1</v>
      </c>
      <c r="I675" s="3">
        <v>0</v>
      </c>
      <c r="J675" s="12">
        <v>0</v>
      </c>
      <c r="K675" s="18">
        <v>12949.1554</v>
      </c>
    </row>
    <row r="676" spans="1:11" x14ac:dyDescent="0.25">
      <c r="A676" s="6">
        <v>675</v>
      </c>
      <c r="B676" s="2">
        <v>33</v>
      </c>
      <c r="C676" s="3">
        <v>1</v>
      </c>
      <c r="D676" s="20">
        <v>42.4</v>
      </c>
      <c r="E676" s="3">
        <v>5</v>
      </c>
      <c r="F676" s="3">
        <v>0</v>
      </c>
      <c r="G676" s="3">
        <v>1</v>
      </c>
      <c r="H676" s="3">
        <v>0</v>
      </c>
      <c r="I676" s="3">
        <v>0</v>
      </c>
      <c r="J676" s="12">
        <v>0</v>
      </c>
      <c r="K676" s="18">
        <v>6666.2430000000004</v>
      </c>
    </row>
    <row r="677" spans="1:11" x14ac:dyDescent="0.25">
      <c r="A677" s="6">
        <v>676</v>
      </c>
      <c r="B677" s="2">
        <v>42</v>
      </c>
      <c r="C677" s="3">
        <v>1</v>
      </c>
      <c r="D677" s="20">
        <v>28.31</v>
      </c>
      <c r="E677" s="3">
        <v>3</v>
      </c>
      <c r="F677" s="3">
        <v>1</v>
      </c>
      <c r="G677" s="3">
        <v>0</v>
      </c>
      <c r="H677" s="3">
        <v>0</v>
      </c>
      <c r="I677" s="3">
        <v>1</v>
      </c>
      <c r="J677" s="12">
        <v>0</v>
      </c>
      <c r="K677" s="18">
        <v>32787.458590000002</v>
      </c>
    </row>
    <row r="678" spans="1:11" x14ac:dyDescent="0.25">
      <c r="A678" s="6">
        <v>677</v>
      </c>
      <c r="B678" s="2">
        <v>61</v>
      </c>
      <c r="C678" s="3">
        <v>1</v>
      </c>
      <c r="D678" s="20">
        <v>33.914999999999999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12">
        <v>1</v>
      </c>
      <c r="K678" s="18">
        <v>13143.86485</v>
      </c>
    </row>
    <row r="679" spans="1:11" x14ac:dyDescent="0.25">
      <c r="A679" s="6">
        <v>678</v>
      </c>
      <c r="B679" s="2">
        <v>23</v>
      </c>
      <c r="C679" s="3">
        <v>0</v>
      </c>
      <c r="D679" s="20">
        <v>34.96</v>
      </c>
      <c r="E679" s="3">
        <v>3</v>
      </c>
      <c r="F679" s="3">
        <v>0</v>
      </c>
      <c r="G679" s="3">
        <v>0</v>
      </c>
      <c r="H679" s="3">
        <v>0</v>
      </c>
      <c r="I679" s="3">
        <v>1</v>
      </c>
      <c r="J679" s="12">
        <v>0</v>
      </c>
      <c r="K679" s="18">
        <v>4466.6214</v>
      </c>
    </row>
    <row r="680" spans="1:11" x14ac:dyDescent="0.25">
      <c r="A680" s="6">
        <v>679</v>
      </c>
      <c r="B680" s="2">
        <v>43</v>
      </c>
      <c r="C680" s="3">
        <v>1</v>
      </c>
      <c r="D680" s="20">
        <v>35.31</v>
      </c>
      <c r="E680" s="3">
        <v>2</v>
      </c>
      <c r="F680" s="3">
        <v>0</v>
      </c>
      <c r="G680" s="3">
        <v>0</v>
      </c>
      <c r="H680" s="3">
        <v>1</v>
      </c>
      <c r="I680" s="3">
        <v>0</v>
      </c>
      <c r="J680" s="12">
        <v>0</v>
      </c>
      <c r="K680" s="18">
        <v>18806.145469999999</v>
      </c>
    </row>
    <row r="681" spans="1:11" x14ac:dyDescent="0.25">
      <c r="A681" s="6">
        <v>680</v>
      </c>
      <c r="B681" s="2">
        <v>48</v>
      </c>
      <c r="C681" s="3">
        <v>1</v>
      </c>
      <c r="D681" s="20">
        <v>30.78</v>
      </c>
      <c r="E681" s="3">
        <v>3</v>
      </c>
      <c r="F681" s="3">
        <v>0</v>
      </c>
      <c r="G681" s="3">
        <v>0</v>
      </c>
      <c r="H681" s="3">
        <v>0</v>
      </c>
      <c r="I681" s="3">
        <v>0</v>
      </c>
      <c r="J681" s="12">
        <v>1</v>
      </c>
      <c r="K681" s="18">
        <v>10141.136200000001</v>
      </c>
    </row>
    <row r="682" spans="1:11" x14ac:dyDescent="0.25">
      <c r="A682" s="6">
        <v>681</v>
      </c>
      <c r="B682" s="2">
        <v>39</v>
      </c>
      <c r="C682" s="3">
        <v>1</v>
      </c>
      <c r="D682" s="20">
        <v>26.22</v>
      </c>
      <c r="E682" s="3">
        <v>1</v>
      </c>
      <c r="F682" s="3">
        <v>0</v>
      </c>
      <c r="G682" s="3">
        <v>0</v>
      </c>
      <c r="H682" s="3">
        <v>0</v>
      </c>
      <c r="I682" s="3">
        <v>1</v>
      </c>
      <c r="J682" s="12">
        <v>0</v>
      </c>
      <c r="K682" s="18">
        <v>6123.5688</v>
      </c>
    </row>
    <row r="683" spans="1:11" x14ac:dyDescent="0.25">
      <c r="A683" s="6">
        <v>682</v>
      </c>
      <c r="B683" s="2">
        <v>40</v>
      </c>
      <c r="C683" s="3">
        <v>0</v>
      </c>
      <c r="D683" s="20">
        <v>23.37</v>
      </c>
      <c r="E683" s="3">
        <v>3</v>
      </c>
      <c r="F683" s="3">
        <v>0</v>
      </c>
      <c r="G683" s="3">
        <v>0</v>
      </c>
      <c r="H683" s="3">
        <v>0</v>
      </c>
      <c r="I683" s="3">
        <v>0</v>
      </c>
      <c r="J683" s="12">
        <v>1</v>
      </c>
      <c r="K683" s="18">
        <v>8252.2842999999993</v>
      </c>
    </row>
    <row r="684" spans="1:11" x14ac:dyDescent="0.25">
      <c r="A684" s="6">
        <v>683</v>
      </c>
      <c r="B684" s="2">
        <v>18</v>
      </c>
      <c r="C684" s="3">
        <v>1</v>
      </c>
      <c r="D684" s="20">
        <v>28.5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12">
        <v>1</v>
      </c>
      <c r="K684" s="18">
        <v>1712.2270000000001</v>
      </c>
    </row>
    <row r="685" spans="1:11" x14ac:dyDescent="0.25">
      <c r="A685" s="6">
        <v>684</v>
      </c>
      <c r="B685" s="2">
        <v>58</v>
      </c>
      <c r="C685" s="3">
        <v>0</v>
      </c>
      <c r="D685" s="20">
        <v>32.965000000000003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12">
        <v>1</v>
      </c>
      <c r="K685" s="18">
        <v>12430.95335</v>
      </c>
    </row>
    <row r="686" spans="1:11" x14ac:dyDescent="0.25">
      <c r="A686" s="6">
        <v>685</v>
      </c>
      <c r="B686" s="2">
        <v>49</v>
      </c>
      <c r="C686" s="3">
        <v>0</v>
      </c>
      <c r="D686" s="20">
        <v>42.68</v>
      </c>
      <c r="E686" s="3">
        <v>2</v>
      </c>
      <c r="F686" s="3">
        <v>0</v>
      </c>
      <c r="G686" s="3">
        <v>0</v>
      </c>
      <c r="H686" s="3">
        <v>1</v>
      </c>
      <c r="I686" s="3">
        <v>0</v>
      </c>
      <c r="J686" s="12">
        <v>0</v>
      </c>
      <c r="K686" s="18">
        <v>9800.8881999999994</v>
      </c>
    </row>
    <row r="687" spans="1:11" x14ac:dyDescent="0.25">
      <c r="A687" s="6">
        <v>686</v>
      </c>
      <c r="B687" s="2">
        <v>53</v>
      </c>
      <c r="C687" s="3">
        <v>0</v>
      </c>
      <c r="D687" s="20">
        <v>39.6</v>
      </c>
      <c r="E687" s="3">
        <v>1</v>
      </c>
      <c r="F687" s="3">
        <v>0</v>
      </c>
      <c r="G687" s="3">
        <v>0</v>
      </c>
      <c r="H687" s="3">
        <v>1</v>
      </c>
      <c r="I687" s="3">
        <v>0</v>
      </c>
      <c r="J687" s="12">
        <v>0</v>
      </c>
      <c r="K687" s="18">
        <v>10579.710999999999</v>
      </c>
    </row>
    <row r="688" spans="1:11" x14ac:dyDescent="0.25">
      <c r="A688" s="6">
        <v>687</v>
      </c>
      <c r="B688" s="2">
        <v>48</v>
      </c>
      <c r="C688" s="3">
        <v>0</v>
      </c>
      <c r="D688" s="20">
        <v>31.13</v>
      </c>
      <c r="E688" s="3">
        <v>0</v>
      </c>
      <c r="F688" s="3">
        <v>0</v>
      </c>
      <c r="G688" s="3">
        <v>0</v>
      </c>
      <c r="H688" s="3">
        <v>1</v>
      </c>
      <c r="I688" s="3">
        <v>0</v>
      </c>
      <c r="J688" s="12">
        <v>0</v>
      </c>
      <c r="K688" s="18">
        <v>8280.6226999999999</v>
      </c>
    </row>
    <row r="689" spans="1:11" x14ac:dyDescent="0.25">
      <c r="A689" s="6">
        <v>688</v>
      </c>
      <c r="B689" s="2">
        <v>45</v>
      </c>
      <c r="C689" s="3">
        <v>0</v>
      </c>
      <c r="D689" s="20">
        <v>36.299999999999997</v>
      </c>
      <c r="E689" s="3">
        <v>2</v>
      </c>
      <c r="F689" s="3">
        <v>0</v>
      </c>
      <c r="G689" s="3">
        <v>0</v>
      </c>
      <c r="H689" s="3">
        <v>1</v>
      </c>
      <c r="I689" s="3">
        <v>0</v>
      </c>
      <c r="J689" s="12">
        <v>0</v>
      </c>
      <c r="K689" s="18">
        <v>8527.5319999999992</v>
      </c>
    </row>
    <row r="690" spans="1:11" x14ac:dyDescent="0.25">
      <c r="A690" s="6">
        <v>689</v>
      </c>
      <c r="B690" s="2">
        <v>59</v>
      </c>
      <c r="C690" s="3">
        <v>0</v>
      </c>
      <c r="D690" s="20">
        <v>35.200000000000003</v>
      </c>
      <c r="E690" s="3">
        <v>0</v>
      </c>
      <c r="F690" s="3">
        <v>0</v>
      </c>
      <c r="G690" s="3">
        <v>0</v>
      </c>
      <c r="H690" s="3">
        <v>1</v>
      </c>
      <c r="I690" s="3">
        <v>0</v>
      </c>
      <c r="J690" s="12">
        <v>0</v>
      </c>
      <c r="K690" s="18">
        <v>12244.531000000001</v>
      </c>
    </row>
    <row r="691" spans="1:11" x14ac:dyDescent="0.25">
      <c r="A691" s="6">
        <v>690</v>
      </c>
      <c r="B691" s="2">
        <v>52</v>
      </c>
      <c r="C691" s="3">
        <v>0</v>
      </c>
      <c r="D691" s="20">
        <v>25.3</v>
      </c>
      <c r="E691" s="3">
        <v>2</v>
      </c>
      <c r="F691" s="3">
        <v>1</v>
      </c>
      <c r="G691" s="3">
        <v>0</v>
      </c>
      <c r="H691" s="3">
        <v>1</v>
      </c>
      <c r="I691" s="3">
        <v>0</v>
      </c>
      <c r="J691" s="12">
        <v>0</v>
      </c>
      <c r="K691" s="18">
        <v>24667.419000000002</v>
      </c>
    </row>
    <row r="692" spans="1:11" x14ac:dyDescent="0.25">
      <c r="A692" s="6">
        <v>691</v>
      </c>
      <c r="B692" s="2">
        <v>26</v>
      </c>
      <c r="C692" s="3">
        <v>0</v>
      </c>
      <c r="D692" s="20">
        <v>42.4</v>
      </c>
      <c r="E692" s="3">
        <v>1</v>
      </c>
      <c r="F692" s="3">
        <v>0</v>
      </c>
      <c r="G692" s="3">
        <v>1</v>
      </c>
      <c r="H692" s="3">
        <v>0</v>
      </c>
      <c r="I692" s="3">
        <v>0</v>
      </c>
      <c r="J692" s="12">
        <v>0</v>
      </c>
      <c r="K692" s="18">
        <v>3410.3240000000001</v>
      </c>
    </row>
    <row r="693" spans="1:11" x14ac:dyDescent="0.25">
      <c r="A693" s="6">
        <v>692</v>
      </c>
      <c r="B693" s="2">
        <v>27</v>
      </c>
      <c r="C693" s="3">
        <v>1</v>
      </c>
      <c r="D693" s="20">
        <v>33.155000000000001</v>
      </c>
      <c r="E693" s="3">
        <v>2</v>
      </c>
      <c r="F693" s="3">
        <v>0</v>
      </c>
      <c r="G693" s="3">
        <v>0</v>
      </c>
      <c r="H693" s="3">
        <v>0</v>
      </c>
      <c r="I693" s="3">
        <v>1</v>
      </c>
      <c r="J693" s="12">
        <v>0</v>
      </c>
      <c r="K693" s="18">
        <v>4058.71245</v>
      </c>
    </row>
    <row r="694" spans="1:11" x14ac:dyDescent="0.25">
      <c r="A694" s="6">
        <v>693</v>
      </c>
      <c r="B694" s="2">
        <v>48</v>
      </c>
      <c r="C694" s="3">
        <v>0</v>
      </c>
      <c r="D694" s="20">
        <v>35.909999999999997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12">
        <v>1</v>
      </c>
      <c r="K694" s="18">
        <v>26392.260289999998</v>
      </c>
    </row>
    <row r="695" spans="1:11" x14ac:dyDescent="0.25">
      <c r="A695" s="6">
        <v>694</v>
      </c>
      <c r="B695" s="2">
        <v>57</v>
      </c>
      <c r="C695" s="3">
        <v>0</v>
      </c>
      <c r="D695" s="20">
        <v>28.785</v>
      </c>
      <c r="E695" s="3">
        <v>4</v>
      </c>
      <c r="F695" s="3">
        <v>0</v>
      </c>
      <c r="G695" s="3">
        <v>0</v>
      </c>
      <c r="H695" s="3">
        <v>0</v>
      </c>
      <c r="I695" s="3">
        <v>0</v>
      </c>
      <c r="J695" s="12">
        <v>1</v>
      </c>
      <c r="K695" s="18">
        <v>14394.398150000001</v>
      </c>
    </row>
    <row r="696" spans="1:11" x14ac:dyDescent="0.25">
      <c r="A696" s="6">
        <v>695</v>
      </c>
      <c r="B696" s="2">
        <v>37</v>
      </c>
      <c r="C696" s="3">
        <v>1</v>
      </c>
      <c r="D696" s="20">
        <v>46.53</v>
      </c>
      <c r="E696" s="3">
        <v>3</v>
      </c>
      <c r="F696" s="3">
        <v>0</v>
      </c>
      <c r="G696" s="3">
        <v>0</v>
      </c>
      <c r="H696" s="3">
        <v>1</v>
      </c>
      <c r="I696" s="3">
        <v>0</v>
      </c>
      <c r="J696" s="12">
        <v>0</v>
      </c>
      <c r="K696" s="18">
        <v>6435.6237000000001</v>
      </c>
    </row>
    <row r="697" spans="1:11" x14ac:dyDescent="0.25">
      <c r="A697" s="6">
        <v>696</v>
      </c>
      <c r="B697" s="2">
        <v>57</v>
      </c>
      <c r="C697" s="3">
        <v>0</v>
      </c>
      <c r="D697" s="20">
        <v>23.98</v>
      </c>
      <c r="E697" s="3">
        <v>1</v>
      </c>
      <c r="F697" s="3">
        <v>0</v>
      </c>
      <c r="G697" s="3">
        <v>0</v>
      </c>
      <c r="H697" s="3">
        <v>1</v>
      </c>
      <c r="I697" s="3">
        <v>0</v>
      </c>
      <c r="J697" s="12">
        <v>0</v>
      </c>
      <c r="K697" s="18">
        <v>22192.437109999999</v>
      </c>
    </row>
    <row r="698" spans="1:11" x14ac:dyDescent="0.25">
      <c r="A698" s="6">
        <v>697</v>
      </c>
      <c r="B698" s="2">
        <v>32</v>
      </c>
      <c r="C698" s="3">
        <v>0</v>
      </c>
      <c r="D698" s="20">
        <v>31.54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12">
        <v>1</v>
      </c>
      <c r="K698" s="18">
        <v>5148.5526</v>
      </c>
    </row>
    <row r="699" spans="1:11" x14ac:dyDescent="0.25">
      <c r="A699" s="6">
        <v>698</v>
      </c>
      <c r="B699" s="2">
        <v>18</v>
      </c>
      <c r="C699" s="3">
        <v>1</v>
      </c>
      <c r="D699" s="20">
        <v>33.659999999999997</v>
      </c>
      <c r="E699" s="3">
        <v>0</v>
      </c>
      <c r="F699" s="3">
        <v>0</v>
      </c>
      <c r="G699" s="3">
        <v>0</v>
      </c>
      <c r="H699" s="3">
        <v>1</v>
      </c>
      <c r="I699" s="3">
        <v>0</v>
      </c>
      <c r="J699" s="12">
        <v>0</v>
      </c>
      <c r="K699" s="18">
        <v>1136.3994</v>
      </c>
    </row>
    <row r="700" spans="1:11" x14ac:dyDescent="0.25">
      <c r="A700" s="6">
        <v>699</v>
      </c>
      <c r="B700" s="2">
        <v>64</v>
      </c>
      <c r="C700" s="3">
        <v>0</v>
      </c>
      <c r="D700" s="20">
        <v>22.99</v>
      </c>
      <c r="E700" s="3">
        <v>0</v>
      </c>
      <c r="F700" s="3">
        <v>1</v>
      </c>
      <c r="G700" s="3">
        <v>0</v>
      </c>
      <c r="H700" s="3">
        <v>1</v>
      </c>
      <c r="I700" s="3">
        <v>0</v>
      </c>
      <c r="J700" s="12">
        <v>0</v>
      </c>
      <c r="K700" s="18">
        <v>27037.914100000002</v>
      </c>
    </row>
    <row r="701" spans="1:11" x14ac:dyDescent="0.25">
      <c r="A701" s="6">
        <v>700</v>
      </c>
      <c r="B701" s="2">
        <v>43</v>
      </c>
      <c r="C701" s="3">
        <v>1</v>
      </c>
      <c r="D701" s="20">
        <v>38.06</v>
      </c>
      <c r="E701" s="3">
        <v>2</v>
      </c>
      <c r="F701" s="3">
        <v>1</v>
      </c>
      <c r="G701" s="3">
        <v>0</v>
      </c>
      <c r="H701" s="3">
        <v>1</v>
      </c>
      <c r="I701" s="3">
        <v>0</v>
      </c>
      <c r="J701" s="12">
        <v>0</v>
      </c>
      <c r="K701" s="18">
        <v>42560.430399999997</v>
      </c>
    </row>
    <row r="702" spans="1:11" x14ac:dyDescent="0.25">
      <c r="A702" s="6">
        <v>701</v>
      </c>
      <c r="B702" s="2">
        <v>49</v>
      </c>
      <c r="C702" s="3">
        <v>1</v>
      </c>
      <c r="D702" s="20">
        <v>28.7</v>
      </c>
      <c r="E702" s="3">
        <v>1</v>
      </c>
      <c r="F702" s="3">
        <v>0</v>
      </c>
      <c r="G702" s="3">
        <v>1</v>
      </c>
      <c r="H702" s="3">
        <v>0</v>
      </c>
      <c r="I702" s="3">
        <v>0</v>
      </c>
      <c r="J702" s="12">
        <v>0</v>
      </c>
      <c r="K702" s="18">
        <v>8703.4560000000001</v>
      </c>
    </row>
    <row r="703" spans="1:11" x14ac:dyDescent="0.25">
      <c r="A703" s="6">
        <v>702</v>
      </c>
      <c r="B703" s="2">
        <v>40</v>
      </c>
      <c r="C703" s="3">
        <v>0</v>
      </c>
      <c r="D703" s="20">
        <v>32.774999999999999</v>
      </c>
      <c r="E703" s="3">
        <v>2</v>
      </c>
      <c r="F703" s="3">
        <v>1</v>
      </c>
      <c r="G703" s="3">
        <v>0</v>
      </c>
      <c r="H703" s="3">
        <v>0</v>
      </c>
      <c r="I703" s="3">
        <v>1</v>
      </c>
      <c r="J703" s="12">
        <v>0</v>
      </c>
      <c r="K703" s="18">
        <v>40003.332249999999</v>
      </c>
    </row>
    <row r="704" spans="1:11" x14ac:dyDescent="0.25">
      <c r="A704" s="6">
        <v>703</v>
      </c>
      <c r="B704" s="2">
        <v>62</v>
      </c>
      <c r="C704" s="3">
        <v>1</v>
      </c>
      <c r="D704" s="20">
        <v>32.015000000000001</v>
      </c>
      <c r="E704" s="3">
        <v>0</v>
      </c>
      <c r="F704" s="3">
        <v>1</v>
      </c>
      <c r="G704" s="3">
        <v>0</v>
      </c>
      <c r="H704" s="3">
        <v>0</v>
      </c>
      <c r="I704" s="3">
        <v>0</v>
      </c>
      <c r="J704" s="12">
        <v>1</v>
      </c>
      <c r="K704" s="18">
        <v>45710.207849999999</v>
      </c>
    </row>
    <row r="705" spans="1:11" x14ac:dyDescent="0.25">
      <c r="A705" s="6">
        <v>704</v>
      </c>
      <c r="B705" s="2">
        <v>40</v>
      </c>
      <c r="C705" s="3">
        <v>0</v>
      </c>
      <c r="D705" s="20">
        <v>29.81</v>
      </c>
      <c r="E705" s="3">
        <v>1</v>
      </c>
      <c r="F705" s="3">
        <v>0</v>
      </c>
      <c r="G705" s="3">
        <v>0</v>
      </c>
      <c r="H705" s="3">
        <v>1</v>
      </c>
      <c r="I705" s="3">
        <v>0</v>
      </c>
      <c r="J705" s="12">
        <v>0</v>
      </c>
      <c r="K705" s="18">
        <v>6500.2358999999997</v>
      </c>
    </row>
    <row r="706" spans="1:11" x14ac:dyDescent="0.25">
      <c r="A706" s="6">
        <v>705</v>
      </c>
      <c r="B706" s="2">
        <v>30</v>
      </c>
      <c r="C706" s="3">
        <v>1</v>
      </c>
      <c r="D706" s="20">
        <v>31.57</v>
      </c>
      <c r="E706" s="3">
        <v>3</v>
      </c>
      <c r="F706" s="3">
        <v>0</v>
      </c>
      <c r="G706" s="3">
        <v>0</v>
      </c>
      <c r="H706" s="3">
        <v>1</v>
      </c>
      <c r="I706" s="3">
        <v>0</v>
      </c>
      <c r="J706" s="12">
        <v>0</v>
      </c>
      <c r="K706" s="18">
        <v>4837.5823</v>
      </c>
    </row>
    <row r="707" spans="1:11" x14ac:dyDescent="0.25">
      <c r="A707" s="6">
        <v>706</v>
      </c>
      <c r="B707" s="2">
        <v>29</v>
      </c>
      <c r="C707" s="3">
        <v>0</v>
      </c>
      <c r="D707" s="20">
        <v>31.16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12">
        <v>1</v>
      </c>
      <c r="K707" s="18">
        <v>3943.5954000000002</v>
      </c>
    </row>
    <row r="708" spans="1:11" x14ac:dyDescent="0.25">
      <c r="A708" s="6">
        <v>707</v>
      </c>
      <c r="B708" s="2">
        <v>36</v>
      </c>
      <c r="C708" s="3">
        <v>1</v>
      </c>
      <c r="D708" s="20">
        <v>29.7</v>
      </c>
      <c r="E708" s="3">
        <v>0</v>
      </c>
      <c r="F708" s="3">
        <v>0</v>
      </c>
      <c r="G708" s="3">
        <v>0</v>
      </c>
      <c r="H708" s="3">
        <v>1</v>
      </c>
      <c r="I708" s="3">
        <v>0</v>
      </c>
      <c r="J708" s="12">
        <v>0</v>
      </c>
      <c r="K708" s="18">
        <v>4399.7309999999998</v>
      </c>
    </row>
    <row r="709" spans="1:11" x14ac:dyDescent="0.25">
      <c r="A709" s="6">
        <v>708</v>
      </c>
      <c r="B709" s="2">
        <v>41</v>
      </c>
      <c r="C709" s="3">
        <v>0</v>
      </c>
      <c r="D709" s="20">
        <v>31.02</v>
      </c>
      <c r="E709" s="3">
        <v>0</v>
      </c>
      <c r="F709" s="3">
        <v>0</v>
      </c>
      <c r="G709" s="3">
        <v>0</v>
      </c>
      <c r="H709" s="3">
        <v>1</v>
      </c>
      <c r="I709" s="3">
        <v>0</v>
      </c>
      <c r="J709" s="12">
        <v>0</v>
      </c>
      <c r="K709" s="18">
        <v>6185.3208000000004</v>
      </c>
    </row>
    <row r="710" spans="1:11" x14ac:dyDescent="0.25">
      <c r="A710" s="6">
        <v>709</v>
      </c>
      <c r="B710" s="2">
        <v>44</v>
      </c>
      <c r="C710" s="3">
        <v>0</v>
      </c>
      <c r="D710" s="20">
        <v>43.89</v>
      </c>
      <c r="E710" s="3">
        <v>2</v>
      </c>
      <c r="F710" s="3">
        <v>1</v>
      </c>
      <c r="G710" s="3">
        <v>0</v>
      </c>
      <c r="H710" s="3">
        <v>1</v>
      </c>
      <c r="I710" s="3">
        <v>0</v>
      </c>
      <c r="J710" s="12">
        <v>0</v>
      </c>
      <c r="K710" s="18">
        <v>46200.985099999998</v>
      </c>
    </row>
    <row r="711" spans="1:11" x14ac:dyDescent="0.25">
      <c r="A711" s="6">
        <v>710</v>
      </c>
      <c r="B711" s="2">
        <v>45</v>
      </c>
      <c r="C711" s="3">
        <v>1</v>
      </c>
      <c r="D711" s="20">
        <v>21.375</v>
      </c>
      <c r="E711" s="3">
        <v>0</v>
      </c>
      <c r="F711" s="3">
        <v>0</v>
      </c>
      <c r="G711" s="3">
        <v>0</v>
      </c>
      <c r="H711" s="3">
        <v>0</v>
      </c>
      <c r="I711" s="3">
        <v>1</v>
      </c>
      <c r="J711" s="12">
        <v>0</v>
      </c>
      <c r="K711" s="18">
        <v>7222.7862500000001</v>
      </c>
    </row>
    <row r="712" spans="1:11" x14ac:dyDescent="0.25">
      <c r="A712" s="6">
        <v>711</v>
      </c>
      <c r="B712" s="2">
        <v>55</v>
      </c>
      <c r="C712" s="3">
        <v>0</v>
      </c>
      <c r="D712" s="20">
        <v>40.81</v>
      </c>
      <c r="E712" s="3">
        <v>3</v>
      </c>
      <c r="F712" s="3">
        <v>0</v>
      </c>
      <c r="G712" s="3">
        <v>0</v>
      </c>
      <c r="H712" s="3">
        <v>1</v>
      </c>
      <c r="I712" s="3">
        <v>0</v>
      </c>
      <c r="J712" s="12">
        <v>0</v>
      </c>
      <c r="K712" s="18">
        <v>12485.8009</v>
      </c>
    </row>
    <row r="713" spans="1:11" x14ac:dyDescent="0.25">
      <c r="A713" s="6">
        <v>712</v>
      </c>
      <c r="B713" s="2">
        <v>60</v>
      </c>
      <c r="C713" s="3">
        <v>1</v>
      </c>
      <c r="D713" s="20">
        <v>31.35</v>
      </c>
      <c r="E713" s="3">
        <v>3</v>
      </c>
      <c r="F713" s="3">
        <v>1</v>
      </c>
      <c r="G713" s="3">
        <v>0</v>
      </c>
      <c r="H713" s="3">
        <v>0</v>
      </c>
      <c r="I713" s="3">
        <v>1</v>
      </c>
      <c r="J713" s="12">
        <v>0</v>
      </c>
      <c r="K713" s="18">
        <v>46130.5265</v>
      </c>
    </row>
    <row r="714" spans="1:11" x14ac:dyDescent="0.25">
      <c r="A714" s="6">
        <v>713</v>
      </c>
      <c r="B714" s="2">
        <v>56</v>
      </c>
      <c r="C714" s="3">
        <v>1</v>
      </c>
      <c r="D714" s="20">
        <v>36.1</v>
      </c>
      <c r="E714" s="3">
        <v>3</v>
      </c>
      <c r="F714" s="3">
        <v>0</v>
      </c>
      <c r="G714" s="3">
        <v>1</v>
      </c>
      <c r="H714" s="3">
        <v>0</v>
      </c>
      <c r="I714" s="3">
        <v>0</v>
      </c>
      <c r="J714" s="12">
        <v>0</v>
      </c>
      <c r="K714" s="18">
        <v>12363.547</v>
      </c>
    </row>
    <row r="715" spans="1:11" x14ac:dyDescent="0.25">
      <c r="A715" s="6">
        <v>714</v>
      </c>
      <c r="B715" s="2">
        <v>49</v>
      </c>
      <c r="C715" s="3">
        <v>0</v>
      </c>
      <c r="D715" s="20">
        <v>23.18</v>
      </c>
      <c r="E715" s="3">
        <v>2</v>
      </c>
      <c r="F715" s="3">
        <v>0</v>
      </c>
      <c r="G715" s="3">
        <v>0</v>
      </c>
      <c r="H715" s="3">
        <v>0</v>
      </c>
      <c r="I715" s="3">
        <v>1</v>
      </c>
      <c r="J715" s="12">
        <v>0</v>
      </c>
      <c r="K715" s="18">
        <v>10156.7832</v>
      </c>
    </row>
    <row r="716" spans="1:11" x14ac:dyDescent="0.25">
      <c r="A716" s="6">
        <v>715</v>
      </c>
      <c r="B716" s="2">
        <v>21</v>
      </c>
      <c r="C716" s="3">
        <v>0</v>
      </c>
      <c r="D716" s="20">
        <v>17.399999999999999</v>
      </c>
      <c r="E716" s="3">
        <v>1</v>
      </c>
      <c r="F716" s="3">
        <v>0</v>
      </c>
      <c r="G716" s="3">
        <v>1</v>
      </c>
      <c r="H716" s="3">
        <v>0</v>
      </c>
      <c r="I716" s="3">
        <v>0</v>
      </c>
      <c r="J716" s="12">
        <v>0</v>
      </c>
      <c r="K716" s="18">
        <v>2585.2689999999998</v>
      </c>
    </row>
    <row r="717" spans="1:11" x14ac:dyDescent="0.25">
      <c r="A717" s="6">
        <v>716</v>
      </c>
      <c r="B717" s="2">
        <v>19</v>
      </c>
      <c r="C717" s="3">
        <v>1</v>
      </c>
      <c r="D717" s="20">
        <v>20.3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  <c r="J717" s="12">
        <v>0</v>
      </c>
      <c r="K717" s="18">
        <v>1242.26</v>
      </c>
    </row>
    <row r="718" spans="1:11" x14ac:dyDescent="0.25">
      <c r="A718" s="6">
        <v>717</v>
      </c>
      <c r="B718" s="2">
        <v>39</v>
      </c>
      <c r="C718" s="3">
        <v>1</v>
      </c>
      <c r="D718" s="20">
        <v>35.299999999999997</v>
      </c>
      <c r="E718" s="3">
        <v>2</v>
      </c>
      <c r="F718" s="3">
        <v>1</v>
      </c>
      <c r="G718" s="3">
        <v>1</v>
      </c>
      <c r="H718" s="3">
        <v>0</v>
      </c>
      <c r="I718" s="3">
        <v>0</v>
      </c>
      <c r="J718" s="12">
        <v>0</v>
      </c>
      <c r="K718" s="18">
        <v>40103.89</v>
      </c>
    </row>
    <row r="719" spans="1:11" x14ac:dyDescent="0.25">
      <c r="A719" s="6">
        <v>718</v>
      </c>
      <c r="B719" s="2">
        <v>53</v>
      </c>
      <c r="C719" s="3">
        <v>1</v>
      </c>
      <c r="D719" s="20">
        <v>24.32</v>
      </c>
      <c r="E719" s="3">
        <v>0</v>
      </c>
      <c r="F719" s="3">
        <v>0</v>
      </c>
      <c r="G719" s="3">
        <v>0</v>
      </c>
      <c r="H719" s="3">
        <v>0</v>
      </c>
      <c r="I719" s="3">
        <v>1</v>
      </c>
      <c r="J719" s="12">
        <v>0</v>
      </c>
      <c r="K719" s="18">
        <v>9863.4717999999993</v>
      </c>
    </row>
    <row r="720" spans="1:11" x14ac:dyDescent="0.25">
      <c r="A720" s="6">
        <v>719</v>
      </c>
      <c r="B720" s="2">
        <v>33</v>
      </c>
      <c r="C720" s="3">
        <v>0</v>
      </c>
      <c r="D720" s="20">
        <v>18.5</v>
      </c>
      <c r="E720" s="3">
        <v>1</v>
      </c>
      <c r="F720" s="3">
        <v>0</v>
      </c>
      <c r="G720" s="3">
        <v>1</v>
      </c>
      <c r="H720" s="3">
        <v>0</v>
      </c>
      <c r="I720" s="3">
        <v>0</v>
      </c>
      <c r="J720" s="12">
        <v>0</v>
      </c>
      <c r="K720" s="18">
        <v>4766.0219999999999</v>
      </c>
    </row>
    <row r="721" spans="1:11" x14ac:dyDescent="0.25">
      <c r="A721" s="6">
        <v>720</v>
      </c>
      <c r="B721" s="2">
        <v>53</v>
      </c>
      <c r="C721" s="3">
        <v>1</v>
      </c>
      <c r="D721" s="20">
        <v>26.41</v>
      </c>
      <c r="E721" s="3">
        <v>2</v>
      </c>
      <c r="F721" s="3">
        <v>0</v>
      </c>
      <c r="G721" s="3">
        <v>0</v>
      </c>
      <c r="H721" s="3">
        <v>0</v>
      </c>
      <c r="I721" s="3">
        <v>0</v>
      </c>
      <c r="J721" s="12">
        <v>1</v>
      </c>
      <c r="K721" s="18">
        <v>11244.376899999999</v>
      </c>
    </row>
    <row r="722" spans="1:11" x14ac:dyDescent="0.25">
      <c r="A722" s="6">
        <v>721</v>
      </c>
      <c r="B722" s="2">
        <v>42</v>
      </c>
      <c r="C722" s="3">
        <v>1</v>
      </c>
      <c r="D722" s="20">
        <v>26.125</v>
      </c>
      <c r="E722" s="3">
        <v>2</v>
      </c>
      <c r="F722" s="3">
        <v>0</v>
      </c>
      <c r="G722" s="3">
        <v>0</v>
      </c>
      <c r="H722" s="3">
        <v>0</v>
      </c>
      <c r="I722" s="3">
        <v>0</v>
      </c>
      <c r="J722" s="12">
        <v>1</v>
      </c>
      <c r="K722" s="18">
        <v>7729.6457499999997</v>
      </c>
    </row>
    <row r="723" spans="1:11" x14ac:dyDescent="0.25">
      <c r="A723" s="6">
        <v>722</v>
      </c>
      <c r="B723" s="2">
        <v>40</v>
      </c>
      <c r="C723" s="3">
        <v>1</v>
      </c>
      <c r="D723" s="20">
        <v>41.69</v>
      </c>
      <c r="E723" s="3">
        <v>0</v>
      </c>
      <c r="F723" s="3">
        <v>0</v>
      </c>
      <c r="G723" s="3">
        <v>0</v>
      </c>
      <c r="H723" s="3">
        <v>1</v>
      </c>
      <c r="I723" s="3">
        <v>0</v>
      </c>
      <c r="J723" s="12">
        <v>0</v>
      </c>
      <c r="K723" s="18">
        <v>5438.7491</v>
      </c>
    </row>
    <row r="724" spans="1:11" x14ac:dyDescent="0.25">
      <c r="A724" s="6">
        <v>723</v>
      </c>
      <c r="B724" s="2">
        <v>47</v>
      </c>
      <c r="C724" s="3">
        <v>0</v>
      </c>
      <c r="D724" s="20">
        <v>24.1</v>
      </c>
      <c r="E724" s="3">
        <v>1</v>
      </c>
      <c r="F724" s="3">
        <v>0</v>
      </c>
      <c r="G724" s="3">
        <v>1</v>
      </c>
      <c r="H724" s="3">
        <v>0</v>
      </c>
      <c r="I724" s="3">
        <v>0</v>
      </c>
      <c r="J724" s="12">
        <v>0</v>
      </c>
      <c r="K724" s="18">
        <v>26236.579969999999</v>
      </c>
    </row>
    <row r="725" spans="1:11" x14ac:dyDescent="0.25">
      <c r="A725" s="6">
        <v>724</v>
      </c>
      <c r="B725" s="2">
        <v>27</v>
      </c>
      <c r="C725" s="3">
        <v>1</v>
      </c>
      <c r="D725" s="20">
        <v>31.13</v>
      </c>
      <c r="E725" s="3">
        <v>1</v>
      </c>
      <c r="F725" s="3">
        <v>1</v>
      </c>
      <c r="G725" s="3">
        <v>0</v>
      </c>
      <c r="H725" s="3">
        <v>1</v>
      </c>
      <c r="I725" s="3">
        <v>0</v>
      </c>
      <c r="J725" s="12">
        <v>0</v>
      </c>
      <c r="K725" s="18">
        <v>34806.467700000001</v>
      </c>
    </row>
    <row r="726" spans="1:11" x14ac:dyDescent="0.25">
      <c r="A726" s="6">
        <v>725</v>
      </c>
      <c r="B726" s="2">
        <v>21</v>
      </c>
      <c r="C726" s="3">
        <v>1</v>
      </c>
      <c r="D726" s="20">
        <v>27.36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12">
        <v>1</v>
      </c>
      <c r="K726" s="18">
        <v>2104.1134000000002</v>
      </c>
    </row>
    <row r="727" spans="1:11" x14ac:dyDescent="0.25">
      <c r="A727" s="6">
        <v>726</v>
      </c>
      <c r="B727" s="2">
        <v>47</v>
      </c>
      <c r="C727" s="3">
        <v>1</v>
      </c>
      <c r="D727" s="20">
        <v>36.200000000000003</v>
      </c>
      <c r="E727" s="3">
        <v>1</v>
      </c>
      <c r="F727" s="3">
        <v>0</v>
      </c>
      <c r="G727" s="3">
        <v>1</v>
      </c>
      <c r="H727" s="3">
        <v>0</v>
      </c>
      <c r="I727" s="3">
        <v>0</v>
      </c>
      <c r="J727" s="12">
        <v>0</v>
      </c>
      <c r="K727" s="18">
        <v>8068.1850000000004</v>
      </c>
    </row>
    <row r="728" spans="1:11" x14ac:dyDescent="0.25">
      <c r="A728" s="6">
        <v>727</v>
      </c>
      <c r="B728" s="2">
        <v>20</v>
      </c>
      <c r="C728" s="3">
        <v>1</v>
      </c>
      <c r="D728" s="20">
        <v>32.395000000000003</v>
      </c>
      <c r="E728" s="3">
        <v>1</v>
      </c>
      <c r="F728" s="3">
        <v>0</v>
      </c>
      <c r="G728" s="3">
        <v>0</v>
      </c>
      <c r="H728" s="3">
        <v>0</v>
      </c>
      <c r="I728" s="3">
        <v>1</v>
      </c>
      <c r="J728" s="12">
        <v>0</v>
      </c>
      <c r="K728" s="18">
        <v>2362.2290499999999</v>
      </c>
    </row>
    <row r="729" spans="1:11" x14ac:dyDescent="0.25">
      <c r="A729" s="6">
        <v>728</v>
      </c>
      <c r="B729" s="2">
        <v>24</v>
      </c>
      <c r="C729" s="3">
        <v>1</v>
      </c>
      <c r="D729" s="20">
        <v>23.655000000000001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12">
        <v>0</v>
      </c>
      <c r="K729" s="18">
        <v>2352.9684499999998</v>
      </c>
    </row>
    <row r="730" spans="1:11" x14ac:dyDescent="0.25">
      <c r="A730" s="6">
        <v>729</v>
      </c>
      <c r="B730" s="2">
        <v>27</v>
      </c>
      <c r="C730" s="3">
        <v>0</v>
      </c>
      <c r="D730" s="20">
        <v>34.799999999999997</v>
      </c>
      <c r="E730" s="3">
        <v>1</v>
      </c>
      <c r="F730" s="3">
        <v>0</v>
      </c>
      <c r="G730" s="3">
        <v>1</v>
      </c>
      <c r="H730" s="3">
        <v>0</v>
      </c>
      <c r="I730" s="3">
        <v>0</v>
      </c>
      <c r="J730" s="12">
        <v>0</v>
      </c>
      <c r="K730" s="18">
        <v>3577.9989999999998</v>
      </c>
    </row>
    <row r="731" spans="1:11" x14ac:dyDescent="0.25">
      <c r="A731" s="6">
        <v>730</v>
      </c>
      <c r="B731" s="2">
        <v>26</v>
      </c>
      <c r="C731" s="3">
        <v>0</v>
      </c>
      <c r="D731" s="20">
        <v>40.185000000000002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12">
        <v>0</v>
      </c>
      <c r="K731" s="18">
        <v>3201.2451500000002</v>
      </c>
    </row>
    <row r="732" spans="1:11" x14ac:dyDescent="0.25">
      <c r="A732" s="6">
        <v>731</v>
      </c>
      <c r="B732" s="2">
        <v>53</v>
      </c>
      <c r="C732" s="3">
        <v>0</v>
      </c>
      <c r="D732" s="20">
        <v>32.299999999999997</v>
      </c>
      <c r="E732" s="3">
        <v>2</v>
      </c>
      <c r="F732" s="3">
        <v>0</v>
      </c>
      <c r="G732" s="3">
        <v>0</v>
      </c>
      <c r="H732" s="3">
        <v>0</v>
      </c>
      <c r="I732" s="3">
        <v>0</v>
      </c>
      <c r="J732" s="12">
        <v>1</v>
      </c>
      <c r="K732" s="18">
        <v>29186.482360000002</v>
      </c>
    </row>
    <row r="733" spans="1:11" x14ac:dyDescent="0.25">
      <c r="A733" s="6">
        <v>732</v>
      </c>
      <c r="B733" s="2">
        <v>41</v>
      </c>
      <c r="C733" s="3">
        <v>1</v>
      </c>
      <c r="D733" s="20">
        <v>35.75</v>
      </c>
      <c r="E733" s="3">
        <v>1</v>
      </c>
      <c r="F733" s="3">
        <v>1</v>
      </c>
      <c r="G733" s="3">
        <v>0</v>
      </c>
      <c r="H733" s="3">
        <v>1</v>
      </c>
      <c r="I733" s="3">
        <v>0</v>
      </c>
      <c r="J733" s="12">
        <v>0</v>
      </c>
      <c r="K733" s="18">
        <v>40273.645499999999</v>
      </c>
    </row>
    <row r="734" spans="1:11" x14ac:dyDescent="0.25">
      <c r="A734" s="6">
        <v>733</v>
      </c>
      <c r="B734" s="2">
        <v>56</v>
      </c>
      <c r="C734" s="3">
        <v>1</v>
      </c>
      <c r="D734" s="20">
        <v>33.725000000000001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12">
        <v>0</v>
      </c>
      <c r="K734" s="18">
        <v>10976.24575</v>
      </c>
    </row>
    <row r="735" spans="1:11" x14ac:dyDescent="0.25">
      <c r="A735" s="6">
        <v>734</v>
      </c>
      <c r="B735" s="2">
        <v>23</v>
      </c>
      <c r="C735" s="3">
        <v>0</v>
      </c>
      <c r="D735" s="20">
        <v>39.270000000000003</v>
      </c>
      <c r="E735" s="3">
        <v>2</v>
      </c>
      <c r="F735" s="3">
        <v>0</v>
      </c>
      <c r="G735" s="3">
        <v>0</v>
      </c>
      <c r="H735" s="3">
        <v>1</v>
      </c>
      <c r="I735" s="3">
        <v>0</v>
      </c>
      <c r="J735" s="12">
        <v>0</v>
      </c>
      <c r="K735" s="18">
        <v>3500.6122999999998</v>
      </c>
    </row>
    <row r="736" spans="1:11" x14ac:dyDescent="0.25">
      <c r="A736" s="6">
        <v>735</v>
      </c>
      <c r="B736" s="2">
        <v>21</v>
      </c>
      <c r="C736" s="3">
        <v>0</v>
      </c>
      <c r="D736" s="20">
        <v>34.869999999999997</v>
      </c>
      <c r="E736" s="3">
        <v>0</v>
      </c>
      <c r="F736" s="3">
        <v>0</v>
      </c>
      <c r="G736" s="3">
        <v>0</v>
      </c>
      <c r="H736" s="3">
        <v>1</v>
      </c>
      <c r="I736" s="3">
        <v>0</v>
      </c>
      <c r="J736" s="12">
        <v>0</v>
      </c>
      <c r="K736" s="18">
        <v>2020.5523000000001</v>
      </c>
    </row>
    <row r="737" spans="1:11" x14ac:dyDescent="0.25">
      <c r="A737" s="6">
        <v>736</v>
      </c>
      <c r="B737" s="2">
        <v>50</v>
      </c>
      <c r="C737" s="3">
        <v>0</v>
      </c>
      <c r="D737" s="20">
        <v>44.744999999999997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12">
        <v>1</v>
      </c>
      <c r="K737" s="18">
        <v>9541.6955500000004</v>
      </c>
    </row>
    <row r="738" spans="1:11" x14ac:dyDescent="0.25">
      <c r="A738" s="6">
        <v>737</v>
      </c>
      <c r="B738" s="2">
        <v>53</v>
      </c>
      <c r="C738" s="3">
        <v>1</v>
      </c>
      <c r="D738" s="20">
        <v>41.47</v>
      </c>
      <c r="E738" s="3">
        <v>0</v>
      </c>
      <c r="F738" s="3">
        <v>0</v>
      </c>
      <c r="G738" s="3">
        <v>0</v>
      </c>
      <c r="H738" s="3">
        <v>1</v>
      </c>
      <c r="I738" s="3">
        <v>0</v>
      </c>
      <c r="J738" s="12">
        <v>0</v>
      </c>
      <c r="K738" s="18">
        <v>9504.3102999999992</v>
      </c>
    </row>
    <row r="739" spans="1:11" x14ac:dyDescent="0.25">
      <c r="A739" s="6">
        <v>738</v>
      </c>
      <c r="B739" s="2">
        <v>34</v>
      </c>
      <c r="C739" s="3">
        <v>0</v>
      </c>
      <c r="D739" s="20">
        <v>26.41</v>
      </c>
      <c r="E739" s="3">
        <v>1</v>
      </c>
      <c r="F739" s="3">
        <v>0</v>
      </c>
      <c r="G739" s="3">
        <v>0</v>
      </c>
      <c r="H739" s="3">
        <v>0</v>
      </c>
      <c r="I739" s="3">
        <v>1</v>
      </c>
      <c r="J739" s="12">
        <v>0</v>
      </c>
      <c r="K739" s="18">
        <v>5385.3379000000004</v>
      </c>
    </row>
    <row r="740" spans="1:11" x14ac:dyDescent="0.25">
      <c r="A740" s="6">
        <v>739</v>
      </c>
      <c r="B740" s="2">
        <v>47</v>
      </c>
      <c r="C740" s="3">
        <v>0</v>
      </c>
      <c r="D740" s="20">
        <v>29.545000000000002</v>
      </c>
      <c r="E740" s="3">
        <v>1</v>
      </c>
      <c r="F740" s="3">
        <v>0</v>
      </c>
      <c r="G740" s="3">
        <v>0</v>
      </c>
      <c r="H740" s="3">
        <v>0</v>
      </c>
      <c r="I740" s="3">
        <v>1</v>
      </c>
      <c r="J740" s="12">
        <v>0</v>
      </c>
      <c r="K740" s="18">
        <v>8930.9345499999999</v>
      </c>
    </row>
    <row r="741" spans="1:11" x14ac:dyDescent="0.25">
      <c r="A741" s="6">
        <v>740</v>
      </c>
      <c r="B741" s="2">
        <v>33</v>
      </c>
      <c r="C741" s="3">
        <v>0</v>
      </c>
      <c r="D741" s="20">
        <v>32.9</v>
      </c>
      <c r="E741" s="3">
        <v>2</v>
      </c>
      <c r="F741" s="3">
        <v>0</v>
      </c>
      <c r="G741" s="3">
        <v>1</v>
      </c>
      <c r="H741" s="3">
        <v>0</v>
      </c>
      <c r="I741" s="3">
        <v>0</v>
      </c>
      <c r="J741" s="12">
        <v>0</v>
      </c>
      <c r="K741" s="18">
        <v>5375.0379999999996</v>
      </c>
    </row>
    <row r="742" spans="1:11" x14ac:dyDescent="0.25">
      <c r="A742" s="6">
        <v>741</v>
      </c>
      <c r="B742" s="2">
        <v>51</v>
      </c>
      <c r="C742" s="3">
        <v>0</v>
      </c>
      <c r="D742" s="20">
        <v>38.06</v>
      </c>
      <c r="E742" s="3">
        <v>0</v>
      </c>
      <c r="F742" s="3">
        <v>1</v>
      </c>
      <c r="G742" s="3">
        <v>0</v>
      </c>
      <c r="H742" s="3">
        <v>1</v>
      </c>
      <c r="I742" s="3">
        <v>0</v>
      </c>
      <c r="J742" s="12">
        <v>0</v>
      </c>
      <c r="K742" s="18">
        <v>44400.4064</v>
      </c>
    </row>
    <row r="743" spans="1:11" x14ac:dyDescent="0.25">
      <c r="A743" s="6">
        <v>742</v>
      </c>
      <c r="B743" s="2">
        <v>49</v>
      </c>
      <c r="C743" s="3">
        <v>1</v>
      </c>
      <c r="D743" s="20">
        <v>28.69</v>
      </c>
      <c r="E743" s="3">
        <v>3</v>
      </c>
      <c r="F743" s="3">
        <v>0</v>
      </c>
      <c r="G743" s="3">
        <v>0</v>
      </c>
      <c r="H743" s="3">
        <v>0</v>
      </c>
      <c r="I743" s="3">
        <v>1</v>
      </c>
      <c r="J743" s="12">
        <v>0</v>
      </c>
      <c r="K743" s="18">
        <v>10264.4421</v>
      </c>
    </row>
    <row r="744" spans="1:11" x14ac:dyDescent="0.25">
      <c r="A744" s="6">
        <v>743</v>
      </c>
      <c r="B744" s="2">
        <v>31</v>
      </c>
      <c r="C744" s="3">
        <v>0</v>
      </c>
      <c r="D744" s="20">
        <v>30.495000000000001</v>
      </c>
      <c r="E744" s="3">
        <v>3</v>
      </c>
      <c r="F744" s="3">
        <v>0</v>
      </c>
      <c r="G744" s="3">
        <v>0</v>
      </c>
      <c r="H744" s="3">
        <v>0</v>
      </c>
      <c r="I744" s="3">
        <v>0</v>
      </c>
      <c r="J744" s="12">
        <v>1</v>
      </c>
      <c r="K744" s="18">
        <v>6113.2310500000003</v>
      </c>
    </row>
    <row r="745" spans="1:11" x14ac:dyDescent="0.25">
      <c r="A745" s="6">
        <v>744</v>
      </c>
      <c r="B745" s="2">
        <v>36</v>
      </c>
      <c r="C745" s="3">
        <v>0</v>
      </c>
      <c r="D745" s="20">
        <v>27.74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12">
        <v>1</v>
      </c>
      <c r="K745" s="18">
        <v>5469.0065999999997</v>
      </c>
    </row>
    <row r="746" spans="1:11" x14ac:dyDescent="0.25">
      <c r="A746" s="6">
        <v>745</v>
      </c>
      <c r="B746" s="2">
        <v>18</v>
      </c>
      <c r="C746" s="3">
        <v>1</v>
      </c>
      <c r="D746" s="20">
        <v>35.200000000000003</v>
      </c>
      <c r="E746" s="3">
        <v>1</v>
      </c>
      <c r="F746" s="3">
        <v>0</v>
      </c>
      <c r="G746" s="3">
        <v>0</v>
      </c>
      <c r="H746" s="3">
        <v>1</v>
      </c>
      <c r="I746" s="3">
        <v>0</v>
      </c>
      <c r="J746" s="12">
        <v>0</v>
      </c>
      <c r="K746" s="18">
        <v>1727.54</v>
      </c>
    </row>
    <row r="747" spans="1:11" x14ac:dyDescent="0.25">
      <c r="A747" s="6">
        <v>746</v>
      </c>
      <c r="B747" s="2">
        <v>50</v>
      </c>
      <c r="C747" s="3">
        <v>0</v>
      </c>
      <c r="D747" s="20">
        <v>23.54</v>
      </c>
      <c r="E747" s="3">
        <v>2</v>
      </c>
      <c r="F747" s="3">
        <v>0</v>
      </c>
      <c r="G747" s="3">
        <v>0</v>
      </c>
      <c r="H747" s="3">
        <v>1</v>
      </c>
      <c r="I747" s="3">
        <v>0</v>
      </c>
      <c r="J747" s="12">
        <v>0</v>
      </c>
      <c r="K747" s="18">
        <v>10107.220600000001</v>
      </c>
    </row>
    <row r="748" spans="1:11" x14ac:dyDescent="0.25">
      <c r="A748" s="6">
        <v>747</v>
      </c>
      <c r="B748" s="2">
        <v>43</v>
      </c>
      <c r="C748" s="3">
        <v>0</v>
      </c>
      <c r="D748" s="20">
        <v>30.684999999999999</v>
      </c>
      <c r="E748" s="3">
        <v>2</v>
      </c>
      <c r="F748" s="3">
        <v>0</v>
      </c>
      <c r="G748" s="3">
        <v>0</v>
      </c>
      <c r="H748" s="3">
        <v>0</v>
      </c>
      <c r="I748" s="3">
        <v>1</v>
      </c>
      <c r="J748" s="12">
        <v>0</v>
      </c>
      <c r="K748" s="18">
        <v>8310.8391499999998</v>
      </c>
    </row>
    <row r="749" spans="1:11" x14ac:dyDescent="0.25">
      <c r="A749" s="6">
        <v>748</v>
      </c>
      <c r="B749" s="2">
        <v>20</v>
      </c>
      <c r="C749" s="3">
        <v>1</v>
      </c>
      <c r="D749" s="20">
        <v>40.47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12">
        <v>1</v>
      </c>
      <c r="K749" s="18">
        <v>1984.4532999999999</v>
      </c>
    </row>
    <row r="750" spans="1:11" x14ac:dyDescent="0.25">
      <c r="A750" s="6">
        <v>749</v>
      </c>
      <c r="B750" s="2">
        <v>24</v>
      </c>
      <c r="C750" s="3">
        <v>0</v>
      </c>
      <c r="D750" s="20">
        <v>22.6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12">
        <v>0</v>
      </c>
      <c r="K750" s="18">
        <v>2457.502</v>
      </c>
    </row>
    <row r="751" spans="1:11" x14ac:dyDescent="0.25">
      <c r="A751" s="6">
        <v>750</v>
      </c>
      <c r="B751" s="2">
        <v>60</v>
      </c>
      <c r="C751" s="3">
        <v>1</v>
      </c>
      <c r="D751" s="20">
        <v>28.9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12">
        <v>0</v>
      </c>
      <c r="K751" s="18">
        <v>12146.971</v>
      </c>
    </row>
    <row r="752" spans="1:11" x14ac:dyDescent="0.25">
      <c r="A752" s="6">
        <v>751</v>
      </c>
      <c r="B752" s="2">
        <v>49</v>
      </c>
      <c r="C752" s="3">
        <v>0</v>
      </c>
      <c r="D752" s="20">
        <v>22.61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12">
        <v>0</v>
      </c>
      <c r="K752" s="18">
        <v>9566.9909000000007</v>
      </c>
    </row>
    <row r="753" spans="1:11" x14ac:dyDescent="0.25">
      <c r="A753" s="6">
        <v>752</v>
      </c>
      <c r="B753" s="2">
        <v>60</v>
      </c>
      <c r="C753" s="3">
        <v>1</v>
      </c>
      <c r="D753" s="20">
        <v>24.32</v>
      </c>
      <c r="E753" s="3">
        <v>1</v>
      </c>
      <c r="F753" s="3">
        <v>0</v>
      </c>
      <c r="G753" s="3">
        <v>0</v>
      </c>
      <c r="H753" s="3">
        <v>0</v>
      </c>
      <c r="I753" s="3">
        <v>1</v>
      </c>
      <c r="J753" s="12">
        <v>0</v>
      </c>
      <c r="K753" s="18">
        <v>13112.604799999999</v>
      </c>
    </row>
    <row r="754" spans="1:11" x14ac:dyDescent="0.25">
      <c r="A754" s="6">
        <v>753</v>
      </c>
      <c r="B754" s="2">
        <v>51</v>
      </c>
      <c r="C754" s="3">
        <v>0</v>
      </c>
      <c r="D754" s="20">
        <v>36.67</v>
      </c>
      <c r="E754" s="3">
        <v>2</v>
      </c>
      <c r="F754" s="3">
        <v>0</v>
      </c>
      <c r="G754" s="3">
        <v>0</v>
      </c>
      <c r="H754" s="3">
        <v>0</v>
      </c>
      <c r="I754" s="3">
        <v>1</v>
      </c>
      <c r="J754" s="12">
        <v>0</v>
      </c>
      <c r="K754" s="18">
        <v>10848.1343</v>
      </c>
    </row>
    <row r="755" spans="1:11" x14ac:dyDescent="0.25">
      <c r="A755" s="6">
        <v>754</v>
      </c>
      <c r="B755" s="2">
        <v>58</v>
      </c>
      <c r="C755" s="3">
        <v>0</v>
      </c>
      <c r="D755" s="20">
        <v>33.44</v>
      </c>
      <c r="E755" s="3">
        <v>0</v>
      </c>
      <c r="F755" s="3">
        <v>0</v>
      </c>
      <c r="G755" s="3">
        <v>0</v>
      </c>
      <c r="H755" s="3">
        <v>0</v>
      </c>
      <c r="I755" s="3">
        <v>1</v>
      </c>
      <c r="J755" s="12">
        <v>0</v>
      </c>
      <c r="K755" s="18">
        <v>12231.613600000001</v>
      </c>
    </row>
    <row r="756" spans="1:11" x14ac:dyDescent="0.25">
      <c r="A756" s="6">
        <v>755</v>
      </c>
      <c r="B756" s="2">
        <v>51</v>
      </c>
      <c r="C756" s="3">
        <v>0</v>
      </c>
      <c r="D756" s="20">
        <v>40.659999999999997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12">
        <v>1</v>
      </c>
      <c r="K756" s="18">
        <v>9875.6803999999993</v>
      </c>
    </row>
    <row r="757" spans="1:11" x14ac:dyDescent="0.25">
      <c r="A757" s="6">
        <v>756</v>
      </c>
      <c r="B757" s="2">
        <v>53</v>
      </c>
      <c r="C757" s="3">
        <v>1</v>
      </c>
      <c r="D757" s="20">
        <v>36.6</v>
      </c>
      <c r="E757" s="3">
        <v>3</v>
      </c>
      <c r="F757" s="3">
        <v>0</v>
      </c>
      <c r="G757" s="3">
        <v>1</v>
      </c>
      <c r="H757" s="3">
        <v>0</v>
      </c>
      <c r="I757" s="3">
        <v>0</v>
      </c>
      <c r="J757" s="12">
        <v>0</v>
      </c>
      <c r="K757" s="18">
        <v>11264.540999999999</v>
      </c>
    </row>
    <row r="758" spans="1:11" x14ac:dyDescent="0.25">
      <c r="A758" s="6">
        <v>757</v>
      </c>
      <c r="B758" s="2">
        <v>62</v>
      </c>
      <c r="C758" s="3">
        <v>1</v>
      </c>
      <c r="D758" s="20">
        <v>37.4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12">
        <v>0</v>
      </c>
      <c r="K758" s="18">
        <v>12979.358</v>
      </c>
    </row>
    <row r="759" spans="1:11" x14ac:dyDescent="0.25">
      <c r="A759" s="6">
        <v>758</v>
      </c>
      <c r="B759" s="2">
        <v>19</v>
      </c>
      <c r="C759" s="3">
        <v>1</v>
      </c>
      <c r="D759" s="20">
        <v>35.4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12">
        <v>0</v>
      </c>
      <c r="K759" s="18">
        <v>1263.249</v>
      </c>
    </row>
    <row r="760" spans="1:11" x14ac:dyDescent="0.25">
      <c r="A760" s="6">
        <v>759</v>
      </c>
      <c r="B760" s="2">
        <v>50</v>
      </c>
      <c r="C760" s="3">
        <v>0</v>
      </c>
      <c r="D760" s="20">
        <v>27.074999999999999</v>
      </c>
      <c r="E760" s="3">
        <v>1</v>
      </c>
      <c r="F760" s="3">
        <v>0</v>
      </c>
      <c r="G760" s="3">
        <v>0</v>
      </c>
      <c r="H760" s="3">
        <v>0</v>
      </c>
      <c r="I760" s="3">
        <v>0</v>
      </c>
      <c r="J760" s="12">
        <v>1</v>
      </c>
      <c r="K760" s="18">
        <v>10106.134249999999</v>
      </c>
    </row>
    <row r="761" spans="1:11" x14ac:dyDescent="0.25">
      <c r="A761" s="6">
        <v>760</v>
      </c>
      <c r="B761" s="2">
        <v>30</v>
      </c>
      <c r="C761" s="3">
        <v>0</v>
      </c>
      <c r="D761" s="20">
        <v>39.049999999999997</v>
      </c>
      <c r="E761" s="3">
        <v>3</v>
      </c>
      <c r="F761" s="3">
        <v>1</v>
      </c>
      <c r="G761" s="3">
        <v>0</v>
      </c>
      <c r="H761" s="3">
        <v>1</v>
      </c>
      <c r="I761" s="3">
        <v>0</v>
      </c>
      <c r="J761" s="12">
        <v>0</v>
      </c>
      <c r="K761" s="18">
        <v>40932.429499999998</v>
      </c>
    </row>
    <row r="762" spans="1:11" x14ac:dyDescent="0.25">
      <c r="A762" s="6">
        <v>761</v>
      </c>
      <c r="B762" s="2">
        <v>41</v>
      </c>
      <c r="C762" s="3">
        <v>1</v>
      </c>
      <c r="D762" s="20">
        <v>28.405000000000001</v>
      </c>
      <c r="E762" s="3">
        <v>1</v>
      </c>
      <c r="F762" s="3">
        <v>0</v>
      </c>
      <c r="G762" s="3">
        <v>0</v>
      </c>
      <c r="H762" s="3">
        <v>0</v>
      </c>
      <c r="I762" s="3">
        <v>1</v>
      </c>
      <c r="J762" s="12">
        <v>0</v>
      </c>
      <c r="K762" s="18">
        <v>6664.68595</v>
      </c>
    </row>
    <row r="763" spans="1:11" x14ac:dyDescent="0.25">
      <c r="A763" s="6">
        <v>762</v>
      </c>
      <c r="B763" s="2">
        <v>29</v>
      </c>
      <c r="C763" s="3">
        <v>0</v>
      </c>
      <c r="D763" s="20">
        <v>21.754999999999999</v>
      </c>
      <c r="E763" s="3">
        <v>1</v>
      </c>
      <c r="F763" s="3">
        <v>1</v>
      </c>
      <c r="G763" s="3">
        <v>0</v>
      </c>
      <c r="H763" s="3">
        <v>0</v>
      </c>
      <c r="I763" s="3">
        <v>0</v>
      </c>
      <c r="J763" s="12">
        <v>1</v>
      </c>
      <c r="K763" s="18">
        <v>16657.71745</v>
      </c>
    </row>
    <row r="764" spans="1:11" x14ac:dyDescent="0.25">
      <c r="A764" s="6">
        <v>763</v>
      </c>
      <c r="B764" s="2">
        <v>18</v>
      </c>
      <c r="C764" s="3">
        <v>0</v>
      </c>
      <c r="D764" s="20">
        <v>40.28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12">
        <v>1</v>
      </c>
      <c r="K764" s="18">
        <v>2217.6012000000001</v>
      </c>
    </row>
    <row r="765" spans="1:11" x14ac:dyDescent="0.25">
      <c r="A765" s="6">
        <v>764</v>
      </c>
      <c r="B765" s="2">
        <v>41</v>
      </c>
      <c r="C765" s="3">
        <v>0</v>
      </c>
      <c r="D765" s="20">
        <v>36.08</v>
      </c>
      <c r="E765" s="3">
        <v>1</v>
      </c>
      <c r="F765" s="3">
        <v>0</v>
      </c>
      <c r="G765" s="3">
        <v>0</v>
      </c>
      <c r="H765" s="3">
        <v>1</v>
      </c>
      <c r="I765" s="3">
        <v>0</v>
      </c>
      <c r="J765" s="12">
        <v>0</v>
      </c>
      <c r="K765" s="18">
        <v>6781.3541999999998</v>
      </c>
    </row>
    <row r="766" spans="1:11" x14ac:dyDescent="0.25">
      <c r="A766" s="6">
        <v>765</v>
      </c>
      <c r="B766" s="2">
        <v>35</v>
      </c>
      <c r="C766" s="3">
        <v>1</v>
      </c>
      <c r="D766" s="20">
        <v>24.42</v>
      </c>
      <c r="E766" s="3">
        <v>3</v>
      </c>
      <c r="F766" s="3">
        <v>1</v>
      </c>
      <c r="G766" s="3">
        <v>0</v>
      </c>
      <c r="H766" s="3">
        <v>1</v>
      </c>
      <c r="I766" s="3">
        <v>0</v>
      </c>
      <c r="J766" s="12">
        <v>0</v>
      </c>
      <c r="K766" s="18">
        <v>19361.998800000001</v>
      </c>
    </row>
    <row r="767" spans="1:11" x14ac:dyDescent="0.25">
      <c r="A767" s="6">
        <v>766</v>
      </c>
      <c r="B767" s="2">
        <v>53</v>
      </c>
      <c r="C767" s="3">
        <v>1</v>
      </c>
      <c r="D767" s="20">
        <v>21.4</v>
      </c>
      <c r="E767" s="3">
        <v>1</v>
      </c>
      <c r="F767" s="3">
        <v>0</v>
      </c>
      <c r="G767" s="3">
        <v>1</v>
      </c>
      <c r="H767" s="3">
        <v>0</v>
      </c>
      <c r="I767" s="3">
        <v>0</v>
      </c>
      <c r="J767" s="12">
        <v>0</v>
      </c>
      <c r="K767" s="18">
        <v>10065.413</v>
      </c>
    </row>
    <row r="768" spans="1:11" x14ac:dyDescent="0.25">
      <c r="A768" s="6">
        <v>767</v>
      </c>
      <c r="B768" s="2">
        <v>24</v>
      </c>
      <c r="C768" s="3">
        <v>0</v>
      </c>
      <c r="D768" s="20">
        <v>30.1</v>
      </c>
      <c r="E768" s="3">
        <v>3</v>
      </c>
      <c r="F768" s="3">
        <v>0</v>
      </c>
      <c r="G768" s="3">
        <v>1</v>
      </c>
      <c r="H768" s="3">
        <v>0</v>
      </c>
      <c r="I768" s="3">
        <v>0</v>
      </c>
      <c r="J768" s="12">
        <v>0</v>
      </c>
      <c r="K768" s="18">
        <v>4234.9269999999997</v>
      </c>
    </row>
    <row r="769" spans="1:11" x14ac:dyDescent="0.25">
      <c r="A769" s="6">
        <v>768</v>
      </c>
      <c r="B769" s="2">
        <v>48</v>
      </c>
      <c r="C769" s="3">
        <v>0</v>
      </c>
      <c r="D769" s="20">
        <v>27.265000000000001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12">
        <v>1</v>
      </c>
      <c r="K769" s="18">
        <v>9447.2503500000003</v>
      </c>
    </row>
    <row r="770" spans="1:11" x14ac:dyDescent="0.25">
      <c r="A770" s="6">
        <v>769</v>
      </c>
      <c r="B770" s="2">
        <v>59</v>
      </c>
      <c r="C770" s="3">
        <v>0</v>
      </c>
      <c r="D770" s="20">
        <v>32.1</v>
      </c>
      <c r="E770" s="3">
        <v>3</v>
      </c>
      <c r="F770" s="3">
        <v>0</v>
      </c>
      <c r="G770" s="3">
        <v>1</v>
      </c>
      <c r="H770" s="3">
        <v>0</v>
      </c>
      <c r="I770" s="3">
        <v>0</v>
      </c>
      <c r="J770" s="12">
        <v>0</v>
      </c>
      <c r="K770" s="18">
        <v>14007.222</v>
      </c>
    </row>
    <row r="771" spans="1:11" x14ac:dyDescent="0.25">
      <c r="A771" s="6">
        <v>770</v>
      </c>
      <c r="B771" s="2">
        <v>49</v>
      </c>
      <c r="C771" s="3">
        <v>0</v>
      </c>
      <c r="D771" s="20">
        <v>34.770000000000003</v>
      </c>
      <c r="E771" s="3">
        <v>1</v>
      </c>
      <c r="F771" s="3">
        <v>0</v>
      </c>
      <c r="G771" s="3">
        <v>0</v>
      </c>
      <c r="H771" s="3">
        <v>0</v>
      </c>
      <c r="I771" s="3">
        <v>1</v>
      </c>
      <c r="J771" s="12">
        <v>0</v>
      </c>
      <c r="K771" s="18">
        <v>9583.8932999999997</v>
      </c>
    </row>
    <row r="772" spans="1:11" x14ac:dyDescent="0.25">
      <c r="A772" s="6">
        <v>771</v>
      </c>
      <c r="B772" s="2">
        <v>37</v>
      </c>
      <c r="C772" s="3">
        <v>0</v>
      </c>
      <c r="D772" s="20">
        <v>38.39</v>
      </c>
      <c r="E772" s="3">
        <v>0</v>
      </c>
      <c r="F772" s="3">
        <v>1</v>
      </c>
      <c r="G772" s="3">
        <v>0</v>
      </c>
      <c r="H772" s="3">
        <v>1</v>
      </c>
      <c r="I772" s="3">
        <v>0</v>
      </c>
      <c r="J772" s="12">
        <v>0</v>
      </c>
      <c r="K772" s="18">
        <v>40419.019099999998</v>
      </c>
    </row>
    <row r="773" spans="1:11" x14ac:dyDescent="0.25">
      <c r="A773" s="6">
        <v>772</v>
      </c>
      <c r="B773" s="2">
        <v>26</v>
      </c>
      <c r="C773" s="3">
        <v>1</v>
      </c>
      <c r="D773" s="20">
        <v>23.7</v>
      </c>
      <c r="E773" s="3">
        <v>2</v>
      </c>
      <c r="F773" s="3">
        <v>0</v>
      </c>
      <c r="G773" s="3">
        <v>1</v>
      </c>
      <c r="H773" s="3">
        <v>0</v>
      </c>
      <c r="I773" s="3">
        <v>0</v>
      </c>
      <c r="J773" s="12">
        <v>0</v>
      </c>
      <c r="K773" s="18">
        <v>3484.3310000000001</v>
      </c>
    </row>
    <row r="774" spans="1:11" x14ac:dyDescent="0.25">
      <c r="A774" s="6">
        <v>773</v>
      </c>
      <c r="B774" s="2">
        <v>23</v>
      </c>
      <c r="C774" s="3">
        <v>1</v>
      </c>
      <c r="D774" s="20">
        <v>31.73</v>
      </c>
      <c r="E774" s="3">
        <v>3</v>
      </c>
      <c r="F774" s="3">
        <v>1</v>
      </c>
      <c r="G774" s="3">
        <v>0</v>
      </c>
      <c r="H774" s="3">
        <v>0</v>
      </c>
      <c r="I774" s="3">
        <v>0</v>
      </c>
      <c r="J774" s="12">
        <v>1</v>
      </c>
      <c r="K774" s="18">
        <v>36189.101699999999</v>
      </c>
    </row>
    <row r="775" spans="1:11" x14ac:dyDescent="0.25">
      <c r="A775" s="6">
        <v>774</v>
      </c>
      <c r="B775" s="2">
        <v>29</v>
      </c>
      <c r="C775" s="3">
        <v>1</v>
      </c>
      <c r="D775" s="20">
        <v>35.5</v>
      </c>
      <c r="E775" s="3">
        <v>2</v>
      </c>
      <c r="F775" s="3">
        <v>1</v>
      </c>
      <c r="G775" s="3">
        <v>1</v>
      </c>
      <c r="H775" s="3">
        <v>0</v>
      </c>
      <c r="I775" s="3">
        <v>0</v>
      </c>
      <c r="J775" s="12">
        <v>0</v>
      </c>
      <c r="K775" s="18">
        <v>44585.455869999998</v>
      </c>
    </row>
    <row r="776" spans="1:11" x14ac:dyDescent="0.25">
      <c r="A776" s="6">
        <v>775</v>
      </c>
      <c r="B776" s="2">
        <v>45</v>
      </c>
      <c r="C776" s="3">
        <v>1</v>
      </c>
      <c r="D776" s="20">
        <v>24.035</v>
      </c>
      <c r="E776" s="3">
        <v>2</v>
      </c>
      <c r="F776" s="3">
        <v>0</v>
      </c>
      <c r="G776" s="3">
        <v>0</v>
      </c>
      <c r="H776" s="3">
        <v>0</v>
      </c>
      <c r="I776" s="3">
        <v>0</v>
      </c>
      <c r="J776" s="12">
        <v>1</v>
      </c>
      <c r="K776" s="18">
        <v>8604.4836500000001</v>
      </c>
    </row>
    <row r="777" spans="1:11" x14ac:dyDescent="0.25">
      <c r="A777" s="6">
        <v>776</v>
      </c>
      <c r="B777" s="2">
        <v>27</v>
      </c>
      <c r="C777" s="3">
        <v>1</v>
      </c>
      <c r="D777" s="20">
        <v>29.15</v>
      </c>
      <c r="E777" s="3">
        <v>0</v>
      </c>
      <c r="F777" s="3">
        <v>1</v>
      </c>
      <c r="G777" s="3">
        <v>0</v>
      </c>
      <c r="H777" s="3">
        <v>1</v>
      </c>
      <c r="I777" s="3">
        <v>0</v>
      </c>
      <c r="J777" s="12">
        <v>0</v>
      </c>
      <c r="K777" s="18">
        <v>18246.495500000001</v>
      </c>
    </row>
    <row r="778" spans="1:11" x14ac:dyDescent="0.25">
      <c r="A778" s="6">
        <v>777</v>
      </c>
      <c r="B778" s="2">
        <v>53</v>
      </c>
      <c r="C778" s="3">
        <v>1</v>
      </c>
      <c r="D778" s="20">
        <v>34.104999999999997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12">
        <v>1</v>
      </c>
      <c r="K778" s="18">
        <v>43254.417950000003</v>
      </c>
    </row>
    <row r="779" spans="1:11" x14ac:dyDescent="0.25">
      <c r="A779" s="6">
        <v>778</v>
      </c>
      <c r="B779" s="2">
        <v>31</v>
      </c>
      <c r="C779" s="3">
        <v>0</v>
      </c>
      <c r="D779" s="20">
        <v>26.62</v>
      </c>
      <c r="E779" s="3">
        <v>0</v>
      </c>
      <c r="F779" s="3">
        <v>0</v>
      </c>
      <c r="G779" s="3">
        <v>0</v>
      </c>
      <c r="H779" s="3">
        <v>1</v>
      </c>
      <c r="I779" s="3">
        <v>0</v>
      </c>
      <c r="J779" s="12">
        <v>0</v>
      </c>
      <c r="K779" s="18">
        <v>3757.8447999999999</v>
      </c>
    </row>
    <row r="780" spans="1:11" x14ac:dyDescent="0.25">
      <c r="A780" s="6">
        <v>779</v>
      </c>
      <c r="B780" s="2">
        <v>50</v>
      </c>
      <c r="C780" s="3">
        <v>1</v>
      </c>
      <c r="D780" s="20">
        <v>26.41</v>
      </c>
      <c r="E780" s="3">
        <v>0</v>
      </c>
      <c r="F780" s="3">
        <v>0</v>
      </c>
      <c r="G780" s="3">
        <v>0</v>
      </c>
      <c r="H780" s="3">
        <v>0</v>
      </c>
      <c r="I780" s="3">
        <v>1</v>
      </c>
      <c r="J780" s="12">
        <v>0</v>
      </c>
      <c r="K780" s="18">
        <v>8827.2098999999998</v>
      </c>
    </row>
    <row r="781" spans="1:11" x14ac:dyDescent="0.25">
      <c r="A781" s="6">
        <v>780</v>
      </c>
      <c r="B781" s="2">
        <v>50</v>
      </c>
      <c r="C781" s="3">
        <v>0</v>
      </c>
      <c r="D781" s="20">
        <v>30.114999999999998</v>
      </c>
      <c r="E781" s="3">
        <v>1</v>
      </c>
      <c r="F781" s="3">
        <v>0</v>
      </c>
      <c r="G781" s="3">
        <v>0</v>
      </c>
      <c r="H781" s="3">
        <v>0</v>
      </c>
      <c r="I781" s="3">
        <v>1</v>
      </c>
      <c r="J781" s="12">
        <v>0</v>
      </c>
      <c r="K781" s="18">
        <v>9910.3598500000007</v>
      </c>
    </row>
    <row r="782" spans="1:11" x14ac:dyDescent="0.25">
      <c r="A782" s="6">
        <v>781</v>
      </c>
      <c r="B782" s="2">
        <v>34</v>
      </c>
      <c r="C782" s="3">
        <v>1</v>
      </c>
      <c r="D782" s="20">
        <v>27</v>
      </c>
      <c r="E782" s="3">
        <v>2</v>
      </c>
      <c r="F782" s="3">
        <v>0</v>
      </c>
      <c r="G782" s="3">
        <v>1</v>
      </c>
      <c r="H782" s="3">
        <v>0</v>
      </c>
      <c r="I782" s="3">
        <v>0</v>
      </c>
      <c r="J782" s="12">
        <v>0</v>
      </c>
      <c r="K782" s="18">
        <v>11737.848840000001</v>
      </c>
    </row>
    <row r="783" spans="1:11" x14ac:dyDescent="0.25">
      <c r="A783" s="6">
        <v>782</v>
      </c>
      <c r="B783" s="2">
        <v>19</v>
      </c>
      <c r="C783" s="3">
        <v>1</v>
      </c>
      <c r="D783" s="20">
        <v>21.754999999999999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12">
        <v>0</v>
      </c>
      <c r="K783" s="18">
        <v>1627.2824499999999</v>
      </c>
    </row>
    <row r="784" spans="1:11" x14ac:dyDescent="0.25">
      <c r="A784" s="6">
        <v>783</v>
      </c>
      <c r="B784" s="2">
        <v>47</v>
      </c>
      <c r="C784" s="3">
        <v>0</v>
      </c>
      <c r="D784" s="20">
        <v>36</v>
      </c>
      <c r="E784" s="3">
        <v>1</v>
      </c>
      <c r="F784" s="3">
        <v>0</v>
      </c>
      <c r="G784" s="3">
        <v>1</v>
      </c>
      <c r="H784" s="3">
        <v>0</v>
      </c>
      <c r="I784" s="3">
        <v>0</v>
      </c>
      <c r="J784" s="12">
        <v>0</v>
      </c>
      <c r="K784" s="18">
        <v>8556.9069999999992</v>
      </c>
    </row>
    <row r="785" spans="1:11" x14ac:dyDescent="0.25">
      <c r="A785" s="6">
        <v>784</v>
      </c>
      <c r="B785" s="2">
        <v>28</v>
      </c>
      <c r="C785" s="3">
        <v>1</v>
      </c>
      <c r="D785" s="20">
        <v>30.875</v>
      </c>
      <c r="E785" s="3">
        <v>0</v>
      </c>
      <c r="F785" s="3">
        <v>0</v>
      </c>
      <c r="G785" s="3">
        <v>0</v>
      </c>
      <c r="H785" s="3">
        <v>0</v>
      </c>
      <c r="I785" s="3">
        <v>1</v>
      </c>
      <c r="J785" s="12">
        <v>0</v>
      </c>
      <c r="K785" s="18">
        <v>3062.5082499999999</v>
      </c>
    </row>
    <row r="786" spans="1:11" x14ac:dyDescent="0.25">
      <c r="A786" s="6">
        <v>785</v>
      </c>
      <c r="B786" s="2">
        <v>37</v>
      </c>
      <c r="C786" s="3">
        <v>0</v>
      </c>
      <c r="D786" s="20">
        <v>26.4</v>
      </c>
      <c r="E786" s="3">
        <v>0</v>
      </c>
      <c r="F786" s="3">
        <v>1</v>
      </c>
      <c r="G786" s="3">
        <v>0</v>
      </c>
      <c r="H786" s="3">
        <v>1</v>
      </c>
      <c r="I786" s="3">
        <v>0</v>
      </c>
      <c r="J786" s="12">
        <v>0</v>
      </c>
      <c r="K786" s="18">
        <v>19539.242999999999</v>
      </c>
    </row>
    <row r="787" spans="1:11" x14ac:dyDescent="0.25">
      <c r="A787" s="6">
        <v>786</v>
      </c>
      <c r="B787" s="2">
        <v>21</v>
      </c>
      <c r="C787" s="3">
        <v>1</v>
      </c>
      <c r="D787" s="20">
        <v>28.975000000000001</v>
      </c>
      <c r="E787" s="3">
        <v>0</v>
      </c>
      <c r="F787" s="3">
        <v>0</v>
      </c>
      <c r="G787" s="3">
        <v>0</v>
      </c>
      <c r="H787" s="3">
        <v>0</v>
      </c>
      <c r="I787" s="3">
        <v>1</v>
      </c>
      <c r="J787" s="12">
        <v>0</v>
      </c>
      <c r="K787" s="18">
        <v>1906.35825</v>
      </c>
    </row>
    <row r="788" spans="1:11" x14ac:dyDescent="0.25">
      <c r="A788" s="6">
        <v>787</v>
      </c>
      <c r="B788" s="2">
        <v>64</v>
      </c>
      <c r="C788" s="3">
        <v>1</v>
      </c>
      <c r="D788" s="20">
        <v>37.905000000000001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12">
        <v>0</v>
      </c>
      <c r="K788" s="18">
        <v>14210.53595</v>
      </c>
    </row>
    <row r="789" spans="1:11" x14ac:dyDescent="0.25">
      <c r="A789" s="6">
        <v>788</v>
      </c>
      <c r="B789" s="2">
        <v>58</v>
      </c>
      <c r="C789" s="3">
        <v>0</v>
      </c>
      <c r="D789" s="20">
        <v>22.77</v>
      </c>
      <c r="E789" s="3">
        <v>0</v>
      </c>
      <c r="F789" s="3">
        <v>0</v>
      </c>
      <c r="G789" s="3">
        <v>0</v>
      </c>
      <c r="H789" s="3">
        <v>1</v>
      </c>
      <c r="I789" s="3">
        <v>0</v>
      </c>
      <c r="J789" s="12">
        <v>0</v>
      </c>
      <c r="K789" s="18">
        <v>11833.782300000001</v>
      </c>
    </row>
    <row r="790" spans="1:11" x14ac:dyDescent="0.25">
      <c r="A790" s="6">
        <v>789</v>
      </c>
      <c r="B790" s="2">
        <v>24</v>
      </c>
      <c r="C790" s="3">
        <v>1</v>
      </c>
      <c r="D790" s="20">
        <v>33.630000000000003</v>
      </c>
      <c r="E790" s="3">
        <v>4</v>
      </c>
      <c r="F790" s="3">
        <v>0</v>
      </c>
      <c r="G790" s="3">
        <v>0</v>
      </c>
      <c r="H790" s="3">
        <v>0</v>
      </c>
      <c r="I790" s="3">
        <v>0</v>
      </c>
      <c r="J790" s="12">
        <v>1</v>
      </c>
      <c r="K790" s="18">
        <v>17128.426080000001</v>
      </c>
    </row>
    <row r="791" spans="1:11" x14ac:dyDescent="0.25">
      <c r="A791" s="6">
        <v>790</v>
      </c>
      <c r="B791" s="2">
        <v>31</v>
      </c>
      <c r="C791" s="3">
        <v>1</v>
      </c>
      <c r="D791" s="20">
        <v>27.645</v>
      </c>
      <c r="E791" s="3">
        <v>2</v>
      </c>
      <c r="F791" s="3">
        <v>0</v>
      </c>
      <c r="G791" s="3">
        <v>0</v>
      </c>
      <c r="H791" s="3">
        <v>0</v>
      </c>
      <c r="I791" s="3">
        <v>0</v>
      </c>
      <c r="J791" s="12">
        <v>1</v>
      </c>
      <c r="K791" s="18">
        <v>5031.26955</v>
      </c>
    </row>
    <row r="792" spans="1:11" x14ac:dyDescent="0.25">
      <c r="A792" s="6">
        <v>791</v>
      </c>
      <c r="B792" s="2">
        <v>39</v>
      </c>
      <c r="C792" s="3">
        <v>0</v>
      </c>
      <c r="D792" s="20">
        <v>22.8</v>
      </c>
      <c r="E792" s="3">
        <v>3</v>
      </c>
      <c r="F792" s="3">
        <v>0</v>
      </c>
      <c r="G792" s="3">
        <v>0</v>
      </c>
      <c r="H792" s="3">
        <v>0</v>
      </c>
      <c r="I792" s="3">
        <v>0</v>
      </c>
      <c r="J792" s="12">
        <v>1</v>
      </c>
      <c r="K792" s="18">
        <v>7985.8149999999996</v>
      </c>
    </row>
    <row r="793" spans="1:11" x14ac:dyDescent="0.25">
      <c r="A793" s="6">
        <v>792</v>
      </c>
      <c r="B793" s="2">
        <v>47</v>
      </c>
      <c r="C793" s="3">
        <v>0</v>
      </c>
      <c r="D793" s="20">
        <v>27.83</v>
      </c>
      <c r="E793" s="3">
        <v>0</v>
      </c>
      <c r="F793" s="3">
        <v>1</v>
      </c>
      <c r="G793" s="3">
        <v>0</v>
      </c>
      <c r="H793" s="3">
        <v>1</v>
      </c>
      <c r="I793" s="3">
        <v>0</v>
      </c>
      <c r="J793" s="12">
        <v>0</v>
      </c>
      <c r="K793" s="18">
        <v>23065.420699999999</v>
      </c>
    </row>
    <row r="794" spans="1:11" x14ac:dyDescent="0.25">
      <c r="A794" s="6">
        <v>793</v>
      </c>
      <c r="B794" s="2">
        <v>30</v>
      </c>
      <c r="C794" s="3">
        <v>1</v>
      </c>
      <c r="D794" s="20">
        <v>37.43</v>
      </c>
      <c r="E794" s="3">
        <v>3</v>
      </c>
      <c r="F794" s="3">
        <v>0</v>
      </c>
      <c r="G794" s="3">
        <v>0</v>
      </c>
      <c r="H794" s="3">
        <v>0</v>
      </c>
      <c r="I794" s="3">
        <v>0</v>
      </c>
      <c r="J794" s="12">
        <v>1</v>
      </c>
      <c r="K794" s="18">
        <v>5428.7277000000004</v>
      </c>
    </row>
    <row r="795" spans="1:11" x14ac:dyDescent="0.25">
      <c r="A795" s="6">
        <v>794</v>
      </c>
      <c r="B795" s="2">
        <v>18</v>
      </c>
      <c r="C795" s="3">
        <v>1</v>
      </c>
      <c r="D795" s="20">
        <v>38.17</v>
      </c>
      <c r="E795" s="3">
        <v>0</v>
      </c>
      <c r="F795" s="3">
        <v>1</v>
      </c>
      <c r="G795" s="3">
        <v>0</v>
      </c>
      <c r="H795" s="3">
        <v>1</v>
      </c>
      <c r="I795" s="3">
        <v>0</v>
      </c>
      <c r="J795" s="12">
        <v>0</v>
      </c>
      <c r="K795" s="18">
        <v>36307.798300000002</v>
      </c>
    </row>
    <row r="796" spans="1:11" x14ac:dyDescent="0.25">
      <c r="A796" s="6">
        <v>795</v>
      </c>
      <c r="B796" s="2">
        <v>22</v>
      </c>
      <c r="C796" s="3">
        <v>0</v>
      </c>
      <c r="D796" s="20">
        <v>34.58</v>
      </c>
      <c r="E796" s="3">
        <v>2</v>
      </c>
      <c r="F796" s="3">
        <v>0</v>
      </c>
      <c r="G796" s="3">
        <v>0</v>
      </c>
      <c r="H796" s="3">
        <v>0</v>
      </c>
      <c r="I796" s="3">
        <v>0</v>
      </c>
      <c r="J796" s="12">
        <v>1</v>
      </c>
      <c r="K796" s="18">
        <v>3925.7582000000002</v>
      </c>
    </row>
    <row r="797" spans="1:11" x14ac:dyDescent="0.25">
      <c r="A797" s="6">
        <v>796</v>
      </c>
      <c r="B797" s="2">
        <v>23</v>
      </c>
      <c r="C797" s="3">
        <v>1</v>
      </c>
      <c r="D797" s="20">
        <v>35.200000000000003</v>
      </c>
      <c r="E797" s="3">
        <v>1</v>
      </c>
      <c r="F797" s="3">
        <v>0</v>
      </c>
      <c r="G797" s="3">
        <v>1</v>
      </c>
      <c r="H797" s="3">
        <v>0</v>
      </c>
      <c r="I797" s="3">
        <v>0</v>
      </c>
      <c r="J797" s="12">
        <v>0</v>
      </c>
      <c r="K797" s="18">
        <v>2416.9549999999999</v>
      </c>
    </row>
    <row r="798" spans="1:11" x14ac:dyDescent="0.25">
      <c r="A798" s="6">
        <v>797</v>
      </c>
      <c r="B798" s="2">
        <v>33</v>
      </c>
      <c r="C798" s="3">
        <v>1</v>
      </c>
      <c r="D798" s="20">
        <v>27.1</v>
      </c>
      <c r="E798" s="3">
        <v>1</v>
      </c>
      <c r="F798" s="3">
        <v>1</v>
      </c>
      <c r="G798" s="3">
        <v>1</v>
      </c>
      <c r="H798" s="3">
        <v>0</v>
      </c>
      <c r="I798" s="3">
        <v>0</v>
      </c>
      <c r="J798" s="12">
        <v>0</v>
      </c>
      <c r="K798" s="18">
        <v>19040.876</v>
      </c>
    </row>
    <row r="799" spans="1:11" x14ac:dyDescent="0.25">
      <c r="A799" s="6">
        <v>798</v>
      </c>
      <c r="B799" s="2">
        <v>27</v>
      </c>
      <c r="C799" s="3">
        <v>1</v>
      </c>
      <c r="D799" s="20">
        <v>26.03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12">
        <v>1</v>
      </c>
      <c r="K799" s="18">
        <v>3070.8087</v>
      </c>
    </row>
    <row r="800" spans="1:11" x14ac:dyDescent="0.25">
      <c r="A800" s="6">
        <v>799</v>
      </c>
      <c r="B800" s="2">
        <v>45</v>
      </c>
      <c r="C800" s="3">
        <v>0</v>
      </c>
      <c r="D800" s="20">
        <v>25.175000000000001</v>
      </c>
      <c r="E800" s="3">
        <v>2</v>
      </c>
      <c r="F800" s="3">
        <v>0</v>
      </c>
      <c r="G800" s="3">
        <v>0</v>
      </c>
      <c r="H800" s="3">
        <v>0</v>
      </c>
      <c r="I800" s="3">
        <v>0</v>
      </c>
      <c r="J800" s="12">
        <v>1</v>
      </c>
      <c r="K800" s="18">
        <v>9095.0682500000003</v>
      </c>
    </row>
    <row r="801" spans="1:11" x14ac:dyDescent="0.25">
      <c r="A801" s="6">
        <v>800</v>
      </c>
      <c r="B801" s="2">
        <v>57</v>
      </c>
      <c r="C801" s="3">
        <v>0</v>
      </c>
      <c r="D801" s="20">
        <v>31.824999999999999</v>
      </c>
      <c r="E801" s="3">
        <v>0</v>
      </c>
      <c r="F801" s="3">
        <v>0</v>
      </c>
      <c r="G801" s="3">
        <v>0</v>
      </c>
      <c r="H801" s="3">
        <v>0</v>
      </c>
      <c r="I801" s="3">
        <v>1</v>
      </c>
      <c r="J801" s="12">
        <v>0</v>
      </c>
      <c r="K801" s="18">
        <v>11842.623750000001</v>
      </c>
    </row>
    <row r="802" spans="1:11" x14ac:dyDescent="0.25">
      <c r="A802" s="6">
        <v>801</v>
      </c>
      <c r="B802" s="2">
        <v>47</v>
      </c>
      <c r="C802" s="3">
        <v>1</v>
      </c>
      <c r="D802" s="20">
        <v>32.299999999999997</v>
      </c>
      <c r="E802" s="3">
        <v>1</v>
      </c>
      <c r="F802" s="3">
        <v>0</v>
      </c>
      <c r="G802" s="3">
        <v>1</v>
      </c>
      <c r="H802" s="3">
        <v>0</v>
      </c>
      <c r="I802" s="3">
        <v>0</v>
      </c>
      <c r="J802" s="12">
        <v>0</v>
      </c>
      <c r="K802" s="18">
        <v>8062.7640000000001</v>
      </c>
    </row>
    <row r="803" spans="1:11" x14ac:dyDescent="0.25">
      <c r="A803" s="6">
        <v>802</v>
      </c>
      <c r="B803" s="2">
        <v>42</v>
      </c>
      <c r="C803" s="3">
        <v>0</v>
      </c>
      <c r="D803" s="20">
        <v>29</v>
      </c>
      <c r="E803" s="3">
        <v>1</v>
      </c>
      <c r="F803" s="3">
        <v>0</v>
      </c>
      <c r="G803" s="3">
        <v>1</v>
      </c>
      <c r="H803" s="3">
        <v>0</v>
      </c>
      <c r="I803" s="3">
        <v>0</v>
      </c>
      <c r="J803" s="12">
        <v>0</v>
      </c>
      <c r="K803" s="18">
        <v>7050.6419999999998</v>
      </c>
    </row>
    <row r="804" spans="1:11" x14ac:dyDescent="0.25">
      <c r="A804" s="6">
        <v>803</v>
      </c>
      <c r="B804" s="2">
        <v>64</v>
      </c>
      <c r="C804" s="3">
        <v>0</v>
      </c>
      <c r="D804" s="20">
        <v>39.700000000000003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12">
        <v>0</v>
      </c>
      <c r="K804" s="18">
        <v>14319.031000000001</v>
      </c>
    </row>
    <row r="805" spans="1:11" x14ac:dyDescent="0.25">
      <c r="A805" s="6">
        <v>804</v>
      </c>
      <c r="B805" s="2">
        <v>38</v>
      </c>
      <c r="C805" s="3">
        <v>0</v>
      </c>
      <c r="D805" s="20">
        <v>19.475000000000001</v>
      </c>
      <c r="E805" s="3">
        <v>2</v>
      </c>
      <c r="F805" s="3">
        <v>0</v>
      </c>
      <c r="G805" s="3">
        <v>0</v>
      </c>
      <c r="H805" s="3">
        <v>0</v>
      </c>
      <c r="I805" s="3">
        <v>1</v>
      </c>
      <c r="J805" s="12">
        <v>0</v>
      </c>
      <c r="K805" s="18">
        <v>6933.2422500000002</v>
      </c>
    </row>
    <row r="806" spans="1:11" x14ac:dyDescent="0.25">
      <c r="A806" s="6">
        <v>805</v>
      </c>
      <c r="B806" s="2">
        <v>61</v>
      </c>
      <c r="C806" s="3">
        <v>1</v>
      </c>
      <c r="D806" s="20">
        <v>36.1</v>
      </c>
      <c r="E806" s="3">
        <v>3</v>
      </c>
      <c r="F806" s="3">
        <v>0</v>
      </c>
      <c r="G806" s="3">
        <v>1</v>
      </c>
      <c r="H806" s="3">
        <v>0</v>
      </c>
      <c r="I806" s="3">
        <v>0</v>
      </c>
      <c r="J806" s="12">
        <v>0</v>
      </c>
      <c r="K806" s="18">
        <v>27941.28758</v>
      </c>
    </row>
    <row r="807" spans="1:11" x14ac:dyDescent="0.25">
      <c r="A807" s="6">
        <v>806</v>
      </c>
      <c r="B807" s="2">
        <v>53</v>
      </c>
      <c r="C807" s="3">
        <v>0</v>
      </c>
      <c r="D807" s="20">
        <v>26.7</v>
      </c>
      <c r="E807" s="3">
        <v>2</v>
      </c>
      <c r="F807" s="3">
        <v>0</v>
      </c>
      <c r="G807" s="3">
        <v>1</v>
      </c>
      <c r="H807" s="3">
        <v>0</v>
      </c>
      <c r="I807" s="3">
        <v>0</v>
      </c>
      <c r="J807" s="12">
        <v>0</v>
      </c>
      <c r="K807" s="18">
        <v>11150.78</v>
      </c>
    </row>
    <row r="808" spans="1:11" x14ac:dyDescent="0.25">
      <c r="A808" s="6">
        <v>807</v>
      </c>
      <c r="B808" s="2">
        <v>44</v>
      </c>
      <c r="C808" s="3">
        <v>0</v>
      </c>
      <c r="D808" s="20">
        <v>36.479999999999997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12">
        <v>1</v>
      </c>
      <c r="K808" s="18">
        <v>12797.20962</v>
      </c>
    </row>
    <row r="809" spans="1:11" x14ac:dyDescent="0.25">
      <c r="A809" s="6">
        <v>808</v>
      </c>
      <c r="B809" s="2">
        <v>19</v>
      </c>
      <c r="C809" s="3">
        <v>0</v>
      </c>
      <c r="D809" s="20">
        <v>28.88</v>
      </c>
      <c r="E809" s="3">
        <v>0</v>
      </c>
      <c r="F809" s="3">
        <v>1</v>
      </c>
      <c r="G809" s="3">
        <v>0</v>
      </c>
      <c r="H809" s="3">
        <v>0</v>
      </c>
      <c r="I809" s="3">
        <v>1</v>
      </c>
      <c r="J809" s="12">
        <v>0</v>
      </c>
      <c r="K809" s="18">
        <v>17748.5062</v>
      </c>
    </row>
    <row r="810" spans="1:11" x14ac:dyDescent="0.25">
      <c r="A810" s="6">
        <v>809</v>
      </c>
      <c r="B810" s="2">
        <v>41</v>
      </c>
      <c r="C810" s="3">
        <v>1</v>
      </c>
      <c r="D810" s="20">
        <v>34.200000000000003</v>
      </c>
      <c r="E810" s="3">
        <v>2</v>
      </c>
      <c r="F810" s="3">
        <v>0</v>
      </c>
      <c r="G810" s="3">
        <v>0</v>
      </c>
      <c r="H810" s="3">
        <v>0</v>
      </c>
      <c r="I810" s="3">
        <v>1</v>
      </c>
      <c r="J810" s="12">
        <v>0</v>
      </c>
      <c r="K810" s="18">
        <v>7261.741</v>
      </c>
    </row>
    <row r="811" spans="1:11" x14ac:dyDescent="0.25">
      <c r="A811" s="6">
        <v>810</v>
      </c>
      <c r="B811" s="2">
        <v>51</v>
      </c>
      <c r="C811" s="3">
        <v>1</v>
      </c>
      <c r="D811" s="20">
        <v>33.33</v>
      </c>
      <c r="E811" s="3">
        <v>3</v>
      </c>
      <c r="F811" s="3">
        <v>0</v>
      </c>
      <c r="G811" s="3">
        <v>0</v>
      </c>
      <c r="H811" s="3">
        <v>1</v>
      </c>
      <c r="I811" s="3">
        <v>0</v>
      </c>
      <c r="J811" s="12">
        <v>0</v>
      </c>
      <c r="K811" s="18">
        <v>10560.4917</v>
      </c>
    </row>
    <row r="812" spans="1:11" x14ac:dyDescent="0.25">
      <c r="A812" s="6">
        <v>811</v>
      </c>
      <c r="B812" s="2">
        <v>40</v>
      </c>
      <c r="C812" s="3">
        <v>1</v>
      </c>
      <c r="D812" s="20">
        <v>32.299999999999997</v>
      </c>
      <c r="E812" s="3">
        <v>2</v>
      </c>
      <c r="F812" s="3">
        <v>0</v>
      </c>
      <c r="G812" s="3">
        <v>0</v>
      </c>
      <c r="H812" s="3">
        <v>0</v>
      </c>
      <c r="I812" s="3">
        <v>1</v>
      </c>
      <c r="J812" s="12">
        <v>0</v>
      </c>
      <c r="K812" s="18">
        <v>6986.6970000000001</v>
      </c>
    </row>
    <row r="813" spans="1:11" x14ac:dyDescent="0.25">
      <c r="A813" s="6">
        <v>812</v>
      </c>
      <c r="B813" s="2">
        <v>45</v>
      </c>
      <c r="C813" s="3">
        <v>1</v>
      </c>
      <c r="D813" s="20">
        <v>39.805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12">
        <v>1</v>
      </c>
      <c r="K813" s="18">
        <v>7448.4039499999999</v>
      </c>
    </row>
    <row r="814" spans="1:11" x14ac:dyDescent="0.25">
      <c r="A814" s="6">
        <v>813</v>
      </c>
      <c r="B814" s="2">
        <v>35</v>
      </c>
      <c r="C814" s="3">
        <v>1</v>
      </c>
      <c r="D814" s="20">
        <v>34.32</v>
      </c>
      <c r="E814" s="3">
        <v>3</v>
      </c>
      <c r="F814" s="3">
        <v>0</v>
      </c>
      <c r="G814" s="3">
        <v>0</v>
      </c>
      <c r="H814" s="3">
        <v>1</v>
      </c>
      <c r="I814" s="3">
        <v>0</v>
      </c>
      <c r="J814" s="12">
        <v>0</v>
      </c>
      <c r="K814" s="18">
        <v>5934.3797999999997</v>
      </c>
    </row>
    <row r="815" spans="1:11" x14ac:dyDescent="0.25">
      <c r="A815" s="6">
        <v>814</v>
      </c>
      <c r="B815" s="2">
        <v>53</v>
      </c>
      <c r="C815" s="3">
        <v>1</v>
      </c>
      <c r="D815" s="20">
        <v>28.88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12">
        <v>0</v>
      </c>
      <c r="K815" s="18">
        <v>9869.8101999999999</v>
      </c>
    </row>
    <row r="816" spans="1:11" x14ac:dyDescent="0.25">
      <c r="A816" s="6">
        <v>815</v>
      </c>
      <c r="B816" s="2">
        <v>30</v>
      </c>
      <c r="C816" s="3">
        <v>1</v>
      </c>
      <c r="D816" s="20">
        <v>24.4</v>
      </c>
      <c r="E816" s="3">
        <v>3</v>
      </c>
      <c r="F816" s="3">
        <v>1</v>
      </c>
      <c r="G816" s="3">
        <v>1</v>
      </c>
      <c r="H816" s="3">
        <v>0</v>
      </c>
      <c r="I816" s="3">
        <v>0</v>
      </c>
      <c r="J816" s="12">
        <v>0</v>
      </c>
      <c r="K816" s="18">
        <v>18259.216</v>
      </c>
    </row>
    <row r="817" spans="1:11" x14ac:dyDescent="0.25">
      <c r="A817" s="6">
        <v>816</v>
      </c>
      <c r="B817" s="2">
        <v>18</v>
      </c>
      <c r="C817" s="3">
        <v>1</v>
      </c>
      <c r="D817" s="20">
        <v>41.14</v>
      </c>
      <c r="E817" s="3">
        <v>0</v>
      </c>
      <c r="F817" s="3">
        <v>0</v>
      </c>
      <c r="G817" s="3">
        <v>0</v>
      </c>
      <c r="H817" s="3">
        <v>1</v>
      </c>
      <c r="I817" s="3">
        <v>0</v>
      </c>
      <c r="J817" s="12">
        <v>0</v>
      </c>
      <c r="K817" s="18">
        <v>1146.7965999999999</v>
      </c>
    </row>
    <row r="818" spans="1:11" x14ac:dyDescent="0.25">
      <c r="A818" s="6">
        <v>817</v>
      </c>
      <c r="B818" s="2">
        <v>51</v>
      </c>
      <c r="C818" s="3">
        <v>1</v>
      </c>
      <c r="D818" s="20">
        <v>35.97</v>
      </c>
      <c r="E818" s="3">
        <v>1</v>
      </c>
      <c r="F818" s="3">
        <v>0</v>
      </c>
      <c r="G818" s="3">
        <v>0</v>
      </c>
      <c r="H818" s="3">
        <v>1</v>
      </c>
      <c r="I818" s="3">
        <v>0</v>
      </c>
      <c r="J818" s="12">
        <v>0</v>
      </c>
      <c r="K818" s="18">
        <v>9386.1612999999998</v>
      </c>
    </row>
    <row r="819" spans="1:11" x14ac:dyDescent="0.25">
      <c r="A819" s="6">
        <v>818</v>
      </c>
      <c r="B819" s="2">
        <v>50</v>
      </c>
      <c r="C819" s="3">
        <v>0</v>
      </c>
      <c r="D819" s="20">
        <v>27.6</v>
      </c>
      <c r="E819" s="3">
        <v>1</v>
      </c>
      <c r="F819" s="3">
        <v>1</v>
      </c>
      <c r="G819" s="3">
        <v>1</v>
      </c>
      <c r="H819" s="3">
        <v>0</v>
      </c>
      <c r="I819" s="3">
        <v>0</v>
      </c>
      <c r="J819" s="12">
        <v>0</v>
      </c>
      <c r="K819" s="18">
        <v>24520.263999999999</v>
      </c>
    </row>
    <row r="820" spans="1:11" x14ac:dyDescent="0.25">
      <c r="A820" s="6">
        <v>819</v>
      </c>
      <c r="B820" s="2">
        <v>31</v>
      </c>
      <c r="C820" s="3">
        <v>0</v>
      </c>
      <c r="D820" s="20">
        <v>29.26</v>
      </c>
      <c r="E820" s="3">
        <v>1</v>
      </c>
      <c r="F820" s="3">
        <v>0</v>
      </c>
      <c r="G820" s="3">
        <v>0</v>
      </c>
      <c r="H820" s="3">
        <v>1</v>
      </c>
      <c r="I820" s="3">
        <v>0</v>
      </c>
      <c r="J820" s="12">
        <v>0</v>
      </c>
      <c r="K820" s="18">
        <v>4350.5144</v>
      </c>
    </row>
    <row r="821" spans="1:11" x14ac:dyDescent="0.25">
      <c r="A821" s="6">
        <v>820</v>
      </c>
      <c r="B821" s="2">
        <v>35</v>
      </c>
      <c r="C821" s="3">
        <v>0</v>
      </c>
      <c r="D821" s="20">
        <v>27.7</v>
      </c>
      <c r="E821" s="3">
        <v>3</v>
      </c>
      <c r="F821" s="3">
        <v>0</v>
      </c>
      <c r="G821" s="3">
        <v>1</v>
      </c>
      <c r="H821" s="3">
        <v>0</v>
      </c>
      <c r="I821" s="3">
        <v>0</v>
      </c>
      <c r="J821" s="12">
        <v>0</v>
      </c>
      <c r="K821" s="18">
        <v>6414.1779999999999</v>
      </c>
    </row>
    <row r="822" spans="1:11" x14ac:dyDescent="0.25">
      <c r="A822" s="6">
        <v>821</v>
      </c>
      <c r="B822" s="2">
        <v>60</v>
      </c>
      <c r="C822" s="3">
        <v>1</v>
      </c>
      <c r="D822" s="20">
        <v>36.954999999999998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12">
        <v>1</v>
      </c>
      <c r="K822" s="18">
        <v>12741.167450000001</v>
      </c>
    </row>
    <row r="823" spans="1:11" x14ac:dyDescent="0.25">
      <c r="A823" s="6">
        <v>822</v>
      </c>
      <c r="B823" s="2">
        <v>21</v>
      </c>
      <c r="C823" s="3">
        <v>1</v>
      </c>
      <c r="D823" s="20">
        <v>36.86</v>
      </c>
      <c r="E823" s="3">
        <v>0</v>
      </c>
      <c r="F823" s="3">
        <v>0</v>
      </c>
      <c r="G823" s="3">
        <v>0</v>
      </c>
      <c r="H823" s="3">
        <v>0</v>
      </c>
      <c r="I823" s="3">
        <v>1</v>
      </c>
      <c r="J823" s="12">
        <v>0</v>
      </c>
      <c r="K823" s="18">
        <v>1917.3184000000001</v>
      </c>
    </row>
    <row r="824" spans="1:11" x14ac:dyDescent="0.25">
      <c r="A824" s="6">
        <v>823</v>
      </c>
      <c r="B824" s="2">
        <v>29</v>
      </c>
      <c r="C824" s="3">
        <v>1</v>
      </c>
      <c r="D824" s="20">
        <v>22.515000000000001</v>
      </c>
      <c r="E824" s="3">
        <v>3</v>
      </c>
      <c r="F824" s="3">
        <v>0</v>
      </c>
      <c r="G824" s="3">
        <v>0</v>
      </c>
      <c r="H824" s="3">
        <v>0</v>
      </c>
      <c r="I824" s="3">
        <v>0</v>
      </c>
      <c r="J824" s="12">
        <v>1</v>
      </c>
      <c r="K824" s="18">
        <v>5209.5788499999999</v>
      </c>
    </row>
    <row r="825" spans="1:11" x14ac:dyDescent="0.25">
      <c r="A825" s="6">
        <v>824</v>
      </c>
      <c r="B825" s="2">
        <v>62</v>
      </c>
      <c r="C825" s="3">
        <v>0</v>
      </c>
      <c r="D825" s="20">
        <v>29.92</v>
      </c>
      <c r="E825" s="3">
        <v>0</v>
      </c>
      <c r="F825" s="3">
        <v>0</v>
      </c>
      <c r="G825" s="3">
        <v>0</v>
      </c>
      <c r="H825" s="3">
        <v>1</v>
      </c>
      <c r="I825" s="3">
        <v>0</v>
      </c>
      <c r="J825" s="12">
        <v>0</v>
      </c>
      <c r="K825" s="18">
        <v>13457.960800000001</v>
      </c>
    </row>
    <row r="826" spans="1:11" x14ac:dyDescent="0.25">
      <c r="A826" s="6">
        <v>825</v>
      </c>
      <c r="B826" s="2">
        <v>39</v>
      </c>
      <c r="C826" s="3">
        <v>0</v>
      </c>
      <c r="D826" s="20">
        <v>41.8</v>
      </c>
      <c r="E826" s="3">
        <v>0</v>
      </c>
      <c r="F826" s="3">
        <v>0</v>
      </c>
      <c r="G826" s="3">
        <v>0</v>
      </c>
      <c r="H826" s="3">
        <v>1</v>
      </c>
      <c r="I826" s="3">
        <v>0</v>
      </c>
      <c r="J826" s="12">
        <v>0</v>
      </c>
      <c r="K826" s="18">
        <v>5662.2250000000004</v>
      </c>
    </row>
    <row r="827" spans="1:11" x14ac:dyDescent="0.25">
      <c r="A827" s="6">
        <v>826</v>
      </c>
      <c r="B827" s="2">
        <v>19</v>
      </c>
      <c r="C827" s="3">
        <v>1</v>
      </c>
      <c r="D827" s="20">
        <v>27.6</v>
      </c>
      <c r="E827" s="3">
        <v>0</v>
      </c>
      <c r="F827" s="3">
        <v>0</v>
      </c>
      <c r="G827" s="3">
        <v>1</v>
      </c>
      <c r="H827" s="3">
        <v>0</v>
      </c>
      <c r="I827" s="3">
        <v>0</v>
      </c>
      <c r="J827" s="12">
        <v>0</v>
      </c>
      <c r="K827" s="18">
        <v>1252.4069999999999</v>
      </c>
    </row>
    <row r="828" spans="1:11" x14ac:dyDescent="0.25">
      <c r="A828" s="6">
        <v>827</v>
      </c>
      <c r="B828" s="2">
        <v>22</v>
      </c>
      <c r="C828" s="3">
        <v>0</v>
      </c>
      <c r="D828" s="20">
        <v>23.18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12">
        <v>1</v>
      </c>
      <c r="K828" s="18">
        <v>2731.9122000000002</v>
      </c>
    </row>
    <row r="829" spans="1:11" x14ac:dyDescent="0.25">
      <c r="A829" s="6">
        <v>828</v>
      </c>
      <c r="B829" s="2">
        <v>53</v>
      </c>
      <c r="C829" s="3">
        <v>1</v>
      </c>
      <c r="D829" s="20">
        <v>20.9</v>
      </c>
      <c r="E829" s="3">
        <v>0</v>
      </c>
      <c r="F829" s="3">
        <v>1</v>
      </c>
      <c r="G829" s="3">
        <v>0</v>
      </c>
      <c r="H829" s="3">
        <v>1</v>
      </c>
      <c r="I829" s="3">
        <v>0</v>
      </c>
      <c r="J829" s="12">
        <v>0</v>
      </c>
      <c r="K829" s="18">
        <v>21195.817999999999</v>
      </c>
    </row>
    <row r="830" spans="1:11" x14ac:dyDescent="0.25">
      <c r="A830" s="6">
        <v>829</v>
      </c>
      <c r="B830" s="2">
        <v>39</v>
      </c>
      <c r="C830" s="3">
        <v>0</v>
      </c>
      <c r="D830" s="20">
        <v>31.92</v>
      </c>
      <c r="E830" s="3">
        <v>2</v>
      </c>
      <c r="F830" s="3">
        <v>0</v>
      </c>
      <c r="G830" s="3">
        <v>0</v>
      </c>
      <c r="H830" s="3">
        <v>0</v>
      </c>
      <c r="I830" s="3">
        <v>1</v>
      </c>
      <c r="J830" s="12">
        <v>0</v>
      </c>
      <c r="K830" s="18">
        <v>7209.4917999999998</v>
      </c>
    </row>
    <row r="831" spans="1:11" x14ac:dyDescent="0.25">
      <c r="A831" s="6">
        <v>830</v>
      </c>
      <c r="B831" s="2">
        <v>27</v>
      </c>
      <c r="C831" s="3">
        <v>1</v>
      </c>
      <c r="D831" s="20">
        <v>28.5</v>
      </c>
      <c r="E831" s="3">
        <v>0</v>
      </c>
      <c r="F831" s="3">
        <v>1</v>
      </c>
      <c r="G831" s="3">
        <v>0</v>
      </c>
      <c r="H831" s="3">
        <v>0</v>
      </c>
      <c r="I831" s="3">
        <v>1</v>
      </c>
      <c r="J831" s="12">
        <v>0</v>
      </c>
      <c r="K831" s="18">
        <v>18310.741999999998</v>
      </c>
    </row>
    <row r="832" spans="1:11" x14ac:dyDescent="0.25">
      <c r="A832" s="6">
        <v>831</v>
      </c>
      <c r="B832" s="2">
        <v>30</v>
      </c>
      <c r="C832" s="3">
        <v>1</v>
      </c>
      <c r="D832" s="20">
        <v>44.22</v>
      </c>
      <c r="E832" s="3">
        <v>2</v>
      </c>
      <c r="F832" s="3">
        <v>0</v>
      </c>
      <c r="G832" s="3">
        <v>0</v>
      </c>
      <c r="H832" s="3">
        <v>1</v>
      </c>
      <c r="I832" s="3">
        <v>0</v>
      </c>
      <c r="J832" s="12">
        <v>0</v>
      </c>
      <c r="K832" s="18">
        <v>4266.1657999999998</v>
      </c>
    </row>
    <row r="833" spans="1:11" x14ac:dyDescent="0.25">
      <c r="A833" s="6">
        <v>832</v>
      </c>
      <c r="B833" s="2">
        <v>30</v>
      </c>
      <c r="C833" s="3">
        <v>0</v>
      </c>
      <c r="D833" s="20">
        <v>22.895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12">
        <v>1</v>
      </c>
      <c r="K833" s="18">
        <v>4719.52405</v>
      </c>
    </row>
    <row r="834" spans="1:11" x14ac:dyDescent="0.25">
      <c r="A834" s="6">
        <v>833</v>
      </c>
      <c r="B834" s="2">
        <v>58</v>
      </c>
      <c r="C834" s="3">
        <v>0</v>
      </c>
      <c r="D834" s="20">
        <v>33.1</v>
      </c>
      <c r="E834" s="3">
        <v>0</v>
      </c>
      <c r="F834" s="3">
        <v>0</v>
      </c>
      <c r="G834" s="3">
        <v>1</v>
      </c>
      <c r="H834" s="3">
        <v>0</v>
      </c>
      <c r="I834" s="3">
        <v>0</v>
      </c>
      <c r="J834" s="12">
        <v>0</v>
      </c>
      <c r="K834" s="18">
        <v>11848.141</v>
      </c>
    </row>
    <row r="835" spans="1:11" x14ac:dyDescent="0.25">
      <c r="A835" s="6">
        <v>834</v>
      </c>
      <c r="B835" s="2">
        <v>33</v>
      </c>
      <c r="C835" s="3">
        <v>1</v>
      </c>
      <c r="D835" s="20">
        <v>24.795000000000002</v>
      </c>
      <c r="E835" s="3">
        <v>0</v>
      </c>
      <c r="F835" s="3">
        <v>1</v>
      </c>
      <c r="G835" s="3">
        <v>0</v>
      </c>
      <c r="H835" s="3">
        <v>0</v>
      </c>
      <c r="I835" s="3">
        <v>0</v>
      </c>
      <c r="J835" s="12">
        <v>1</v>
      </c>
      <c r="K835" s="18">
        <v>17904.527050000001</v>
      </c>
    </row>
    <row r="836" spans="1:11" x14ac:dyDescent="0.25">
      <c r="A836" s="6">
        <v>835</v>
      </c>
      <c r="B836" s="2">
        <v>42</v>
      </c>
      <c r="C836" s="3">
        <v>0</v>
      </c>
      <c r="D836" s="20">
        <v>26.18</v>
      </c>
      <c r="E836" s="3">
        <v>1</v>
      </c>
      <c r="F836" s="3">
        <v>0</v>
      </c>
      <c r="G836" s="3">
        <v>0</v>
      </c>
      <c r="H836" s="3">
        <v>1</v>
      </c>
      <c r="I836" s="3">
        <v>0</v>
      </c>
      <c r="J836" s="12">
        <v>0</v>
      </c>
      <c r="K836" s="18">
        <v>7046.7222000000002</v>
      </c>
    </row>
    <row r="837" spans="1:11" x14ac:dyDescent="0.25">
      <c r="A837" s="6">
        <v>836</v>
      </c>
      <c r="B837" s="2">
        <v>64</v>
      </c>
      <c r="C837" s="3">
        <v>0</v>
      </c>
      <c r="D837" s="20">
        <v>35.97</v>
      </c>
      <c r="E837" s="3">
        <v>0</v>
      </c>
      <c r="F837" s="3">
        <v>0</v>
      </c>
      <c r="G837" s="3">
        <v>0</v>
      </c>
      <c r="H837" s="3">
        <v>1</v>
      </c>
      <c r="I837" s="3">
        <v>0</v>
      </c>
      <c r="J837" s="12">
        <v>0</v>
      </c>
      <c r="K837" s="18">
        <v>14313.846299999999</v>
      </c>
    </row>
    <row r="838" spans="1:11" x14ac:dyDescent="0.25">
      <c r="A838" s="6">
        <v>837</v>
      </c>
      <c r="B838" s="2">
        <v>21</v>
      </c>
      <c r="C838" s="3">
        <v>1</v>
      </c>
      <c r="D838" s="20">
        <v>22.3</v>
      </c>
      <c r="E838" s="3">
        <v>1</v>
      </c>
      <c r="F838" s="3">
        <v>0</v>
      </c>
      <c r="G838" s="3">
        <v>1</v>
      </c>
      <c r="H838" s="3">
        <v>0</v>
      </c>
      <c r="I838" s="3">
        <v>0</v>
      </c>
      <c r="J838" s="12">
        <v>0</v>
      </c>
      <c r="K838" s="18">
        <v>2103.08</v>
      </c>
    </row>
    <row r="839" spans="1:11" x14ac:dyDescent="0.25">
      <c r="A839" s="6">
        <v>838</v>
      </c>
      <c r="B839" s="2">
        <v>18</v>
      </c>
      <c r="C839" s="3">
        <v>0</v>
      </c>
      <c r="D839" s="20">
        <v>42.24</v>
      </c>
      <c r="E839" s="3">
        <v>0</v>
      </c>
      <c r="F839" s="3">
        <v>1</v>
      </c>
      <c r="G839" s="3">
        <v>0</v>
      </c>
      <c r="H839" s="3">
        <v>1</v>
      </c>
      <c r="I839" s="3">
        <v>0</v>
      </c>
      <c r="J839" s="12">
        <v>0</v>
      </c>
      <c r="K839" s="18">
        <v>38792.685599999997</v>
      </c>
    </row>
    <row r="840" spans="1:11" x14ac:dyDescent="0.25">
      <c r="A840" s="6">
        <v>839</v>
      </c>
      <c r="B840" s="2">
        <v>23</v>
      </c>
      <c r="C840" s="3">
        <v>1</v>
      </c>
      <c r="D840" s="20">
        <v>26.51</v>
      </c>
      <c r="E840" s="3">
        <v>0</v>
      </c>
      <c r="F840" s="3">
        <v>0</v>
      </c>
      <c r="G840" s="3">
        <v>0</v>
      </c>
      <c r="H840" s="3">
        <v>1</v>
      </c>
      <c r="I840" s="3">
        <v>0</v>
      </c>
      <c r="J840" s="12">
        <v>0</v>
      </c>
      <c r="K840" s="18">
        <v>1815.8759</v>
      </c>
    </row>
    <row r="841" spans="1:11" x14ac:dyDescent="0.25">
      <c r="A841" s="6">
        <v>840</v>
      </c>
      <c r="B841" s="2">
        <v>45</v>
      </c>
      <c r="C841" s="3">
        <v>0</v>
      </c>
      <c r="D841" s="20">
        <v>35.814999999999998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12">
        <v>0</v>
      </c>
      <c r="K841" s="18">
        <v>7731.8578500000003</v>
      </c>
    </row>
    <row r="842" spans="1:11" x14ac:dyDescent="0.25">
      <c r="A842" s="6">
        <v>841</v>
      </c>
      <c r="B842" s="2">
        <v>40</v>
      </c>
      <c r="C842" s="3">
        <v>0</v>
      </c>
      <c r="D842" s="20">
        <v>41.42</v>
      </c>
      <c r="E842" s="3">
        <v>1</v>
      </c>
      <c r="F842" s="3">
        <v>0</v>
      </c>
      <c r="G842" s="3">
        <v>0</v>
      </c>
      <c r="H842" s="3">
        <v>0</v>
      </c>
      <c r="I842" s="3">
        <v>1</v>
      </c>
      <c r="J842" s="12">
        <v>0</v>
      </c>
      <c r="K842" s="18">
        <v>28476.734990000001</v>
      </c>
    </row>
    <row r="843" spans="1:11" x14ac:dyDescent="0.25">
      <c r="A843" s="6">
        <v>842</v>
      </c>
      <c r="B843" s="2">
        <v>19</v>
      </c>
      <c r="C843" s="3">
        <v>0</v>
      </c>
      <c r="D843" s="20">
        <v>36.575000000000003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12">
        <v>0</v>
      </c>
      <c r="K843" s="18">
        <v>2136.8822500000001</v>
      </c>
    </row>
    <row r="844" spans="1:11" x14ac:dyDescent="0.25">
      <c r="A844" s="6">
        <v>843</v>
      </c>
      <c r="B844" s="2">
        <v>18</v>
      </c>
      <c r="C844" s="3">
        <v>1</v>
      </c>
      <c r="D844" s="20">
        <v>30.14</v>
      </c>
      <c r="E844" s="3">
        <v>0</v>
      </c>
      <c r="F844" s="3">
        <v>0</v>
      </c>
      <c r="G844" s="3">
        <v>0</v>
      </c>
      <c r="H844" s="3">
        <v>1</v>
      </c>
      <c r="I844" s="3">
        <v>0</v>
      </c>
      <c r="J844" s="12">
        <v>0</v>
      </c>
      <c r="K844" s="18">
        <v>1131.5065999999999</v>
      </c>
    </row>
    <row r="845" spans="1:11" x14ac:dyDescent="0.25">
      <c r="A845" s="6">
        <v>844</v>
      </c>
      <c r="B845" s="2">
        <v>25</v>
      </c>
      <c r="C845" s="3">
        <v>1</v>
      </c>
      <c r="D845" s="20">
        <v>25.84</v>
      </c>
      <c r="E845" s="3">
        <v>1</v>
      </c>
      <c r="F845" s="3">
        <v>0</v>
      </c>
      <c r="G845" s="3">
        <v>0</v>
      </c>
      <c r="H845" s="3">
        <v>0</v>
      </c>
      <c r="I845" s="3">
        <v>0</v>
      </c>
      <c r="J845" s="12">
        <v>1</v>
      </c>
      <c r="K845" s="18">
        <v>3309.7926000000002</v>
      </c>
    </row>
    <row r="846" spans="1:11" x14ac:dyDescent="0.25">
      <c r="A846" s="6">
        <v>845</v>
      </c>
      <c r="B846" s="2">
        <v>46</v>
      </c>
      <c r="C846" s="3">
        <v>0</v>
      </c>
      <c r="D846" s="20">
        <v>30.8</v>
      </c>
      <c r="E846" s="3">
        <v>3</v>
      </c>
      <c r="F846" s="3">
        <v>0</v>
      </c>
      <c r="G846" s="3">
        <v>1</v>
      </c>
      <c r="H846" s="3">
        <v>0</v>
      </c>
      <c r="I846" s="3">
        <v>0</v>
      </c>
      <c r="J846" s="12">
        <v>0</v>
      </c>
      <c r="K846" s="18">
        <v>9414.92</v>
      </c>
    </row>
    <row r="847" spans="1:11" x14ac:dyDescent="0.25">
      <c r="A847" s="6">
        <v>846</v>
      </c>
      <c r="B847" s="2">
        <v>33</v>
      </c>
      <c r="C847" s="3">
        <v>0</v>
      </c>
      <c r="D847" s="20">
        <v>42.94</v>
      </c>
      <c r="E847" s="3">
        <v>3</v>
      </c>
      <c r="F847" s="3">
        <v>0</v>
      </c>
      <c r="G847" s="3">
        <v>0</v>
      </c>
      <c r="H847" s="3">
        <v>0</v>
      </c>
      <c r="I847" s="3">
        <v>1</v>
      </c>
      <c r="J847" s="12">
        <v>0</v>
      </c>
      <c r="K847" s="18">
        <v>6360.9935999999998</v>
      </c>
    </row>
    <row r="848" spans="1:11" x14ac:dyDescent="0.25">
      <c r="A848" s="6">
        <v>847</v>
      </c>
      <c r="B848" s="2">
        <v>54</v>
      </c>
      <c r="C848" s="3">
        <v>1</v>
      </c>
      <c r="D848" s="20">
        <v>21.01</v>
      </c>
      <c r="E848" s="3">
        <v>2</v>
      </c>
      <c r="F848" s="3">
        <v>0</v>
      </c>
      <c r="G848" s="3">
        <v>0</v>
      </c>
      <c r="H848" s="3">
        <v>1</v>
      </c>
      <c r="I848" s="3">
        <v>0</v>
      </c>
      <c r="J848" s="12">
        <v>0</v>
      </c>
      <c r="K848" s="18">
        <v>11013.7119</v>
      </c>
    </row>
    <row r="849" spans="1:11" x14ac:dyDescent="0.25">
      <c r="A849" s="6">
        <v>848</v>
      </c>
      <c r="B849" s="2">
        <v>28</v>
      </c>
      <c r="C849" s="3">
        <v>1</v>
      </c>
      <c r="D849" s="20">
        <v>22.515000000000001</v>
      </c>
      <c r="E849" s="3">
        <v>2</v>
      </c>
      <c r="F849" s="3">
        <v>0</v>
      </c>
      <c r="G849" s="3">
        <v>0</v>
      </c>
      <c r="H849" s="3">
        <v>0</v>
      </c>
      <c r="I849" s="3">
        <v>0</v>
      </c>
      <c r="J849" s="12">
        <v>1</v>
      </c>
      <c r="K849" s="18">
        <v>4428.8878500000001</v>
      </c>
    </row>
    <row r="850" spans="1:11" x14ac:dyDescent="0.25">
      <c r="A850" s="6">
        <v>849</v>
      </c>
      <c r="B850" s="2">
        <v>36</v>
      </c>
      <c r="C850" s="3">
        <v>1</v>
      </c>
      <c r="D850" s="20">
        <v>34.43</v>
      </c>
      <c r="E850" s="3">
        <v>2</v>
      </c>
      <c r="F850" s="3">
        <v>0</v>
      </c>
      <c r="G850" s="3">
        <v>0</v>
      </c>
      <c r="H850" s="3">
        <v>1</v>
      </c>
      <c r="I850" s="3">
        <v>0</v>
      </c>
      <c r="J850" s="12">
        <v>0</v>
      </c>
      <c r="K850" s="18">
        <v>5584.3056999999999</v>
      </c>
    </row>
    <row r="851" spans="1:11" x14ac:dyDescent="0.25">
      <c r="A851" s="6">
        <v>850</v>
      </c>
      <c r="B851" s="2">
        <v>20</v>
      </c>
      <c r="C851" s="3">
        <v>0</v>
      </c>
      <c r="D851" s="20">
        <v>31.46</v>
      </c>
      <c r="E851" s="3">
        <v>0</v>
      </c>
      <c r="F851" s="3">
        <v>0</v>
      </c>
      <c r="G851" s="3">
        <v>0</v>
      </c>
      <c r="H851" s="3">
        <v>1</v>
      </c>
      <c r="I851" s="3">
        <v>0</v>
      </c>
      <c r="J851" s="12">
        <v>0</v>
      </c>
      <c r="K851" s="18">
        <v>1877.9294</v>
      </c>
    </row>
    <row r="852" spans="1:11" x14ac:dyDescent="0.25">
      <c r="A852" s="6">
        <v>851</v>
      </c>
      <c r="B852" s="2">
        <v>24</v>
      </c>
      <c r="C852" s="3">
        <v>0</v>
      </c>
      <c r="D852" s="20">
        <v>24.225000000000001</v>
      </c>
      <c r="E852" s="3">
        <v>0</v>
      </c>
      <c r="F852" s="3">
        <v>0</v>
      </c>
      <c r="G852" s="3">
        <v>0</v>
      </c>
      <c r="H852" s="3">
        <v>0</v>
      </c>
      <c r="I852" s="3">
        <v>1</v>
      </c>
      <c r="J852" s="12">
        <v>0</v>
      </c>
      <c r="K852" s="18">
        <v>2842.7607499999999</v>
      </c>
    </row>
    <row r="853" spans="1:11" x14ac:dyDescent="0.25">
      <c r="A853" s="6">
        <v>852</v>
      </c>
      <c r="B853" s="2">
        <v>23</v>
      </c>
      <c r="C853" s="3">
        <v>1</v>
      </c>
      <c r="D853" s="20">
        <v>37.1</v>
      </c>
      <c r="E853" s="3">
        <v>3</v>
      </c>
      <c r="F853" s="3">
        <v>0</v>
      </c>
      <c r="G853" s="3">
        <v>1</v>
      </c>
      <c r="H853" s="3">
        <v>0</v>
      </c>
      <c r="I853" s="3">
        <v>0</v>
      </c>
      <c r="J853" s="12">
        <v>0</v>
      </c>
      <c r="K853" s="18">
        <v>3597.596</v>
      </c>
    </row>
    <row r="854" spans="1:11" x14ac:dyDescent="0.25">
      <c r="A854" s="6">
        <v>853</v>
      </c>
      <c r="B854" s="2">
        <v>47</v>
      </c>
      <c r="C854" s="3">
        <v>0</v>
      </c>
      <c r="D854" s="20">
        <v>26.125</v>
      </c>
      <c r="E854" s="3">
        <v>1</v>
      </c>
      <c r="F854" s="3">
        <v>1</v>
      </c>
      <c r="G854" s="3">
        <v>0</v>
      </c>
      <c r="H854" s="3">
        <v>0</v>
      </c>
      <c r="I854" s="3">
        <v>0</v>
      </c>
      <c r="J854" s="12">
        <v>1</v>
      </c>
      <c r="K854" s="18">
        <v>23401.30575</v>
      </c>
    </row>
    <row r="855" spans="1:11" x14ac:dyDescent="0.25">
      <c r="A855" s="6">
        <v>854</v>
      </c>
      <c r="B855" s="2">
        <v>33</v>
      </c>
      <c r="C855" s="3">
        <v>0</v>
      </c>
      <c r="D855" s="20">
        <v>35.53</v>
      </c>
      <c r="E855" s="3">
        <v>0</v>
      </c>
      <c r="F855" s="3">
        <v>1</v>
      </c>
      <c r="G855" s="3">
        <v>0</v>
      </c>
      <c r="H855" s="3">
        <v>0</v>
      </c>
      <c r="I855" s="3">
        <v>1</v>
      </c>
      <c r="J855" s="12">
        <v>0</v>
      </c>
      <c r="K855" s="18">
        <v>55135.402090000003</v>
      </c>
    </row>
    <row r="856" spans="1:11" x14ac:dyDescent="0.25">
      <c r="A856" s="6">
        <v>855</v>
      </c>
      <c r="B856" s="2">
        <v>45</v>
      </c>
      <c r="C856" s="3">
        <v>1</v>
      </c>
      <c r="D856" s="20">
        <v>33.700000000000003</v>
      </c>
      <c r="E856" s="3">
        <v>1</v>
      </c>
      <c r="F856" s="3">
        <v>0</v>
      </c>
      <c r="G856" s="3">
        <v>1</v>
      </c>
      <c r="H856" s="3">
        <v>0</v>
      </c>
      <c r="I856" s="3">
        <v>0</v>
      </c>
      <c r="J856" s="12">
        <v>0</v>
      </c>
      <c r="K856" s="18">
        <v>7445.9179999999997</v>
      </c>
    </row>
    <row r="857" spans="1:11" x14ac:dyDescent="0.25">
      <c r="A857" s="6">
        <v>856</v>
      </c>
      <c r="B857" s="2">
        <v>26</v>
      </c>
      <c r="C857" s="3">
        <v>1</v>
      </c>
      <c r="D857" s="20">
        <v>17.670000000000002</v>
      </c>
      <c r="E857" s="3">
        <v>0</v>
      </c>
      <c r="F857" s="3">
        <v>0</v>
      </c>
      <c r="G857" s="3">
        <v>0</v>
      </c>
      <c r="H857" s="3">
        <v>0</v>
      </c>
      <c r="I857" s="3">
        <v>1</v>
      </c>
      <c r="J857" s="12">
        <v>0</v>
      </c>
      <c r="K857" s="18">
        <v>2680.9493000000002</v>
      </c>
    </row>
    <row r="858" spans="1:11" x14ac:dyDescent="0.25">
      <c r="A858" s="6">
        <v>857</v>
      </c>
      <c r="B858" s="2">
        <v>18</v>
      </c>
      <c r="C858" s="3">
        <v>0</v>
      </c>
      <c r="D858" s="20">
        <v>31.13</v>
      </c>
      <c r="E858" s="3">
        <v>0</v>
      </c>
      <c r="F858" s="3">
        <v>0</v>
      </c>
      <c r="G858" s="3">
        <v>0</v>
      </c>
      <c r="H858" s="3">
        <v>1</v>
      </c>
      <c r="I858" s="3">
        <v>0</v>
      </c>
      <c r="J858" s="12">
        <v>0</v>
      </c>
      <c r="K858" s="18">
        <v>1621.8827000000001</v>
      </c>
    </row>
    <row r="859" spans="1:11" x14ac:dyDescent="0.25">
      <c r="A859" s="6">
        <v>858</v>
      </c>
      <c r="B859" s="2">
        <v>44</v>
      </c>
      <c r="C859" s="3">
        <v>0</v>
      </c>
      <c r="D859" s="20">
        <v>29.81</v>
      </c>
      <c r="E859" s="3">
        <v>2</v>
      </c>
      <c r="F859" s="3">
        <v>0</v>
      </c>
      <c r="G859" s="3">
        <v>0</v>
      </c>
      <c r="H859" s="3">
        <v>1</v>
      </c>
      <c r="I859" s="3">
        <v>0</v>
      </c>
      <c r="J859" s="12">
        <v>0</v>
      </c>
      <c r="K859" s="18">
        <v>8219.2039000000004</v>
      </c>
    </row>
    <row r="860" spans="1:11" x14ac:dyDescent="0.25">
      <c r="A860" s="6">
        <v>859</v>
      </c>
      <c r="B860" s="2">
        <v>60</v>
      </c>
      <c r="C860" s="3">
        <v>1</v>
      </c>
      <c r="D860" s="20">
        <v>24.32</v>
      </c>
      <c r="E860" s="3">
        <v>0</v>
      </c>
      <c r="F860" s="3">
        <v>0</v>
      </c>
      <c r="G860" s="3">
        <v>0</v>
      </c>
      <c r="H860" s="3">
        <v>0</v>
      </c>
      <c r="I860" s="3">
        <v>1</v>
      </c>
      <c r="J860" s="12">
        <v>0</v>
      </c>
      <c r="K860" s="18">
        <v>12523.604799999999</v>
      </c>
    </row>
    <row r="861" spans="1:11" x14ac:dyDescent="0.25">
      <c r="A861" s="6">
        <v>860</v>
      </c>
      <c r="B861" s="2">
        <v>64</v>
      </c>
      <c r="C861" s="3">
        <v>0</v>
      </c>
      <c r="D861" s="20">
        <v>31.824999999999999</v>
      </c>
      <c r="E861" s="3">
        <v>2</v>
      </c>
      <c r="F861" s="3">
        <v>0</v>
      </c>
      <c r="G861" s="3">
        <v>0</v>
      </c>
      <c r="H861" s="3">
        <v>0</v>
      </c>
      <c r="I861" s="3">
        <v>0</v>
      </c>
      <c r="J861" s="12">
        <v>1</v>
      </c>
      <c r="K861" s="18">
        <v>16069.08475</v>
      </c>
    </row>
    <row r="862" spans="1:11" x14ac:dyDescent="0.25">
      <c r="A862" s="6">
        <v>861</v>
      </c>
      <c r="B862" s="2">
        <v>56</v>
      </c>
      <c r="C862" s="3">
        <v>1</v>
      </c>
      <c r="D862" s="20">
        <v>31.79</v>
      </c>
      <c r="E862" s="3">
        <v>2</v>
      </c>
      <c r="F862" s="3">
        <v>1</v>
      </c>
      <c r="G862" s="3">
        <v>0</v>
      </c>
      <c r="H862" s="3">
        <v>1</v>
      </c>
      <c r="I862" s="3">
        <v>0</v>
      </c>
      <c r="J862" s="12">
        <v>0</v>
      </c>
      <c r="K862" s="18">
        <v>43813.866099999999</v>
      </c>
    </row>
    <row r="863" spans="1:11" x14ac:dyDescent="0.25">
      <c r="A863" s="6">
        <v>862</v>
      </c>
      <c r="B863" s="2">
        <v>36</v>
      </c>
      <c r="C863" s="3">
        <v>1</v>
      </c>
      <c r="D863" s="20">
        <v>28.024999999999999</v>
      </c>
      <c r="E863" s="3">
        <v>1</v>
      </c>
      <c r="F863" s="3">
        <v>1</v>
      </c>
      <c r="G863" s="3">
        <v>0</v>
      </c>
      <c r="H863" s="3">
        <v>0</v>
      </c>
      <c r="I863" s="3">
        <v>0</v>
      </c>
      <c r="J863" s="12">
        <v>1</v>
      </c>
      <c r="K863" s="18">
        <v>20773.62775</v>
      </c>
    </row>
    <row r="864" spans="1:11" x14ac:dyDescent="0.25">
      <c r="A864" s="6">
        <v>863</v>
      </c>
      <c r="B864" s="2">
        <v>41</v>
      </c>
      <c r="C864" s="3">
        <v>1</v>
      </c>
      <c r="D864" s="20">
        <v>30.78</v>
      </c>
      <c r="E864" s="3">
        <v>3</v>
      </c>
      <c r="F864" s="3">
        <v>1</v>
      </c>
      <c r="G864" s="3">
        <v>0</v>
      </c>
      <c r="H864" s="3">
        <v>0</v>
      </c>
      <c r="I864" s="3">
        <v>0</v>
      </c>
      <c r="J864" s="12">
        <v>1</v>
      </c>
      <c r="K864" s="18">
        <v>39597.407200000001</v>
      </c>
    </row>
    <row r="865" spans="1:11" x14ac:dyDescent="0.25">
      <c r="A865" s="6">
        <v>864</v>
      </c>
      <c r="B865" s="2">
        <v>39</v>
      </c>
      <c r="C865" s="3">
        <v>1</v>
      </c>
      <c r="D865" s="20">
        <v>21.85</v>
      </c>
      <c r="E865" s="3">
        <v>1</v>
      </c>
      <c r="F865" s="3">
        <v>0</v>
      </c>
      <c r="G865" s="3">
        <v>0</v>
      </c>
      <c r="H865" s="3">
        <v>0</v>
      </c>
      <c r="I865" s="3">
        <v>1</v>
      </c>
      <c r="J865" s="12">
        <v>0</v>
      </c>
      <c r="K865" s="18">
        <v>6117.4944999999998</v>
      </c>
    </row>
    <row r="866" spans="1:11" x14ac:dyDescent="0.25">
      <c r="A866" s="6">
        <v>865</v>
      </c>
      <c r="B866" s="2">
        <v>63</v>
      </c>
      <c r="C866" s="3">
        <v>1</v>
      </c>
      <c r="D866" s="20">
        <v>33.1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12">
        <v>0</v>
      </c>
      <c r="K866" s="18">
        <v>13393.755999999999</v>
      </c>
    </row>
    <row r="867" spans="1:11" x14ac:dyDescent="0.25">
      <c r="A867" s="6">
        <v>866</v>
      </c>
      <c r="B867" s="2">
        <v>36</v>
      </c>
      <c r="C867" s="3">
        <v>0</v>
      </c>
      <c r="D867" s="20">
        <v>25.84</v>
      </c>
      <c r="E867" s="3">
        <v>0</v>
      </c>
      <c r="F867" s="3">
        <v>0</v>
      </c>
      <c r="G867" s="3">
        <v>0</v>
      </c>
      <c r="H867" s="3">
        <v>0</v>
      </c>
      <c r="I867" s="3">
        <v>1</v>
      </c>
      <c r="J867" s="12">
        <v>0</v>
      </c>
      <c r="K867" s="18">
        <v>5266.3656000000001</v>
      </c>
    </row>
    <row r="868" spans="1:11" x14ac:dyDescent="0.25">
      <c r="A868" s="6">
        <v>867</v>
      </c>
      <c r="B868" s="2">
        <v>28</v>
      </c>
      <c r="C868" s="3">
        <v>0</v>
      </c>
      <c r="D868" s="20">
        <v>23.844999999999999</v>
      </c>
      <c r="E868" s="3">
        <v>2</v>
      </c>
      <c r="F868" s="3">
        <v>0</v>
      </c>
      <c r="G868" s="3">
        <v>0</v>
      </c>
      <c r="H868" s="3">
        <v>0</v>
      </c>
      <c r="I868" s="3">
        <v>1</v>
      </c>
      <c r="J868" s="12">
        <v>0</v>
      </c>
      <c r="K868" s="18">
        <v>4719.7365499999996</v>
      </c>
    </row>
    <row r="869" spans="1:11" x14ac:dyDescent="0.25">
      <c r="A869" s="6">
        <v>868</v>
      </c>
      <c r="B869" s="2">
        <v>58</v>
      </c>
      <c r="C869" s="3">
        <v>1</v>
      </c>
      <c r="D869" s="20">
        <v>34.39</v>
      </c>
      <c r="E869" s="3">
        <v>0</v>
      </c>
      <c r="F869" s="3">
        <v>0</v>
      </c>
      <c r="G869" s="3">
        <v>0</v>
      </c>
      <c r="H869" s="3">
        <v>0</v>
      </c>
      <c r="I869" s="3">
        <v>1</v>
      </c>
      <c r="J869" s="12">
        <v>0</v>
      </c>
      <c r="K869" s="18">
        <v>11743.9341</v>
      </c>
    </row>
    <row r="870" spans="1:11" x14ac:dyDescent="0.25">
      <c r="A870" s="6">
        <v>869</v>
      </c>
      <c r="B870" s="2">
        <v>36</v>
      </c>
      <c r="C870" s="3">
        <v>1</v>
      </c>
      <c r="D870" s="20">
        <v>33.82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12">
        <v>0</v>
      </c>
      <c r="K870" s="18">
        <v>5377.4578000000001</v>
      </c>
    </row>
    <row r="871" spans="1:11" x14ac:dyDescent="0.25">
      <c r="A871" s="6">
        <v>870</v>
      </c>
      <c r="B871" s="2">
        <v>42</v>
      </c>
      <c r="C871" s="3">
        <v>1</v>
      </c>
      <c r="D871" s="20">
        <v>35.97</v>
      </c>
      <c r="E871" s="3">
        <v>2</v>
      </c>
      <c r="F871" s="3">
        <v>0</v>
      </c>
      <c r="G871" s="3">
        <v>0</v>
      </c>
      <c r="H871" s="3">
        <v>1</v>
      </c>
      <c r="I871" s="3">
        <v>0</v>
      </c>
      <c r="J871" s="12">
        <v>0</v>
      </c>
      <c r="K871" s="18">
        <v>7160.3302999999996</v>
      </c>
    </row>
    <row r="872" spans="1:11" x14ac:dyDescent="0.25">
      <c r="A872" s="6">
        <v>871</v>
      </c>
      <c r="B872" s="2">
        <v>36</v>
      </c>
      <c r="C872" s="3">
        <v>1</v>
      </c>
      <c r="D872" s="20">
        <v>31.5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12">
        <v>0</v>
      </c>
      <c r="K872" s="18">
        <v>4402.2330000000002</v>
      </c>
    </row>
    <row r="873" spans="1:11" x14ac:dyDescent="0.25">
      <c r="A873" s="6">
        <v>872</v>
      </c>
      <c r="B873" s="2">
        <v>56</v>
      </c>
      <c r="C873" s="3">
        <v>0</v>
      </c>
      <c r="D873" s="20">
        <v>28.31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12">
        <v>1</v>
      </c>
      <c r="K873" s="18">
        <v>11657.7189</v>
      </c>
    </row>
    <row r="874" spans="1:11" x14ac:dyDescent="0.25">
      <c r="A874" s="6">
        <v>873</v>
      </c>
      <c r="B874" s="2">
        <v>35</v>
      </c>
      <c r="C874" s="3">
        <v>0</v>
      </c>
      <c r="D874" s="20">
        <v>23.465</v>
      </c>
      <c r="E874" s="3">
        <v>2</v>
      </c>
      <c r="F874" s="3">
        <v>0</v>
      </c>
      <c r="G874" s="3">
        <v>0</v>
      </c>
      <c r="H874" s="3">
        <v>0</v>
      </c>
      <c r="I874" s="3">
        <v>0</v>
      </c>
      <c r="J874" s="12">
        <v>1</v>
      </c>
      <c r="K874" s="18">
        <v>6402.2913500000004</v>
      </c>
    </row>
    <row r="875" spans="1:11" x14ac:dyDescent="0.25">
      <c r="A875" s="6">
        <v>874</v>
      </c>
      <c r="B875" s="2">
        <v>59</v>
      </c>
      <c r="C875" s="3">
        <v>0</v>
      </c>
      <c r="D875" s="20">
        <v>31.35</v>
      </c>
      <c r="E875" s="3">
        <v>0</v>
      </c>
      <c r="F875" s="3">
        <v>0</v>
      </c>
      <c r="G875" s="3">
        <v>0</v>
      </c>
      <c r="H875" s="3">
        <v>0</v>
      </c>
      <c r="I875" s="3">
        <v>1</v>
      </c>
      <c r="J875" s="12">
        <v>0</v>
      </c>
      <c r="K875" s="18">
        <v>12622.1795</v>
      </c>
    </row>
    <row r="876" spans="1:11" x14ac:dyDescent="0.25">
      <c r="A876" s="6">
        <v>875</v>
      </c>
      <c r="B876" s="2">
        <v>21</v>
      </c>
      <c r="C876" s="3">
        <v>1</v>
      </c>
      <c r="D876" s="20">
        <v>31.1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12">
        <v>0</v>
      </c>
      <c r="K876" s="18">
        <v>1526.3119999999999</v>
      </c>
    </row>
    <row r="877" spans="1:11" x14ac:dyDescent="0.25">
      <c r="A877" s="6">
        <v>876</v>
      </c>
      <c r="B877" s="2">
        <v>59</v>
      </c>
      <c r="C877" s="3">
        <v>1</v>
      </c>
      <c r="D877" s="20">
        <v>24.7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12">
        <v>1</v>
      </c>
      <c r="K877" s="18">
        <v>12323.936</v>
      </c>
    </row>
    <row r="878" spans="1:11" x14ac:dyDescent="0.25">
      <c r="A878" s="6">
        <v>877</v>
      </c>
      <c r="B878" s="2">
        <v>23</v>
      </c>
      <c r="C878" s="3">
        <v>0</v>
      </c>
      <c r="D878" s="20">
        <v>32.78</v>
      </c>
      <c r="E878" s="3">
        <v>2</v>
      </c>
      <c r="F878" s="3">
        <v>1</v>
      </c>
      <c r="G878" s="3">
        <v>0</v>
      </c>
      <c r="H878" s="3">
        <v>1</v>
      </c>
      <c r="I878" s="3">
        <v>0</v>
      </c>
      <c r="J878" s="12">
        <v>0</v>
      </c>
      <c r="K878" s="18">
        <v>36021.011200000001</v>
      </c>
    </row>
    <row r="879" spans="1:11" x14ac:dyDescent="0.25">
      <c r="A879" s="6">
        <v>878</v>
      </c>
      <c r="B879" s="2">
        <v>57</v>
      </c>
      <c r="C879" s="3">
        <v>0</v>
      </c>
      <c r="D879" s="20">
        <v>29.81</v>
      </c>
      <c r="E879" s="3">
        <v>0</v>
      </c>
      <c r="F879" s="3">
        <v>1</v>
      </c>
      <c r="G879" s="3">
        <v>0</v>
      </c>
      <c r="H879" s="3">
        <v>1</v>
      </c>
      <c r="I879" s="3">
        <v>0</v>
      </c>
      <c r="J879" s="12">
        <v>0</v>
      </c>
      <c r="K879" s="18">
        <v>27533.912899999999</v>
      </c>
    </row>
    <row r="880" spans="1:11" x14ac:dyDescent="0.25">
      <c r="A880" s="6">
        <v>879</v>
      </c>
      <c r="B880" s="2">
        <v>53</v>
      </c>
      <c r="C880" s="3">
        <v>1</v>
      </c>
      <c r="D880" s="20">
        <v>30.495000000000001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12">
        <v>1</v>
      </c>
      <c r="K880" s="18">
        <v>10072.055050000001</v>
      </c>
    </row>
    <row r="881" spans="1:11" x14ac:dyDescent="0.25">
      <c r="A881" s="6">
        <v>880</v>
      </c>
      <c r="B881" s="2">
        <v>60</v>
      </c>
      <c r="C881" s="3">
        <v>0</v>
      </c>
      <c r="D881" s="20">
        <v>32.450000000000003</v>
      </c>
      <c r="E881" s="3">
        <v>0</v>
      </c>
      <c r="F881" s="3">
        <v>1</v>
      </c>
      <c r="G881" s="3">
        <v>0</v>
      </c>
      <c r="H881" s="3">
        <v>1</v>
      </c>
      <c r="I881" s="3">
        <v>0</v>
      </c>
      <c r="J881" s="12">
        <v>0</v>
      </c>
      <c r="K881" s="18">
        <v>45008.955499999996</v>
      </c>
    </row>
    <row r="882" spans="1:11" x14ac:dyDescent="0.25">
      <c r="A882" s="6">
        <v>881</v>
      </c>
      <c r="B882" s="2">
        <v>51</v>
      </c>
      <c r="C882" s="3">
        <v>0</v>
      </c>
      <c r="D882" s="20">
        <v>34.200000000000003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12">
        <v>0</v>
      </c>
      <c r="K882" s="18">
        <v>9872.7009999999991</v>
      </c>
    </row>
    <row r="883" spans="1:11" x14ac:dyDescent="0.25">
      <c r="A883" s="6">
        <v>882</v>
      </c>
      <c r="B883" s="2">
        <v>23</v>
      </c>
      <c r="C883" s="3">
        <v>1</v>
      </c>
      <c r="D883" s="20">
        <v>50.38</v>
      </c>
      <c r="E883" s="3">
        <v>1</v>
      </c>
      <c r="F883" s="3">
        <v>0</v>
      </c>
      <c r="G883" s="3">
        <v>0</v>
      </c>
      <c r="H883" s="3">
        <v>1</v>
      </c>
      <c r="I883" s="3">
        <v>0</v>
      </c>
      <c r="J883" s="12">
        <v>0</v>
      </c>
      <c r="K883" s="18">
        <v>2438.0551999999998</v>
      </c>
    </row>
    <row r="884" spans="1:11" x14ac:dyDescent="0.25">
      <c r="A884" s="6">
        <v>883</v>
      </c>
      <c r="B884" s="2">
        <v>27</v>
      </c>
      <c r="C884" s="3">
        <v>0</v>
      </c>
      <c r="D884" s="20">
        <v>24.1</v>
      </c>
      <c r="E884" s="3">
        <v>0</v>
      </c>
      <c r="F884" s="3">
        <v>0</v>
      </c>
      <c r="G884" s="3">
        <v>1</v>
      </c>
      <c r="H884" s="3">
        <v>0</v>
      </c>
      <c r="I884" s="3">
        <v>0</v>
      </c>
      <c r="J884" s="12">
        <v>0</v>
      </c>
      <c r="K884" s="18">
        <v>2974.1260000000002</v>
      </c>
    </row>
    <row r="885" spans="1:11" x14ac:dyDescent="0.25">
      <c r="A885" s="6">
        <v>884</v>
      </c>
      <c r="B885" s="2">
        <v>55</v>
      </c>
      <c r="C885" s="3">
        <v>1</v>
      </c>
      <c r="D885" s="20">
        <v>32.774999999999999</v>
      </c>
      <c r="E885" s="3">
        <v>0</v>
      </c>
      <c r="F885" s="3">
        <v>0</v>
      </c>
      <c r="G885" s="3">
        <v>0</v>
      </c>
      <c r="H885" s="3">
        <v>0</v>
      </c>
      <c r="I885" s="3">
        <v>1</v>
      </c>
      <c r="J885" s="12">
        <v>0</v>
      </c>
      <c r="K885" s="18">
        <v>10601.632250000001</v>
      </c>
    </row>
    <row r="886" spans="1:11" x14ac:dyDescent="0.25">
      <c r="A886" s="6">
        <v>885</v>
      </c>
      <c r="B886" s="2">
        <v>37</v>
      </c>
      <c r="C886" s="3">
        <v>0</v>
      </c>
      <c r="D886" s="20">
        <v>30.78</v>
      </c>
      <c r="E886" s="3">
        <v>0</v>
      </c>
      <c r="F886" s="3">
        <v>1</v>
      </c>
      <c r="G886" s="3">
        <v>0</v>
      </c>
      <c r="H886" s="3">
        <v>0</v>
      </c>
      <c r="I886" s="3">
        <v>0</v>
      </c>
      <c r="J886" s="12">
        <v>1</v>
      </c>
      <c r="K886" s="18">
        <v>37270.1512</v>
      </c>
    </row>
    <row r="887" spans="1:11" x14ac:dyDescent="0.25">
      <c r="A887" s="6">
        <v>886</v>
      </c>
      <c r="B887" s="2">
        <v>61</v>
      </c>
      <c r="C887" s="3">
        <v>1</v>
      </c>
      <c r="D887" s="20">
        <v>32.299999999999997</v>
      </c>
      <c r="E887" s="3">
        <v>2</v>
      </c>
      <c r="F887" s="3">
        <v>0</v>
      </c>
      <c r="G887" s="3">
        <v>0</v>
      </c>
      <c r="H887" s="3">
        <v>0</v>
      </c>
      <c r="I887" s="3">
        <v>1</v>
      </c>
      <c r="J887" s="12">
        <v>0</v>
      </c>
      <c r="K887" s="18">
        <v>14119.62</v>
      </c>
    </row>
    <row r="888" spans="1:11" x14ac:dyDescent="0.25">
      <c r="A888" s="6">
        <v>887</v>
      </c>
      <c r="B888" s="2">
        <v>46</v>
      </c>
      <c r="C888" s="3">
        <v>0</v>
      </c>
      <c r="D888" s="20">
        <v>35.53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12">
        <v>1</v>
      </c>
      <c r="K888" s="18">
        <v>42111.664700000001</v>
      </c>
    </row>
    <row r="889" spans="1:11" x14ac:dyDescent="0.25">
      <c r="A889" s="6">
        <v>888</v>
      </c>
      <c r="B889" s="2">
        <v>53</v>
      </c>
      <c r="C889" s="3">
        <v>0</v>
      </c>
      <c r="D889" s="20">
        <v>23.75</v>
      </c>
      <c r="E889" s="3">
        <v>2</v>
      </c>
      <c r="F889" s="3">
        <v>0</v>
      </c>
      <c r="G889" s="3">
        <v>0</v>
      </c>
      <c r="H889" s="3">
        <v>0</v>
      </c>
      <c r="I889" s="3">
        <v>0</v>
      </c>
      <c r="J889" s="12">
        <v>1</v>
      </c>
      <c r="K889" s="18">
        <v>11729.6795</v>
      </c>
    </row>
    <row r="890" spans="1:11" x14ac:dyDescent="0.25">
      <c r="A890" s="6">
        <v>889</v>
      </c>
      <c r="B890" s="2">
        <v>49</v>
      </c>
      <c r="C890" s="3">
        <v>0</v>
      </c>
      <c r="D890" s="20">
        <v>23.844999999999999</v>
      </c>
      <c r="E890" s="3">
        <v>3</v>
      </c>
      <c r="F890" s="3">
        <v>1</v>
      </c>
      <c r="G890" s="3">
        <v>0</v>
      </c>
      <c r="H890" s="3">
        <v>0</v>
      </c>
      <c r="I890" s="3">
        <v>0</v>
      </c>
      <c r="J890" s="12">
        <v>1</v>
      </c>
      <c r="K890" s="18">
        <v>24106.912550000001</v>
      </c>
    </row>
    <row r="891" spans="1:11" x14ac:dyDescent="0.25">
      <c r="A891" s="6">
        <v>890</v>
      </c>
      <c r="B891" s="2">
        <v>20</v>
      </c>
      <c r="C891" s="3">
        <v>0</v>
      </c>
      <c r="D891" s="20">
        <v>29.6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12">
        <v>0</v>
      </c>
      <c r="K891" s="18">
        <v>1875.3440000000001</v>
      </c>
    </row>
    <row r="892" spans="1:11" x14ac:dyDescent="0.25">
      <c r="A892" s="6">
        <v>891</v>
      </c>
      <c r="B892" s="2">
        <v>48</v>
      </c>
      <c r="C892" s="3">
        <v>0</v>
      </c>
      <c r="D892" s="20">
        <v>33.11</v>
      </c>
      <c r="E892" s="3">
        <v>0</v>
      </c>
      <c r="F892" s="3">
        <v>1</v>
      </c>
      <c r="G892" s="3">
        <v>0</v>
      </c>
      <c r="H892" s="3">
        <v>1</v>
      </c>
      <c r="I892" s="3">
        <v>0</v>
      </c>
      <c r="J892" s="12">
        <v>0</v>
      </c>
      <c r="K892" s="18">
        <v>40974.164900000003</v>
      </c>
    </row>
    <row r="893" spans="1:11" x14ac:dyDescent="0.25">
      <c r="A893" s="6">
        <v>892</v>
      </c>
      <c r="B893" s="2">
        <v>25</v>
      </c>
      <c r="C893" s="3">
        <v>1</v>
      </c>
      <c r="D893" s="20">
        <v>24.13</v>
      </c>
      <c r="E893" s="3">
        <v>0</v>
      </c>
      <c r="F893" s="3">
        <v>1</v>
      </c>
      <c r="G893" s="3">
        <v>0</v>
      </c>
      <c r="H893" s="3">
        <v>0</v>
      </c>
      <c r="I893" s="3">
        <v>1</v>
      </c>
      <c r="J893" s="12">
        <v>0</v>
      </c>
      <c r="K893" s="18">
        <v>15817.985699999999</v>
      </c>
    </row>
    <row r="894" spans="1:11" x14ac:dyDescent="0.25">
      <c r="A894" s="6">
        <v>893</v>
      </c>
      <c r="B894" s="2">
        <v>25</v>
      </c>
      <c r="C894" s="3">
        <v>0</v>
      </c>
      <c r="D894" s="20">
        <v>32.229999999999997</v>
      </c>
      <c r="E894" s="3">
        <v>1</v>
      </c>
      <c r="F894" s="3">
        <v>0</v>
      </c>
      <c r="G894" s="3">
        <v>0</v>
      </c>
      <c r="H894" s="3">
        <v>1</v>
      </c>
      <c r="I894" s="3">
        <v>0</v>
      </c>
      <c r="J894" s="12">
        <v>0</v>
      </c>
      <c r="K894" s="18">
        <v>18218.161390000001</v>
      </c>
    </row>
    <row r="895" spans="1:11" x14ac:dyDescent="0.25">
      <c r="A895" s="6">
        <v>894</v>
      </c>
      <c r="B895" s="2">
        <v>57</v>
      </c>
      <c r="C895" s="3">
        <v>1</v>
      </c>
      <c r="D895" s="20">
        <v>28.1</v>
      </c>
      <c r="E895" s="3">
        <v>0</v>
      </c>
      <c r="F895" s="3">
        <v>0</v>
      </c>
      <c r="G895" s="3">
        <v>1</v>
      </c>
      <c r="H895" s="3">
        <v>0</v>
      </c>
      <c r="I895" s="3">
        <v>0</v>
      </c>
      <c r="J895" s="12">
        <v>0</v>
      </c>
      <c r="K895" s="18">
        <v>10965.446</v>
      </c>
    </row>
    <row r="896" spans="1:11" x14ac:dyDescent="0.25">
      <c r="A896" s="6">
        <v>895</v>
      </c>
      <c r="B896" s="2">
        <v>37</v>
      </c>
      <c r="C896" s="3">
        <v>0</v>
      </c>
      <c r="D896" s="20">
        <v>47.6</v>
      </c>
      <c r="E896" s="3">
        <v>2</v>
      </c>
      <c r="F896" s="3">
        <v>1</v>
      </c>
      <c r="G896" s="3">
        <v>1</v>
      </c>
      <c r="H896" s="3">
        <v>0</v>
      </c>
      <c r="I896" s="3">
        <v>0</v>
      </c>
      <c r="J896" s="12">
        <v>0</v>
      </c>
      <c r="K896" s="18">
        <v>46113.510999999999</v>
      </c>
    </row>
    <row r="897" spans="1:11" x14ac:dyDescent="0.25">
      <c r="A897" s="6">
        <v>896</v>
      </c>
      <c r="B897" s="2">
        <v>38</v>
      </c>
      <c r="C897" s="3">
        <v>0</v>
      </c>
      <c r="D897" s="20">
        <v>28</v>
      </c>
      <c r="E897" s="3">
        <v>3</v>
      </c>
      <c r="F897" s="3">
        <v>0</v>
      </c>
      <c r="G897" s="3">
        <v>1</v>
      </c>
      <c r="H897" s="3">
        <v>0</v>
      </c>
      <c r="I897" s="3">
        <v>0</v>
      </c>
      <c r="J897" s="12">
        <v>0</v>
      </c>
      <c r="K897" s="18">
        <v>7151.0919999999996</v>
      </c>
    </row>
    <row r="898" spans="1:11" x14ac:dyDescent="0.25">
      <c r="A898" s="6">
        <v>897</v>
      </c>
      <c r="B898" s="2">
        <v>55</v>
      </c>
      <c r="C898" s="3">
        <v>0</v>
      </c>
      <c r="D898" s="20">
        <v>33.534999999999997</v>
      </c>
      <c r="E898" s="3">
        <v>2</v>
      </c>
      <c r="F898" s="3">
        <v>0</v>
      </c>
      <c r="G898" s="3">
        <v>0</v>
      </c>
      <c r="H898" s="3">
        <v>0</v>
      </c>
      <c r="I898" s="3">
        <v>1</v>
      </c>
      <c r="J898" s="12">
        <v>0</v>
      </c>
      <c r="K898" s="18">
        <v>12269.68865</v>
      </c>
    </row>
    <row r="899" spans="1:11" x14ac:dyDescent="0.25">
      <c r="A899" s="6">
        <v>898</v>
      </c>
      <c r="B899" s="2">
        <v>36</v>
      </c>
      <c r="C899" s="3">
        <v>0</v>
      </c>
      <c r="D899" s="20">
        <v>19.855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12">
        <v>1</v>
      </c>
      <c r="K899" s="18">
        <v>5458.0464499999998</v>
      </c>
    </row>
    <row r="900" spans="1:11" x14ac:dyDescent="0.25">
      <c r="A900" s="6">
        <v>899</v>
      </c>
      <c r="B900" s="2">
        <v>51</v>
      </c>
      <c r="C900" s="3">
        <v>1</v>
      </c>
      <c r="D900" s="20">
        <v>25.4</v>
      </c>
      <c r="E900" s="3">
        <v>0</v>
      </c>
      <c r="F900" s="3">
        <v>0</v>
      </c>
      <c r="G900" s="3">
        <v>1</v>
      </c>
      <c r="H900" s="3">
        <v>0</v>
      </c>
      <c r="I900" s="3">
        <v>0</v>
      </c>
      <c r="J900" s="12">
        <v>0</v>
      </c>
      <c r="K900" s="18">
        <v>8782.4689999999991</v>
      </c>
    </row>
    <row r="901" spans="1:11" x14ac:dyDescent="0.25">
      <c r="A901" s="6">
        <v>900</v>
      </c>
      <c r="B901" s="2">
        <v>40</v>
      </c>
      <c r="C901" s="3">
        <v>1</v>
      </c>
      <c r="D901" s="20">
        <v>29.9</v>
      </c>
      <c r="E901" s="3">
        <v>2</v>
      </c>
      <c r="F901" s="3">
        <v>0</v>
      </c>
      <c r="G901" s="3">
        <v>1</v>
      </c>
      <c r="H901" s="3">
        <v>0</v>
      </c>
      <c r="I901" s="3">
        <v>0</v>
      </c>
      <c r="J901" s="12">
        <v>0</v>
      </c>
      <c r="K901" s="18">
        <v>6600.3609999999999</v>
      </c>
    </row>
    <row r="902" spans="1:11" x14ac:dyDescent="0.25">
      <c r="A902" s="6">
        <v>901</v>
      </c>
      <c r="B902" s="2">
        <v>18</v>
      </c>
      <c r="C902" s="3">
        <v>1</v>
      </c>
      <c r="D902" s="20">
        <v>37.29</v>
      </c>
      <c r="E902" s="3">
        <v>0</v>
      </c>
      <c r="F902" s="3">
        <v>0</v>
      </c>
      <c r="G902" s="3">
        <v>0</v>
      </c>
      <c r="H902" s="3">
        <v>1</v>
      </c>
      <c r="I902" s="3">
        <v>0</v>
      </c>
      <c r="J902" s="12">
        <v>0</v>
      </c>
      <c r="K902" s="18">
        <v>1141.4450999999999</v>
      </c>
    </row>
    <row r="903" spans="1:11" x14ac:dyDescent="0.25">
      <c r="A903" s="6">
        <v>902</v>
      </c>
      <c r="B903" s="2">
        <v>57</v>
      </c>
      <c r="C903" s="3">
        <v>1</v>
      </c>
      <c r="D903" s="20">
        <v>43.7</v>
      </c>
      <c r="E903" s="3">
        <v>1</v>
      </c>
      <c r="F903" s="3">
        <v>0</v>
      </c>
      <c r="G903" s="3">
        <v>1</v>
      </c>
      <c r="H903" s="3">
        <v>0</v>
      </c>
      <c r="I903" s="3">
        <v>0</v>
      </c>
      <c r="J903" s="12">
        <v>0</v>
      </c>
      <c r="K903" s="18">
        <v>11576.13</v>
      </c>
    </row>
    <row r="904" spans="1:11" x14ac:dyDescent="0.25">
      <c r="A904" s="6">
        <v>903</v>
      </c>
      <c r="B904" s="2">
        <v>61</v>
      </c>
      <c r="C904" s="3">
        <v>1</v>
      </c>
      <c r="D904" s="20">
        <v>23.655000000000001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12">
        <v>1</v>
      </c>
      <c r="K904" s="18">
        <v>13129.603450000001</v>
      </c>
    </row>
    <row r="905" spans="1:11" x14ac:dyDescent="0.25">
      <c r="A905" s="6">
        <v>904</v>
      </c>
      <c r="B905" s="2">
        <v>25</v>
      </c>
      <c r="C905" s="3">
        <v>0</v>
      </c>
      <c r="D905" s="20">
        <v>24.3</v>
      </c>
      <c r="E905" s="3">
        <v>3</v>
      </c>
      <c r="F905" s="3">
        <v>0</v>
      </c>
      <c r="G905" s="3">
        <v>1</v>
      </c>
      <c r="H905" s="3">
        <v>0</v>
      </c>
      <c r="I905" s="3">
        <v>0</v>
      </c>
      <c r="J905" s="12">
        <v>0</v>
      </c>
      <c r="K905" s="18">
        <v>4391.652</v>
      </c>
    </row>
    <row r="906" spans="1:11" x14ac:dyDescent="0.25">
      <c r="A906" s="6">
        <v>905</v>
      </c>
      <c r="B906" s="2">
        <v>50</v>
      </c>
      <c r="C906" s="3">
        <v>1</v>
      </c>
      <c r="D906" s="20">
        <v>36.200000000000003</v>
      </c>
      <c r="E906" s="3">
        <v>0</v>
      </c>
      <c r="F906" s="3">
        <v>0</v>
      </c>
      <c r="G906" s="3">
        <v>1</v>
      </c>
      <c r="H906" s="3">
        <v>0</v>
      </c>
      <c r="I906" s="3">
        <v>0</v>
      </c>
      <c r="J906" s="12">
        <v>0</v>
      </c>
      <c r="K906" s="18">
        <v>8457.8179999999993</v>
      </c>
    </row>
    <row r="907" spans="1:11" x14ac:dyDescent="0.25">
      <c r="A907" s="6">
        <v>906</v>
      </c>
      <c r="B907" s="2">
        <v>26</v>
      </c>
      <c r="C907" s="3">
        <v>0</v>
      </c>
      <c r="D907" s="20">
        <v>29.48</v>
      </c>
      <c r="E907" s="3">
        <v>1</v>
      </c>
      <c r="F907" s="3">
        <v>0</v>
      </c>
      <c r="G907" s="3">
        <v>0</v>
      </c>
      <c r="H907" s="3">
        <v>1</v>
      </c>
      <c r="I907" s="3">
        <v>0</v>
      </c>
      <c r="J907" s="12">
        <v>0</v>
      </c>
      <c r="K907" s="18">
        <v>3392.3652000000002</v>
      </c>
    </row>
    <row r="908" spans="1:11" x14ac:dyDescent="0.25">
      <c r="A908" s="6">
        <v>907</v>
      </c>
      <c r="B908" s="2">
        <v>42</v>
      </c>
      <c r="C908" s="3">
        <v>1</v>
      </c>
      <c r="D908" s="20">
        <v>24.86</v>
      </c>
      <c r="E908" s="3">
        <v>0</v>
      </c>
      <c r="F908" s="3">
        <v>0</v>
      </c>
      <c r="G908" s="3">
        <v>0</v>
      </c>
      <c r="H908" s="3">
        <v>1</v>
      </c>
      <c r="I908" s="3">
        <v>0</v>
      </c>
      <c r="J908" s="12">
        <v>0</v>
      </c>
      <c r="K908" s="18">
        <v>5966.8873999999996</v>
      </c>
    </row>
    <row r="909" spans="1:11" x14ac:dyDescent="0.25">
      <c r="A909" s="6">
        <v>908</v>
      </c>
      <c r="B909" s="2">
        <v>43</v>
      </c>
      <c r="C909" s="3">
        <v>1</v>
      </c>
      <c r="D909" s="20">
        <v>30.1</v>
      </c>
      <c r="E909" s="3">
        <v>1</v>
      </c>
      <c r="F909" s="3">
        <v>0</v>
      </c>
      <c r="G909" s="3">
        <v>1</v>
      </c>
      <c r="H909" s="3">
        <v>0</v>
      </c>
      <c r="I909" s="3">
        <v>0</v>
      </c>
      <c r="J909" s="12">
        <v>0</v>
      </c>
      <c r="K909" s="18">
        <v>6849.0259999999998</v>
      </c>
    </row>
    <row r="910" spans="1:11" x14ac:dyDescent="0.25">
      <c r="A910" s="6">
        <v>909</v>
      </c>
      <c r="B910" s="2">
        <v>44</v>
      </c>
      <c r="C910" s="3">
        <v>1</v>
      </c>
      <c r="D910" s="20">
        <v>21.85</v>
      </c>
      <c r="E910" s="3">
        <v>3</v>
      </c>
      <c r="F910" s="3">
        <v>0</v>
      </c>
      <c r="G910" s="3">
        <v>0</v>
      </c>
      <c r="H910" s="3">
        <v>0</v>
      </c>
      <c r="I910" s="3">
        <v>0</v>
      </c>
      <c r="J910" s="12">
        <v>1</v>
      </c>
      <c r="K910" s="18">
        <v>8891.1394999999993</v>
      </c>
    </row>
    <row r="911" spans="1:11" x14ac:dyDescent="0.25">
      <c r="A911" s="6">
        <v>910</v>
      </c>
      <c r="B911" s="2">
        <v>23</v>
      </c>
      <c r="C911" s="3">
        <v>0</v>
      </c>
      <c r="D911" s="20">
        <v>28.12</v>
      </c>
      <c r="E911" s="3">
        <v>0</v>
      </c>
      <c r="F911" s="3">
        <v>0</v>
      </c>
      <c r="G911" s="3">
        <v>0</v>
      </c>
      <c r="H911" s="3">
        <v>0</v>
      </c>
      <c r="I911" s="3">
        <v>1</v>
      </c>
      <c r="J911" s="12">
        <v>0</v>
      </c>
      <c r="K911" s="18">
        <v>2690.1138000000001</v>
      </c>
    </row>
    <row r="912" spans="1:11" x14ac:dyDescent="0.25">
      <c r="A912" s="6">
        <v>911</v>
      </c>
      <c r="B912" s="2">
        <v>49</v>
      </c>
      <c r="C912" s="3">
        <v>0</v>
      </c>
      <c r="D912" s="20">
        <v>27.1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12">
        <v>0</v>
      </c>
      <c r="K912" s="18">
        <v>26140.3603</v>
      </c>
    </row>
    <row r="913" spans="1:11" x14ac:dyDescent="0.25">
      <c r="A913" s="6">
        <v>912</v>
      </c>
      <c r="B913" s="2">
        <v>33</v>
      </c>
      <c r="C913" s="3">
        <v>1</v>
      </c>
      <c r="D913" s="20">
        <v>33.44</v>
      </c>
      <c r="E913" s="3">
        <v>5</v>
      </c>
      <c r="F913" s="3">
        <v>0</v>
      </c>
      <c r="G913" s="3">
        <v>0</v>
      </c>
      <c r="H913" s="3">
        <v>1</v>
      </c>
      <c r="I913" s="3">
        <v>0</v>
      </c>
      <c r="J913" s="12">
        <v>0</v>
      </c>
      <c r="K913" s="18">
        <v>6653.7885999999999</v>
      </c>
    </row>
    <row r="914" spans="1:11" x14ac:dyDescent="0.25">
      <c r="A914" s="6">
        <v>913</v>
      </c>
      <c r="B914" s="2">
        <v>41</v>
      </c>
      <c r="C914" s="3">
        <v>1</v>
      </c>
      <c r="D914" s="20">
        <v>28.8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12">
        <v>0</v>
      </c>
      <c r="K914" s="18">
        <v>6282.2349999999997</v>
      </c>
    </row>
    <row r="915" spans="1:11" x14ac:dyDescent="0.25">
      <c r="A915" s="6">
        <v>914</v>
      </c>
      <c r="B915" s="2">
        <v>37</v>
      </c>
      <c r="C915" s="3">
        <v>0</v>
      </c>
      <c r="D915" s="20">
        <v>29.5</v>
      </c>
      <c r="E915" s="3">
        <v>2</v>
      </c>
      <c r="F915" s="3">
        <v>0</v>
      </c>
      <c r="G915" s="3">
        <v>1</v>
      </c>
      <c r="H915" s="3">
        <v>0</v>
      </c>
      <c r="I915" s="3">
        <v>0</v>
      </c>
      <c r="J915" s="12">
        <v>0</v>
      </c>
      <c r="K915" s="18">
        <v>6311.9520000000002</v>
      </c>
    </row>
    <row r="916" spans="1:11" x14ac:dyDescent="0.25">
      <c r="A916" s="6">
        <v>915</v>
      </c>
      <c r="B916" s="2">
        <v>22</v>
      </c>
      <c r="C916" s="3">
        <v>1</v>
      </c>
      <c r="D916" s="20">
        <v>34.799999999999997</v>
      </c>
      <c r="E916" s="3">
        <v>3</v>
      </c>
      <c r="F916" s="3">
        <v>0</v>
      </c>
      <c r="G916" s="3">
        <v>1</v>
      </c>
      <c r="H916" s="3">
        <v>0</v>
      </c>
      <c r="I916" s="3">
        <v>0</v>
      </c>
      <c r="J916" s="12">
        <v>0</v>
      </c>
      <c r="K916" s="18">
        <v>3443.0639999999999</v>
      </c>
    </row>
    <row r="917" spans="1:11" x14ac:dyDescent="0.25">
      <c r="A917" s="6">
        <v>916</v>
      </c>
      <c r="B917" s="2">
        <v>23</v>
      </c>
      <c r="C917" s="3">
        <v>1</v>
      </c>
      <c r="D917" s="20">
        <v>27.36</v>
      </c>
      <c r="E917" s="3">
        <v>1</v>
      </c>
      <c r="F917" s="3">
        <v>0</v>
      </c>
      <c r="G917" s="3">
        <v>0</v>
      </c>
      <c r="H917" s="3">
        <v>0</v>
      </c>
      <c r="I917" s="3">
        <v>1</v>
      </c>
      <c r="J917" s="12">
        <v>0</v>
      </c>
      <c r="K917" s="18">
        <v>2789.0574000000001</v>
      </c>
    </row>
    <row r="918" spans="1:11" x14ac:dyDescent="0.25">
      <c r="A918" s="6">
        <v>917</v>
      </c>
      <c r="B918" s="2">
        <v>21</v>
      </c>
      <c r="C918" s="3">
        <v>0</v>
      </c>
      <c r="D918" s="20">
        <v>22.135000000000002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12">
        <v>1</v>
      </c>
      <c r="K918" s="18">
        <v>2585.8506499999999</v>
      </c>
    </row>
    <row r="919" spans="1:11" x14ac:dyDescent="0.25">
      <c r="A919" s="6">
        <v>918</v>
      </c>
      <c r="B919" s="2">
        <v>51</v>
      </c>
      <c r="C919" s="3">
        <v>0</v>
      </c>
      <c r="D919" s="20">
        <v>37.049999999999997</v>
      </c>
      <c r="E919" s="3">
        <v>3</v>
      </c>
      <c r="F919" s="3">
        <v>1</v>
      </c>
      <c r="G919" s="3">
        <v>0</v>
      </c>
      <c r="H919" s="3">
        <v>0</v>
      </c>
      <c r="I919" s="3">
        <v>0</v>
      </c>
      <c r="J919" s="12">
        <v>1</v>
      </c>
      <c r="K919" s="18">
        <v>46255.112500000003</v>
      </c>
    </row>
    <row r="920" spans="1:11" x14ac:dyDescent="0.25">
      <c r="A920" s="6">
        <v>919</v>
      </c>
      <c r="B920" s="2">
        <v>25</v>
      </c>
      <c r="C920" s="3">
        <v>1</v>
      </c>
      <c r="D920" s="20">
        <v>26.695</v>
      </c>
      <c r="E920" s="3">
        <v>4</v>
      </c>
      <c r="F920" s="3">
        <v>0</v>
      </c>
      <c r="G920" s="3">
        <v>0</v>
      </c>
      <c r="H920" s="3">
        <v>0</v>
      </c>
      <c r="I920" s="3">
        <v>1</v>
      </c>
      <c r="J920" s="12">
        <v>0</v>
      </c>
      <c r="K920" s="18">
        <v>4877.9810500000003</v>
      </c>
    </row>
    <row r="921" spans="1:11" x14ac:dyDescent="0.25">
      <c r="A921" s="6">
        <v>920</v>
      </c>
      <c r="B921" s="2">
        <v>32</v>
      </c>
      <c r="C921" s="3">
        <v>1</v>
      </c>
      <c r="D921" s="20">
        <v>28.93</v>
      </c>
      <c r="E921" s="3">
        <v>1</v>
      </c>
      <c r="F921" s="3">
        <v>1</v>
      </c>
      <c r="G921" s="3">
        <v>0</v>
      </c>
      <c r="H921" s="3">
        <v>1</v>
      </c>
      <c r="I921" s="3">
        <v>0</v>
      </c>
      <c r="J921" s="12">
        <v>0</v>
      </c>
      <c r="K921" s="18">
        <v>19719.6947</v>
      </c>
    </row>
    <row r="922" spans="1:11" x14ac:dyDescent="0.25">
      <c r="A922" s="6">
        <v>921</v>
      </c>
      <c r="B922" s="2">
        <v>57</v>
      </c>
      <c r="C922" s="3">
        <v>1</v>
      </c>
      <c r="D922" s="20">
        <v>28.975000000000001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12">
        <v>1</v>
      </c>
      <c r="K922" s="18">
        <v>27218.437249999999</v>
      </c>
    </row>
    <row r="923" spans="1:11" x14ac:dyDescent="0.25">
      <c r="A923" s="6">
        <v>922</v>
      </c>
      <c r="B923" s="2">
        <v>36</v>
      </c>
      <c r="C923" s="3">
        <v>0</v>
      </c>
      <c r="D923" s="20">
        <v>30.02</v>
      </c>
      <c r="E923" s="3">
        <v>0</v>
      </c>
      <c r="F923" s="3">
        <v>0</v>
      </c>
      <c r="G923" s="3">
        <v>0</v>
      </c>
      <c r="H923" s="3">
        <v>0</v>
      </c>
      <c r="I923" s="3">
        <v>1</v>
      </c>
      <c r="J923" s="12">
        <v>0</v>
      </c>
      <c r="K923" s="18">
        <v>5272.1758</v>
      </c>
    </row>
    <row r="924" spans="1:11" x14ac:dyDescent="0.25">
      <c r="A924" s="6">
        <v>923</v>
      </c>
      <c r="B924" s="2">
        <v>22</v>
      </c>
      <c r="C924" s="3">
        <v>1</v>
      </c>
      <c r="D924" s="20">
        <v>39.5</v>
      </c>
      <c r="E924" s="3">
        <v>0</v>
      </c>
      <c r="F924" s="3">
        <v>0</v>
      </c>
      <c r="G924" s="3">
        <v>1</v>
      </c>
      <c r="H924" s="3">
        <v>0</v>
      </c>
      <c r="I924" s="3">
        <v>0</v>
      </c>
      <c r="J924" s="12">
        <v>0</v>
      </c>
      <c r="K924" s="18">
        <v>1682.597</v>
      </c>
    </row>
    <row r="925" spans="1:11" x14ac:dyDescent="0.25">
      <c r="A925" s="6">
        <v>924</v>
      </c>
      <c r="B925" s="2">
        <v>57</v>
      </c>
      <c r="C925" s="3">
        <v>1</v>
      </c>
      <c r="D925" s="20">
        <v>33.630000000000003</v>
      </c>
      <c r="E925" s="3">
        <v>1</v>
      </c>
      <c r="F925" s="3">
        <v>0</v>
      </c>
      <c r="G925" s="3">
        <v>0</v>
      </c>
      <c r="H925" s="3">
        <v>0</v>
      </c>
      <c r="I925" s="3">
        <v>1</v>
      </c>
      <c r="J925" s="12">
        <v>0</v>
      </c>
      <c r="K925" s="18">
        <v>11945.1327</v>
      </c>
    </row>
    <row r="926" spans="1:11" x14ac:dyDescent="0.25">
      <c r="A926" s="6">
        <v>925</v>
      </c>
      <c r="B926" s="2">
        <v>64</v>
      </c>
      <c r="C926" s="3">
        <v>0</v>
      </c>
      <c r="D926" s="20">
        <v>26.885000000000002</v>
      </c>
      <c r="E926" s="3">
        <v>0</v>
      </c>
      <c r="F926" s="3">
        <v>1</v>
      </c>
      <c r="G926" s="3">
        <v>0</v>
      </c>
      <c r="H926" s="3">
        <v>0</v>
      </c>
      <c r="I926" s="3">
        <v>1</v>
      </c>
      <c r="J926" s="12">
        <v>0</v>
      </c>
      <c r="K926" s="18">
        <v>29330.98315</v>
      </c>
    </row>
    <row r="927" spans="1:11" x14ac:dyDescent="0.25">
      <c r="A927" s="6">
        <v>926</v>
      </c>
      <c r="B927" s="2">
        <v>36</v>
      </c>
      <c r="C927" s="3">
        <v>0</v>
      </c>
      <c r="D927" s="20">
        <v>29.04</v>
      </c>
      <c r="E927" s="3">
        <v>4</v>
      </c>
      <c r="F927" s="3">
        <v>0</v>
      </c>
      <c r="G927" s="3">
        <v>0</v>
      </c>
      <c r="H927" s="3">
        <v>1</v>
      </c>
      <c r="I927" s="3">
        <v>0</v>
      </c>
      <c r="J927" s="12">
        <v>0</v>
      </c>
      <c r="K927" s="18">
        <v>7243.8136000000004</v>
      </c>
    </row>
    <row r="928" spans="1:11" x14ac:dyDescent="0.25">
      <c r="A928" s="6">
        <v>927</v>
      </c>
      <c r="B928" s="2">
        <v>54</v>
      </c>
      <c r="C928" s="3">
        <v>1</v>
      </c>
      <c r="D928" s="20">
        <v>24.035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12">
        <v>1</v>
      </c>
      <c r="K928" s="18">
        <v>10422.916649999999</v>
      </c>
    </row>
    <row r="929" spans="1:11" x14ac:dyDescent="0.25">
      <c r="A929" s="6">
        <v>928</v>
      </c>
      <c r="B929" s="2">
        <v>47</v>
      </c>
      <c r="C929" s="3">
        <v>1</v>
      </c>
      <c r="D929" s="20">
        <v>38.94</v>
      </c>
      <c r="E929" s="3">
        <v>2</v>
      </c>
      <c r="F929" s="3">
        <v>1</v>
      </c>
      <c r="G929" s="3">
        <v>0</v>
      </c>
      <c r="H929" s="3">
        <v>1</v>
      </c>
      <c r="I929" s="3">
        <v>0</v>
      </c>
      <c r="J929" s="12">
        <v>0</v>
      </c>
      <c r="K929" s="18">
        <v>44202.653599999998</v>
      </c>
    </row>
    <row r="930" spans="1:11" x14ac:dyDescent="0.25">
      <c r="A930" s="6">
        <v>929</v>
      </c>
      <c r="B930" s="2">
        <v>62</v>
      </c>
      <c r="C930" s="3">
        <v>1</v>
      </c>
      <c r="D930" s="20">
        <v>32.11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12">
        <v>1</v>
      </c>
      <c r="K930" s="18">
        <v>13555.0049</v>
      </c>
    </row>
    <row r="931" spans="1:11" x14ac:dyDescent="0.25">
      <c r="A931" s="6">
        <v>930</v>
      </c>
      <c r="B931" s="2">
        <v>61</v>
      </c>
      <c r="C931" s="3">
        <v>0</v>
      </c>
      <c r="D931" s="20">
        <v>44</v>
      </c>
      <c r="E931" s="3">
        <v>0</v>
      </c>
      <c r="F931" s="3">
        <v>0</v>
      </c>
      <c r="G931" s="3">
        <v>1</v>
      </c>
      <c r="H931" s="3">
        <v>0</v>
      </c>
      <c r="I931" s="3">
        <v>0</v>
      </c>
      <c r="J931" s="12">
        <v>0</v>
      </c>
      <c r="K931" s="18">
        <v>13063.883</v>
      </c>
    </row>
    <row r="932" spans="1:11" x14ac:dyDescent="0.25">
      <c r="A932" s="6">
        <v>931</v>
      </c>
      <c r="B932" s="2">
        <v>43</v>
      </c>
      <c r="C932" s="3">
        <v>0</v>
      </c>
      <c r="D932" s="20">
        <v>20.045000000000002</v>
      </c>
      <c r="E932" s="3">
        <v>2</v>
      </c>
      <c r="F932" s="3">
        <v>1</v>
      </c>
      <c r="G932" s="3">
        <v>0</v>
      </c>
      <c r="H932" s="3">
        <v>0</v>
      </c>
      <c r="I932" s="3">
        <v>0</v>
      </c>
      <c r="J932" s="12">
        <v>1</v>
      </c>
      <c r="K932" s="18">
        <v>19798.054550000001</v>
      </c>
    </row>
    <row r="933" spans="1:11" x14ac:dyDescent="0.25">
      <c r="A933" s="6">
        <v>932</v>
      </c>
      <c r="B933" s="2">
        <v>19</v>
      </c>
      <c r="C933" s="3">
        <v>1</v>
      </c>
      <c r="D933" s="20">
        <v>25.555</v>
      </c>
      <c r="E933" s="3">
        <v>1</v>
      </c>
      <c r="F933" s="3">
        <v>0</v>
      </c>
      <c r="G933" s="3">
        <v>0</v>
      </c>
      <c r="H933" s="3">
        <v>0</v>
      </c>
      <c r="I933" s="3">
        <v>1</v>
      </c>
      <c r="J933" s="12">
        <v>0</v>
      </c>
      <c r="K933" s="18">
        <v>2221.5644499999999</v>
      </c>
    </row>
    <row r="934" spans="1:11" x14ac:dyDescent="0.25">
      <c r="A934" s="6">
        <v>933</v>
      </c>
      <c r="B934" s="2">
        <v>18</v>
      </c>
      <c r="C934" s="3">
        <v>0</v>
      </c>
      <c r="D934" s="20">
        <v>40.26</v>
      </c>
      <c r="E934" s="3">
        <v>0</v>
      </c>
      <c r="F934" s="3">
        <v>0</v>
      </c>
      <c r="G934" s="3">
        <v>0</v>
      </c>
      <c r="H934" s="3">
        <v>1</v>
      </c>
      <c r="I934" s="3">
        <v>0</v>
      </c>
      <c r="J934" s="12">
        <v>0</v>
      </c>
      <c r="K934" s="18">
        <v>1634.5734</v>
      </c>
    </row>
    <row r="935" spans="1:11" x14ac:dyDescent="0.25">
      <c r="A935" s="6">
        <v>934</v>
      </c>
      <c r="B935" s="2">
        <v>19</v>
      </c>
      <c r="C935" s="3">
        <v>0</v>
      </c>
      <c r="D935" s="20">
        <v>22.515000000000001</v>
      </c>
      <c r="E935" s="3">
        <v>0</v>
      </c>
      <c r="F935" s="3">
        <v>0</v>
      </c>
      <c r="G935" s="3">
        <v>0</v>
      </c>
      <c r="H935" s="3">
        <v>0</v>
      </c>
      <c r="I935" s="3">
        <v>1</v>
      </c>
      <c r="J935" s="12">
        <v>0</v>
      </c>
      <c r="K935" s="18">
        <v>2117.3388500000001</v>
      </c>
    </row>
    <row r="936" spans="1:11" x14ac:dyDescent="0.25">
      <c r="A936" s="6">
        <v>935</v>
      </c>
      <c r="B936" s="2">
        <v>49</v>
      </c>
      <c r="C936" s="3">
        <v>1</v>
      </c>
      <c r="D936" s="20">
        <v>22.515000000000001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12">
        <v>1</v>
      </c>
      <c r="K936" s="18">
        <v>8688.8588500000005</v>
      </c>
    </row>
    <row r="937" spans="1:11" x14ac:dyDescent="0.25">
      <c r="A937" s="6">
        <v>936</v>
      </c>
      <c r="B937" s="2">
        <v>60</v>
      </c>
      <c r="C937" s="3">
        <v>1</v>
      </c>
      <c r="D937" s="20">
        <v>40.92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12">
        <v>0</v>
      </c>
      <c r="K937" s="18">
        <v>48673.558799999999</v>
      </c>
    </row>
    <row r="938" spans="1:11" x14ac:dyDescent="0.25">
      <c r="A938" s="6">
        <v>937</v>
      </c>
      <c r="B938" s="2">
        <v>26</v>
      </c>
      <c r="C938" s="3">
        <v>1</v>
      </c>
      <c r="D938" s="20">
        <v>27.265000000000001</v>
      </c>
      <c r="E938" s="3">
        <v>3</v>
      </c>
      <c r="F938" s="3">
        <v>0</v>
      </c>
      <c r="G938" s="3">
        <v>0</v>
      </c>
      <c r="H938" s="3">
        <v>0</v>
      </c>
      <c r="I938" s="3">
        <v>0</v>
      </c>
      <c r="J938" s="12">
        <v>1</v>
      </c>
      <c r="K938" s="18">
        <v>4661.2863500000003</v>
      </c>
    </row>
    <row r="939" spans="1:11" x14ac:dyDescent="0.25">
      <c r="A939" s="6">
        <v>938</v>
      </c>
      <c r="B939" s="2">
        <v>49</v>
      </c>
      <c r="C939" s="3">
        <v>1</v>
      </c>
      <c r="D939" s="20">
        <v>36.85</v>
      </c>
      <c r="E939" s="3">
        <v>0</v>
      </c>
      <c r="F939" s="3">
        <v>0</v>
      </c>
      <c r="G939" s="3">
        <v>0</v>
      </c>
      <c r="H939" s="3">
        <v>1</v>
      </c>
      <c r="I939" s="3">
        <v>0</v>
      </c>
      <c r="J939" s="12">
        <v>0</v>
      </c>
      <c r="K939" s="18">
        <v>8125.7844999999998</v>
      </c>
    </row>
    <row r="940" spans="1:11" x14ac:dyDescent="0.25">
      <c r="A940" s="6">
        <v>939</v>
      </c>
      <c r="B940" s="2">
        <v>60</v>
      </c>
      <c r="C940" s="3">
        <v>0</v>
      </c>
      <c r="D940" s="20">
        <v>35.1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12">
        <v>0</v>
      </c>
      <c r="K940" s="18">
        <v>12644.589</v>
      </c>
    </row>
    <row r="941" spans="1:11" x14ac:dyDescent="0.25">
      <c r="A941" s="6">
        <v>940</v>
      </c>
      <c r="B941" s="2">
        <v>26</v>
      </c>
      <c r="C941" s="3">
        <v>0</v>
      </c>
      <c r="D941" s="20">
        <v>29.355</v>
      </c>
      <c r="E941" s="3">
        <v>2</v>
      </c>
      <c r="F941" s="3">
        <v>0</v>
      </c>
      <c r="G941" s="3">
        <v>0</v>
      </c>
      <c r="H941" s="3">
        <v>0</v>
      </c>
      <c r="I941" s="3">
        <v>0</v>
      </c>
      <c r="J941" s="12">
        <v>1</v>
      </c>
      <c r="K941" s="18">
        <v>4564.1914500000003</v>
      </c>
    </row>
    <row r="942" spans="1:11" x14ac:dyDescent="0.25">
      <c r="A942" s="6">
        <v>941</v>
      </c>
      <c r="B942" s="2">
        <v>27</v>
      </c>
      <c r="C942" s="3">
        <v>1</v>
      </c>
      <c r="D942" s="20">
        <v>32.585000000000001</v>
      </c>
      <c r="E942" s="3">
        <v>3</v>
      </c>
      <c r="F942" s="3">
        <v>0</v>
      </c>
      <c r="G942" s="3">
        <v>0</v>
      </c>
      <c r="H942" s="3">
        <v>0</v>
      </c>
      <c r="I942" s="3">
        <v>0</v>
      </c>
      <c r="J942" s="12">
        <v>1</v>
      </c>
      <c r="K942" s="18">
        <v>4846.9201499999999</v>
      </c>
    </row>
    <row r="943" spans="1:11" x14ac:dyDescent="0.25">
      <c r="A943" s="6">
        <v>942</v>
      </c>
      <c r="B943" s="2">
        <v>44</v>
      </c>
      <c r="C943" s="3">
        <v>0</v>
      </c>
      <c r="D943" s="20">
        <v>32.340000000000003</v>
      </c>
      <c r="E943" s="3">
        <v>1</v>
      </c>
      <c r="F943" s="3">
        <v>0</v>
      </c>
      <c r="G943" s="3">
        <v>0</v>
      </c>
      <c r="H943" s="3">
        <v>1</v>
      </c>
      <c r="I943" s="3">
        <v>0</v>
      </c>
      <c r="J943" s="12">
        <v>0</v>
      </c>
      <c r="K943" s="18">
        <v>7633.7205999999996</v>
      </c>
    </row>
    <row r="944" spans="1:11" x14ac:dyDescent="0.25">
      <c r="A944" s="6">
        <v>943</v>
      </c>
      <c r="B944" s="2">
        <v>63</v>
      </c>
      <c r="C944" s="3">
        <v>1</v>
      </c>
      <c r="D944" s="20">
        <v>39.799999999999997</v>
      </c>
      <c r="E944" s="3">
        <v>3</v>
      </c>
      <c r="F944" s="3">
        <v>0</v>
      </c>
      <c r="G944" s="3">
        <v>1</v>
      </c>
      <c r="H944" s="3">
        <v>0</v>
      </c>
      <c r="I944" s="3">
        <v>0</v>
      </c>
      <c r="J944" s="12">
        <v>0</v>
      </c>
      <c r="K944" s="18">
        <v>15170.069</v>
      </c>
    </row>
    <row r="945" spans="1:11" x14ac:dyDescent="0.25">
      <c r="A945" s="6">
        <v>944</v>
      </c>
      <c r="B945" s="2">
        <v>32</v>
      </c>
      <c r="C945" s="3">
        <v>0</v>
      </c>
      <c r="D945" s="20">
        <v>24.6</v>
      </c>
      <c r="E945" s="3">
        <v>0</v>
      </c>
      <c r="F945" s="3">
        <v>1</v>
      </c>
      <c r="G945" s="3">
        <v>1</v>
      </c>
      <c r="H945" s="3">
        <v>0</v>
      </c>
      <c r="I945" s="3">
        <v>0</v>
      </c>
      <c r="J945" s="12">
        <v>0</v>
      </c>
      <c r="K945" s="18">
        <v>17496.306</v>
      </c>
    </row>
    <row r="946" spans="1:11" x14ac:dyDescent="0.25">
      <c r="A946" s="6">
        <v>945</v>
      </c>
      <c r="B946" s="2">
        <v>22</v>
      </c>
      <c r="C946" s="3">
        <v>1</v>
      </c>
      <c r="D946" s="20">
        <v>28.31</v>
      </c>
      <c r="E946" s="3">
        <v>1</v>
      </c>
      <c r="F946" s="3">
        <v>0</v>
      </c>
      <c r="G946" s="3">
        <v>0</v>
      </c>
      <c r="H946" s="3">
        <v>0</v>
      </c>
      <c r="I946" s="3">
        <v>1</v>
      </c>
      <c r="J946" s="12">
        <v>0</v>
      </c>
      <c r="K946" s="18">
        <v>2639.0428999999999</v>
      </c>
    </row>
    <row r="947" spans="1:11" x14ac:dyDescent="0.25">
      <c r="A947" s="6">
        <v>946</v>
      </c>
      <c r="B947" s="2">
        <v>18</v>
      </c>
      <c r="C947" s="3">
        <v>1</v>
      </c>
      <c r="D947" s="20">
        <v>31.73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12">
        <v>1</v>
      </c>
      <c r="K947" s="18">
        <v>33732.686699999998</v>
      </c>
    </row>
    <row r="948" spans="1:11" x14ac:dyDescent="0.25">
      <c r="A948" s="6">
        <v>947</v>
      </c>
      <c r="B948" s="2">
        <v>59</v>
      </c>
      <c r="C948" s="3">
        <v>0</v>
      </c>
      <c r="D948" s="20">
        <v>26.695</v>
      </c>
      <c r="E948" s="3">
        <v>3</v>
      </c>
      <c r="F948" s="3">
        <v>0</v>
      </c>
      <c r="G948" s="3">
        <v>0</v>
      </c>
      <c r="H948" s="3">
        <v>0</v>
      </c>
      <c r="I948" s="3">
        <v>1</v>
      </c>
      <c r="J948" s="12">
        <v>0</v>
      </c>
      <c r="K948" s="18">
        <v>14382.709049999999</v>
      </c>
    </row>
    <row r="949" spans="1:11" x14ac:dyDescent="0.25">
      <c r="A949" s="6">
        <v>948</v>
      </c>
      <c r="B949" s="2">
        <v>44</v>
      </c>
      <c r="C949" s="3">
        <v>0</v>
      </c>
      <c r="D949" s="20">
        <v>27.5</v>
      </c>
      <c r="E949" s="3">
        <v>1</v>
      </c>
      <c r="F949" s="3">
        <v>0</v>
      </c>
      <c r="G949" s="3">
        <v>1</v>
      </c>
      <c r="H949" s="3">
        <v>0</v>
      </c>
      <c r="I949" s="3">
        <v>0</v>
      </c>
      <c r="J949" s="12">
        <v>0</v>
      </c>
      <c r="K949" s="18">
        <v>7626.9930000000004</v>
      </c>
    </row>
    <row r="950" spans="1:11" x14ac:dyDescent="0.25">
      <c r="A950" s="6">
        <v>949</v>
      </c>
      <c r="B950" s="2">
        <v>33</v>
      </c>
      <c r="C950" s="3">
        <v>1</v>
      </c>
      <c r="D950" s="20">
        <v>24.605</v>
      </c>
      <c r="E950" s="3">
        <v>2</v>
      </c>
      <c r="F950" s="3">
        <v>0</v>
      </c>
      <c r="G950" s="3">
        <v>0</v>
      </c>
      <c r="H950" s="3">
        <v>0</v>
      </c>
      <c r="I950" s="3">
        <v>1</v>
      </c>
      <c r="J950" s="12">
        <v>0</v>
      </c>
      <c r="K950" s="18">
        <v>5257.5079500000002</v>
      </c>
    </row>
    <row r="951" spans="1:11" x14ac:dyDescent="0.25">
      <c r="A951" s="6">
        <v>950</v>
      </c>
      <c r="B951" s="2">
        <v>24</v>
      </c>
      <c r="C951" s="3">
        <v>0</v>
      </c>
      <c r="D951" s="20">
        <v>33.99</v>
      </c>
      <c r="E951" s="3">
        <v>0</v>
      </c>
      <c r="F951" s="3">
        <v>0</v>
      </c>
      <c r="G951" s="3">
        <v>0</v>
      </c>
      <c r="H951" s="3">
        <v>1</v>
      </c>
      <c r="I951" s="3">
        <v>0</v>
      </c>
      <c r="J951" s="12">
        <v>0</v>
      </c>
      <c r="K951" s="18">
        <v>2473.3341</v>
      </c>
    </row>
    <row r="952" spans="1:11" x14ac:dyDescent="0.25">
      <c r="A952" s="6">
        <v>951</v>
      </c>
      <c r="B952" s="2">
        <v>43</v>
      </c>
      <c r="C952" s="3">
        <v>0</v>
      </c>
      <c r="D952" s="20">
        <v>26.885000000000002</v>
      </c>
      <c r="E952" s="3">
        <v>0</v>
      </c>
      <c r="F952" s="3">
        <v>1</v>
      </c>
      <c r="G952" s="3">
        <v>0</v>
      </c>
      <c r="H952" s="3">
        <v>0</v>
      </c>
      <c r="I952" s="3">
        <v>1</v>
      </c>
      <c r="J952" s="12">
        <v>0</v>
      </c>
      <c r="K952" s="18">
        <v>21774.32215</v>
      </c>
    </row>
    <row r="953" spans="1:11" x14ac:dyDescent="0.25">
      <c r="A953" s="6">
        <v>952</v>
      </c>
      <c r="B953" s="2">
        <v>45</v>
      </c>
      <c r="C953" s="3">
        <v>1</v>
      </c>
      <c r="D953" s="20">
        <v>22.895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12">
        <v>1</v>
      </c>
      <c r="K953" s="18">
        <v>35069.374519999998</v>
      </c>
    </row>
    <row r="954" spans="1:11" x14ac:dyDescent="0.25">
      <c r="A954" s="6">
        <v>953</v>
      </c>
      <c r="B954" s="2">
        <v>61</v>
      </c>
      <c r="C954" s="3">
        <v>0</v>
      </c>
      <c r="D954" s="20">
        <v>28.2</v>
      </c>
      <c r="E954" s="3">
        <v>0</v>
      </c>
      <c r="F954" s="3">
        <v>0</v>
      </c>
      <c r="G954" s="3">
        <v>1</v>
      </c>
      <c r="H954" s="3">
        <v>0</v>
      </c>
      <c r="I954" s="3">
        <v>0</v>
      </c>
      <c r="J954" s="12">
        <v>0</v>
      </c>
      <c r="K954" s="18">
        <v>13041.921</v>
      </c>
    </row>
    <row r="955" spans="1:11" x14ac:dyDescent="0.25">
      <c r="A955" s="6">
        <v>954</v>
      </c>
      <c r="B955" s="2">
        <v>35</v>
      </c>
      <c r="C955" s="3">
        <v>0</v>
      </c>
      <c r="D955" s="20">
        <v>34.21</v>
      </c>
      <c r="E955" s="3">
        <v>1</v>
      </c>
      <c r="F955" s="3">
        <v>0</v>
      </c>
      <c r="G955" s="3">
        <v>0</v>
      </c>
      <c r="H955" s="3">
        <v>1</v>
      </c>
      <c r="I955" s="3">
        <v>0</v>
      </c>
      <c r="J955" s="12">
        <v>0</v>
      </c>
      <c r="K955" s="18">
        <v>5245.2268999999997</v>
      </c>
    </row>
    <row r="956" spans="1:11" x14ac:dyDescent="0.25">
      <c r="A956" s="6">
        <v>955</v>
      </c>
      <c r="B956" s="2">
        <v>62</v>
      </c>
      <c r="C956" s="3">
        <v>0</v>
      </c>
      <c r="D956" s="20">
        <v>25</v>
      </c>
      <c r="E956" s="3">
        <v>0</v>
      </c>
      <c r="F956" s="3">
        <v>0</v>
      </c>
      <c r="G956" s="3">
        <v>1</v>
      </c>
      <c r="H956" s="3">
        <v>0</v>
      </c>
      <c r="I956" s="3">
        <v>0</v>
      </c>
      <c r="J956" s="12">
        <v>0</v>
      </c>
      <c r="K956" s="18">
        <v>13451.121999999999</v>
      </c>
    </row>
    <row r="957" spans="1:11" x14ac:dyDescent="0.25">
      <c r="A957" s="6">
        <v>956</v>
      </c>
      <c r="B957" s="2">
        <v>62</v>
      </c>
      <c r="C957" s="3">
        <v>0</v>
      </c>
      <c r="D957" s="20">
        <v>33.200000000000003</v>
      </c>
      <c r="E957" s="3">
        <v>0</v>
      </c>
      <c r="F957" s="3">
        <v>0</v>
      </c>
      <c r="G957" s="3">
        <v>1</v>
      </c>
      <c r="H957" s="3">
        <v>0</v>
      </c>
      <c r="I957" s="3">
        <v>0</v>
      </c>
      <c r="J957" s="12">
        <v>0</v>
      </c>
      <c r="K957" s="18">
        <v>13462.52</v>
      </c>
    </row>
    <row r="958" spans="1:11" x14ac:dyDescent="0.25">
      <c r="A958" s="6">
        <v>957</v>
      </c>
      <c r="B958" s="2">
        <v>38</v>
      </c>
      <c r="C958" s="3">
        <v>1</v>
      </c>
      <c r="D958" s="20">
        <v>31</v>
      </c>
      <c r="E958" s="3">
        <v>1</v>
      </c>
      <c r="F958" s="3">
        <v>0</v>
      </c>
      <c r="G958" s="3">
        <v>1</v>
      </c>
      <c r="H958" s="3">
        <v>0</v>
      </c>
      <c r="I958" s="3">
        <v>0</v>
      </c>
      <c r="J958" s="12">
        <v>0</v>
      </c>
      <c r="K958" s="18">
        <v>5488.2619999999997</v>
      </c>
    </row>
    <row r="959" spans="1:11" x14ac:dyDescent="0.25">
      <c r="A959" s="6">
        <v>958</v>
      </c>
      <c r="B959" s="2">
        <v>34</v>
      </c>
      <c r="C959" s="3">
        <v>1</v>
      </c>
      <c r="D959" s="20">
        <v>35.814999999999998</v>
      </c>
      <c r="E959" s="3">
        <v>0</v>
      </c>
      <c r="F959" s="3">
        <v>0</v>
      </c>
      <c r="G959" s="3">
        <v>0</v>
      </c>
      <c r="H959" s="3">
        <v>0</v>
      </c>
      <c r="I959" s="3">
        <v>1</v>
      </c>
      <c r="J959" s="12">
        <v>0</v>
      </c>
      <c r="K959" s="18">
        <v>4320.4108500000002</v>
      </c>
    </row>
    <row r="960" spans="1:11" x14ac:dyDescent="0.25">
      <c r="A960" s="6">
        <v>959</v>
      </c>
      <c r="B960" s="2">
        <v>43</v>
      </c>
      <c r="C960" s="3">
        <v>1</v>
      </c>
      <c r="D960" s="20">
        <v>23.2</v>
      </c>
      <c r="E960" s="3">
        <v>0</v>
      </c>
      <c r="F960" s="3">
        <v>0</v>
      </c>
      <c r="G960" s="3">
        <v>1</v>
      </c>
      <c r="H960" s="3">
        <v>0</v>
      </c>
      <c r="I960" s="3">
        <v>0</v>
      </c>
      <c r="J960" s="12">
        <v>0</v>
      </c>
      <c r="K960" s="18">
        <v>6250.4350000000004</v>
      </c>
    </row>
    <row r="961" spans="1:11" x14ac:dyDescent="0.25">
      <c r="A961" s="6">
        <v>960</v>
      </c>
      <c r="B961" s="2">
        <v>50</v>
      </c>
      <c r="C961" s="3">
        <v>1</v>
      </c>
      <c r="D961" s="20">
        <v>32.11</v>
      </c>
      <c r="E961" s="3">
        <v>2</v>
      </c>
      <c r="F961" s="3">
        <v>0</v>
      </c>
      <c r="G961" s="3">
        <v>0</v>
      </c>
      <c r="H961" s="3">
        <v>0</v>
      </c>
      <c r="I961" s="3">
        <v>0</v>
      </c>
      <c r="J961" s="12">
        <v>1</v>
      </c>
      <c r="K961" s="18">
        <v>25333.332839999999</v>
      </c>
    </row>
    <row r="962" spans="1:11" x14ac:dyDescent="0.25">
      <c r="A962" s="6">
        <v>961</v>
      </c>
      <c r="B962" s="2">
        <v>19</v>
      </c>
      <c r="C962" s="3">
        <v>0</v>
      </c>
      <c r="D962" s="20">
        <v>23.4</v>
      </c>
      <c r="E962" s="3">
        <v>2</v>
      </c>
      <c r="F962" s="3">
        <v>0</v>
      </c>
      <c r="G962" s="3">
        <v>1</v>
      </c>
      <c r="H962" s="3">
        <v>0</v>
      </c>
      <c r="I962" s="3">
        <v>0</v>
      </c>
      <c r="J962" s="12">
        <v>0</v>
      </c>
      <c r="K962" s="18">
        <v>2913.569</v>
      </c>
    </row>
    <row r="963" spans="1:11" x14ac:dyDescent="0.25">
      <c r="A963" s="6">
        <v>962</v>
      </c>
      <c r="B963" s="2">
        <v>57</v>
      </c>
      <c r="C963" s="3">
        <v>0</v>
      </c>
      <c r="D963" s="20">
        <v>20.100000000000001</v>
      </c>
      <c r="E963" s="3">
        <v>1</v>
      </c>
      <c r="F963" s="3">
        <v>0</v>
      </c>
      <c r="G963" s="3">
        <v>1</v>
      </c>
      <c r="H963" s="3">
        <v>0</v>
      </c>
      <c r="I963" s="3">
        <v>0</v>
      </c>
      <c r="J963" s="12">
        <v>0</v>
      </c>
      <c r="K963" s="18">
        <v>12032.325999999999</v>
      </c>
    </row>
    <row r="964" spans="1:11" x14ac:dyDescent="0.25">
      <c r="A964" s="6">
        <v>963</v>
      </c>
      <c r="B964" s="2">
        <v>62</v>
      </c>
      <c r="C964" s="3">
        <v>0</v>
      </c>
      <c r="D964" s="20">
        <v>39.159999999999997</v>
      </c>
      <c r="E964" s="3">
        <v>0</v>
      </c>
      <c r="F964" s="3">
        <v>0</v>
      </c>
      <c r="G964" s="3">
        <v>0</v>
      </c>
      <c r="H964" s="3">
        <v>1</v>
      </c>
      <c r="I964" s="3">
        <v>0</v>
      </c>
      <c r="J964" s="12">
        <v>0</v>
      </c>
      <c r="K964" s="18">
        <v>13470.804400000001</v>
      </c>
    </row>
    <row r="965" spans="1:11" x14ac:dyDescent="0.25">
      <c r="A965" s="6">
        <v>964</v>
      </c>
      <c r="B965" s="2">
        <v>41</v>
      </c>
      <c r="C965" s="3">
        <v>1</v>
      </c>
      <c r="D965" s="20">
        <v>34.21</v>
      </c>
      <c r="E965" s="3">
        <v>1</v>
      </c>
      <c r="F965" s="3">
        <v>0</v>
      </c>
      <c r="G965" s="3">
        <v>0</v>
      </c>
      <c r="H965" s="3">
        <v>1</v>
      </c>
      <c r="I965" s="3">
        <v>0</v>
      </c>
      <c r="J965" s="12">
        <v>0</v>
      </c>
      <c r="K965" s="18">
        <v>6289.7548999999999</v>
      </c>
    </row>
    <row r="966" spans="1:11" x14ac:dyDescent="0.25">
      <c r="A966" s="6">
        <v>965</v>
      </c>
      <c r="B966" s="2">
        <v>26</v>
      </c>
      <c r="C966" s="3">
        <v>1</v>
      </c>
      <c r="D966" s="20">
        <v>46.53</v>
      </c>
      <c r="E966" s="3">
        <v>1</v>
      </c>
      <c r="F966" s="3">
        <v>0</v>
      </c>
      <c r="G966" s="3">
        <v>0</v>
      </c>
      <c r="H966" s="3">
        <v>1</v>
      </c>
      <c r="I966" s="3">
        <v>0</v>
      </c>
      <c r="J966" s="12">
        <v>0</v>
      </c>
      <c r="K966" s="18">
        <v>2927.0646999999999</v>
      </c>
    </row>
    <row r="967" spans="1:11" x14ac:dyDescent="0.25">
      <c r="A967" s="6">
        <v>966</v>
      </c>
      <c r="B967" s="2">
        <v>39</v>
      </c>
      <c r="C967" s="3">
        <v>0</v>
      </c>
      <c r="D967" s="20">
        <v>32.5</v>
      </c>
      <c r="E967" s="3">
        <v>1</v>
      </c>
      <c r="F967" s="3">
        <v>0</v>
      </c>
      <c r="G967" s="3">
        <v>1</v>
      </c>
      <c r="H967" s="3">
        <v>0</v>
      </c>
      <c r="I967" s="3">
        <v>0</v>
      </c>
      <c r="J967" s="12">
        <v>0</v>
      </c>
      <c r="K967" s="18">
        <v>6238.2979999999998</v>
      </c>
    </row>
    <row r="968" spans="1:11" x14ac:dyDescent="0.25">
      <c r="A968" s="6">
        <v>967</v>
      </c>
      <c r="B968" s="2">
        <v>46</v>
      </c>
      <c r="C968" s="3">
        <v>1</v>
      </c>
      <c r="D968" s="20">
        <v>25.8</v>
      </c>
      <c r="E968" s="3">
        <v>5</v>
      </c>
      <c r="F968" s="3">
        <v>0</v>
      </c>
      <c r="G968" s="3">
        <v>1</v>
      </c>
      <c r="H968" s="3">
        <v>0</v>
      </c>
      <c r="I968" s="3">
        <v>0</v>
      </c>
      <c r="J968" s="12">
        <v>0</v>
      </c>
      <c r="K968" s="18">
        <v>10096.969999999999</v>
      </c>
    </row>
    <row r="969" spans="1:11" x14ac:dyDescent="0.25">
      <c r="A969" s="6">
        <v>968</v>
      </c>
      <c r="B969" s="2">
        <v>45</v>
      </c>
      <c r="C969" s="3">
        <v>0</v>
      </c>
      <c r="D969" s="20">
        <v>35.299999999999997</v>
      </c>
      <c r="E969" s="3">
        <v>0</v>
      </c>
      <c r="F969" s="3">
        <v>0</v>
      </c>
      <c r="G969" s="3">
        <v>1</v>
      </c>
      <c r="H969" s="3">
        <v>0</v>
      </c>
      <c r="I969" s="3">
        <v>0</v>
      </c>
      <c r="J969" s="12">
        <v>0</v>
      </c>
      <c r="K969" s="18">
        <v>7348.1419999999998</v>
      </c>
    </row>
    <row r="970" spans="1:11" x14ac:dyDescent="0.25">
      <c r="A970" s="6">
        <v>969</v>
      </c>
      <c r="B970" s="2">
        <v>32</v>
      </c>
      <c r="C970" s="3">
        <v>1</v>
      </c>
      <c r="D970" s="20">
        <v>37.18</v>
      </c>
      <c r="E970" s="3">
        <v>2</v>
      </c>
      <c r="F970" s="3">
        <v>0</v>
      </c>
      <c r="G970" s="3">
        <v>0</v>
      </c>
      <c r="H970" s="3">
        <v>1</v>
      </c>
      <c r="I970" s="3">
        <v>0</v>
      </c>
      <c r="J970" s="12">
        <v>0</v>
      </c>
      <c r="K970" s="18">
        <v>4673.3922000000002</v>
      </c>
    </row>
    <row r="971" spans="1:11" x14ac:dyDescent="0.25">
      <c r="A971" s="6">
        <v>970</v>
      </c>
      <c r="B971" s="2">
        <v>59</v>
      </c>
      <c r="C971" s="3">
        <v>0</v>
      </c>
      <c r="D971" s="20">
        <v>27.5</v>
      </c>
      <c r="E971" s="3">
        <v>0</v>
      </c>
      <c r="F971" s="3">
        <v>0</v>
      </c>
      <c r="G971" s="3">
        <v>1</v>
      </c>
      <c r="H971" s="3">
        <v>0</v>
      </c>
      <c r="I971" s="3">
        <v>0</v>
      </c>
      <c r="J971" s="12">
        <v>0</v>
      </c>
      <c r="K971" s="18">
        <v>12233.828</v>
      </c>
    </row>
    <row r="972" spans="1:11" x14ac:dyDescent="0.25">
      <c r="A972" s="6">
        <v>971</v>
      </c>
      <c r="B972" s="2">
        <v>44</v>
      </c>
      <c r="C972" s="3">
        <v>1</v>
      </c>
      <c r="D972" s="20">
        <v>29.734999999999999</v>
      </c>
      <c r="E972" s="3">
        <v>2</v>
      </c>
      <c r="F972" s="3">
        <v>0</v>
      </c>
      <c r="G972" s="3">
        <v>0</v>
      </c>
      <c r="H972" s="3">
        <v>0</v>
      </c>
      <c r="I972" s="3">
        <v>0</v>
      </c>
      <c r="J972" s="12">
        <v>1</v>
      </c>
      <c r="K972" s="18">
        <v>32108.662820000001</v>
      </c>
    </row>
    <row r="973" spans="1:11" x14ac:dyDescent="0.25">
      <c r="A973" s="6">
        <v>972</v>
      </c>
      <c r="B973" s="2">
        <v>39</v>
      </c>
      <c r="C973" s="3">
        <v>0</v>
      </c>
      <c r="D973" s="20">
        <v>24.225000000000001</v>
      </c>
      <c r="E973" s="3">
        <v>5</v>
      </c>
      <c r="F973" s="3">
        <v>0</v>
      </c>
      <c r="G973" s="3">
        <v>0</v>
      </c>
      <c r="H973" s="3">
        <v>0</v>
      </c>
      <c r="I973" s="3">
        <v>1</v>
      </c>
      <c r="J973" s="12">
        <v>0</v>
      </c>
      <c r="K973" s="18">
        <v>8965.7957499999993</v>
      </c>
    </row>
    <row r="974" spans="1:11" x14ac:dyDescent="0.25">
      <c r="A974" s="6">
        <v>973</v>
      </c>
      <c r="B974" s="2">
        <v>18</v>
      </c>
      <c r="C974" s="3">
        <v>1</v>
      </c>
      <c r="D974" s="20">
        <v>26.18</v>
      </c>
      <c r="E974" s="3">
        <v>2</v>
      </c>
      <c r="F974" s="3">
        <v>0</v>
      </c>
      <c r="G974" s="3">
        <v>0</v>
      </c>
      <c r="H974" s="3">
        <v>1</v>
      </c>
      <c r="I974" s="3">
        <v>0</v>
      </c>
      <c r="J974" s="12">
        <v>0</v>
      </c>
      <c r="K974" s="18">
        <v>2304.0021999999999</v>
      </c>
    </row>
    <row r="975" spans="1:11" x14ac:dyDescent="0.25">
      <c r="A975" s="6">
        <v>974</v>
      </c>
      <c r="B975" s="2">
        <v>53</v>
      </c>
      <c r="C975" s="3">
        <v>1</v>
      </c>
      <c r="D975" s="20">
        <v>29.48</v>
      </c>
      <c r="E975" s="3">
        <v>0</v>
      </c>
      <c r="F975" s="3">
        <v>0</v>
      </c>
      <c r="G975" s="3">
        <v>0</v>
      </c>
      <c r="H975" s="3">
        <v>1</v>
      </c>
      <c r="I975" s="3">
        <v>0</v>
      </c>
      <c r="J975" s="12">
        <v>0</v>
      </c>
      <c r="K975" s="18">
        <v>9487.6442000000006</v>
      </c>
    </row>
    <row r="976" spans="1:11" x14ac:dyDescent="0.25">
      <c r="A976" s="6">
        <v>975</v>
      </c>
      <c r="B976" s="2">
        <v>18</v>
      </c>
      <c r="C976" s="3">
        <v>1</v>
      </c>
      <c r="D976" s="20">
        <v>23.21</v>
      </c>
      <c r="E976" s="3">
        <v>0</v>
      </c>
      <c r="F976" s="3">
        <v>0</v>
      </c>
      <c r="G976" s="3">
        <v>0</v>
      </c>
      <c r="H976" s="3">
        <v>1</v>
      </c>
      <c r="I976" s="3">
        <v>0</v>
      </c>
      <c r="J976" s="12">
        <v>0</v>
      </c>
      <c r="K976" s="18">
        <v>1121.8739</v>
      </c>
    </row>
    <row r="977" spans="1:11" x14ac:dyDescent="0.25">
      <c r="A977" s="6">
        <v>976</v>
      </c>
      <c r="B977" s="2">
        <v>50</v>
      </c>
      <c r="C977" s="3">
        <v>0</v>
      </c>
      <c r="D977" s="20">
        <v>46.09</v>
      </c>
      <c r="E977" s="3">
        <v>1</v>
      </c>
      <c r="F977" s="3">
        <v>0</v>
      </c>
      <c r="G977" s="3">
        <v>0</v>
      </c>
      <c r="H977" s="3">
        <v>1</v>
      </c>
      <c r="I977" s="3">
        <v>0</v>
      </c>
      <c r="J977" s="12">
        <v>0</v>
      </c>
      <c r="K977" s="18">
        <v>9549.5650999999998</v>
      </c>
    </row>
    <row r="978" spans="1:11" x14ac:dyDescent="0.25">
      <c r="A978" s="6">
        <v>977</v>
      </c>
      <c r="B978" s="2">
        <v>18</v>
      </c>
      <c r="C978" s="3">
        <v>0</v>
      </c>
      <c r="D978" s="20">
        <v>40.185000000000002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12">
        <v>1</v>
      </c>
      <c r="K978" s="18">
        <v>2217.4691499999999</v>
      </c>
    </row>
    <row r="979" spans="1:11" x14ac:dyDescent="0.25">
      <c r="A979" s="6">
        <v>978</v>
      </c>
      <c r="B979" s="2">
        <v>19</v>
      </c>
      <c r="C979" s="3">
        <v>1</v>
      </c>
      <c r="D979" s="20">
        <v>22.61</v>
      </c>
      <c r="E979" s="3">
        <v>0</v>
      </c>
      <c r="F979" s="3">
        <v>0</v>
      </c>
      <c r="G979" s="3">
        <v>0</v>
      </c>
      <c r="H979" s="3">
        <v>0</v>
      </c>
      <c r="I979" s="3">
        <v>1</v>
      </c>
      <c r="J979" s="12">
        <v>0</v>
      </c>
      <c r="K979" s="18">
        <v>1628.4709</v>
      </c>
    </row>
    <row r="980" spans="1:11" x14ac:dyDescent="0.25">
      <c r="A980" s="6">
        <v>979</v>
      </c>
      <c r="B980" s="2">
        <v>62</v>
      </c>
      <c r="C980" s="3">
        <v>1</v>
      </c>
      <c r="D980" s="20">
        <v>39.93</v>
      </c>
      <c r="E980" s="3">
        <v>0</v>
      </c>
      <c r="F980" s="3">
        <v>0</v>
      </c>
      <c r="G980" s="3">
        <v>0</v>
      </c>
      <c r="H980" s="3">
        <v>1</v>
      </c>
      <c r="I980" s="3">
        <v>0</v>
      </c>
      <c r="J980" s="12">
        <v>0</v>
      </c>
      <c r="K980" s="18">
        <v>12982.8747</v>
      </c>
    </row>
    <row r="981" spans="1:11" x14ac:dyDescent="0.25">
      <c r="A981" s="6">
        <v>980</v>
      </c>
      <c r="B981" s="2">
        <v>56</v>
      </c>
      <c r="C981" s="3">
        <v>0</v>
      </c>
      <c r="D981" s="20">
        <v>35.799999999999997</v>
      </c>
      <c r="E981" s="3">
        <v>1</v>
      </c>
      <c r="F981" s="3">
        <v>0</v>
      </c>
      <c r="G981" s="3">
        <v>1</v>
      </c>
      <c r="H981" s="3">
        <v>0</v>
      </c>
      <c r="I981" s="3">
        <v>0</v>
      </c>
      <c r="J981" s="12">
        <v>0</v>
      </c>
      <c r="K981" s="18">
        <v>11674.13</v>
      </c>
    </row>
    <row r="982" spans="1:11" x14ac:dyDescent="0.25">
      <c r="A982" s="6">
        <v>981</v>
      </c>
      <c r="B982" s="2">
        <v>42</v>
      </c>
      <c r="C982" s="3">
        <v>1</v>
      </c>
      <c r="D982" s="20">
        <v>35.799999999999997</v>
      </c>
      <c r="E982" s="3">
        <v>2</v>
      </c>
      <c r="F982" s="3">
        <v>0</v>
      </c>
      <c r="G982" s="3">
        <v>1</v>
      </c>
      <c r="H982" s="3">
        <v>0</v>
      </c>
      <c r="I982" s="3">
        <v>0</v>
      </c>
      <c r="J982" s="12">
        <v>0</v>
      </c>
      <c r="K982" s="18">
        <v>7160.0940000000001</v>
      </c>
    </row>
    <row r="983" spans="1:11" x14ac:dyDescent="0.25">
      <c r="A983" s="6">
        <v>982</v>
      </c>
      <c r="B983" s="2">
        <v>37</v>
      </c>
      <c r="C983" s="3">
        <v>1</v>
      </c>
      <c r="D983" s="20">
        <v>34.200000000000003</v>
      </c>
      <c r="E983" s="3">
        <v>1</v>
      </c>
      <c r="F983" s="3">
        <v>1</v>
      </c>
      <c r="G983" s="3">
        <v>0</v>
      </c>
      <c r="H983" s="3">
        <v>0</v>
      </c>
      <c r="I983" s="3">
        <v>0</v>
      </c>
      <c r="J983" s="12">
        <v>1</v>
      </c>
      <c r="K983" s="18">
        <v>39047.285000000003</v>
      </c>
    </row>
    <row r="984" spans="1:11" x14ac:dyDescent="0.25">
      <c r="A984" s="6">
        <v>983</v>
      </c>
      <c r="B984" s="2">
        <v>42</v>
      </c>
      <c r="C984" s="3">
        <v>1</v>
      </c>
      <c r="D984" s="20">
        <v>31.254999999999999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12">
        <v>0</v>
      </c>
      <c r="K984" s="18">
        <v>6358.7764500000003</v>
      </c>
    </row>
    <row r="985" spans="1:11" x14ac:dyDescent="0.25">
      <c r="A985" s="6">
        <v>984</v>
      </c>
      <c r="B985" s="2">
        <v>25</v>
      </c>
      <c r="C985" s="3">
        <v>1</v>
      </c>
      <c r="D985" s="20">
        <v>29.7</v>
      </c>
      <c r="E985" s="3">
        <v>3</v>
      </c>
      <c r="F985" s="3">
        <v>1</v>
      </c>
      <c r="G985" s="3">
        <v>1</v>
      </c>
      <c r="H985" s="3">
        <v>0</v>
      </c>
      <c r="I985" s="3">
        <v>0</v>
      </c>
      <c r="J985" s="12">
        <v>0</v>
      </c>
      <c r="K985" s="18">
        <v>19933.457999999999</v>
      </c>
    </row>
    <row r="986" spans="1:11" x14ac:dyDescent="0.25">
      <c r="A986" s="6">
        <v>985</v>
      </c>
      <c r="B986" s="2">
        <v>57</v>
      </c>
      <c r="C986" s="3">
        <v>1</v>
      </c>
      <c r="D986" s="20">
        <v>18.335000000000001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12">
        <v>1</v>
      </c>
      <c r="K986" s="18">
        <v>11534.872649999999</v>
      </c>
    </row>
    <row r="987" spans="1:11" x14ac:dyDescent="0.25">
      <c r="A987" s="6">
        <v>986</v>
      </c>
      <c r="B987" s="2">
        <v>51</v>
      </c>
      <c r="C987" s="3">
        <v>1</v>
      </c>
      <c r="D987" s="20">
        <v>42.9</v>
      </c>
      <c r="E987" s="3">
        <v>2</v>
      </c>
      <c r="F987" s="3">
        <v>1</v>
      </c>
      <c r="G987" s="3">
        <v>0</v>
      </c>
      <c r="H987" s="3">
        <v>1</v>
      </c>
      <c r="I987" s="3">
        <v>0</v>
      </c>
      <c r="J987" s="12">
        <v>0</v>
      </c>
      <c r="K987" s="18">
        <v>47462.894</v>
      </c>
    </row>
    <row r="988" spans="1:11" x14ac:dyDescent="0.25">
      <c r="A988" s="6">
        <v>987</v>
      </c>
      <c r="B988" s="2">
        <v>30</v>
      </c>
      <c r="C988" s="3">
        <v>0</v>
      </c>
      <c r="D988" s="20">
        <v>28.405000000000001</v>
      </c>
      <c r="E988" s="3">
        <v>1</v>
      </c>
      <c r="F988" s="3">
        <v>0</v>
      </c>
      <c r="G988" s="3">
        <v>0</v>
      </c>
      <c r="H988" s="3">
        <v>0</v>
      </c>
      <c r="I988" s="3">
        <v>1</v>
      </c>
      <c r="J988" s="12">
        <v>0</v>
      </c>
      <c r="K988" s="18">
        <v>4527.1829500000003</v>
      </c>
    </row>
    <row r="989" spans="1:11" x14ac:dyDescent="0.25">
      <c r="A989" s="6">
        <v>988</v>
      </c>
      <c r="B989" s="2">
        <v>44</v>
      </c>
      <c r="C989" s="3">
        <v>1</v>
      </c>
      <c r="D989" s="20">
        <v>30.2</v>
      </c>
      <c r="E989" s="3">
        <v>2</v>
      </c>
      <c r="F989" s="3">
        <v>1</v>
      </c>
      <c r="G989" s="3">
        <v>1</v>
      </c>
      <c r="H989" s="3">
        <v>0</v>
      </c>
      <c r="I989" s="3">
        <v>0</v>
      </c>
      <c r="J989" s="12">
        <v>0</v>
      </c>
      <c r="K989" s="18">
        <v>38998.546000000002</v>
      </c>
    </row>
    <row r="990" spans="1:11" x14ac:dyDescent="0.25">
      <c r="A990" s="6">
        <v>989</v>
      </c>
      <c r="B990" s="2">
        <v>34</v>
      </c>
      <c r="C990" s="3">
        <v>1</v>
      </c>
      <c r="D990" s="20">
        <v>27.835000000000001</v>
      </c>
      <c r="E990" s="3">
        <v>1</v>
      </c>
      <c r="F990" s="3">
        <v>1</v>
      </c>
      <c r="G990" s="3">
        <v>0</v>
      </c>
      <c r="H990" s="3">
        <v>0</v>
      </c>
      <c r="I990" s="3">
        <v>1</v>
      </c>
      <c r="J990" s="12">
        <v>0</v>
      </c>
      <c r="K990" s="18">
        <v>20009.63365</v>
      </c>
    </row>
    <row r="991" spans="1:11" x14ac:dyDescent="0.25">
      <c r="A991" s="6">
        <v>990</v>
      </c>
      <c r="B991" s="2">
        <v>31</v>
      </c>
      <c r="C991" s="3">
        <v>1</v>
      </c>
      <c r="D991" s="20">
        <v>39.49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12">
        <v>0</v>
      </c>
      <c r="K991" s="18">
        <v>3875.7341000000001</v>
      </c>
    </row>
    <row r="992" spans="1:11" x14ac:dyDescent="0.25">
      <c r="A992" s="6">
        <v>991</v>
      </c>
      <c r="B992" s="2">
        <v>54</v>
      </c>
      <c r="C992" s="3">
        <v>1</v>
      </c>
      <c r="D992" s="20">
        <v>30.8</v>
      </c>
      <c r="E992" s="3">
        <v>1</v>
      </c>
      <c r="F992" s="3">
        <v>1</v>
      </c>
      <c r="G992" s="3">
        <v>0</v>
      </c>
      <c r="H992" s="3">
        <v>1</v>
      </c>
      <c r="I992" s="3">
        <v>0</v>
      </c>
      <c r="J992" s="12">
        <v>0</v>
      </c>
      <c r="K992" s="18">
        <v>41999.519999999997</v>
      </c>
    </row>
    <row r="993" spans="1:11" x14ac:dyDescent="0.25">
      <c r="A993" s="6">
        <v>992</v>
      </c>
      <c r="B993" s="2">
        <v>24</v>
      </c>
      <c r="C993" s="3">
        <v>1</v>
      </c>
      <c r="D993" s="20">
        <v>26.79</v>
      </c>
      <c r="E993" s="3">
        <v>1</v>
      </c>
      <c r="F993" s="3">
        <v>0</v>
      </c>
      <c r="G993" s="3">
        <v>0</v>
      </c>
      <c r="H993" s="3">
        <v>0</v>
      </c>
      <c r="I993" s="3">
        <v>1</v>
      </c>
      <c r="J993" s="12">
        <v>0</v>
      </c>
      <c r="K993" s="18">
        <v>12609.88702</v>
      </c>
    </row>
    <row r="994" spans="1:11" x14ac:dyDescent="0.25">
      <c r="A994" s="6">
        <v>993</v>
      </c>
      <c r="B994" s="2">
        <v>43</v>
      </c>
      <c r="C994" s="3">
        <v>1</v>
      </c>
      <c r="D994" s="20">
        <v>34.96</v>
      </c>
      <c r="E994" s="3">
        <v>1</v>
      </c>
      <c r="F994" s="3">
        <v>1</v>
      </c>
      <c r="G994" s="3">
        <v>0</v>
      </c>
      <c r="H994" s="3">
        <v>0</v>
      </c>
      <c r="I994" s="3">
        <v>0</v>
      </c>
      <c r="J994" s="12">
        <v>1</v>
      </c>
      <c r="K994" s="18">
        <v>41034.221400000002</v>
      </c>
    </row>
    <row r="995" spans="1:11" x14ac:dyDescent="0.25">
      <c r="A995" s="6">
        <v>994</v>
      </c>
      <c r="B995" s="2">
        <v>48</v>
      </c>
      <c r="C995" s="3">
        <v>1</v>
      </c>
      <c r="D995" s="20">
        <v>36.67</v>
      </c>
      <c r="E995" s="3">
        <v>1</v>
      </c>
      <c r="F995" s="3">
        <v>0</v>
      </c>
      <c r="G995" s="3">
        <v>0</v>
      </c>
      <c r="H995" s="3">
        <v>0</v>
      </c>
      <c r="I995" s="3">
        <v>1</v>
      </c>
      <c r="J995" s="12">
        <v>0</v>
      </c>
      <c r="K995" s="18">
        <v>28468.919010000001</v>
      </c>
    </row>
    <row r="996" spans="1:11" x14ac:dyDescent="0.25">
      <c r="A996" s="6">
        <v>995</v>
      </c>
      <c r="B996" s="2">
        <v>19</v>
      </c>
      <c r="C996" s="3">
        <v>0</v>
      </c>
      <c r="D996" s="20">
        <v>39.615000000000002</v>
      </c>
      <c r="E996" s="3">
        <v>1</v>
      </c>
      <c r="F996" s="3">
        <v>0</v>
      </c>
      <c r="G996" s="3">
        <v>0</v>
      </c>
      <c r="H996" s="3">
        <v>0</v>
      </c>
      <c r="I996" s="3">
        <v>1</v>
      </c>
      <c r="J996" s="12">
        <v>0</v>
      </c>
      <c r="K996" s="18">
        <v>2730.1078499999999</v>
      </c>
    </row>
    <row r="997" spans="1:11" x14ac:dyDescent="0.25">
      <c r="A997" s="6">
        <v>996</v>
      </c>
      <c r="B997" s="2">
        <v>29</v>
      </c>
      <c r="C997" s="3">
        <v>0</v>
      </c>
      <c r="D997" s="20">
        <v>25.9</v>
      </c>
      <c r="E997" s="3">
        <v>0</v>
      </c>
      <c r="F997" s="3">
        <v>0</v>
      </c>
      <c r="G997" s="3">
        <v>1</v>
      </c>
      <c r="H997" s="3">
        <v>0</v>
      </c>
      <c r="I997" s="3">
        <v>0</v>
      </c>
      <c r="J997" s="12">
        <v>0</v>
      </c>
      <c r="K997" s="18">
        <v>3353.2840000000001</v>
      </c>
    </row>
    <row r="998" spans="1:11" x14ac:dyDescent="0.25">
      <c r="A998" s="6">
        <v>997</v>
      </c>
      <c r="B998" s="2">
        <v>63</v>
      </c>
      <c r="C998" s="3">
        <v>0</v>
      </c>
      <c r="D998" s="20">
        <v>35.200000000000003</v>
      </c>
      <c r="E998" s="3">
        <v>1</v>
      </c>
      <c r="F998" s="3">
        <v>0</v>
      </c>
      <c r="G998" s="3">
        <v>0</v>
      </c>
      <c r="H998" s="3">
        <v>1</v>
      </c>
      <c r="I998" s="3">
        <v>0</v>
      </c>
      <c r="J998" s="12">
        <v>0</v>
      </c>
      <c r="K998" s="18">
        <v>14474.674999999999</v>
      </c>
    </row>
    <row r="999" spans="1:11" x14ac:dyDescent="0.25">
      <c r="A999" s="6">
        <v>998</v>
      </c>
      <c r="B999" s="2">
        <v>46</v>
      </c>
      <c r="C999" s="3">
        <v>1</v>
      </c>
      <c r="D999" s="20">
        <v>24.795000000000002</v>
      </c>
      <c r="E999" s="3">
        <v>3</v>
      </c>
      <c r="F999" s="3">
        <v>0</v>
      </c>
      <c r="G999" s="3">
        <v>0</v>
      </c>
      <c r="H999" s="3">
        <v>0</v>
      </c>
      <c r="I999" s="3">
        <v>0</v>
      </c>
      <c r="J999" s="12">
        <v>1</v>
      </c>
      <c r="K999" s="18">
        <v>9500.5730500000009</v>
      </c>
    </row>
    <row r="1000" spans="1:11" x14ac:dyDescent="0.25">
      <c r="A1000" s="6">
        <v>999</v>
      </c>
      <c r="B1000" s="2">
        <v>52</v>
      </c>
      <c r="C1000" s="3">
        <v>1</v>
      </c>
      <c r="D1000" s="20">
        <v>36.765000000000001</v>
      </c>
      <c r="E1000" s="3">
        <v>2</v>
      </c>
      <c r="F1000" s="3">
        <v>0</v>
      </c>
      <c r="G1000" s="3">
        <v>0</v>
      </c>
      <c r="H1000" s="3">
        <v>0</v>
      </c>
      <c r="I1000" s="3">
        <v>1</v>
      </c>
      <c r="J1000" s="12">
        <v>0</v>
      </c>
      <c r="K1000" s="18">
        <v>26467.09737</v>
      </c>
    </row>
    <row r="1001" spans="1:11" x14ac:dyDescent="0.25">
      <c r="A1001" s="6">
        <v>1000</v>
      </c>
      <c r="B1001" s="2">
        <v>35</v>
      </c>
      <c r="C1001" s="3">
        <v>1</v>
      </c>
      <c r="D1001" s="20">
        <v>27.1</v>
      </c>
      <c r="E1001" s="3">
        <v>1</v>
      </c>
      <c r="F1001" s="3">
        <v>0</v>
      </c>
      <c r="G1001" s="3">
        <v>1</v>
      </c>
      <c r="H1001" s="3">
        <v>0</v>
      </c>
      <c r="I1001" s="3">
        <v>0</v>
      </c>
      <c r="J1001" s="12">
        <v>0</v>
      </c>
      <c r="K1001" s="18">
        <v>4746.3440000000001</v>
      </c>
    </row>
    <row r="1002" spans="1:11" x14ac:dyDescent="0.25">
      <c r="A1002" s="6">
        <v>1001</v>
      </c>
      <c r="B1002" s="2">
        <v>51</v>
      </c>
      <c r="C1002" s="3">
        <v>1</v>
      </c>
      <c r="D1002" s="20">
        <v>24.795000000000002</v>
      </c>
      <c r="E1002" s="3">
        <v>2</v>
      </c>
      <c r="F1002" s="3">
        <v>1</v>
      </c>
      <c r="G1002" s="3">
        <v>0</v>
      </c>
      <c r="H1002" s="3">
        <v>0</v>
      </c>
      <c r="I1002" s="3">
        <v>1</v>
      </c>
      <c r="J1002" s="12">
        <v>0</v>
      </c>
      <c r="K1002" s="18">
        <v>23967.38305</v>
      </c>
    </row>
    <row r="1003" spans="1:11" x14ac:dyDescent="0.25">
      <c r="A1003" s="6">
        <v>1002</v>
      </c>
      <c r="B1003" s="2">
        <v>44</v>
      </c>
      <c r="C1003" s="3">
        <v>1</v>
      </c>
      <c r="D1003" s="20">
        <v>25.364999999999998</v>
      </c>
      <c r="E1003" s="3">
        <v>1</v>
      </c>
      <c r="F1003" s="3">
        <v>0</v>
      </c>
      <c r="G1003" s="3">
        <v>0</v>
      </c>
      <c r="H1003" s="3">
        <v>0</v>
      </c>
      <c r="I1003" s="3">
        <v>1</v>
      </c>
      <c r="J1003" s="12">
        <v>0</v>
      </c>
      <c r="K1003" s="18">
        <v>7518.0253499999999</v>
      </c>
    </row>
    <row r="1004" spans="1:11" x14ac:dyDescent="0.25">
      <c r="A1004" s="6">
        <v>1003</v>
      </c>
      <c r="B1004" s="2">
        <v>21</v>
      </c>
      <c r="C1004" s="3">
        <v>1</v>
      </c>
      <c r="D1004" s="20">
        <v>25.745000000000001</v>
      </c>
      <c r="E1004" s="3">
        <v>2</v>
      </c>
      <c r="F1004" s="3">
        <v>0</v>
      </c>
      <c r="G1004" s="3">
        <v>0</v>
      </c>
      <c r="H1004" s="3">
        <v>0</v>
      </c>
      <c r="I1004" s="3">
        <v>0</v>
      </c>
      <c r="J1004" s="12">
        <v>1</v>
      </c>
      <c r="K1004" s="18">
        <v>3279.8685500000001</v>
      </c>
    </row>
    <row r="1005" spans="1:11" x14ac:dyDescent="0.25">
      <c r="A1005" s="6">
        <v>1004</v>
      </c>
      <c r="B1005" s="2">
        <v>39</v>
      </c>
      <c r="C1005" s="3">
        <v>0</v>
      </c>
      <c r="D1005" s="20">
        <v>34.32</v>
      </c>
      <c r="E1005" s="3">
        <v>5</v>
      </c>
      <c r="F1005" s="3">
        <v>0</v>
      </c>
      <c r="G1005" s="3">
        <v>0</v>
      </c>
      <c r="H1005" s="3">
        <v>1</v>
      </c>
      <c r="I1005" s="3">
        <v>0</v>
      </c>
      <c r="J1005" s="12">
        <v>0</v>
      </c>
      <c r="K1005" s="18">
        <v>8596.8277999999991</v>
      </c>
    </row>
    <row r="1006" spans="1:11" x14ac:dyDescent="0.25">
      <c r="A1006" s="6">
        <v>1005</v>
      </c>
      <c r="B1006" s="2">
        <v>50</v>
      </c>
      <c r="C1006" s="3">
        <v>0</v>
      </c>
      <c r="D1006" s="20">
        <v>28.16</v>
      </c>
      <c r="E1006" s="3">
        <v>3</v>
      </c>
      <c r="F1006" s="3">
        <v>0</v>
      </c>
      <c r="G1006" s="3">
        <v>0</v>
      </c>
      <c r="H1006" s="3">
        <v>1</v>
      </c>
      <c r="I1006" s="3">
        <v>0</v>
      </c>
      <c r="J1006" s="12">
        <v>0</v>
      </c>
      <c r="K1006" s="18">
        <v>10702.642400000001</v>
      </c>
    </row>
    <row r="1007" spans="1:11" x14ac:dyDescent="0.25">
      <c r="A1007" s="6">
        <v>1006</v>
      </c>
      <c r="B1007" s="2">
        <v>34</v>
      </c>
      <c r="C1007" s="3">
        <v>0</v>
      </c>
      <c r="D1007" s="20">
        <v>23.56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12">
        <v>1</v>
      </c>
      <c r="K1007" s="18">
        <v>4992.3764000000001</v>
      </c>
    </row>
    <row r="1008" spans="1:11" x14ac:dyDescent="0.25">
      <c r="A1008" s="6">
        <v>1007</v>
      </c>
      <c r="B1008" s="2">
        <v>22</v>
      </c>
      <c r="C1008" s="3">
        <v>0</v>
      </c>
      <c r="D1008" s="20">
        <v>20.234999999999999</v>
      </c>
      <c r="E1008" s="3">
        <v>0</v>
      </c>
      <c r="F1008" s="3">
        <v>0</v>
      </c>
      <c r="G1008" s="3">
        <v>0</v>
      </c>
      <c r="H1008" s="3">
        <v>0</v>
      </c>
      <c r="I1008" s="3">
        <v>1</v>
      </c>
      <c r="J1008" s="12">
        <v>0</v>
      </c>
      <c r="K1008" s="18">
        <v>2527.8186500000002</v>
      </c>
    </row>
    <row r="1009" spans="1:11" x14ac:dyDescent="0.25">
      <c r="A1009" s="6">
        <v>1008</v>
      </c>
      <c r="B1009" s="2">
        <v>19</v>
      </c>
      <c r="C1009" s="3">
        <v>0</v>
      </c>
      <c r="D1009" s="20">
        <v>40.5</v>
      </c>
      <c r="E1009" s="3">
        <v>0</v>
      </c>
      <c r="F1009" s="3">
        <v>0</v>
      </c>
      <c r="G1009" s="3">
        <v>1</v>
      </c>
      <c r="H1009" s="3">
        <v>0</v>
      </c>
      <c r="I1009" s="3">
        <v>0</v>
      </c>
      <c r="J1009" s="12">
        <v>0</v>
      </c>
      <c r="K1009" s="18">
        <v>1759.338</v>
      </c>
    </row>
    <row r="1010" spans="1:11" x14ac:dyDescent="0.25">
      <c r="A1010" s="6">
        <v>1009</v>
      </c>
      <c r="B1010" s="2">
        <v>26</v>
      </c>
      <c r="C1010" s="3">
        <v>1</v>
      </c>
      <c r="D1010" s="20">
        <v>35.42</v>
      </c>
      <c r="E1010" s="3">
        <v>0</v>
      </c>
      <c r="F1010" s="3">
        <v>0</v>
      </c>
      <c r="G1010" s="3">
        <v>0</v>
      </c>
      <c r="H1010" s="3">
        <v>1</v>
      </c>
      <c r="I1010" s="3">
        <v>0</v>
      </c>
      <c r="J1010" s="12">
        <v>0</v>
      </c>
      <c r="K1010" s="18">
        <v>2322.6217999999999</v>
      </c>
    </row>
    <row r="1011" spans="1:11" x14ac:dyDescent="0.25">
      <c r="A1011" s="6">
        <v>1010</v>
      </c>
      <c r="B1011" s="2">
        <v>29</v>
      </c>
      <c r="C1011" s="3">
        <v>1</v>
      </c>
      <c r="D1011" s="20">
        <v>22.895</v>
      </c>
      <c r="E1011" s="3">
        <v>0</v>
      </c>
      <c r="F1011" s="3">
        <v>1</v>
      </c>
      <c r="G1011" s="3">
        <v>0</v>
      </c>
      <c r="H1011" s="3">
        <v>0</v>
      </c>
      <c r="I1011" s="3">
        <v>0</v>
      </c>
      <c r="J1011" s="12">
        <v>1</v>
      </c>
      <c r="K1011" s="18">
        <v>16138.762049999999</v>
      </c>
    </row>
    <row r="1012" spans="1:11" x14ac:dyDescent="0.25">
      <c r="A1012" s="6">
        <v>1011</v>
      </c>
      <c r="B1012" s="2">
        <v>48</v>
      </c>
      <c r="C1012" s="3">
        <v>1</v>
      </c>
      <c r="D1012" s="20">
        <v>40.15</v>
      </c>
      <c r="E1012" s="3">
        <v>0</v>
      </c>
      <c r="F1012" s="3">
        <v>0</v>
      </c>
      <c r="G1012" s="3">
        <v>0</v>
      </c>
      <c r="H1012" s="3">
        <v>1</v>
      </c>
      <c r="I1012" s="3">
        <v>0</v>
      </c>
      <c r="J1012" s="12">
        <v>0</v>
      </c>
      <c r="K1012" s="18">
        <v>7804.1605</v>
      </c>
    </row>
    <row r="1013" spans="1:11" x14ac:dyDescent="0.25">
      <c r="A1013" s="6">
        <v>1012</v>
      </c>
      <c r="B1013" s="2">
        <v>26</v>
      </c>
      <c r="C1013" s="3">
        <v>1</v>
      </c>
      <c r="D1013" s="20">
        <v>29.15</v>
      </c>
      <c r="E1013" s="3">
        <v>1</v>
      </c>
      <c r="F1013" s="3">
        <v>0</v>
      </c>
      <c r="G1013" s="3">
        <v>0</v>
      </c>
      <c r="H1013" s="3">
        <v>1</v>
      </c>
      <c r="I1013" s="3">
        <v>0</v>
      </c>
      <c r="J1013" s="12">
        <v>0</v>
      </c>
      <c r="K1013" s="18">
        <v>2902.9065000000001</v>
      </c>
    </row>
    <row r="1014" spans="1:11" x14ac:dyDescent="0.25">
      <c r="A1014" s="6">
        <v>1013</v>
      </c>
      <c r="B1014" s="2">
        <v>45</v>
      </c>
      <c r="C1014" s="3">
        <v>0</v>
      </c>
      <c r="D1014" s="20">
        <v>39.994999999999997</v>
      </c>
      <c r="E1014" s="3">
        <v>3</v>
      </c>
      <c r="F1014" s="3">
        <v>0</v>
      </c>
      <c r="G1014" s="3">
        <v>0</v>
      </c>
      <c r="H1014" s="3">
        <v>0</v>
      </c>
      <c r="I1014" s="3">
        <v>0</v>
      </c>
      <c r="J1014" s="12">
        <v>1</v>
      </c>
      <c r="K1014" s="18">
        <v>9704.6680500000002</v>
      </c>
    </row>
    <row r="1015" spans="1:11" x14ac:dyDescent="0.25">
      <c r="A1015" s="6">
        <v>1014</v>
      </c>
      <c r="B1015" s="2">
        <v>36</v>
      </c>
      <c r="C1015" s="3">
        <v>0</v>
      </c>
      <c r="D1015" s="20">
        <v>29.92</v>
      </c>
      <c r="E1015" s="3">
        <v>0</v>
      </c>
      <c r="F1015" s="3">
        <v>0</v>
      </c>
      <c r="G1015" s="3">
        <v>0</v>
      </c>
      <c r="H1015" s="3">
        <v>1</v>
      </c>
      <c r="I1015" s="3">
        <v>0</v>
      </c>
      <c r="J1015" s="12">
        <v>0</v>
      </c>
      <c r="K1015" s="18">
        <v>4889.0367999999999</v>
      </c>
    </row>
    <row r="1016" spans="1:11" x14ac:dyDescent="0.25">
      <c r="A1016" s="6">
        <v>1015</v>
      </c>
      <c r="B1016" s="2">
        <v>54</v>
      </c>
      <c r="C1016" s="3">
        <v>1</v>
      </c>
      <c r="D1016" s="20">
        <v>25.46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12">
        <v>1</v>
      </c>
      <c r="K1016" s="18">
        <v>25517.11363</v>
      </c>
    </row>
    <row r="1017" spans="1:11" x14ac:dyDescent="0.25">
      <c r="A1017" s="6">
        <v>1016</v>
      </c>
      <c r="B1017" s="2">
        <v>34</v>
      </c>
      <c r="C1017" s="3">
        <v>1</v>
      </c>
      <c r="D1017" s="20">
        <v>21.375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12">
        <v>1</v>
      </c>
      <c r="K1017" s="18">
        <v>4500.33925</v>
      </c>
    </row>
    <row r="1018" spans="1:11" x14ac:dyDescent="0.25">
      <c r="A1018" s="6">
        <v>1017</v>
      </c>
      <c r="B1018" s="2">
        <v>31</v>
      </c>
      <c r="C1018" s="3">
        <v>1</v>
      </c>
      <c r="D1018" s="20">
        <v>25.9</v>
      </c>
      <c r="E1018" s="3">
        <v>3</v>
      </c>
      <c r="F1018" s="3">
        <v>1</v>
      </c>
      <c r="G1018" s="3">
        <v>1</v>
      </c>
      <c r="H1018" s="3">
        <v>0</v>
      </c>
      <c r="I1018" s="3">
        <v>0</v>
      </c>
      <c r="J1018" s="12">
        <v>0</v>
      </c>
      <c r="K1018" s="18">
        <v>19199.944</v>
      </c>
    </row>
    <row r="1019" spans="1:11" x14ac:dyDescent="0.25">
      <c r="A1019" s="6">
        <v>1018</v>
      </c>
      <c r="B1019" s="2">
        <v>27</v>
      </c>
      <c r="C1019" s="3">
        <v>0</v>
      </c>
      <c r="D1019" s="20">
        <v>30.59</v>
      </c>
      <c r="E1019" s="3">
        <v>1</v>
      </c>
      <c r="F1019" s="3">
        <v>0</v>
      </c>
      <c r="G1019" s="3">
        <v>0</v>
      </c>
      <c r="H1019" s="3">
        <v>0</v>
      </c>
      <c r="I1019" s="3">
        <v>0</v>
      </c>
      <c r="J1019" s="12">
        <v>1</v>
      </c>
      <c r="K1019" s="18">
        <v>16796.411940000002</v>
      </c>
    </row>
    <row r="1020" spans="1:11" x14ac:dyDescent="0.25">
      <c r="A1020" s="6">
        <v>1019</v>
      </c>
      <c r="B1020" s="2">
        <v>20</v>
      </c>
      <c r="C1020" s="3">
        <v>1</v>
      </c>
      <c r="D1020" s="20">
        <v>30.114999999999998</v>
      </c>
      <c r="E1020" s="3">
        <v>5</v>
      </c>
      <c r="F1020" s="3">
        <v>0</v>
      </c>
      <c r="G1020" s="3">
        <v>0</v>
      </c>
      <c r="H1020" s="3">
        <v>0</v>
      </c>
      <c r="I1020" s="3">
        <v>0</v>
      </c>
      <c r="J1020" s="12">
        <v>1</v>
      </c>
      <c r="K1020" s="18">
        <v>4915.0598499999996</v>
      </c>
    </row>
    <row r="1021" spans="1:11" x14ac:dyDescent="0.25">
      <c r="A1021" s="6">
        <v>1020</v>
      </c>
      <c r="B1021" s="2">
        <v>44</v>
      </c>
      <c r="C1021" s="3">
        <v>0</v>
      </c>
      <c r="D1021" s="20">
        <v>25.8</v>
      </c>
      <c r="E1021" s="3">
        <v>1</v>
      </c>
      <c r="F1021" s="3">
        <v>0</v>
      </c>
      <c r="G1021" s="3">
        <v>1</v>
      </c>
      <c r="H1021" s="3">
        <v>0</v>
      </c>
      <c r="I1021" s="3">
        <v>0</v>
      </c>
      <c r="J1021" s="12">
        <v>0</v>
      </c>
      <c r="K1021" s="18">
        <v>7624.63</v>
      </c>
    </row>
    <row r="1022" spans="1:11" x14ac:dyDescent="0.25">
      <c r="A1022" s="6">
        <v>1021</v>
      </c>
      <c r="B1022" s="2">
        <v>43</v>
      </c>
      <c r="C1022" s="3">
        <v>1</v>
      </c>
      <c r="D1022" s="20">
        <v>30.114999999999998</v>
      </c>
      <c r="E1022" s="3">
        <v>3</v>
      </c>
      <c r="F1022" s="3">
        <v>0</v>
      </c>
      <c r="G1022" s="3">
        <v>0</v>
      </c>
      <c r="H1022" s="3">
        <v>0</v>
      </c>
      <c r="I1022" s="3">
        <v>1</v>
      </c>
      <c r="J1022" s="12">
        <v>0</v>
      </c>
      <c r="K1022" s="18">
        <v>8410.0468500000006</v>
      </c>
    </row>
    <row r="1023" spans="1:11" x14ac:dyDescent="0.25">
      <c r="A1023" s="6">
        <v>1022</v>
      </c>
      <c r="B1023" s="2">
        <v>45</v>
      </c>
      <c r="C1023" s="3">
        <v>0</v>
      </c>
      <c r="D1023" s="20">
        <v>27.645</v>
      </c>
      <c r="E1023" s="3">
        <v>1</v>
      </c>
      <c r="F1023" s="3">
        <v>0</v>
      </c>
      <c r="G1023" s="3">
        <v>0</v>
      </c>
      <c r="H1023" s="3">
        <v>0</v>
      </c>
      <c r="I1023" s="3">
        <v>1</v>
      </c>
      <c r="J1023" s="12">
        <v>0</v>
      </c>
      <c r="K1023" s="18">
        <v>28340.188849999999</v>
      </c>
    </row>
    <row r="1024" spans="1:11" x14ac:dyDescent="0.25">
      <c r="A1024" s="6">
        <v>1023</v>
      </c>
      <c r="B1024" s="2">
        <v>34</v>
      </c>
      <c r="C1024" s="3">
        <v>1</v>
      </c>
      <c r="D1024" s="20">
        <v>34.674999999999997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12">
        <v>1</v>
      </c>
      <c r="K1024" s="18">
        <v>4518.8262500000001</v>
      </c>
    </row>
    <row r="1025" spans="1:11" x14ac:dyDescent="0.25">
      <c r="A1025" s="6">
        <v>1024</v>
      </c>
      <c r="B1025" s="2">
        <v>24</v>
      </c>
      <c r="C1025" s="3">
        <v>0</v>
      </c>
      <c r="D1025" s="20">
        <v>20.52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12">
        <v>1</v>
      </c>
      <c r="K1025" s="18">
        <v>14571.890799999999</v>
      </c>
    </row>
    <row r="1026" spans="1:11" x14ac:dyDescent="0.25">
      <c r="A1026" s="6">
        <v>1025</v>
      </c>
      <c r="B1026" s="2">
        <v>26</v>
      </c>
      <c r="C1026" s="3">
        <v>0</v>
      </c>
      <c r="D1026" s="20">
        <v>19.8</v>
      </c>
      <c r="E1026" s="3">
        <v>1</v>
      </c>
      <c r="F1026" s="3">
        <v>0</v>
      </c>
      <c r="G1026" s="3">
        <v>1</v>
      </c>
      <c r="H1026" s="3">
        <v>0</v>
      </c>
      <c r="I1026" s="3">
        <v>0</v>
      </c>
      <c r="J1026" s="12">
        <v>0</v>
      </c>
      <c r="K1026" s="18">
        <v>3378.91</v>
      </c>
    </row>
    <row r="1027" spans="1:11" x14ac:dyDescent="0.25">
      <c r="A1027" s="6">
        <v>1026</v>
      </c>
      <c r="B1027" s="2">
        <v>38</v>
      </c>
      <c r="C1027" s="3">
        <v>0</v>
      </c>
      <c r="D1027" s="20">
        <v>27.835000000000001</v>
      </c>
      <c r="E1027" s="3">
        <v>2</v>
      </c>
      <c r="F1027" s="3">
        <v>0</v>
      </c>
      <c r="G1027" s="3">
        <v>0</v>
      </c>
      <c r="H1027" s="3">
        <v>0</v>
      </c>
      <c r="I1027" s="3">
        <v>0</v>
      </c>
      <c r="J1027" s="12">
        <v>1</v>
      </c>
      <c r="K1027" s="18">
        <v>7144.86265</v>
      </c>
    </row>
    <row r="1028" spans="1:11" x14ac:dyDescent="0.25">
      <c r="A1028" s="6">
        <v>1027</v>
      </c>
      <c r="B1028" s="2">
        <v>50</v>
      </c>
      <c r="C1028" s="3">
        <v>0</v>
      </c>
      <c r="D1028" s="20">
        <v>31.6</v>
      </c>
      <c r="E1028" s="3">
        <v>2</v>
      </c>
      <c r="F1028" s="3">
        <v>0</v>
      </c>
      <c r="G1028" s="3">
        <v>1</v>
      </c>
      <c r="H1028" s="3">
        <v>0</v>
      </c>
      <c r="I1028" s="3">
        <v>0</v>
      </c>
      <c r="J1028" s="12">
        <v>0</v>
      </c>
      <c r="K1028" s="18">
        <v>10118.424000000001</v>
      </c>
    </row>
    <row r="1029" spans="1:11" x14ac:dyDescent="0.25">
      <c r="A1029" s="6">
        <v>1028</v>
      </c>
      <c r="B1029" s="2">
        <v>38</v>
      </c>
      <c r="C1029" s="3">
        <v>1</v>
      </c>
      <c r="D1029" s="20">
        <v>28.27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12">
        <v>0</v>
      </c>
      <c r="K1029" s="18">
        <v>5484.4673000000003</v>
      </c>
    </row>
    <row r="1030" spans="1:11" x14ac:dyDescent="0.25">
      <c r="A1030" s="6">
        <v>1029</v>
      </c>
      <c r="B1030" s="2">
        <v>27</v>
      </c>
      <c r="C1030" s="3">
        <v>0</v>
      </c>
      <c r="D1030" s="20">
        <v>20.045000000000002</v>
      </c>
      <c r="E1030" s="3">
        <v>3</v>
      </c>
      <c r="F1030" s="3">
        <v>1</v>
      </c>
      <c r="G1030" s="3">
        <v>0</v>
      </c>
      <c r="H1030" s="3">
        <v>0</v>
      </c>
      <c r="I1030" s="3">
        <v>1</v>
      </c>
      <c r="J1030" s="12">
        <v>0</v>
      </c>
      <c r="K1030" s="18">
        <v>16420.494549999999</v>
      </c>
    </row>
    <row r="1031" spans="1:11" x14ac:dyDescent="0.25">
      <c r="A1031" s="6">
        <v>1030</v>
      </c>
      <c r="B1031" s="2">
        <v>39</v>
      </c>
      <c r="C1031" s="3">
        <v>0</v>
      </c>
      <c r="D1031" s="20">
        <v>23.274999999999999</v>
      </c>
      <c r="E1031" s="3">
        <v>3</v>
      </c>
      <c r="F1031" s="3">
        <v>0</v>
      </c>
      <c r="G1031" s="3">
        <v>0</v>
      </c>
      <c r="H1031" s="3">
        <v>0</v>
      </c>
      <c r="I1031" s="3">
        <v>0</v>
      </c>
      <c r="J1031" s="12">
        <v>1</v>
      </c>
      <c r="K1031" s="18">
        <v>7986.4752500000004</v>
      </c>
    </row>
    <row r="1032" spans="1:11" x14ac:dyDescent="0.25">
      <c r="A1032" s="6">
        <v>1031</v>
      </c>
      <c r="B1032" s="2">
        <v>39</v>
      </c>
      <c r="C1032" s="3">
        <v>0</v>
      </c>
      <c r="D1032" s="20">
        <v>34.1</v>
      </c>
      <c r="E1032" s="3">
        <v>3</v>
      </c>
      <c r="F1032" s="3">
        <v>0</v>
      </c>
      <c r="G1032" s="3">
        <v>1</v>
      </c>
      <c r="H1032" s="3">
        <v>0</v>
      </c>
      <c r="I1032" s="3">
        <v>0</v>
      </c>
      <c r="J1032" s="12">
        <v>0</v>
      </c>
      <c r="K1032" s="18">
        <v>7418.5219999999999</v>
      </c>
    </row>
    <row r="1033" spans="1:11" x14ac:dyDescent="0.25">
      <c r="A1033" s="6">
        <v>1032</v>
      </c>
      <c r="B1033" s="2">
        <v>63</v>
      </c>
      <c r="C1033" s="3">
        <v>0</v>
      </c>
      <c r="D1033" s="20">
        <v>36.85</v>
      </c>
      <c r="E1033" s="3">
        <v>0</v>
      </c>
      <c r="F1033" s="3">
        <v>0</v>
      </c>
      <c r="G1033" s="3">
        <v>0</v>
      </c>
      <c r="H1033" s="3">
        <v>1</v>
      </c>
      <c r="I1033" s="3">
        <v>0</v>
      </c>
      <c r="J1033" s="12">
        <v>0</v>
      </c>
      <c r="K1033" s="18">
        <v>13887.968500000001</v>
      </c>
    </row>
    <row r="1034" spans="1:11" x14ac:dyDescent="0.25">
      <c r="A1034" s="6">
        <v>1033</v>
      </c>
      <c r="B1034" s="2">
        <v>33</v>
      </c>
      <c r="C1034" s="3">
        <v>0</v>
      </c>
      <c r="D1034" s="20">
        <v>36.29</v>
      </c>
      <c r="E1034" s="3">
        <v>3</v>
      </c>
      <c r="F1034" s="3">
        <v>0</v>
      </c>
      <c r="G1034" s="3">
        <v>0</v>
      </c>
      <c r="H1034" s="3">
        <v>0</v>
      </c>
      <c r="I1034" s="3">
        <v>0</v>
      </c>
      <c r="J1034" s="12">
        <v>1</v>
      </c>
      <c r="K1034" s="18">
        <v>6551.7501000000002</v>
      </c>
    </row>
    <row r="1035" spans="1:11" x14ac:dyDescent="0.25">
      <c r="A1035" s="6">
        <v>1034</v>
      </c>
      <c r="B1035" s="2">
        <v>36</v>
      </c>
      <c r="C1035" s="3">
        <v>0</v>
      </c>
      <c r="D1035" s="20">
        <v>26.885000000000002</v>
      </c>
      <c r="E1035" s="3">
        <v>0</v>
      </c>
      <c r="F1035" s="3">
        <v>0</v>
      </c>
      <c r="G1035" s="3">
        <v>0</v>
      </c>
      <c r="H1035" s="3">
        <v>0</v>
      </c>
      <c r="I1035" s="3">
        <v>1</v>
      </c>
      <c r="J1035" s="12">
        <v>0</v>
      </c>
      <c r="K1035" s="18">
        <v>5267.8181500000001</v>
      </c>
    </row>
    <row r="1036" spans="1:11" x14ac:dyDescent="0.25">
      <c r="A1036" s="6">
        <v>1035</v>
      </c>
      <c r="B1036" s="2">
        <v>30</v>
      </c>
      <c r="C1036" s="3">
        <v>1</v>
      </c>
      <c r="D1036" s="20">
        <v>22.99</v>
      </c>
      <c r="E1036" s="3">
        <v>2</v>
      </c>
      <c r="F1036" s="3">
        <v>1</v>
      </c>
      <c r="G1036" s="3">
        <v>0</v>
      </c>
      <c r="H1036" s="3">
        <v>0</v>
      </c>
      <c r="I1036" s="3">
        <v>1</v>
      </c>
      <c r="J1036" s="12">
        <v>0</v>
      </c>
      <c r="K1036" s="18">
        <v>17361.766100000001</v>
      </c>
    </row>
    <row r="1037" spans="1:11" x14ac:dyDescent="0.25">
      <c r="A1037" s="6">
        <v>1036</v>
      </c>
      <c r="B1037" s="2">
        <v>24</v>
      </c>
      <c r="C1037" s="3">
        <v>1</v>
      </c>
      <c r="D1037" s="20">
        <v>32.700000000000003</v>
      </c>
      <c r="E1037" s="3">
        <v>0</v>
      </c>
      <c r="F1037" s="3">
        <v>1</v>
      </c>
      <c r="G1037" s="3">
        <v>1</v>
      </c>
      <c r="H1037" s="3">
        <v>0</v>
      </c>
      <c r="I1037" s="3">
        <v>0</v>
      </c>
      <c r="J1037" s="12">
        <v>0</v>
      </c>
      <c r="K1037" s="18">
        <v>34472.841</v>
      </c>
    </row>
    <row r="1038" spans="1:11" x14ac:dyDescent="0.25">
      <c r="A1038" s="6">
        <v>1037</v>
      </c>
      <c r="B1038" s="2">
        <v>24</v>
      </c>
      <c r="C1038" s="3">
        <v>1</v>
      </c>
      <c r="D1038" s="20">
        <v>25.8</v>
      </c>
      <c r="E1038" s="3">
        <v>0</v>
      </c>
      <c r="F1038" s="3">
        <v>0</v>
      </c>
      <c r="G1038" s="3">
        <v>1</v>
      </c>
      <c r="H1038" s="3">
        <v>0</v>
      </c>
      <c r="I1038" s="3">
        <v>0</v>
      </c>
      <c r="J1038" s="12">
        <v>0</v>
      </c>
      <c r="K1038" s="18">
        <v>1972.95</v>
      </c>
    </row>
    <row r="1039" spans="1:11" x14ac:dyDescent="0.25">
      <c r="A1039" s="6">
        <v>1038</v>
      </c>
      <c r="B1039" s="2">
        <v>48</v>
      </c>
      <c r="C1039" s="3">
        <v>1</v>
      </c>
      <c r="D1039" s="20">
        <v>29.6</v>
      </c>
      <c r="E1039" s="3">
        <v>0</v>
      </c>
      <c r="F1039" s="3">
        <v>0</v>
      </c>
      <c r="G1039" s="3">
        <v>1</v>
      </c>
      <c r="H1039" s="3">
        <v>0</v>
      </c>
      <c r="I1039" s="3">
        <v>0</v>
      </c>
      <c r="J1039" s="12">
        <v>0</v>
      </c>
      <c r="K1039" s="18">
        <v>21232.182260000001</v>
      </c>
    </row>
    <row r="1040" spans="1:11" x14ac:dyDescent="0.25">
      <c r="A1040" s="6">
        <v>1039</v>
      </c>
      <c r="B1040" s="2">
        <v>47</v>
      </c>
      <c r="C1040" s="3">
        <v>1</v>
      </c>
      <c r="D1040" s="20">
        <v>19.190000000000001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12">
        <v>1</v>
      </c>
      <c r="K1040" s="18">
        <v>8627.5411000000004</v>
      </c>
    </row>
    <row r="1041" spans="1:11" x14ac:dyDescent="0.25">
      <c r="A1041" s="6">
        <v>1040</v>
      </c>
      <c r="B1041" s="2">
        <v>29</v>
      </c>
      <c r="C1041" s="3">
        <v>1</v>
      </c>
      <c r="D1041" s="20">
        <v>31.73</v>
      </c>
      <c r="E1041" s="3">
        <v>2</v>
      </c>
      <c r="F1041" s="3">
        <v>0</v>
      </c>
      <c r="G1041" s="3">
        <v>0</v>
      </c>
      <c r="H1041" s="3">
        <v>0</v>
      </c>
      <c r="I1041" s="3">
        <v>1</v>
      </c>
      <c r="J1041" s="12">
        <v>0</v>
      </c>
      <c r="K1041" s="18">
        <v>4433.3877000000002</v>
      </c>
    </row>
    <row r="1042" spans="1:11" x14ac:dyDescent="0.25">
      <c r="A1042" s="6">
        <v>1041</v>
      </c>
      <c r="B1042" s="2">
        <v>28</v>
      </c>
      <c r="C1042" s="3">
        <v>1</v>
      </c>
      <c r="D1042" s="20">
        <v>29.26</v>
      </c>
      <c r="E1042" s="3">
        <v>2</v>
      </c>
      <c r="F1042" s="3">
        <v>0</v>
      </c>
      <c r="G1042" s="3">
        <v>0</v>
      </c>
      <c r="H1042" s="3">
        <v>0</v>
      </c>
      <c r="I1042" s="3">
        <v>0</v>
      </c>
      <c r="J1042" s="12">
        <v>1</v>
      </c>
      <c r="K1042" s="18">
        <v>4438.2633999999998</v>
      </c>
    </row>
    <row r="1043" spans="1:11" x14ac:dyDescent="0.25">
      <c r="A1043" s="6">
        <v>1042</v>
      </c>
      <c r="B1043" s="2">
        <v>47</v>
      </c>
      <c r="C1043" s="3">
        <v>1</v>
      </c>
      <c r="D1043" s="20">
        <v>28.215</v>
      </c>
      <c r="E1043" s="3">
        <v>3</v>
      </c>
      <c r="F1043" s="3">
        <v>1</v>
      </c>
      <c r="G1043" s="3">
        <v>0</v>
      </c>
      <c r="H1043" s="3">
        <v>0</v>
      </c>
      <c r="I1043" s="3">
        <v>1</v>
      </c>
      <c r="J1043" s="12">
        <v>0</v>
      </c>
      <c r="K1043" s="18">
        <v>24915.220850000002</v>
      </c>
    </row>
    <row r="1044" spans="1:11" x14ac:dyDescent="0.25">
      <c r="A1044" s="6">
        <v>1043</v>
      </c>
      <c r="B1044" s="2">
        <v>25</v>
      </c>
      <c r="C1044" s="3">
        <v>1</v>
      </c>
      <c r="D1044" s="20">
        <v>24.984999999999999</v>
      </c>
      <c r="E1044" s="3">
        <v>2</v>
      </c>
      <c r="F1044" s="3">
        <v>0</v>
      </c>
      <c r="G1044" s="3">
        <v>0</v>
      </c>
      <c r="H1044" s="3">
        <v>0</v>
      </c>
      <c r="I1044" s="3">
        <v>0</v>
      </c>
      <c r="J1044" s="12">
        <v>1</v>
      </c>
      <c r="K1044" s="18">
        <v>23241.47453</v>
      </c>
    </row>
    <row r="1045" spans="1:11" x14ac:dyDescent="0.25">
      <c r="A1045" s="6">
        <v>1044</v>
      </c>
      <c r="B1045" s="2">
        <v>51</v>
      </c>
      <c r="C1045" s="3">
        <v>1</v>
      </c>
      <c r="D1045" s="20">
        <v>27.74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12">
        <v>1</v>
      </c>
      <c r="K1045" s="18">
        <v>9957.7216000000008</v>
      </c>
    </row>
    <row r="1046" spans="1:11" x14ac:dyDescent="0.25">
      <c r="A1046" s="6">
        <v>1045</v>
      </c>
      <c r="B1046" s="2">
        <v>48</v>
      </c>
      <c r="C1046" s="3">
        <v>0</v>
      </c>
      <c r="D1046" s="20">
        <v>22.8</v>
      </c>
      <c r="E1046" s="3">
        <v>0</v>
      </c>
      <c r="F1046" s="3">
        <v>0</v>
      </c>
      <c r="G1046" s="3">
        <v>1</v>
      </c>
      <c r="H1046" s="3">
        <v>0</v>
      </c>
      <c r="I1046" s="3">
        <v>0</v>
      </c>
      <c r="J1046" s="12">
        <v>0</v>
      </c>
      <c r="K1046" s="18">
        <v>8269.0439999999999</v>
      </c>
    </row>
    <row r="1047" spans="1:11" x14ac:dyDescent="0.25">
      <c r="A1047" s="6">
        <v>1046</v>
      </c>
      <c r="B1047" s="2">
        <v>43</v>
      </c>
      <c r="C1047" s="3">
        <v>1</v>
      </c>
      <c r="D1047" s="20">
        <v>20.13</v>
      </c>
      <c r="E1047" s="3">
        <v>2</v>
      </c>
      <c r="F1047" s="3">
        <v>1</v>
      </c>
      <c r="G1047" s="3">
        <v>0</v>
      </c>
      <c r="H1047" s="3">
        <v>1</v>
      </c>
      <c r="I1047" s="3">
        <v>0</v>
      </c>
      <c r="J1047" s="12">
        <v>0</v>
      </c>
      <c r="K1047" s="18">
        <v>18767.737700000001</v>
      </c>
    </row>
    <row r="1048" spans="1:11" x14ac:dyDescent="0.25">
      <c r="A1048" s="6">
        <v>1047</v>
      </c>
      <c r="B1048" s="2">
        <v>61</v>
      </c>
      <c r="C1048" s="3">
        <v>0</v>
      </c>
      <c r="D1048" s="20">
        <v>33.33</v>
      </c>
      <c r="E1048" s="3">
        <v>4</v>
      </c>
      <c r="F1048" s="3">
        <v>0</v>
      </c>
      <c r="G1048" s="3">
        <v>0</v>
      </c>
      <c r="H1048" s="3">
        <v>1</v>
      </c>
      <c r="I1048" s="3">
        <v>0</v>
      </c>
      <c r="J1048" s="12">
        <v>0</v>
      </c>
      <c r="K1048" s="18">
        <v>36580.282160000002</v>
      </c>
    </row>
    <row r="1049" spans="1:11" x14ac:dyDescent="0.25">
      <c r="A1049" s="6">
        <v>1048</v>
      </c>
      <c r="B1049" s="2">
        <v>48</v>
      </c>
      <c r="C1049" s="3">
        <v>1</v>
      </c>
      <c r="D1049" s="20">
        <v>32.299999999999997</v>
      </c>
      <c r="E1049" s="3">
        <v>1</v>
      </c>
      <c r="F1049" s="3">
        <v>0</v>
      </c>
      <c r="G1049" s="3">
        <v>0</v>
      </c>
      <c r="H1049" s="3">
        <v>0</v>
      </c>
      <c r="I1049" s="3">
        <v>1</v>
      </c>
      <c r="J1049" s="12">
        <v>0</v>
      </c>
      <c r="K1049" s="18">
        <v>8765.2489999999998</v>
      </c>
    </row>
    <row r="1050" spans="1:11" x14ac:dyDescent="0.25">
      <c r="A1050" s="6">
        <v>1049</v>
      </c>
      <c r="B1050" s="2">
        <v>38</v>
      </c>
      <c r="C1050" s="3">
        <v>0</v>
      </c>
      <c r="D1050" s="20">
        <v>27.6</v>
      </c>
      <c r="E1050" s="3">
        <v>0</v>
      </c>
      <c r="F1050" s="3">
        <v>0</v>
      </c>
      <c r="G1050" s="3">
        <v>1</v>
      </c>
      <c r="H1050" s="3">
        <v>0</v>
      </c>
      <c r="I1050" s="3">
        <v>0</v>
      </c>
      <c r="J1050" s="12">
        <v>0</v>
      </c>
      <c r="K1050" s="18">
        <v>5383.5360000000001</v>
      </c>
    </row>
    <row r="1051" spans="1:11" x14ac:dyDescent="0.25">
      <c r="A1051" s="6">
        <v>1050</v>
      </c>
      <c r="B1051" s="2">
        <v>59</v>
      </c>
      <c r="C1051" s="3">
        <v>1</v>
      </c>
      <c r="D1051" s="20">
        <v>25.46</v>
      </c>
      <c r="E1051" s="3">
        <v>0</v>
      </c>
      <c r="F1051" s="3">
        <v>0</v>
      </c>
      <c r="G1051" s="3">
        <v>0</v>
      </c>
      <c r="H1051" s="3">
        <v>0</v>
      </c>
      <c r="I1051" s="3">
        <v>1</v>
      </c>
      <c r="J1051" s="12">
        <v>0</v>
      </c>
      <c r="K1051" s="18">
        <v>12124.992399999999</v>
      </c>
    </row>
    <row r="1052" spans="1:11" x14ac:dyDescent="0.25">
      <c r="A1052" s="6">
        <v>1051</v>
      </c>
      <c r="B1052" s="2">
        <v>19</v>
      </c>
      <c r="C1052" s="3">
        <v>0</v>
      </c>
      <c r="D1052" s="20">
        <v>24.605</v>
      </c>
      <c r="E1052" s="3">
        <v>1</v>
      </c>
      <c r="F1052" s="3">
        <v>0</v>
      </c>
      <c r="G1052" s="3">
        <v>0</v>
      </c>
      <c r="H1052" s="3">
        <v>0</v>
      </c>
      <c r="I1052" s="3">
        <v>1</v>
      </c>
      <c r="J1052" s="12">
        <v>0</v>
      </c>
      <c r="K1052" s="18">
        <v>2709.24395</v>
      </c>
    </row>
    <row r="1053" spans="1:11" x14ac:dyDescent="0.25">
      <c r="A1053" s="6">
        <v>1052</v>
      </c>
      <c r="B1053" s="2">
        <v>26</v>
      </c>
      <c r="C1053" s="3">
        <v>0</v>
      </c>
      <c r="D1053" s="20">
        <v>34.200000000000003</v>
      </c>
      <c r="E1053" s="3">
        <v>2</v>
      </c>
      <c r="F1053" s="3">
        <v>0</v>
      </c>
      <c r="G1053" s="3">
        <v>1</v>
      </c>
      <c r="H1053" s="3">
        <v>0</v>
      </c>
      <c r="I1053" s="3">
        <v>0</v>
      </c>
      <c r="J1053" s="12">
        <v>0</v>
      </c>
      <c r="K1053" s="18">
        <v>3987.9259999999999</v>
      </c>
    </row>
    <row r="1054" spans="1:11" x14ac:dyDescent="0.25">
      <c r="A1054" s="6">
        <v>1053</v>
      </c>
      <c r="B1054" s="2">
        <v>54</v>
      </c>
      <c r="C1054" s="3">
        <v>0</v>
      </c>
      <c r="D1054" s="20">
        <v>35.814999999999998</v>
      </c>
      <c r="E1054" s="3">
        <v>3</v>
      </c>
      <c r="F1054" s="3">
        <v>0</v>
      </c>
      <c r="G1054" s="3">
        <v>0</v>
      </c>
      <c r="H1054" s="3">
        <v>0</v>
      </c>
      <c r="I1054" s="3">
        <v>1</v>
      </c>
      <c r="J1054" s="12">
        <v>0</v>
      </c>
      <c r="K1054" s="18">
        <v>12495.290849999999</v>
      </c>
    </row>
    <row r="1055" spans="1:11" x14ac:dyDescent="0.25">
      <c r="A1055" s="6">
        <v>1054</v>
      </c>
      <c r="B1055" s="2">
        <v>21</v>
      </c>
      <c r="C1055" s="3">
        <v>0</v>
      </c>
      <c r="D1055" s="20">
        <v>32.68</v>
      </c>
      <c r="E1055" s="3">
        <v>2</v>
      </c>
      <c r="F1055" s="3">
        <v>0</v>
      </c>
      <c r="G1055" s="3">
        <v>0</v>
      </c>
      <c r="H1055" s="3">
        <v>0</v>
      </c>
      <c r="I1055" s="3">
        <v>1</v>
      </c>
      <c r="J1055" s="12">
        <v>0</v>
      </c>
      <c r="K1055" s="18">
        <v>26018.950519999999</v>
      </c>
    </row>
    <row r="1056" spans="1:11" x14ac:dyDescent="0.25">
      <c r="A1056" s="6">
        <v>1055</v>
      </c>
      <c r="B1056" s="2">
        <v>51</v>
      </c>
      <c r="C1056" s="3">
        <v>1</v>
      </c>
      <c r="D1056" s="20">
        <v>37</v>
      </c>
      <c r="E1056" s="3">
        <v>0</v>
      </c>
      <c r="F1056" s="3">
        <v>0</v>
      </c>
      <c r="G1056" s="3">
        <v>1</v>
      </c>
      <c r="H1056" s="3">
        <v>0</v>
      </c>
      <c r="I1056" s="3">
        <v>0</v>
      </c>
      <c r="J1056" s="12">
        <v>0</v>
      </c>
      <c r="K1056" s="18">
        <v>8798.5930000000008</v>
      </c>
    </row>
    <row r="1057" spans="1:11" x14ac:dyDescent="0.25">
      <c r="A1057" s="6">
        <v>1056</v>
      </c>
      <c r="B1057" s="2">
        <v>22</v>
      </c>
      <c r="C1057" s="3">
        <v>0</v>
      </c>
      <c r="D1057" s="20">
        <v>31.02</v>
      </c>
      <c r="E1057" s="3">
        <v>3</v>
      </c>
      <c r="F1057" s="3">
        <v>1</v>
      </c>
      <c r="G1057" s="3">
        <v>0</v>
      </c>
      <c r="H1057" s="3">
        <v>1</v>
      </c>
      <c r="I1057" s="3">
        <v>0</v>
      </c>
      <c r="J1057" s="12">
        <v>0</v>
      </c>
      <c r="K1057" s="18">
        <v>35595.589800000002</v>
      </c>
    </row>
    <row r="1058" spans="1:11" x14ac:dyDescent="0.25">
      <c r="A1058" s="6">
        <v>1057</v>
      </c>
      <c r="B1058" s="2">
        <v>47</v>
      </c>
      <c r="C1058" s="3">
        <v>1</v>
      </c>
      <c r="D1058" s="20">
        <v>36.08</v>
      </c>
      <c r="E1058" s="3">
        <v>1</v>
      </c>
      <c r="F1058" s="3">
        <v>1</v>
      </c>
      <c r="G1058" s="3">
        <v>0</v>
      </c>
      <c r="H1058" s="3">
        <v>1</v>
      </c>
      <c r="I1058" s="3">
        <v>0</v>
      </c>
      <c r="J1058" s="12">
        <v>0</v>
      </c>
      <c r="K1058" s="18">
        <v>42211.138200000001</v>
      </c>
    </row>
    <row r="1059" spans="1:11" x14ac:dyDescent="0.25">
      <c r="A1059" s="6">
        <v>1058</v>
      </c>
      <c r="B1059" s="2">
        <v>18</v>
      </c>
      <c r="C1059" s="3">
        <v>1</v>
      </c>
      <c r="D1059" s="20">
        <v>23.32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12">
        <v>0</v>
      </c>
      <c r="K1059" s="18">
        <v>1711.0268000000001</v>
      </c>
    </row>
    <row r="1060" spans="1:11" x14ac:dyDescent="0.25">
      <c r="A1060" s="6">
        <v>1059</v>
      </c>
      <c r="B1060" s="2">
        <v>47</v>
      </c>
      <c r="C1060" s="3">
        <v>0</v>
      </c>
      <c r="D1060" s="20">
        <v>45.32</v>
      </c>
      <c r="E1060" s="3">
        <v>1</v>
      </c>
      <c r="F1060" s="3">
        <v>0</v>
      </c>
      <c r="G1060" s="3">
        <v>0</v>
      </c>
      <c r="H1060" s="3">
        <v>1</v>
      </c>
      <c r="I1060" s="3">
        <v>0</v>
      </c>
      <c r="J1060" s="12">
        <v>0</v>
      </c>
      <c r="K1060" s="18">
        <v>8569.8618000000006</v>
      </c>
    </row>
    <row r="1061" spans="1:11" x14ac:dyDescent="0.25">
      <c r="A1061" s="6">
        <v>1060</v>
      </c>
      <c r="B1061" s="2">
        <v>21</v>
      </c>
      <c r="C1061" s="3">
        <v>0</v>
      </c>
      <c r="D1061" s="20">
        <v>34.6</v>
      </c>
      <c r="E1061" s="3">
        <v>0</v>
      </c>
      <c r="F1061" s="3">
        <v>0</v>
      </c>
      <c r="G1061" s="3">
        <v>1</v>
      </c>
      <c r="H1061" s="3">
        <v>0</v>
      </c>
      <c r="I1061" s="3">
        <v>0</v>
      </c>
      <c r="J1061" s="12">
        <v>0</v>
      </c>
      <c r="K1061" s="18">
        <v>2020.1769999999999</v>
      </c>
    </row>
    <row r="1062" spans="1:11" x14ac:dyDescent="0.25">
      <c r="A1062" s="6">
        <v>1061</v>
      </c>
      <c r="B1062" s="2">
        <v>19</v>
      </c>
      <c r="C1062" s="3">
        <v>1</v>
      </c>
      <c r="D1062" s="20">
        <v>26.03</v>
      </c>
      <c r="E1062" s="3">
        <v>1</v>
      </c>
      <c r="F1062" s="3">
        <v>1</v>
      </c>
      <c r="G1062" s="3">
        <v>0</v>
      </c>
      <c r="H1062" s="3">
        <v>0</v>
      </c>
      <c r="I1062" s="3">
        <v>1</v>
      </c>
      <c r="J1062" s="12">
        <v>0</v>
      </c>
      <c r="K1062" s="18">
        <v>16450.894700000001</v>
      </c>
    </row>
    <row r="1063" spans="1:11" x14ac:dyDescent="0.25">
      <c r="A1063" s="6">
        <v>1062</v>
      </c>
      <c r="B1063" s="2">
        <v>23</v>
      </c>
      <c r="C1063" s="3">
        <v>1</v>
      </c>
      <c r="D1063" s="20">
        <v>18.715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12">
        <v>0</v>
      </c>
      <c r="K1063" s="18">
        <v>21595.382290000001</v>
      </c>
    </row>
    <row r="1064" spans="1:11" x14ac:dyDescent="0.25">
      <c r="A1064" s="6">
        <v>1063</v>
      </c>
      <c r="B1064" s="2">
        <v>54</v>
      </c>
      <c r="C1064" s="3">
        <v>1</v>
      </c>
      <c r="D1064" s="20">
        <v>31.6</v>
      </c>
      <c r="E1064" s="3">
        <v>0</v>
      </c>
      <c r="F1064" s="3">
        <v>0</v>
      </c>
      <c r="G1064" s="3">
        <v>1</v>
      </c>
      <c r="H1064" s="3">
        <v>0</v>
      </c>
      <c r="I1064" s="3">
        <v>0</v>
      </c>
      <c r="J1064" s="12">
        <v>0</v>
      </c>
      <c r="K1064" s="18">
        <v>9850.4320000000007</v>
      </c>
    </row>
    <row r="1065" spans="1:11" x14ac:dyDescent="0.25">
      <c r="A1065" s="6">
        <v>1064</v>
      </c>
      <c r="B1065" s="2">
        <v>37</v>
      </c>
      <c r="C1065" s="3">
        <v>0</v>
      </c>
      <c r="D1065" s="20">
        <v>17.29</v>
      </c>
      <c r="E1065" s="3">
        <v>2</v>
      </c>
      <c r="F1065" s="3">
        <v>0</v>
      </c>
      <c r="G1065" s="3">
        <v>0</v>
      </c>
      <c r="H1065" s="3">
        <v>0</v>
      </c>
      <c r="I1065" s="3">
        <v>0</v>
      </c>
      <c r="J1065" s="12">
        <v>1</v>
      </c>
      <c r="K1065" s="18">
        <v>6877.9800999999998</v>
      </c>
    </row>
    <row r="1066" spans="1:11" x14ac:dyDescent="0.25">
      <c r="A1066" s="6">
        <v>1065</v>
      </c>
      <c r="B1066" s="2">
        <v>46</v>
      </c>
      <c r="C1066" s="3">
        <v>0</v>
      </c>
      <c r="D1066" s="20">
        <v>23.655000000000001</v>
      </c>
      <c r="E1066" s="3">
        <v>1</v>
      </c>
      <c r="F1066" s="3">
        <v>1</v>
      </c>
      <c r="G1066" s="3">
        <v>0</v>
      </c>
      <c r="H1066" s="3">
        <v>0</v>
      </c>
      <c r="I1066" s="3">
        <v>1</v>
      </c>
      <c r="J1066" s="12">
        <v>0</v>
      </c>
      <c r="K1066" s="18">
        <v>21677.283449999999</v>
      </c>
    </row>
    <row r="1067" spans="1:11" x14ac:dyDescent="0.25">
      <c r="A1067" s="6">
        <v>1066</v>
      </c>
      <c r="B1067" s="2">
        <v>55</v>
      </c>
      <c r="C1067" s="3">
        <v>0</v>
      </c>
      <c r="D1067" s="20">
        <v>35.200000000000003</v>
      </c>
      <c r="E1067" s="3">
        <v>0</v>
      </c>
      <c r="F1067" s="3">
        <v>1</v>
      </c>
      <c r="G1067" s="3">
        <v>0</v>
      </c>
      <c r="H1067" s="3">
        <v>1</v>
      </c>
      <c r="I1067" s="3">
        <v>0</v>
      </c>
      <c r="J1067" s="12">
        <v>0</v>
      </c>
      <c r="K1067" s="18">
        <v>44423.803</v>
      </c>
    </row>
    <row r="1068" spans="1:11" x14ac:dyDescent="0.25">
      <c r="A1068" s="6">
        <v>1067</v>
      </c>
      <c r="B1068" s="2">
        <v>30</v>
      </c>
      <c r="C1068" s="3">
        <v>0</v>
      </c>
      <c r="D1068" s="20">
        <v>27.93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12">
        <v>1</v>
      </c>
      <c r="K1068" s="18">
        <v>4137.5227000000004</v>
      </c>
    </row>
    <row r="1069" spans="1:11" x14ac:dyDescent="0.25">
      <c r="A1069" s="6">
        <v>1068</v>
      </c>
      <c r="B1069" s="2">
        <v>18</v>
      </c>
      <c r="C1069" s="3">
        <v>1</v>
      </c>
      <c r="D1069" s="20">
        <v>21.565000000000001</v>
      </c>
      <c r="E1069" s="3">
        <v>0</v>
      </c>
      <c r="F1069" s="3">
        <v>1</v>
      </c>
      <c r="G1069" s="3">
        <v>0</v>
      </c>
      <c r="H1069" s="3">
        <v>0</v>
      </c>
      <c r="I1069" s="3">
        <v>0</v>
      </c>
      <c r="J1069" s="12">
        <v>1</v>
      </c>
      <c r="K1069" s="18">
        <v>13747.87235</v>
      </c>
    </row>
    <row r="1070" spans="1:11" x14ac:dyDescent="0.25">
      <c r="A1070" s="6">
        <v>1069</v>
      </c>
      <c r="B1070" s="2">
        <v>61</v>
      </c>
      <c r="C1070" s="3">
        <v>1</v>
      </c>
      <c r="D1070" s="20">
        <v>38.380000000000003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12">
        <v>0</v>
      </c>
      <c r="K1070" s="18">
        <v>12950.0712</v>
      </c>
    </row>
    <row r="1071" spans="1:11" x14ac:dyDescent="0.25">
      <c r="A1071" s="6">
        <v>1070</v>
      </c>
      <c r="B1071" s="2">
        <v>54</v>
      </c>
      <c r="C1071" s="3">
        <v>0</v>
      </c>
      <c r="D1071" s="20">
        <v>23</v>
      </c>
      <c r="E1071" s="3">
        <v>3</v>
      </c>
      <c r="F1071" s="3">
        <v>0</v>
      </c>
      <c r="G1071" s="3">
        <v>1</v>
      </c>
      <c r="H1071" s="3">
        <v>0</v>
      </c>
      <c r="I1071" s="3">
        <v>0</v>
      </c>
      <c r="J1071" s="12">
        <v>0</v>
      </c>
      <c r="K1071" s="18">
        <v>12094.477999999999</v>
      </c>
    </row>
    <row r="1072" spans="1:11" x14ac:dyDescent="0.25">
      <c r="A1072" s="6">
        <v>1071</v>
      </c>
      <c r="B1072" s="2">
        <v>22</v>
      </c>
      <c r="C1072" s="3">
        <v>1</v>
      </c>
      <c r="D1072" s="20">
        <v>37.07</v>
      </c>
      <c r="E1072" s="3">
        <v>2</v>
      </c>
      <c r="F1072" s="3">
        <v>1</v>
      </c>
      <c r="G1072" s="3">
        <v>0</v>
      </c>
      <c r="H1072" s="3">
        <v>1</v>
      </c>
      <c r="I1072" s="3">
        <v>0</v>
      </c>
      <c r="J1072" s="12">
        <v>0</v>
      </c>
      <c r="K1072" s="18">
        <v>37484.4493</v>
      </c>
    </row>
    <row r="1073" spans="1:11" x14ac:dyDescent="0.25">
      <c r="A1073" s="6">
        <v>1072</v>
      </c>
      <c r="B1073" s="2">
        <v>45</v>
      </c>
      <c r="C1073" s="3">
        <v>0</v>
      </c>
      <c r="D1073" s="20">
        <v>30.495000000000001</v>
      </c>
      <c r="E1073" s="3">
        <v>1</v>
      </c>
      <c r="F1073" s="3">
        <v>1</v>
      </c>
      <c r="G1073" s="3">
        <v>0</v>
      </c>
      <c r="H1073" s="3">
        <v>0</v>
      </c>
      <c r="I1073" s="3">
        <v>1</v>
      </c>
      <c r="J1073" s="12">
        <v>0</v>
      </c>
      <c r="K1073" s="18">
        <v>39725.518049999999</v>
      </c>
    </row>
    <row r="1074" spans="1:11" x14ac:dyDescent="0.25">
      <c r="A1074" s="6">
        <v>1073</v>
      </c>
      <c r="B1074" s="2">
        <v>22</v>
      </c>
      <c r="C1074" s="3">
        <v>1</v>
      </c>
      <c r="D1074" s="20">
        <v>28.88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12">
        <v>1</v>
      </c>
      <c r="K1074" s="18">
        <v>2250.8352</v>
      </c>
    </row>
    <row r="1075" spans="1:11" x14ac:dyDescent="0.25">
      <c r="A1075" s="6">
        <v>1074</v>
      </c>
      <c r="B1075" s="2">
        <v>19</v>
      </c>
      <c r="C1075" s="3">
        <v>1</v>
      </c>
      <c r="D1075" s="20">
        <v>27.265000000000001</v>
      </c>
      <c r="E1075" s="3">
        <v>2</v>
      </c>
      <c r="F1075" s="3">
        <v>0</v>
      </c>
      <c r="G1075" s="3">
        <v>0</v>
      </c>
      <c r="H1075" s="3">
        <v>0</v>
      </c>
      <c r="I1075" s="3">
        <v>1</v>
      </c>
      <c r="J1075" s="12">
        <v>0</v>
      </c>
      <c r="K1075" s="18">
        <v>22493.659640000002</v>
      </c>
    </row>
    <row r="1076" spans="1:11" x14ac:dyDescent="0.25">
      <c r="A1076" s="6">
        <v>1075</v>
      </c>
      <c r="B1076" s="2">
        <v>35</v>
      </c>
      <c r="C1076" s="3">
        <v>0</v>
      </c>
      <c r="D1076" s="20">
        <v>28.024999999999999</v>
      </c>
      <c r="E1076" s="3">
        <v>0</v>
      </c>
      <c r="F1076" s="3">
        <v>1</v>
      </c>
      <c r="G1076" s="3">
        <v>0</v>
      </c>
      <c r="H1076" s="3">
        <v>0</v>
      </c>
      <c r="I1076" s="3">
        <v>1</v>
      </c>
      <c r="J1076" s="12">
        <v>0</v>
      </c>
      <c r="K1076" s="18">
        <v>20234.854749999999</v>
      </c>
    </row>
    <row r="1077" spans="1:11" x14ac:dyDescent="0.25">
      <c r="A1077" s="6">
        <v>1076</v>
      </c>
      <c r="B1077" s="2">
        <v>18</v>
      </c>
      <c r="C1077" s="3">
        <v>1</v>
      </c>
      <c r="D1077" s="20">
        <v>23.085000000000001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12">
        <v>1</v>
      </c>
      <c r="K1077" s="18">
        <v>1704.7001499999999</v>
      </c>
    </row>
    <row r="1078" spans="1:11" x14ac:dyDescent="0.25">
      <c r="A1078" s="6">
        <v>1077</v>
      </c>
      <c r="B1078" s="2">
        <v>20</v>
      </c>
      <c r="C1078" s="3">
        <v>1</v>
      </c>
      <c r="D1078" s="20">
        <v>30.684999999999999</v>
      </c>
      <c r="E1078" s="3">
        <v>0</v>
      </c>
      <c r="F1078" s="3">
        <v>1</v>
      </c>
      <c r="G1078" s="3">
        <v>0</v>
      </c>
      <c r="H1078" s="3">
        <v>0</v>
      </c>
      <c r="I1078" s="3">
        <v>0</v>
      </c>
      <c r="J1078" s="12">
        <v>1</v>
      </c>
      <c r="K1078" s="18">
        <v>33475.817150000003</v>
      </c>
    </row>
    <row r="1079" spans="1:11" x14ac:dyDescent="0.25">
      <c r="A1079" s="6">
        <v>1078</v>
      </c>
      <c r="B1079" s="2">
        <v>28</v>
      </c>
      <c r="C1079" s="3">
        <v>0</v>
      </c>
      <c r="D1079" s="20">
        <v>25.8</v>
      </c>
      <c r="E1079" s="3">
        <v>0</v>
      </c>
      <c r="F1079" s="3">
        <v>0</v>
      </c>
      <c r="G1079" s="3">
        <v>1</v>
      </c>
      <c r="H1079" s="3">
        <v>0</v>
      </c>
      <c r="I1079" s="3">
        <v>0</v>
      </c>
      <c r="J1079" s="12">
        <v>0</v>
      </c>
      <c r="K1079" s="18">
        <v>3161.4540000000002</v>
      </c>
    </row>
    <row r="1080" spans="1:11" x14ac:dyDescent="0.25">
      <c r="A1080" s="6">
        <v>1079</v>
      </c>
      <c r="B1080" s="2">
        <v>55</v>
      </c>
      <c r="C1080" s="3">
        <v>1</v>
      </c>
      <c r="D1080" s="20">
        <v>35.244999999999997</v>
      </c>
      <c r="E1080" s="3">
        <v>1</v>
      </c>
      <c r="F1080" s="3">
        <v>0</v>
      </c>
      <c r="G1080" s="3">
        <v>0</v>
      </c>
      <c r="H1080" s="3">
        <v>0</v>
      </c>
      <c r="I1080" s="3">
        <v>0</v>
      </c>
      <c r="J1080" s="12">
        <v>1</v>
      </c>
      <c r="K1080" s="18">
        <v>11394.065549999999</v>
      </c>
    </row>
    <row r="1081" spans="1:11" x14ac:dyDescent="0.25">
      <c r="A1081" s="6">
        <v>1080</v>
      </c>
      <c r="B1081" s="2">
        <v>43</v>
      </c>
      <c r="C1081" s="3">
        <v>0</v>
      </c>
      <c r="D1081" s="20">
        <v>24.7</v>
      </c>
      <c r="E1081" s="3">
        <v>2</v>
      </c>
      <c r="F1081" s="3">
        <v>1</v>
      </c>
      <c r="G1081" s="3">
        <v>0</v>
      </c>
      <c r="H1081" s="3">
        <v>0</v>
      </c>
      <c r="I1081" s="3">
        <v>1</v>
      </c>
      <c r="J1081" s="12">
        <v>0</v>
      </c>
      <c r="K1081" s="18">
        <v>21880.82</v>
      </c>
    </row>
    <row r="1082" spans="1:11" x14ac:dyDescent="0.25">
      <c r="A1082" s="6">
        <v>1081</v>
      </c>
      <c r="B1082" s="2">
        <v>43</v>
      </c>
      <c r="C1082" s="3">
        <v>0</v>
      </c>
      <c r="D1082" s="20">
        <v>25.08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12">
        <v>1</v>
      </c>
      <c r="K1082" s="18">
        <v>7325.0482000000002</v>
      </c>
    </row>
    <row r="1083" spans="1:11" x14ac:dyDescent="0.25">
      <c r="A1083" s="6">
        <v>1082</v>
      </c>
      <c r="B1083" s="2">
        <v>22</v>
      </c>
      <c r="C1083" s="3">
        <v>1</v>
      </c>
      <c r="D1083" s="20">
        <v>52.58</v>
      </c>
      <c r="E1083" s="3">
        <v>1</v>
      </c>
      <c r="F1083" s="3">
        <v>1</v>
      </c>
      <c r="G1083" s="3">
        <v>0</v>
      </c>
      <c r="H1083" s="3">
        <v>1</v>
      </c>
      <c r="I1083" s="3">
        <v>0</v>
      </c>
      <c r="J1083" s="12">
        <v>0</v>
      </c>
      <c r="K1083" s="18">
        <v>44501.398200000003</v>
      </c>
    </row>
    <row r="1084" spans="1:11" x14ac:dyDescent="0.25">
      <c r="A1084" s="6">
        <v>1083</v>
      </c>
      <c r="B1084" s="2">
        <v>25</v>
      </c>
      <c r="C1084" s="3">
        <v>0</v>
      </c>
      <c r="D1084" s="20">
        <v>22.515000000000001</v>
      </c>
      <c r="E1084" s="3">
        <v>1</v>
      </c>
      <c r="F1084" s="3">
        <v>0</v>
      </c>
      <c r="G1084" s="3">
        <v>0</v>
      </c>
      <c r="H1084" s="3">
        <v>0</v>
      </c>
      <c r="I1084" s="3">
        <v>1</v>
      </c>
      <c r="J1084" s="12">
        <v>0</v>
      </c>
      <c r="K1084" s="18">
        <v>3594.17085</v>
      </c>
    </row>
    <row r="1085" spans="1:11" x14ac:dyDescent="0.25">
      <c r="A1085" s="6">
        <v>1084</v>
      </c>
      <c r="B1085" s="2">
        <v>49</v>
      </c>
      <c r="C1085" s="3">
        <v>1</v>
      </c>
      <c r="D1085" s="20">
        <v>30.9</v>
      </c>
      <c r="E1085" s="3">
        <v>0</v>
      </c>
      <c r="F1085" s="3">
        <v>1</v>
      </c>
      <c r="G1085" s="3">
        <v>1</v>
      </c>
      <c r="H1085" s="3">
        <v>0</v>
      </c>
      <c r="I1085" s="3">
        <v>0</v>
      </c>
      <c r="J1085" s="12">
        <v>0</v>
      </c>
      <c r="K1085" s="18">
        <v>39727.614000000001</v>
      </c>
    </row>
    <row r="1086" spans="1:11" x14ac:dyDescent="0.25">
      <c r="A1086" s="6">
        <v>1085</v>
      </c>
      <c r="B1086" s="2">
        <v>44</v>
      </c>
      <c r="C1086" s="3">
        <v>0</v>
      </c>
      <c r="D1086" s="20">
        <v>36.954999999999998</v>
      </c>
      <c r="E1086" s="3">
        <v>1</v>
      </c>
      <c r="F1086" s="3">
        <v>0</v>
      </c>
      <c r="G1086" s="3">
        <v>0</v>
      </c>
      <c r="H1086" s="3">
        <v>0</v>
      </c>
      <c r="I1086" s="3">
        <v>1</v>
      </c>
      <c r="J1086" s="12">
        <v>0</v>
      </c>
      <c r="K1086" s="18">
        <v>8023.1354499999998</v>
      </c>
    </row>
    <row r="1087" spans="1:11" x14ac:dyDescent="0.25">
      <c r="A1087" s="6">
        <v>1086</v>
      </c>
      <c r="B1087" s="2">
        <v>64</v>
      </c>
      <c r="C1087" s="3">
        <v>1</v>
      </c>
      <c r="D1087" s="20">
        <v>26.41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12">
        <v>1</v>
      </c>
      <c r="K1087" s="18">
        <v>14394.5579</v>
      </c>
    </row>
    <row r="1088" spans="1:11" x14ac:dyDescent="0.25">
      <c r="A1088" s="6">
        <v>1087</v>
      </c>
      <c r="B1088" s="2">
        <v>49</v>
      </c>
      <c r="C1088" s="3">
        <v>1</v>
      </c>
      <c r="D1088" s="20">
        <v>29.83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12">
        <v>1</v>
      </c>
      <c r="K1088" s="18">
        <v>9288.0267000000003</v>
      </c>
    </row>
    <row r="1089" spans="1:11" x14ac:dyDescent="0.25">
      <c r="A1089" s="6">
        <v>1088</v>
      </c>
      <c r="B1089" s="2">
        <v>47</v>
      </c>
      <c r="C1089" s="3">
        <v>1</v>
      </c>
      <c r="D1089" s="20">
        <v>29.8</v>
      </c>
      <c r="E1089" s="3">
        <v>3</v>
      </c>
      <c r="F1089" s="3">
        <v>1</v>
      </c>
      <c r="G1089" s="3">
        <v>1</v>
      </c>
      <c r="H1089" s="3">
        <v>0</v>
      </c>
      <c r="I1089" s="3">
        <v>0</v>
      </c>
      <c r="J1089" s="12">
        <v>0</v>
      </c>
      <c r="K1089" s="18">
        <v>25309.489000000001</v>
      </c>
    </row>
    <row r="1090" spans="1:11" x14ac:dyDescent="0.25">
      <c r="A1090" s="6">
        <v>1089</v>
      </c>
      <c r="B1090" s="2">
        <v>27</v>
      </c>
      <c r="C1090" s="3">
        <v>0</v>
      </c>
      <c r="D1090" s="20">
        <v>21.47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12">
        <v>0</v>
      </c>
      <c r="K1090" s="18">
        <v>3353.4703</v>
      </c>
    </row>
    <row r="1091" spans="1:11" x14ac:dyDescent="0.25">
      <c r="A1091" s="6">
        <v>1090</v>
      </c>
      <c r="B1091" s="2">
        <v>55</v>
      </c>
      <c r="C1091" s="3">
        <v>1</v>
      </c>
      <c r="D1091" s="20">
        <v>27.645</v>
      </c>
      <c r="E1091" s="3">
        <v>0</v>
      </c>
      <c r="F1091" s="3">
        <v>0</v>
      </c>
      <c r="G1091" s="3">
        <v>0</v>
      </c>
      <c r="H1091" s="3">
        <v>0</v>
      </c>
      <c r="I1091" s="3">
        <v>1</v>
      </c>
      <c r="J1091" s="12">
        <v>0</v>
      </c>
      <c r="K1091" s="18">
        <v>10594.501550000001</v>
      </c>
    </row>
    <row r="1092" spans="1:11" x14ac:dyDescent="0.25">
      <c r="A1092" s="6">
        <v>1091</v>
      </c>
      <c r="B1092" s="2">
        <v>48</v>
      </c>
      <c r="C1092" s="3">
        <v>0</v>
      </c>
      <c r="D1092" s="20">
        <v>28.9</v>
      </c>
      <c r="E1092" s="3">
        <v>0</v>
      </c>
      <c r="F1092" s="3">
        <v>0</v>
      </c>
      <c r="G1092" s="3">
        <v>1</v>
      </c>
      <c r="H1092" s="3">
        <v>0</v>
      </c>
      <c r="I1092" s="3">
        <v>0</v>
      </c>
      <c r="J1092" s="12">
        <v>0</v>
      </c>
      <c r="K1092" s="18">
        <v>8277.5229999999992</v>
      </c>
    </row>
    <row r="1093" spans="1:11" x14ac:dyDescent="0.25">
      <c r="A1093" s="6">
        <v>1092</v>
      </c>
      <c r="B1093" s="2">
        <v>45</v>
      </c>
      <c r="C1093" s="3">
        <v>0</v>
      </c>
      <c r="D1093" s="20">
        <v>31.79</v>
      </c>
      <c r="E1093" s="3">
        <v>0</v>
      </c>
      <c r="F1093" s="3">
        <v>0</v>
      </c>
      <c r="G1093" s="3">
        <v>0</v>
      </c>
      <c r="H1093" s="3">
        <v>1</v>
      </c>
      <c r="I1093" s="3">
        <v>0</v>
      </c>
      <c r="J1093" s="12">
        <v>0</v>
      </c>
      <c r="K1093" s="18">
        <v>17929.303370000001</v>
      </c>
    </row>
    <row r="1094" spans="1:11" x14ac:dyDescent="0.25">
      <c r="A1094" s="6">
        <v>1093</v>
      </c>
      <c r="B1094" s="2">
        <v>24</v>
      </c>
      <c r="C1094" s="3">
        <v>0</v>
      </c>
      <c r="D1094" s="20">
        <v>39.49</v>
      </c>
      <c r="E1094" s="3">
        <v>0</v>
      </c>
      <c r="F1094" s="3">
        <v>0</v>
      </c>
      <c r="G1094" s="3">
        <v>0</v>
      </c>
      <c r="H1094" s="3">
        <v>1</v>
      </c>
      <c r="I1094" s="3">
        <v>0</v>
      </c>
      <c r="J1094" s="12">
        <v>0</v>
      </c>
      <c r="K1094" s="18">
        <v>2480.9791</v>
      </c>
    </row>
    <row r="1095" spans="1:11" x14ac:dyDescent="0.25">
      <c r="A1095" s="6">
        <v>1094</v>
      </c>
      <c r="B1095" s="2">
        <v>32</v>
      </c>
      <c r="C1095" s="3">
        <v>1</v>
      </c>
      <c r="D1095" s="20">
        <v>33.82</v>
      </c>
      <c r="E1095" s="3">
        <v>1</v>
      </c>
      <c r="F1095" s="3">
        <v>0</v>
      </c>
      <c r="G1095" s="3">
        <v>0</v>
      </c>
      <c r="H1095" s="3">
        <v>0</v>
      </c>
      <c r="I1095" s="3">
        <v>1</v>
      </c>
      <c r="J1095" s="12">
        <v>0</v>
      </c>
      <c r="K1095" s="18">
        <v>4462.7218000000003</v>
      </c>
    </row>
    <row r="1096" spans="1:11" x14ac:dyDescent="0.25">
      <c r="A1096" s="6">
        <v>1095</v>
      </c>
      <c r="B1096" s="2">
        <v>24</v>
      </c>
      <c r="C1096" s="3">
        <v>1</v>
      </c>
      <c r="D1096" s="20">
        <v>32.01</v>
      </c>
      <c r="E1096" s="3">
        <v>0</v>
      </c>
      <c r="F1096" s="3">
        <v>0</v>
      </c>
      <c r="G1096" s="3">
        <v>0</v>
      </c>
      <c r="H1096" s="3">
        <v>1</v>
      </c>
      <c r="I1096" s="3">
        <v>0</v>
      </c>
      <c r="J1096" s="12">
        <v>0</v>
      </c>
      <c r="K1096" s="18">
        <v>1981.5818999999999</v>
      </c>
    </row>
    <row r="1097" spans="1:11" x14ac:dyDescent="0.25">
      <c r="A1097" s="6">
        <v>1096</v>
      </c>
      <c r="B1097" s="2">
        <v>57</v>
      </c>
      <c r="C1097" s="3">
        <v>1</v>
      </c>
      <c r="D1097" s="20">
        <v>27.94</v>
      </c>
      <c r="E1097" s="3">
        <v>1</v>
      </c>
      <c r="F1097" s="3">
        <v>0</v>
      </c>
      <c r="G1097" s="3">
        <v>0</v>
      </c>
      <c r="H1097" s="3">
        <v>1</v>
      </c>
      <c r="I1097" s="3">
        <v>0</v>
      </c>
      <c r="J1097" s="12">
        <v>0</v>
      </c>
      <c r="K1097" s="18">
        <v>11554.223599999999</v>
      </c>
    </row>
    <row r="1098" spans="1:11" x14ac:dyDescent="0.25">
      <c r="A1098" s="6">
        <v>1097</v>
      </c>
      <c r="B1098" s="2">
        <v>59</v>
      </c>
      <c r="C1098" s="3">
        <v>1</v>
      </c>
      <c r="D1098" s="20">
        <v>41.14</v>
      </c>
      <c r="E1098" s="3">
        <v>1</v>
      </c>
      <c r="F1098" s="3">
        <v>1</v>
      </c>
      <c r="G1098" s="3">
        <v>0</v>
      </c>
      <c r="H1098" s="3">
        <v>1</v>
      </c>
      <c r="I1098" s="3">
        <v>0</v>
      </c>
      <c r="J1098" s="12">
        <v>0</v>
      </c>
      <c r="K1098" s="18">
        <v>48970.247600000002</v>
      </c>
    </row>
    <row r="1099" spans="1:11" x14ac:dyDescent="0.25">
      <c r="A1099" s="6">
        <v>1098</v>
      </c>
      <c r="B1099" s="2">
        <v>36</v>
      </c>
      <c r="C1099" s="3">
        <v>1</v>
      </c>
      <c r="D1099" s="20">
        <v>28.594999999999999</v>
      </c>
      <c r="E1099" s="3">
        <v>3</v>
      </c>
      <c r="F1099" s="3">
        <v>0</v>
      </c>
      <c r="G1099" s="3">
        <v>0</v>
      </c>
      <c r="H1099" s="3">
        <v>0</v>
      </c>
      <c r="I1099" s="3">
        <v>1</v>
      </c>
      <c r="J1099" s="12">
        <v>0</v>
      </c>
      <c r="K1099" s="18">
        <v>6548.1950500000003</v>
      </c>
    </row>
    <row r="1100" spans="1:11" x14ac:dyDescent="0.25">
      <c r="A1100" s="6">
        <v>1099</v>
      </c>
      <c r="B1100" s="2">
        <v>29</v>
      </c>
      <c r="C1100" s="3">
        <v>0</v>
      </c>
      <c r="D1100" s="20">
        <v>25.6</v>
      </c>
      <c r="E1100" s="3">
        <v>4</v>
      </c>
      <c r="F1100" s="3">
        <v>0</v>
      </c>
      <c r="G1100" s="3">
        <v>1</v>
      </c>
      <c r="H1100" s="3">
        <v>0</v>
      </c>
      <c r="I1100" s="3">
        <v>0</v>
      </c>
      <c r="J1100" s="12">
        <v>0</v>
      </c>
      <c r="K1100" s="18">
        <v>5708.8670000000002</v>
      </c>
    </row>
    <row r="1101" spans="1:11" x14ac:dyDescent="0.25">
      <c r="A1101" s="6">
        <v>1100</v>
      </c>
      <c r="B1101" s="2">
        <v>42</v>
      </c>
      <c r="C1101" s="3">
        <v>0</v>
      </c>
      <c r="D1101" s="20">
        <v>25.3</v>
      </c>
      <c r="E1101" s="3">
        <v>1</v>
      </c>
      <c r="F1101" s="3">
        <v>0</v>
      </c>
      <c r="G1101" s="3">
        <v>1</v>
      </c>
      <c r="H1101" s="3">
        <v>0</v>
      </c>
      <c r="I1101" s="3">
        <v>0</v>
      </c>
      <c r="J1101" s="12">
        <v>0</v>
      </c>
      <c r="K1101" s="18">
        <v>7045.4989999999998</v>
      </c>
    </row>
    <row r="1102" spans="1:11" x14ac:dyDescent="0.25">
      <c r="A1102" s="6">
        <v>1101</v>
      </c>
      <c r="B1102" s="2">
        <v>48</v>
      </c>
      <c r="C1102" s="3">
        <v>1</v>
      </c>
      <c r="D1102" s="20">
        <v>37.29</v>
      </c>
      <c r="E1102" s="3">
        <v>2</v>
      </c>
      <c r="F1102" s="3">
        <v>0</v>
      </c>
      <c r="G1102" s="3">
        <v>0</v>
      </c>
      <c r="H1102" s="3">
        <v>1</v>
      </c>
      <c r="I1102" s="3">
        <v>0</v>
      </c>
      <c r="J1102" s="12">
        <v>0</v>
      </c>
      <c r="K1102" s="18">
        <v>8978.1851000000006</v>
      </c>
    </row>
    <row r="1103" spans="1:11" x14ac:dyDescent="0.25">
      <c r="A1103" s="6">
        <v>1102</v>
      </c>
      <c r="B1103" s="2">
        <v>39</v>
      </c>
      <c r="C1103" s="3">
        <v>1</v>
      </c>
      <c r="D1103" s="20">
        <v>42.655000000000001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12">
        <v>1</v>
      </c>
      <c r="K1103" s="18">
        <v>5757.41345</v>
      </c>
    </row>
    <row r="1104" spans="1:11" x14ac:dyDescent="0.25">
      <c r="A1104" s="6">
        <v>1103</v>
      </c>
      <c r="B1104" s="2">
        <v>63</v>
      </c>
      <c r="C1104" s="3">
        <v>1</v>
      </c>
      <c r="D1104" s="20">
        <v>21.66</v>
      </c>
      <c r="E1104" s="3">
        <v>1</v>
      </c>
      <c r="F1104" s="3">
        <v>0</v>
      </c>
      <c r="G1104" s="3">
        <v>0</v>
      </c>
      <c r="H1104" s="3">
        <v>0</v>
      </c>
      <c r="I1104" s="3">
        <v>1</v>
      </c>
      <c r="J1104" s="12">
        <v>0</v>
      </c>
      <c r="K1104" s="18">
        <v>14349.8544</v>
      </c>
    </row>
    <row r="1105" spans="1:11" x14ac:dyDescent="0.25">
      <c r="A1105" s="6">
        <v>1104</v>
      </c>
      <c r="B1105" s="2">
        <v>54</v>
      </c>
      <c r="C1105" s="3">
        <v>0</v>
      </c>
      <c r="D1105" s="20">
        <v>31.9</v>
      </c>
      <c r="E1105" s="3">
        <v>1</v>
      </c>
      <c r="F1105" s="3">
        <v>0</v>
      </c>
      <c r="G1105" s="3">
        <v>0</v>
      </c>
      <c r="H1105" s="3">
        <v>1</v>
      </c>
      <c r="I1105" s="3">
        <v>0</v>
      </c>
      <c r="J1105" s="12">
        <v>0</v>
      </c>
      <c r="K1105" s="18">
        <v>10928.849</v>
      </c>
    </row>
    <row r="1106" spans="1:11" x14ac:dyDescent="0.25">
      <c r="A1106" s="6">
        <v>1105</v>
      </c>
      <c r="B1106" s="2">
        <v>37</v>
      </c>
      <c r="C1106" s="3">
        <v>1</v>
      </c>
      <c r="D1106" s="20">
        <v>37.07</v>
      </c>
      <c r="E1106" s="3">
        <v>1</v>
      </c>
      <c r="F1106" s="3">
        <v>1</v>
      </c>
      <c r="G1106" s="3">
        <v>0</v>
      </c>
      <c r="H1106" s="3">
        <v>1</v>
      </c>
      <c r="I1106" s="3">
        <v>0</v>
      </c>
      <c r="J1106" s="12">
        <v>0</v>
      </c>
      <c r="K1106" s="18">
        <v>39871.704299999998</v>
      </c>
    </row>
    <row r="1107" spans="1:11" x14ac:dyDescent="0.25">
      <c r="A1107" s="6">
        <v>1106</v>
      </c>
      <c r="B1107" s="2">
        <v>63</v>
      </c>
      <c r="C1107" s="3">
        <v>1</v>
      </c>
      <c r="D1107" s="20">
        <v>31.445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12">
        <v>1</v>
      </c>
      <c r="K1107" s="18">
        <v>13974.455550000001</v>
      </c>
    </row>
    <row r="1108" spans="1:11" x14ac:dyDescent="0.25">
      <c r="A1108" s="6">
        <v>1107</v>
      </c>
      <c r="B1108" s="2">
        <v>21</v>
      </c>
      <c r="C1108" s="3">
        <v>1</v>
      </c>
      <c r="D1108" s="20">
        <v>31.254999999999999</v>
      </c>
      <c r="E1108" s="3">
        <v>0</v>
      </c>
      <c r="F1108" s="3">
        <v>0</v>
      </c>
      <c r="G1108" s="3">
        <v>0</v>
      </c>
      <c r="H1108" s="3">
        <v>0</v>
      </c>
      <c r="I1108" s="3">
        <v>1</v>
      </c>
      <c r="J1108" s="12">
        <v>0</v>
      </c>
      <c r="K1108" s="18">
        <v>1909.52745</v>
      </c>
    </row>
    <row r="1109" spans="1:11" x14ac:dyDescent="0.25">
      <c r="A1109" s="6">
        <v>1108</v>
      </c>
      <c r="B1109" s="2">
        <v>54</v>
      </c>
      <c r="C1109" s="3">
        <v>0</v>
      </c>
      <c r="D1109" s="20">
        <v>28.88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12">
        <v>1</v>
      </c>
      <c r="K1109" s="18">
        <v>12096.6512</v>
      </c>
    </row>
    <row r="1110" spans="1:11" x14ac:dyDescent="0.25">
      <c r="A1110" s="6">
        <v>1109</v>
      </c>
      <c r="B1110" s="2">
        <v>60</v>
      </c>
      <c r="C1110" s="3">
        <v>0</v>
      </c>
      <c r="D1110" s="20">
        <v>18.335000000000001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12">
        <v>1</v>
      </c>
      <c r="K1110" s="18">
        <v>13204.28565</v>
      </c>
    </row>
    <row r="1111" spans="1:11" x14ac:dyDescent="0.25">
      <c r="A1111" s="6">
        <v>1110</v>
      </c>
      <c r="B1111" s="2">
        <v>32</v>
      </c>
      <c r="C1111" s="3">
        <v>0</v>
      </c>
      <c r="D1111" s="20">
        <v>29.59</v>
      </c>
      <c r="E1111" s="3">
        <v>1</v>
      </c>
      <c r="F1111" s="3">
        <v>0</v>
      </c>
      <c r="G1111" s="3">
        <v>0</v>
      </c>
      <c r="H1111" s="3">
        <v>1</v>
      </c>
      <c r="I1111" s="3">
        <v>0</v>
      </c>
      <c r="J1111" s="12">
        <v>0</v>
      </c>
      <c r="K1111" s="18">
        <v>4562.8420999999998</v>
      </c>
    </row>
    <row r="1112" spans="1:11" x14ac:dyDescent="0.25">
      <c r="A1112" s="6">
        <v>1111</v>
      </c>
      <c r="B1112" s="2">
        <v>47</v>
      </c>
      <c r="C1112" s="3">
        <v>0</v>
      </c>
      <c r="D1112" s="20">
        <v>32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12">
        <v>0</v>
      </c>
      <c r="K1112" s="18">
        <v>8551.3469999999998</v>
      </c>
    </row>
    <row r="1113" spans="1:11" x14ac:dyDescent="0.25">
      <c r="A1113" s="6">
        <v>1112</v>
      </c>
      <c r="B1113" s="2">
        <v>21</v>
      </c>
      <c r="C1113" s="3">
        <v>1</v>
      </c>
      <c r="D1113" s="20">
        <v>26.03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12">
        <v>1</v>
      </c>
      <c r="K1113" s="18">
        <v>2102.2647000000002</v>
      </c>
    </row>
    <row r="1114" spans="1:11" x14ac:dyDescent="0.25">
      <c r="A1114" s="6">
        <v>1113</v>
      </c>
      <c r="B1114" s="2">
        <v>28</v>
      </c>
      <c r="C1114" s="3">
        <v>1</v>
      </c>
      <c r="D1114" s="20">
        <v>31.68</v>
      </c>
      <c r="E1114" s="3">
        <v>0</v>
      </c>
      <c r="F1114" s="3">
        <v>1</v>
      </c>
      <c r="G1114" s="3">
        <v>0</v>
      </c>
      <c r="H1114" s="3">
        <v>1</v>
      </c>
      <c r="I1114" s="3">
        <v>0</v>
      </c>
      <c r="J1114" s="12">
        <v>0</v>
      </c>
      <c r="K1114" s="18">
        <v>34672.147199999999</v>
      </c>
    </row>
    <row r="1115" spans="1:11" x14ac:dyDescent="0.25">
      <c r="A1115" s="6">
        <v>1114</v>
      </c>
      <c r="B1115" s="2">
        <v>63</v>
      </c>
      <c r="C1115" s="3">
        <v>1</v>
      </c>
      <c r="D1115" s="20">
        <v>33.659999999999997</v>
      </c>
      <c r="E1115" s="3">
        <v>3</v>
      </c>
      <c r="F1115" s="3">
        <v>0</v>
      </c>
      <c r="G1115" s="3">
        <v>0</v>
      </c>
      <c r="H1115" s="3">
        <v>1</v>
      </c>
      <c r="I1115" s="3">
        <v>0</v>
      </c>
      <c r="J1115" s="12">
        <v>0</v>
      </c>
      <c r="K1115" s="18">
        <v>15161.5344</v>
      </c>
    </row>
    <row r="1116" spans="1:11" x14ac:dyDescent="0.25">
      <c r="A1116" s="6">
        <v>1115</v>
      </c>
      <c r="B1116" s="2">
        <v>18</v>
      </c>
      <c r="C1116" s="3">
        <v>1</v>
      </c>
      <c r="D1116" s="20">
        <v>21.78</v>
      </c>
      <c r="E1116" s="3">
        <v>2</v>
      </c>
      <c r="F1116" s="3">
        <v>0</v>
      </c>
      <c r="G1116" s="3">
        <v>0</v>
      </c>
      <c r="H1116" s="3">
        <v>1</v>
      </c>
      <c r="I1116" s="3">
        <v>0</v>
      </c>
      <c r="J1116" s="12">
        <v>0</v>
      </c>
      <c r="K1116" s="18">
        <v>11884.048580000001</v>
      </c>
    </row>
    <row r="1117" spans="1:11" x14ac:dyDescent="0.25">
      <c r="A1117" s="6">
        <v>1116</v>
      </c>
      <c r="B1117" s="2">
        <v>32</v>
      </c>
      <c r="C1117" s="3">
        <v>1</v>
      </c>
      <c r="D1117" s="20">
        <v>27.835000000000001</v>
      </c>
      <c r="E1117" s="3">
        <v>1</v>
      </c>
      <c r="F1117" s="3">
        <v>0</v>
      </c>
      <c r="G1117" s="3">
        <v>0</v>
      </c>
      <c r="H1117" s="3">
        <v>0</v>
      </c>
      <c r="I1117" s="3">
        <v>1</v>
      </c>
      <c r="J1117" s="12">
        <v>0</v>
      </c>
      <c r="K1117" s="18">
        <v>4454.40265</v>
      </c>
    </row>
    <row r="1118" spans="1:11" x14ac:dyDescent="0.25">
      <c r="A1118" s="6">
        <v>1117</v>
      </c>
      <c r="B1118" s="2">
        <v>38</v>
      </c>
      <c r="C1118" s="3">
        <v>1</v>
      </c>
      <c r="D1118" s="20">
        <v>19.95</v>
      </c>
      <c r="E1118" s="3">
        <v>1</v>
      </c>
      <c r="F1118" s="3">
        <v>0</v>
      </c>
      <c r="G1118" s="3">
        <v>0</v>
      </c>
      <c r="H1118" s="3">
        <v>0</v>
      </c>
      <c r="I1118" s="3">
        <v>1</v>
      </c>
      <c r="J1118" s="12">
        <v>0</v>
      </c>
      <c r="K1118" s="18">
        <v>5855.9025000000001</v>
      </c>
    </row>
    <row r="1119" spans="1:11" x14ac:dyDescent="0.25">
      <c r="A1119" s="6">
        <v>1118</v>
      </c>
      <c r="B1119" s="2">
        <v>32</v>
      </c>
      <c r="C1119" s="3">
        <v>1</v>
      </c>
      <c r="D1119" s="20">
        <v>31.5</v>
      </c>
      <c r="E1119" s="3">
        <v>1</v>
      </c>
      <c r="F1119" s="3">
        <v>0</v>
      </c>
      <c r="G1119" s="3">
        <v>1</v>
      </c>
      <c r="H1119" s="3">
        <v>0</v>
      </c>
      <c r="I1119" s="3">
        <v>0</v>
      </c>
      <c r="J1119" s="12">
        <v>0</v>
      </c>
      <c r="K1119" s="18">
        <v>4076.4969999999998</v>
      </c>
    </row>
    <row r="1120" spans="1:11" x14ac:dyDescent="0.25">
      <c r="A1120" s="6">
        <v>1119</v>
      </c>
      <c r="B1120" s="2">
        <v>62</v>
      </c>
      <c r="C1120" s="3">
        <v>0</v>
      </c>
      <c r="D1120" s="20">
        <v>30.495000000000001</v>
      </c>
      <c r="E1120" s="3">
        <v>2</v>
      </c>
      <c r="F1120" s="3">
        <v>0</v>
      </c>
      <c r="G1120" s="3">
        <v>0</v>
      </c>
      <c r="H1120" s="3">
        <v>0</v>
      </c>
      <c r="I1120" s="3">
        <v>1</v>
      </c>
      <c r="J1120" s="12">
        <v>0</v>
      </c>
      <c r="K1120" s="18">
        <v>15019.760050000001</v>
      </c>
    </row>
    <row r="1121" spans="1:11" x14ac:dyDescent="0.25">
      <c r="A1121" s="6">
        <v>1120</v>
      </c>
      <c r="B1121" s="2">
        <v>39</v>
      </c>
      <c r="C1121" s="3">
        <v>0</v>
      </c>
      <c r="D1121" s="20">
        <v>18.3</v>
      </c>
      <c r="E1121" s="3">
        <v>5</v>
      </c>
      <c r="F1121" s="3">
        <v>1</v>
      </c>
      <c r="G1121" s="3">
        <v>1</v>
      </c>
      <c r="H1121" s="3">
        <v>0</v>
      </c>
      <c r="I1121" s="3">
        <v>0</v>
      </c>
      <c r="J1121" s="12">
        <v>0</v>
      </c>
      <c r="K1121" s="18">
        <v>19023.259999999998</v>
      </c>
    </row>
    <row r="1122" spans="1:11" x14ac:dyDescent="0.25">
      <c r="A1122" s="6">
        <v>1121</v>
      </c>
      <c r="B1122" s="2">
        <v>55</v>
      </c>
      <c r="C1122" s="3">
        <v>1</v>
      </c>
      <c r="D1122" s="20">
        <v>28.975000000000001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12">
        <v>1</v>
      </c>
      <c r="K1122" s="18">
        <v>10796.35025</v>
      </c>
    </row>
    <row r="1123" spans="1:11" x14ac:dyDescent="0.25">
      <c r="A1123" s="6">
        <v>1122</v>
      </c>
      <c r="B1123" s="2">
        <v>57</v>
      </c>
      <c r="C1123" s="3">
        <v>1</v>
      </c>
      <c r="D1123" s="20">
        <v>31.54</v>
      </c>
      <c r="E1123" s="3">
        <v>0</v>
      </c>
      <c r="F1123" s="3">
        <v>0</v>
      </c>
      <c r="G1123" s="3">
        <v>0</v>
      </c>
      <c r="H1123" s="3">
        <v>0</v>
      </c>
      <c r="I1123" s="3">
        <v>1</v>
      </c>
      <c r="J1123" s="12">
        <v>0</v>
      </c>
      <c r="K1123" s="18">
        <v>11353.2276</v>
      </c>
    </row>
    <row r="1124" spans="1:11" x14ac:dyDescent="0.25">
      <c r="A1124" s="6">
        <v>1123</v>
      </c>
      <c r="B1124" s="2">
        <v>52</v>
      </c>
      <c r="C1124" s="3">
        <v>1</v>
      </c>
      <c r="D1124" s="20">
        <v>47.74</v>
      </c>
      <c r="E1124" s="3">
        <v>1</v>
      </c>
      <c r="F1124" s="3">
        <v>0</v>
      </c>
      <c r="G1124" s="3">
        <v>0</v>
      </c>
      <c r="H1124" s="3">
        <v>1</v>
      </c>
      <c r="I1124" s="3">
        <v>0</v>
      </c>
      <c r="J1124" s="12">
        <v>0</v>
      </c>
      <c r="K1124" s="18">
        <v>9748.9105999999992</v>
      </c>
    </row>
    <row r="1125" spans="1:11" x14ac:dyDescent="0.25">
      <c r="A1125" s="6">
        <v>1124</v>
      </c>
      <c r="B1125" s="2">
        <v>56</v>
      </c>
      <c r="C1125" s="3">
        <v>1</v>
      </c>
      <c r="D1125" s="20">
        <v>22.1</v>
      </c>
      <c r="E1125" s="3">
        <v>0</v>
      </c>
      <c r="F1125" s="3">
        <v>0</v>
      </c>
      <c r="G1125" s="3">
        <v>1</v>
      </c>
      <c r="H1125" s="3">
        <v>0</v>
      </c>
      <c r="I1125" s="3">
        <v>0</v>
      </c>
      <c r="J1125" s="12">
        <v>0</v>
      </c>
      <c r="K1125" s="18">
        <v>10577.087</v>
      </c>
    </row>
    <row r="1126" spans="1:11" x14ac:dyDescent="0.25">
      <c r="A1126" s="6">
        <v>1125</v>
      </c>
      <c r="B1126" s="2">
        <v>47</v>
      </c>
      <c r="C1126" s="3">
        <v>1</v>
      </c>
      <c r="D1126" s="20">
        <v>36.19</v>
      </c>
      <c r="E1126" s="3">
        <v>0</v>
      </c>
      <c r="F1126" s="3">
        <v>1</v>
      </c>
      <c r="G1126" s="3">
        <v>0</v>
      </c>
      <c r="H1126" s="3">
        <v>1</v>
      </c>
      <c r="I1126" s="3">
        <v>0</v>
      </c>
      <c r="J1126" s="12">
        <v>0</v>
      </c>
      <c r="K1126" s="18">
        <v>41676.081100000003</v>
      </c>
    </row>
    <row r="1127" spans="1:11" x14ac:dyDescent="0.25">
      <c r="A1127" s="6">
        <v>1126</v>
      </c>
      <c r="B1127" s="2">
        <v>55</v>
      </c>
      <c r="C1127" s="3">
        <v>0</v>
      </c>
      <c r="D1127" s="20">
        <v>29.83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12">
        <v>1</v>
      </c>
      <c r="K1127" s="18">
        <v>11286.538699999999</v>
      </c>
    </row>
    <row r="1128" spans="1:11" x14ac:dyDescent="0.25">
      <c r="A1128" s="6">
        <v>1127</v>
      </c>
      <c r="B1128" s="2">
        <v>23</v>
      </c>
      <c r="C1128" s="3">
        <v>1</v>
      </c>
      <c r="D1128" s="20">
        <v>32.700000000000003</v>
      </c>
      <c r="E1128" s="3">
        <v>3</v>
      </c>
      <c r="F1128" s="3">
        <v>0</v>
      </c>
      <c r="G1128" s="3">
        <v>1</v>
      </c>
      <c r="H1128" s="3">
        <v>0</v>
      </c>
      <c r="I1128" s="3">
        <v>0</v>
      </c>
      <c r="J1128" s="12">
        <v>0</v>
      </c>
      <c r="K1128" s="18">
        <v>3591.48</v>
      </c>
    </row>
    <row r="1129" spans="1:11" x14ac:dyDescent="0.25">
      <c r="A1129" s="6">
        <v>1128</v>
      </c>
      <c r="B1129" s="2">
        <v>22</v>
      </c>
      <c r="C1129" s="3">
        <v>0</v>
      </c>
      <c r="D1129" s="20">
        <v>30.4</v>
      </c>
      <c r="E1129" s="3">
        <v>0</v>
      </c>
      <c r="F1129" s="3">
        <v>1</v>
      </c>
      <c r="G1129" s="3">
        <v>0</v>
      </c>
      <c r="H1129" s="3">
        <v>0</v>
      </c>
      <c r="I1129" s="3">
        <v>1</v>
      </c>
      <c r="J1129" s="12">
        <v>0</v>
      </c>
      <c r="K1129" s="18">
        <v>33907.548000000003</v>
      </c>
    </row>
    <row r="1130" spans="1:11" x14ac:dyDescent="0.25">
      <c r="A1130" s="6">
        <v>1129</v>
      </c>
      <c r="B1130" s="2">
        <v>50</v>
      </c>
      <c r="C1130" s="3">
        <v>0</v>
      </c>
      <c r="D1130" s="20">
        <v>33.700000000000003</v>
      </c>
      <c r="E1130" s="3">
        <v>4</v>
      </c>
      <c r="F1130" s="3">
        <v>0</v>
      </c>
      <c r="G1130" s="3">
        <v>1</v>
      </c>
      <c r="H1130" s="3">
        <v>0</v>
      </c>
      <c r="I1130" s="3">
        <v>0</v>
      </c>
      <c r="J1130" s="12">
        <v>0</v>
      </c>
      <c r="K1130" s="18">
        <v>11299.343000000001</v>
      </c>
    </row>
    <row r="1131" spans="1:11" x14ac:dyDescent="0.25">
      <c r="A1131" s="6">
        <v>1130</v>
      </c>
      <c r="B1131" s="2">
        <v>18</v>
      </c>
      <c r="C1131" s="3">
        <v>0</v>
      </c>
      <c r="D1131" s="20">
        <v>31.35</v>
      </c>
      <c r="E1131" s="3">
        <v>4</v>
      </c>
      <c r="F1131" s="3">
        <v>0</v>
      </c>
      <c r="G1131" s="3">
        <v>0</v>
      </c>
      <c r="H1131" s="3">
        <v>0</v>
      </c>
      <c r="I1131" s="3">
        <v>0</v>
      </c>
      <c r="J1131" s="12">
        <v>1</v>
      </c>
      <c r="K1131" s="18">
        <v>4561.1885000000002</v>
      </c>
    </row>
    <row r="1132" spans="1:11" x14ac:dyDescent="0.25">
      <c r="A1132" s="6">
        <v>1131</v>
      </c>
      <c r="B1132" s="2">
        <v>51</v>
      </c>
      <c r="C1132" s="3">
        <v>0</v>
      </c>
      <c r="D1132" s="20">
        <v>34.96</v>
      </c>
      <c r="E1132" s="3">
        <v>2</v>
      </c>
      <c r="F1132" s="3">
        <v>1</v>
      </c>
      <c r="G1132" s="3">
        <v>0</v>
      </c>
      <c r="H1132" s="3">
        <v>0</v>
      </c>
      <c r="I1132" s="3">
        <v>0</v>
      </c>
      <c r="J1132" s="12">
        <v>1</v>
      </c>
      <c r="K1132" s="18">
        <v>44641.197399999997</v>
      </c>
    </row>
    <row r="1133" spans="1:11" x14ac:dyDescent="0.25">
      <c r="A1133" s="6">
        <v>1132</v>
      </c>
      <c r="B1133" s="2">
        <v>22</v>
      </c>
      <c r="C1133" s="3">
        <v>1</v>
      </c>
      <c r="D1133" s="20">
        <v>33.770000000000003</v>
      </c>
      <c r="E1133" s="3">
        <v>0</v>
      </c>
      <c r="F1133" s="3">
        <v>0</v>
      </c>
      <c r="G1133" s="3">
        <v>0</v>
      </c>
      <c r="H1133" s="3">
        <v>1</v>
      </c>
      <c r="I1133" s="3">
        <v>0</v>
      </c>
      <c r="J1133" s="12">
        <v>0</v>
      </c>
      <c r="K1133" s="18">
        <v>1674.6323</v>
      </c>
    </row>
    <row r="1134" spans="1:11" x14ac:dyDescent="0.25">
      <c r="A1134" s="6">
        <v>1133</v>
      </c>
      <c r="B1134" s="2">
        <v>52</v>
      </c>
      <c r="C1134" s="3">
        <v>0</v>
      </c>
      <c r="D1134" s="20">
        <v>30.875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12">
        <v>1</v>
      </c>
      <c r="K1134" s="18">
        <v>23045.566159999998</v>
      </c>
    </row>
    <row r="1135" spans="1:11" x14ac:dyDescent="0.25">
      <c r="A1135" s="6">
        <v>1134</v>
      </c>
      <c r="B1135" s="2">
        <v>25</v>
      </c>
      <c r="C1135" s="3">
        <v>0</v>
      </c>
      <c r="D1135" s="20">
        <v>33.99</v>
      </c>
      <c r="E1135" s="3">
        <v>1</v>
      </c>
      <c r="F1135" s="3">
        <v>0</v>
      </c>
      <c r="G1135" s="3">
        <v>0</v>
      </c>
      <c r="H1135" s="3">
        <v>1</v>
      </c>
      <c r="I1135" s="3">
        <v>0</v>
      </c>
      <c r="J1135" s="12">
        <v>0</v>
      </c>
      <c r="K1135" s="18">
        <v>3227.1210999999998</v>
      </c>
    </row>
    <row r="1136" spans="1:11" x14ac:dyDescent="0.25">
      <c r="A1136" s="6">
        <v>1135</v>
      </c>
      <c r="B1136" s="2">
        <v>33</v>
      </c>
      <c r="C1136" s="3">
        <v>0</v>
      </c>
      <c r="D1136" s="20">
        <v>19.094999999999999</v>
      </c>
      <c r="E1136" s="3">
        <v>2</v>
      </c>
      <c r="F1136" s="3">
        <v>1</v>
      </c>
      <c r="G1136" s="3">
        <v>0</v>
      </c>
      <c r="H1136" s="3">
        <v>0</v>
      </c>
      <c r="I1136" s="3">
        <v>0</v>
      </c>
      <c r="J1136" s="12">
        <v>1</v>
      </c>
      <c r="K1136" s="18">
        <v>16776.304049999999</v>
      </c>
    </row>
    <row r="1137" spans="1:11" x14ac:dyDescent="0.25">
      <c r="A1137" s="6">
        <v>1136</v>
      </c>
      <c r="B1137" s="2">
        <v>53</v>
      </c>
      <c r="C1137" s="3">
        <v>1</v>
      </c>
      <c r="D1137" s="20">
        <v>28.6</v>
      </c>
      <c r="E1137" s="3">
        <v>3</v>
      </c>
      <c r="F1137" s="3">
        <v>0</v>
      </c>
      <c r="G1137" s="3">
        <v>1</v>
      </c>
      <c r="H1137" s="3">
        <v>0</v>
      </c>
      <c r="I1137" s="3">
        <v>0</v>
      </c>
      <c r="J1137" s="12">
        <v>0</v>
      </c>
      <c r="K1137" s="18">
        <v>11253.421</v>
      </c>
    </row>
    <row r="1138" spans="1:11" x14ac:dyDescent="0.25">
      <c r="A1138" s="6">
        <v>1137</v>
      </c>
      <c r="B1138" s="2">
        <v>29</v>
      </c>
      <c r="C1138" s="3">
        <v>1</v>
      </c>
      <c r="D1138" s="20">
        <v>38.94</v>
      </c>
      <c r="E1138" s="3">
        <v>1</v>
      </c>
      <c r="F1138" s="3">
        <v>0</v>
      </c>
      <c r="G1138" s="3">
        <v>0</v>
      </c>
      <c r="H1138" s="3">
        <v>1</v>
      </c>
      <c r="I1138" s="3">
        <v>0</v>
      </c>
      <c r="J1138" s="12">
        <v>0</v>
      </c>
      <c r="K1138" s="18">
        <v>3471.4096</v>
      </c>
    </row>
    <row r="1139" spans="1:11" x14ac:dyDescent="0.25">
      <c r="A1139" s="6">
        <v>1138</v>
      </c>
      <c r="B1139" s="2">
        <v>58</v>
      </c>
      <c r="C1139" s="3">
        <v>1</v>
      </c>
      <c r="D1139" s="20">
        <v>36.08</v>
      </c>
      <c r="E1139" s="3">
        <v>0</v>
      </c>
      <c r="F1139" s="3">
        <v>0</v>
      </c>
      <c r="G1139" s="3">
        <v>0</v>
      </c>
      <c r="H1139" s="3">
        <v>1</v>
      </c>
      <c r="I1139" s="3">
        <v>0</v>
      </c>
      <c r="J1139" s="12">
        <v>0</v>
      </c>
      <c r="K1139" s="18">
        <v>11363.2832</v>
      </c>
    </row>
    <row r="1140" spans="1:11" x14ac:dyDescent="0.25">
      <c r="A1140" s="6">
        <v>1139</v>
      </c>
      <c r="B1140" s="2">
        <v>37</v>
      </c>
      <c r="C1140" s="3">
        <v>1</v>
      </c>
      <c r="D1140" s="20">
        <v>29.8</v>
      </c>
      <c r="E1140" s="3">
        <v>0</v>
      </c>
      <c r="F1140" s="3">
        <v>0</v>
      </c>
      <c r="G1140" s="3">
        <v>1</v>
      </c>
      <c r="H1140" s="3">
        <v>0</v>
      </c>
      <c r="I1140" s="3">
        <v>0</v>
      </c>
      <c r="J1140" s="12">
        <v>0</v>
      </c>
      <c r="K1140" s="18">
        <v>20420.604650000001</v>
      </c>
    </row>
    <row r="1141" spans="1:11" x14ac:dyDescent="0.25">
      <c r="A1141" s="6">
        <v>1140</v>
      </c>
      <c r="B1141" s="2">
        <v>54</v>
      </c>
      <c r="C1141" s="3">
        <v>0</v>
      </c>
      <c r="D1141" s="20">
        <v>31.24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12">
        <v>0</v>
      </c>
      <c r="K1141" s="18">
        <v>10338.9316</v>
      </c>
    </row>
    <row r="1142" spans="1:11" x14ac:dyDescent="0.25">
      <c r="A1142" s="6">
        <v>1141</v>
      </c>
      <c r="B1142" s="2">
        <v>49</v>
      </c>
      <c r="C1142" s="3">
        <v>0</v>
      </c>
      <c r="D1142" s="20">
        <v>29.925000000000001</v>
      </c>
      <c r="E1142" s="3">
        <v>0</v>
      </c>
      <c r="F1142" s="3">
        <v>0</v>
      </c>
      <c r="G1142" s="3">
        <v>0</v>
      </c>
      <c r="H1142" s="3">
        <v>0</v>
      </c>
      <c r="I1142" s="3">
        <v>1</v>
      </c>
      <c r="J1142" s="12">
        <v>0</v>
      </c>
      <c r="K1142" s="18">
        <v>8988.1587500000005</v>
      </c>
    </row>
    <row r="1143" spans="1:11" x14ac:dyDescent="0.25">
      <c r="A1143" s="6">
        <v>1142</v>
      </c>
      <c r="B1143" s="2">
        <v>50</v>
      </c>
      <c r="C1143" s="3">
        <v>0</v>
      </c>
      <c r="D1143" s="20">
        <v>26.22</v>
      </c>
      <c r="E1143" s="3">
        <v>2</v>
      </c>
      <c r="F1143" s="3">
        <v>0</v>
      </c>
      <c r="G1143" s="3">
        <v>0</v>
      </c>
      <c r="H1143" s="3">
        <v>0</v>
      </c>
      <c r="I1143" s="3">
        <v>1</v>
      </c>
      <c r="J1143" s="12">
        <v>0</v>
      </c>
      <c r="K1143" s="18">
        <v>10493.9458</v>
      </c>
    </row>
    <row r="1144" spans="1:11" x14ac:dyDescent="0.25">
      <c r="A1144" s="6">
        <v>1143</v>
      </c>
      <c r="B1144" s="2">
        <v>26</v>
      </c>
      <c r="C1144" s="3">
        <v>1</v>
      </c>
      <c r="D1144" s="20">
        <v>30</v>
      </c>
      <c r="E1144" s="3">
        <v>1</v>
      </c>
      <c r="F1144" s="3">
        <v>0</v>
      </c>
      <c r="G1144" s="3">
        <v>1</v>
      </c>
      <c r="H1144" s="3">
        <v>0</v>
      </c>
      <c r="I1144" s="3">
        <v>0</v>
      </c>
      <c r="J1144" s="12">
        <v>0</v>
      </c>
      <c r="K1144" s="18">
        <v>2904.0880000000002</v>
      </c>
    </row>
    <row r="1145" spans="1:11" x14ac:dyDescent="0.25">
      <c r="A1145" s="6">
        <v>1144</v>
      </c>
      <c r="B1145" s="2">
        <v>45</v>
      </c>
      <c r="C1145" s="3">
        <v>1</v>
      </c>
      <c r="D1145" s="20">
        <v>20.350000000000001</v>
      </c>
      <c r="E1145" s="3">
        <v>3</v>
      </c>
      <c r="F1145" s="3">
        <v>0</v>
      </c>
      <c r="G1145" s="3">
        <v>0</v>
      </c>
      <c r="H1145" s="3">
        <v>1</v>
      </c>
      <c r="I1145" s="3">
        <v>0</v>
      </c>
      <c r="J1145" s="12">
        <v>0</v>
      </c>
      <c r="K1145" s="18">
        <v>8605.3615000000009</v>
      </c>
    </row>
    <row r="1146" spans="1:11" x14ac:dyDescent="0.25">
      <c r="A1146" s="6">
        <v>1145</v>
      </c>
      <c r="B1146" s="2">
        <v>54</v>
      </c>
      <c r="C1146" s="3">
        <v>0</v>
      </c>
      <c r="D1146" s="20">
        <v>32.299999999999997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12">
        <v>1</v>
      </c>
      <c r="K1146" s="18">
        <v>11512.405000000001</v>
      </c>
    </row>
    <row r="1147" spans="1:11" x14ac:dyDescent="0.25">
      <c r="A1147" s="6">
        <v>1146</v>
      </c>
      <c r="B1147" s="2">
        <v>38</v>
      </c>
      <c r="C1147" s="3">
        <v>1</v>
      </c>
      <c r="D1147" s="20">
        <v>38.39</v>
      </c>
      <c r="E1147" s="3">
        <v>3</v>
      </c>
      <c r="F1147" s="3">
        <v>1</v>
      </c>
      <c r="G1147" s="3">
        <v>0</v>
      </c>
      <c r="H1147" s="3">
        <v>1</v>
      </c>
      <c r="I1147" s="3">
        <v>0</v>
      </c>
      <c r="J1147" s="12">
        <v>0</v>
      </c>
      <c r="K1147" s="18">
        <v>41949.244100000004</v>
      </c>
    </row>
    <row r="1148" spans="1:11" x14ac:dyDescent="0.25">
      <c r="A1148" s="6">
        <v>1147</v>
      </c>
      <c r="B1148" s="2">
        <v>48</v>
      </c>
      <c r="C1148" s="3">
        <v>0</v>
      </c>
      <c r="D1148" s="20">
        <v>25.85</v>
      </c>
      <c r="E1148" s="3">
        <v>3</v>
      </c>
      <c r="F1148" s="3">
        <v>1</v>
      </c>
      <c r="G1148" s="3">
        <v>0</v>
      </c>
      <c r="H1148" s="3">
        <v>1</v>
      </c>
      <c r="I1148" s="3">
        <v>0</v>
      </c>
      <c r="J1148" s="12">
        <v>0</v>
      </c>
      <c r="K1148" s="18">
        <v>24180.933499999999</v>
      </c>
    </row>
    <row r="1149" spans="1:11" x14ac:dyDescent="0.25">
      <c r="A1149" s="6">
        <v>1148</v>
      </c>
      <c r="B1149" s="2">
        <v>28</v>
      </c>
      <c r="C1149" s="3">
        <v>0</v>
      </c>
      <c r="D1149" s="20">
        <v>26.315000000000001</v>
      </c>
      <c r="E1149" s="3">
        <v>3</v>
      </c>
      <c r="F1149" s="3">
        <v>0</v>
      </c>
      <c r="G1149" s="3">
        <v>0</v>
      </c>
      <c r="H1149" s="3">
        <v>0</v>
      </c>
      <c r="I1149" s="3">
        <v>1</v>
      </c>
      <c r="J1149" s="12">
        <v>0</v>
      </c>
      <c r="K1149" s="18">
        <v>5312.1698500000002</v>
      </c>
    </row>
    <row r="1150" spans="1:11" x14ac:dyDescent="0.25">
      <c r="A1150" s="6">
        <v>1149</v>
      </c>
      <c r="B1150" s="2">
        <v>23</v>
      </c>
      <c r="C1150" s="3">
        <v>1</v>
      </c>
      <c r="D1150" s="20">
        <v>24.51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12">
        <v>1</v>
      </c>
      <c r="K1150" s="18">
        <v>2396.0958999999998</v>
      </c>
    </row>
    <row r="1151" spans="1:11" x14ac:dyDescent="0.25">
      <c r="A1151" s="6">
        <v>1150</v>
      </c>
      <c r="B1151" s="2">
        <v>55</v>
      </c>
      <c r="C1151" s="3">
        <v>1</v>
      </c>
      <c r="D1151" s="20">
        <v>32.67</v>
      </c>
      <c r="E1151" s="3">
        <v>1</v>
      </c>
      <c r="F1151" s="3">
        <v>0</v>
      </c>
      <c r="G1151" s="3">
        <v>0</v>
      </c>
      <c r="H1151" s="3">
        <v>1</v>
      </c>
      <c r="I1151" s="3">
        <v>0</v>
      </c>
      <c r="J1151" s="12">
        <v>0</v>
      </c>
      <c r="K1151" s="18">
        <v>10807.4863</v>
      </c>
    </row>
    <row r="1152" spans="1:11" x14ac:dyDescent="0.25">
      <c r="A1152" s="6">
        <v>1151</v>
      </c>
      <c r="B1152" s="2">
        <v>41</v>
      </c>
      <c r="C1152" s="3">
        <v>1</v>
      </c>
      <c r="D1152" s="20">
        <v>29.64</v>
      </c>
      <c r="E1152" s="3">
        <v>5</v>
      </c>
      <c r="F1152" s="3">
        <v>0</v>
      </c>
      <c r="G1152" s="3">
        <v>0</v>
      </c>
      <c r="H1152" s="3">
        <v>0</v>
      </c>
      <c r="I1152" s="3">
        <v>0</v>
      </c>
      <c r="J1152" s="12">
        <v>1</v>
      </c>
      <c r="K1152" s="18">
        <v>9222.4025999999994</v>
      </c>
    </row>
    <row r="1153" spans="1:11" x14ac:dyDescent="0.25">
      <c r="A1153" s="6">
        <v>1152</v>
      </c>
      <c r="B1153" s="2">
        <v>25</v>
      </c>
      <c r="C1153" s="3">
        <v>1</v>
      </c>
      <c r="D1153" s="20">
        <v>33.33</v>
      </c>
      <c r="E1153" s="3">
        <v>2</v>
      </c>
      <c r="F1153" s="3">
        <v>1</v>
      </c>
      <c r="G1153" s="3">
        <v>0</v>
      </c>
      <c r="H1153" s="3">
        <v>1</v>
      </c>
      <c r="I1153" s="3">
        <v>0</v>
      </c>
      <c r="J1153" s="12">
        <v>0</v>
      </c>
      <c r="K1153" s="18">
        <v>36124.573700000001</v>
      </c>
    </row>
    <row r="1154" spans="1:11" x14ac:dyDescent="0.25">
      <c r="A1154" s="6">
        <v>1153</v>
      </c>
      <c r="B1154" s="2">
        <v>33</v>
      </c>
      <c r="C1154" s="3">
        <v>1</v>
      </c>
      <c r="D1154" s="20">
        <v>35.75</v>
      </c>
      <c r="E1154" s="3">
        <v>1</v>
      </c>
      <c r="F1154" s="3">
        <v>1</v>
      </c>
      <c r="G1154" s="3">
        <v>0</v>
      </c>
      <c r="H1154" s="3">
        <v>1</v>
      </c>
      <c r="I1154" s="3">
        <v>0</v>
      </c>
      <c r="J1154" s="12">
        <v>0</v>
      </c>
      <c r="K1154" s="18">
        <v>38282.749499999998</v>
      </c>
    </row>
    <row r="1155" spans="1:11" x14ac:dyDescent="0.25">
      <c r="A1155" s="6">
        <v>1154</v>
      </c>
      <c r="B1155" s="2">
        <v>30</v>
      </c>
      <c r="C1155" s="3">
        <v>0</v>
      </c>
      <c r="D1155" s="20">
        <v>19.95</v>
      </c>
      <c r="E1155" s="3">
        <v>3</v>
      </c>
      <c r="F1155" s="3">
        <v>0</v>
      </c>
      <c r="G1155" s="3">
        <v>0</v>
      </c>
      <c r="H1155" s="3">
        <v>0</v>
      </c>
      <c r="I1155" s="3">
        <v>1</v>
      </c>
      <c r="J1155" s="12">
        <v>0</v>
      </c>
      <c r="K1155" s="18">
        <v>5693.4305000000004</v>
      </c>
    </row>
    <row r="1156" spans="1:11" x14ac:dyDescent="0.25">
      <c r="A1156" s="6">
        <v>1155</v>
      </c>
      <c r="B1156" s="2">
        <v>23</v>
      </c>
      <c r="C1156" s="3">
        <v>0</v>
      </c>
      <c r="D1156" s="20">
        <v>31.4</v>
      </c>
      <c r="E1156" s="3">
        <v>0</v>
      </c>
      <c r="F1156" s="3">
        <v>1</v>
      </c>
      <c r="G1156" s="3">
        <v>1</v>
      </c>
      <c r="H1156" s="3">
        <v>0</v>
      </c>
      <c r="I1156" s="3">
        <v>0</v>
      </c>
      <c r="J1156" s="12">
        <v>0</v>
      </c>
      <c r="K1156" s="18">
        <v>34166.273000000001</v>
      </c>
    </row>
    <row r="1157" spans="1:11" x14ac:dyDescent="0.25">
      <c r="A1157" s="6">
        <v>1156</v>
      </c>
      <c r="B1157" s="2">
        <v>46</v>
      </c>
      <c r="C1157" s="3">
        <v>1</v>
      </c>
      <c r="D1157" s="20">
        <v>38.17</v>
      </c>
      <c r="E1157" s="3">
        <v>2</v>
      </c>
      <c r="F1157" s="3">
        <v>0</v>
      </c>
      <c r="G1157" s="3">
        <v>0</v>
      </c>
      <c r="H1157" s="3">
        <v>1</v>
      </c>
      <c r="I1157" s="3">
        <v>0</v>
      </c>
      <c r="J1157" s="12">
        <v>0</v>
      </c>
      <c r="K1157" s="18">
        <v>8347.1643000000004</v>
      </c>
    </row>
    <row r="1158" spans="1:11" x14ac:dyDescent="0.25">
      <c r="A1158" s="6">
        <v>1157</v>
      </c>
      <c r="B1158" s="2">
        <v>53</v>
      </c>
      <c r="C1158" s="3">
        <v>0</v>
      </c>
      <c r="D1158" s="20">
        <v>36.86</v>
      </c>
      <c r="E1158" s="3">
        <v>3</v>
      </c>
      <c r="F1158" s="3">
        <v>1</v>
      </c>
      <c r="G1158" s="3">
        <v>0</v>
      </c>
      <c r="H1158" s="3">
        <v>0</v>
      </c>
      <c r="I1158" s="3">
        <v>1</v>
      </c>
      <c r="J1158" s="12">
        <v>0</v>
      </c>
      <c r="K1158" s="18">
        <v>46661.4424</v>
      </c>
    </row>
    <row r="1159" spans="1:11" x14ac:dyDescent="0.25">
      <c r="A1159" s="6">
        <v>1158</v>
      </c>
      <c r="B1159" s="2">
        <v>27</v>
      </c>
      <c r="C1159" s="3">
        <v>0</v>
      </c>
      <c r="D1159" s="20">
        <v>32.395000000000003</v>
      </c>
      <c r="E1159" s="3">
        <v>1</v>
      </c>
      <c r="F1159" s="3">
        <v>0</v>
      </c>
      <c r="G1159" s="3">
        <v>0</v>
      </c>
      <c r="H1159" s="3">
        <v>0</v>
      </c>
      <c r="I1159" s="3">
        <v>0</v>
      </c>
      <c r="J1159" s="12">
        <v>1</v>
      </c>
      <c r="K1159" s="18">
        <v>18903.491409999999</v>
      </c>
    </row>
    <row r="1160" spans="1:11" x14ac:dyDescent="0.25">
      <c r="A1160" s="6">
        <v>1159</v>
      </c>
      <c r="B1160" s="2">
        <v>23</v>
      </c>
      <c r="C1160" s="3">
        <v>0</v>
      </c>
      <c r="D1160" s="20">
        <v>42.75</v>
      </c>
      <c r="E1160" s="3">
        <v>1</v>
      </c>
      <c r="F1160" s="3">
        <v>1</v>
      </c>
      <c r="G1160" s="3">
        <v>0</v>
      </c>
      <c r="H1160" s="3">
        <v>0</v>
      </c>
      <c r="I1160" s="3">
        <v>0</v>
      </c>
      <c r="J1160" s="12">
        <v>1</v>
      </c>
      <c r="K1160" s="18">
        <v>40904.199500000002</v>
      </c>
    </row>
    <row r="1161" spans="1:11" x14ac:dyDescent="0.25">
      <c r="A1161" s="6">
        <v>1160</v>
      </c>
      <c r="B1161" s="2">
        <v>63</v>
      </c>
      <c r="C1161" s="3">
        <v>0</v>
      </c>
      <c r="D1161" s="20">
        <v>25.08</v>
      </c>
      <c r="E1161" s="3">
        <v>0</v>
      </c>
      <c r="F1161" s="3">
        <v>0</v>
      </c>
      <c r="G1161" s="3">
        <v>0</v>
      </c>
      <c r="H1161" s="3">
        <v>0</v>
      </c>
      <c r="I1161" s="3">
        <v>1</v>
      </c>
      <c r="J1161" s="12">
        <v>0</v>
      </c>
      <c r="K1161" s="18">
        <v>14254.608200000001</v>
      </c>
    </row>
    <row r="1162" spans="1:11" x14ac:dyDescent="0.25">
      <c r="A1162" s="6">
        <v>1161</v>
      </c>
      <c r="B1162" s="2">
        <v>55</v>
      </c>
      <c r="C1162" s="3">
        <v>1</v>
      </c>
      <c r="D1162" s="20">
        <v>29.9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12">
        <v>0</v>
      </c>
      <c r="K1162" s="18">
        <v>10214.636</v>
      </c>
    </row>
    <row r="1163" spans="1:11" x14ac:dyDescent="0.25">
      <c r="A1163" s="6">
        <v>1162</v>
      </c>
      <c r="B1163" s="2">
        <v>35</v>
      </c>
      <c r="C1163" s="3">
        <v>0</v>
      </c>
      <c r="D1163" s="20">
        <v>35.86</v>
      </c>
      <c r="E1163" s="3">
        <v>2</v>
      </c>
      <c r="F1163" s="3">
        <v>0</v>
      </c>
      <c r="G1163" s="3">
        <v>0</v>
      </c>
      <c r="H1163" s="3">
        <v>1</v>
      </c>
      <c r="I1163" s="3">
        <v>0</v>
      </c>
      <c r="J1163" s="12">
        <v>0</v>
      </c>
      <c r="K1163" s="18">
        <v>5836.5204000000003</v>
      </c>
    </row>
    <row r="1164" spans="1:11" x14ac:dyDescent="0.25">
      <c r="A1164" s="6">
        <v>1163</v>
      </c>
      <c r="B1164" s="2">
        <v>34</v>
      </c>
      <c r="C1164" s="3">
        <v>1</v>
      </c>
      <c r="D1164" s="20">
        <v>32.799999999999997</v>
      </c>
      <c r="E1164" s="3">
        <v>1</v>
      </c>
      <c r="F1164" s="3">
        <v>0</v>
      </c>
      <c r="G1164" s="3">
        <v>1</v>
      </c>
      <c r="H1164" s="3">
        <v>0</v>
      </c>
      <c r="I1164" s="3">
        <v>0</v>
      </c>
      <c r="J1164" s="12">
        <v>0</v>
      </c>
      <c r="K1164" s="18">
        <v>14358.364369999999</v>
      </c>
    </row>
    <row r="1165" spans="1:11" x14ac:dyDescent="0.25">
      <c r="A1165" s="6">
        <v>1164</v>
      </c>
      <c r="B1165" s="2">
        <v>19</v>
      </c>
      <c r="C1165" s="3">
        <v>0</v>
      </c>
      <c r="D1165" s="20">
        <v>18.600000000000001</v>
      </c>
      <c r="E1165" s="3">
        <v>0</v>
      </c>
      <c r="F1165" s="3">
        <v>0</v>
      </c>
      <c r="G1165" s="3">
        <v>1</v>
      </c>
      <c r="H1165" s="3">
        <v>0</v>
      </c>
      <c r="I1165" s="3">
        <v>0</v>
      </c>
      <c r="J1165" s="12">
        <v>0</v>
      </c>
      <c r="K1165" s="18">
        <v>1728.8969999999999</v>
      </c>
    </row>
    <row r="1166" spans="1:11" x14ac:dyDescent="0.25">
      <c r="A1166" s="6">
        <v>1165</v>
      </c>
      <c r="B1166" s="2">
        <v>39</v>
      </c>
      <c r="C1166" s="3">
        <v>0</v>
      </c>
      <c r="D1166" s="20">
        <v>23.87</v>
      </c>
      <c r="E1166" s="3">
        <v>5</v>
      </c>
      <c r="F1166" s="3">
        <v>0</v>
      </c>
      <c r="G1166" s="3">
        <v>0</v>
      </c>
      <c r="H1166" s="3">
        <v>1</v>
      </c>
      <c r="I1166" s="3">
        <v>0</v>
      </c>
      <c r="J1166" s="12">
        <v>0</v>
      </c>
      <c r="K1166" s="18">
        <v>8582.3022999999994</v>
      </c>
    </row>
    <row r="1167" spans="1:11" x14ac:dyDescent="0.25">
      <c r="A1167" s="6">
        <v>1166</v>
      </c>
      <c r="B1167" s="2">
        <v>27</v>
      </c>
      <c r="C1167" s="3">
        <v>1</v>
      </c>
      <c r="D1167" s="20">
        <v>45.9</v>
      </c>
      <c r="E1167" s="3">
        <v>2</v>
      </c>
      <c r="F1167" s="3">
        <v>0</v>
      </c>
      <c r="G1167" s="3">
        <v>1</v>
      </c>
      <c r="H1167" s="3">
        <v>0</v>
      </c>
      <c r="I1167" s="3">
        <v>0</v>
      </c>
      <c r="J1167" s="12">
        <v>0</v>
      </c>
      <c r="K1167" s="18">
        <v>3693.4279999999999</v>
      </c>
    </row>
    <row r="1168" spans="1:11" x14ac:dyDescent="0.25">
      <c r="A1168" s="6">
        <v>1167</v>
      </c>
      <c r="B1168" s="2">
        <v>57</v>
      </c>
      <c r="C1168" s="3">
        <v>1</v>
      </c>
      <c r="D1168" s="20">
        <v>40.28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12">
        <v>1</v>
      </c>
      <c r="K1168" s="18">
        <v>20709.020339999999</v>
      </c>
    </row>
    <row r="1169" spans="1:11" x14ac:dyDescent="0.25">
      <c r="A1169" s="6">
        <v>1168</v>
      </c>
      <c r="B1169" s="2">
        <v>52</v>
      </c>
      <c r="C1169" s="3">
        <v>0</v>
      </c>
      <c r="D1169" s="20">
        <v>18.335000000000001</v>
      </c>
      <c r="E1169" s="3">
        <v>0</v>
      </c>
      <c r="F1169" s="3">
        <v>0</v>
      </c>
      <c r="G1169" s="3">
        <v>0</v>
      </c>
      <c r="H1169" s="3">
        <v>0</v>
      </c>
      <c r="I1169" s="3">
        <v>1</v>
      </c>
      <c r="J1169" s="12">
        <v>0</v>
      </c>
      <c r="K1169" s="18">
        <v>9991.0376500000002</v>
      </c>
    </row>
    <row r="1170" spans="1:11" x14ac:dyDescent="0.25">
      <c r="A1170" s="6">
        <v>1169</v>
      </c>
      <c r="B1170" s="2">
        <v>28</v>
      </c>
      <c r="C1170" s="3">
        <v>1</v>
      </c>
      <c r="D1170" s="20">
        <v>33.82</v>
      </c>
      <c r="E1170" s="3">
        <v>0</v>
      </c>
      <c r="F1170" s="3">
        <v>0</v>
      </c>
      <c r="G1170" s="3">
        <v>0</v>
      </c>
      <c r="H1170" s="3">
        <v>0</v>
      </c>
      <c r="I1170" s="3">
        <v>1</v>
      </c>
      <c r="J1170" s="12">
        <v>0</v>
      </c>
      <c r="K1170" s="18">
        <v>19673.335729999999</v>
      </c>
    </row>
    <row r="1171" spans="1:11" x14ac:dyDescent="0.25">
      <c r="A1171" s="6">
        <v>1170</v>
      </c>
      <c r="B1171" s="2">
        <v>50</v>
      </c>
      <c r="C1171" s="3">
        <v>0</v>
      </c>
      <c r="D1171" s="20">
        <v>28.12</v>
      </c>
      <c r="E1171" s="3">
        <v>3</v>
      </c>
      <c r="F1171" s="3">
        <v>0</v>
      </c>
      <c r="G1171" s="3">
        <v>0</v>
      </c>
      <c r="H1171" s="3">
        <v>0</v>
      </c>
      <c r="I1171" s="3">
        <v>1</v>
      </c>
      <c r="J1171" s="12">
        <v>0</v>
      </c>
      <c r="K1171" s="18">
        <v>11085.586799999999</v>
      </c>
    </row>
    <row r="1172" spans="1:11" x14ac:dyDescent="0.25">
      <c r="A1172" s="6">
        <v>1171</v>
      </c>
      <c r="B1172" s="2">
        <v>44</v>
      </c>
      <c r="C1172" s="3">
        <v>0</v>
      </c>
      <c r="D1172" s="20">
        <v>25</v>
      </c>
      <c r="E1172" s="3">
        <v>1</v>
      </c>
      <c r="F1172" s="3">
        <v>0</v>
      </c>
      <c r="G1172" s="3">
        <v>1</v>
      </c>
      <c r="H1172" s="3">
        <v>0</v>
      </c>
      <c r="I1172" s="3">
        <v>0</v>
      </c>
      <c r="J1172" s="12">
        <v>0</v>
      </c>
      <c r="K1172" s="18">
        <v>7623.518</v>
      </c>
    </row>
    <row r="1173" spans="1:11" x14ac:dyDescent="0.25">
      <c r="A1173" s="6">
        <v>1172</v>
      </c>
      <c r="B1173" s="2">
        <v>26</v>
      </c>
      <c r="C1173" s="3">
        <v>0</v>
      </c>
      <c r="D1173" s="20">
        <v>22.23</v>
      </c>
      <c r="E1173" s="3">
        <v>0</v>
      </c>
      <c r="F1173" s="3">
        <v>0</v>
      </c>
      <c r="G1173" s="3">
        <v>0</v>
      </c>
      <c r="H1173" s="3">
        <v>0</v>
      </c>
      <c r="I1173" s="3">
        <v>1</v>
      </c>
      <c r="J1173" s="12">
        <v>0</v>
      </c>
      <c r="K1173" s="18">
        <v>3176.2876999999999</v>
      </c>
    </row>
    <row r="1174" spans="1:11" x14ac:dyDescent="0.25">
      <c r="A1174" s="6">
        <v>1173</v>
      </c>
      <c r="B1174" s="2">
        <v>33</v>
      </c>
      <c r="C1174" s="3">
        <v>1</v>
      </c>
      <c r="D1174" s="20">
        <v>30.25</v>
      </c>
      <c r="E1174" s="3">
        <v>0</v>
      </c>
      <c r="F1174" s="3">
        <v>0</v>
      </c>
      <c r="G1174" s="3">
        <v>0</v>
      </c>
      <c r="H1174" s="3">
        <v>1</v>
      </c>
      <c r="I1174" s="3">
        <v>0</v>
      </c>
      <c r="J1174" s="12">
        <v>0</v>
      </c>
      <c r="K1174" s="18">
        <v>3704.3544999999999</v>
      </c>
    </row>
    <row r="1175" spans="1:11" x14ac:dyDescent="0.25">
      <c r="A1175" s="6">
        <v>1174</v>
      </c>
      <c r="B1175" s="2">
        <v>19</v>
      </c>
      <c r="C1175" s="3">
        <v>0</v>
      </c>
      <c r="D1175" s="20">
        <v>32.49</v>
      </c>
      <c r="E1175" s="3">
        <v>0</v>
      </c>
      <c r="F1175" s="3">
        <v>1</v>
      </c>
      <c r="G1175" s="3">
        <v>0</v>
      </c>
      <c r="H1175" s="3">
        <v>0</v>
      </c>
      <c r="I1175" s="3">
        <v>1</v>
      </c>
      <c r="J1175" s="12">
        <v>0</v>
      </c>
      <c r="K1175" s="18">
        <v>36898.733079999998</v>
      </c>
    </row>
    <row r="1176" spans="1:11" x14ac:dyDescent="0.25">
      <c r="A1176" s="6">
        <v>1175</v>
      </c>
      <c r="B1176" s="2">
        <v>50</v>
      </c>
      <c r="C1176" s="3">
        <v>1</v>
      </c>
      <c r="D1176" s="20">
        <v>37.07</v>
      </c>
      <c r="E1176" s="3">
        <v>1</v>
      </c>
      <c r="F1176" s="3">
        <v>0</v>
      </c>
      <c r="G1176" s="3">
        <v>0</v>
      </c>
      <c r="H1176" s="3">
        <v>1</v>
      </c>
      <c r="I1176" s="3">
        <v>0</v>
      </c>
      <c r="J1176" s="12">
        <v>0</v>
      </c>
      <c r="K1176" s="18">
        <v>9048.0272999999997</v>
      </c>
    </row>
    <row r="1177" spans="1:11" x14ac:dyDescent="0.25">
      <c r="A1177" s="6">
        <v>1176</v>
      </c>
      <c r="B1177" s="2">
        <v>41</v>
      </c>
      <c r="C1177" s="3">
        <v>0</v>
      </c>
      <c r="D1177" s="20">
        <v>32.6</v>
      </c>
      <c r="E1177" s="3">
        <v>3</v>
      </c>
      <c r="F1177" s="3">
        <v>0</v>
      </c>
      <c r="G1177" s="3">
        <v>1</v>
      </c>
      <c r="H1177" s="3">
        <v>0</v>
      </c>
      <c r="I1177" s="3">
        <v>0</v>
      </c>
      <c r="J1177" s="12">
        <v>0</v>
      </c>
      <c r="K1177" s="18">
        <v>7954.5169999999998</v>
      </c>
    </row>
    <row r="1178" spans="1:11" x14ac:dyDescent="0.25">
      <c r="A1178" s="6">
        <v>1177</v>
      </c>
      <c r="B1178" s="2">
        <v>52</v>
      </c>
      <c r="C1178" s="3">
        <v>0</v>
      </c>
      <c r="D1178" s="20">
        <v>24.86</v>
      </c>
      <c r="E1178" s="3">
        <v>0</v>
      </c>
      <c r="F1178" s="3">
        <v>0</v>
      </c>
      <c r="G1178" s="3">
        <v>0</v>
      </c>
      <c r="H1178" s="3">
        <v>1</v>
      </c>
      <c r="I1178" s="3">
        <v>0</v>
      </c>
      <c r="J1178" s="12">
        <v>0</v>
      </c>
      <c r="K1178" s="18">
        <v>27117.993780000001</v>
      </c>
    </row>
    <row r="1179" spans="1:11" x14ac:dyDescent="0.25">
      <c r="A1179" s="6">
        <v>1178</v>
      </c>
      <c r="B1179" s="2">
        <v>39</v>
      </c>
      <c r="C1179" s="3">
        <v>1</v>
      </c>
      <c r="D1179" s="20">
        <v>32.340000000000003</v>
      </c>
      <c r="E1179" s="3">
        <v>2</v>
      </c>
      <c r="F1179" s="3">
        <v>0</v>
      </c>
      <c r="G1179" s="3">
        <v>0</v>
      </c>
      <c r="H1179" s="3">
        <v>1</v>
      </c>
      <c r="I1179" s="3">
        <v>0</v>
      </c>
      <c r="J1179" s="12">
        <v>0</v>
      </c>
      <c r="K1179" s="18">
        <v>6338.0756000000001</v>
      </c>
    </row>
    <row r="1180" spans="1:11" x14ac:dyDescent="0.25">
      <c r="A1180" s="6">
        <v>1179</v>
      </c>
      <c r="B1180" s="2">
        <v>50</v>
      </c>
      <c r="C1180" s="3">
        <v>1</v>
      </c>
      <c r="D1180" s="20">
        <v>32.299999999999997</v>
      </c>
      <c r="E1180" s="3">
        <v>2</v>
      </c>
      <c r="F1180" s="3">
        <v>0</v>
      </c>
      <c r="G1180" s="3">
        <v>1</v>
      </c>
      <c r="H1180" s="3">
        <v>0</v>
      </c>
      <c r="I1180" s="3">
        <v>0</v>
      </c>
      <c r="J1180" s="12">
        <v>0</v>
      </c>
      <c r="K1180" s="18">
        <v>9630.3970000000008</v>
      </c>
    </row>
    <row r="1181" spans="1:11" x14ac:dyDescent="0.25">
      <c r="A1181" s="6">
        <v>1180</v>
      </c>
      <c r="B1181" s="2">
        <v>52</v>
      </c>
      <c r="C1181" s="3">
        <v>1</v>
      </c>
      <c r="D1181" s="20">
        <v>32.774999999999999</v>
      </c>
      <c r="E1181" s="3">
        <v>3</v>
      </c>
      <c r="F1181" s="3">
        <v>0</v>
      </c>
      <c r="G1181" s="3">
        <v>0</v>
      </c>
      <c r="H1181" s="3">
        <v>0</v>
      </c>
      <c r="I1181" s="3">
        <v>1</v>
      </c>
      <c r="J1181" s="12">
        <v>0</v>
      </c>
      <c r="K1181" s="18">
        <v>11289.10925</v>
      </c>
    </row>
    <row r="1182" spans="1:11" x14ac:dyDescent="0.25">
      <c r="A1182" s="6">
        <v>1181</v>
      </c>
      <c r="B1182" s="2">
        <v>60</v>
      </c>
      <c r="C1182" s="3">
        <v>1</v>
      </c>
      <c r="D1182" s="20">
        <v>32.799999999999997</v>
      </c>
      <c r="E1182" s="3">
        <v>0</v>
      </c>
      <c r="F1182" s="3">
        <v>1</v>
      </c>
      <c r="G1182" s="3">
        <v>1</v>
      </c>
      <c r="H1182" s="3">
        <v>0</v>
      </c>
      <c r="I1182" s="3">
        <v>0</v>
      </c>
      <c r="J1182" s="12">
        <v>0</v>
      </c>
      <c r="K1182" s="18">
        <v>52590.829389999999</v>
      </c>
    </row>
    <row r="1183" spans="1:11" x14ac:dyDescent="0.25">
      <c r="A1183" s="6">
        <v>1182</v>
      </c>
      <c r="B1183" s="2">
        <v>20</v>
      </c>
      <c r="C1183" s="3">
        <v>0</v>
      </c>
      <c r="D1183" s="20">
        <v>31.92</v>
      </c>
      <c r="E1183" s="3">
        <v>0</v>
      </c>
      <c r="F1183" s="3">
        <v>0</v>
      </c>
      <c r="G1183" s="3">
        <v>0</v>
      </c>
      <c r="H1183" s="3">
        <v>0</v>
      </c>
      <c r="I1183" s="3">
        <v>1</v>
      </c>
      <c r="J1183" s="12">
        <v>0</v>
      </c>
      <c r="K1183" s="18">
        <v>2261.5688</v>
      </c>
    </row>
    <row r="1184" spans="1:11" x14ac:dyDescent="0.25">
      <c r="A1184" s="6">
        <v>1183</v>
      </c>
      <c r="B1184" s="2">
        <v>55</v>
      </c>
      <c r="C1184" s="3">
        <v>1</v>
      </c>
      <c r="D1184" s="20">
        <v>21.5</v>
      </c>
      <c r="E1184" s="3">
        <v>1</v>
      </c>
      <c r="F1184" s="3">
        <v>0</v>
      </c>
      <c r="G1184" s="3">
        <v>1</v>
      </c>
      <c r="H1184" s="3">
        <v>0</v>
      </c>
      <c r="I1184" s="3">
        <v>0</v>
      </c>
      <c r="J1184" s="12">
        <v>0</v>
      </c>
      <c r="K1184" s="18">
        <v>10791.96</v>
      </c>
    </row>
    <row r="1185" spans="1:11" x14ac:dyDescent="0.25">
      <c r="A1185" s="6">
        <v>1184</v>
      </c>
      <c r="B1185" s="2">
        <v>42</v>
      </c>
      <c r="C1185" s="3">
        <v>1</v>
      </c>
      <c r="D1185" s="20">
        <v>34.1</v>
      </c>
      <c r="E1185" s="3">
        <v>0</v>
      </c>
      <c r="F1185" s="3">
        <v>0</v>
      </c>
      <c r="G1185" s="3">
        <v>1</v>
      </c>
      <c r="H1185" s="3">
        <v>0</v>
      </c>
      <c r="I1185" s="3">
        <v>0</v>
      </c>
      <c r="J1185" s="12">
        <v>0</v>
      </c>
      <c r="K1185" s="18">
        <v>5979.7309999999998</v>
      </c>
    </row>
    <row r="1186" spans="1:11" x14ac:dyDescent="0.25">
      <c r="A1186" s="6">
        <v>1185</v>
      </c>
      <c r="B1186" s="2">
        <v>18</v>
      </c>
      <c r="C1186" s="3">
        <v>0</v>
      </c>
      <c r="D1186" s="20">
        <v>30.305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12">
        <v>1</v>
      </c>
      <c r="K1186" s="18">
        <v>2203.7359499999998</v>
      </c>
    </row>
    <row r="1187" spans="1:11" x14ac:dyDescent="0.25">
      <c r="A1187" s="6">
        <v>1186</v>
      </c>
      <c r="B1187" s="2">
        <v>58</v>
      </c>
      <c r="C1187" s="3">
        <v>0</v>
      </c>
      <c r="D1187" s="20">
        <v>36.479999999999997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12">
        <v>0</v>
      </c>
      <c r="K1187" s="18">
        <v>12235.8392</v>
      </c>
    </row>
    <row r="1188" spans="1:11" x14ac:dyDescent="0.25">
      <c r="A1188" s="6">
        <v>1187</v>
      </c>
      <c r="B1188" s="2">
        <v>43</v>
      </c>
      <c r="C1188" s="3">
        <v>0</v>
      </c>
      <c r="D1188" s="20">
        <v>32.56</v>
      </c>
      <c r="E1188" s="3">
        <v>3</v>
      </c>
      <c r="F1188" s="3">
        <v>1</v>
      </c>
      <c r="G1188" s="3">
        <v>0</v>
      </c>
      <c r="H1188" s="3">
        <v>1</v>
      </c>
      <c r="I1188" s="3">
        <v>0</v>
      </c>
      <c r="J1188" s="12">
        <v>0</v>
      </c>
      <c r="K1188" s="18">
        <v>40941.285400000001</v>
      </c>
    </row>
    <row r="1189" spans="1:11" x14ac:dyDescent="0.25">
      <c r="A1189" s="6">
        <v>1188</v>
      </c>
      <c r="B1189" s="2">
        <v>35</v>
      </c>
      <c r="C1189" s="3">
        <v>0</v>
      </c>
      <c r="D1189" s="20">
        <v>35.814999999999998</v>
      </c>
      <c r="E1189" s="3">
        <v>1</v>
      </c>
      <c r="F1189" s="3">
        <v>0</v>
      </c>
      <c r="G1189" s="3">
        <v>0</v>
      </c>
      <c r="H1189" s="3">
        <v>0</v>
      </c>
      <c r="I1189" s="3">
        <v>1</v>
      </c>
      <c r="J1189" s="12">
        <v>0</v>
      </c>
      <c r="K1189" s="18">
        <v>5630.4578499999998</v>
      </c>
    </row>
    <row r="1190" spans="1:11" x14ac:dyDescent="0.25">
      <c r="A1190" s="6">
        <v>1189</v>
      </c>
      <c r="B1190" s="2">
        <v>48</v>
      </c>
      <c r="C1190" s="3">
        <v>0</v>
      </c>
      <c r="D1190" s="20">
        <v>27.93</v>
      </c>
      <c r="E1190" s="3">
        <v>4</v>
      </c>
      <c r="F1190" s="3">
        <v>0</v>
      </c>
      <c r="G1190" s="3">
        <v>0</v>
      </c>
      <c r="H1190" s="3">
        <v>0</v>
      </c>
      <c r="I1190" s="3">
        <v>1</v>
      </c>
      <c r="J1190" s="12">
        <v>0</v>
      </c>
      <c r="K1190" s="18">
        <v>11015.1747</v>
      </c>
    </row>
    <row r="1191" spans="1:11" x14ac:dyDescent="0.25">
      <c r="A1191" s="6">
        <v>1190</v>
      </c>
      <c r="B1191" s="2">
        <v>36</v>
      </c>
      <c r="C1191" s="3">
        <v>0</v>
      </c>
      <c r="D1191" s="20">
        <v>22.135000000000002</v>
      </c>
      <c r="E1191" s="3">
        <v>3</v>
      </c>
      <c r="F1191" s="3">
        <v>0</v>
      </c>
      <c r="G1191" s="3">
        <v>0</v>
      </c>
      <c r="H1191" s="3">
        <v>0</v>
      </c>
      <c r="I1191" s="3">
        <v>0</v>
      </c>
      <c r="J1191" s="12">
        <v>1</v>
      </c>
      <c r="K1191" s="18">
        <v>7228.2156500000001</v>
      </c>
    </row>
    <row r="1192" spans="1:11" x14ac:dyDescent="0.25">
      <c r="A1192" s="6">
        <v>1191</v>
      </c>
      <c r="B1192" s="2">
        <v>19</v>
      </c>
      <c r="C1192" s="3">
        <v>1</v>
      </c>
      <c r="D1192" s="20">
        <v>44.88</v>
      </c>
      <c r="E1192" s="3">
        <v>0</v>
      </c>
      <c r="F1192" s="3">
        <v>1</v>
      </c>
      <c r="G1192" s="3">
        <v>0</v>
      </c>
      <c r="H1192" s="3">
        <v>1</v>
      </c>
      <c r="I1192" s="3">
        <v>0</v>
      </c>
      <c r="J1192" s="12">
        <v>0</v>
      </c>
      <c r="K1192" s="18">
        <v>39722.746200000001</v>
      </c>
    </row>
    <row r="1193" spans="1:11" x14ac:dyDescent="0.25">
      <c r="A1193" s="6">
        <v>1192</v>
      </c>
      <c r="B1193" s="2">
        <v>23</v>
      </c>
      <c r="C1193" s="3">
        <v>0</v>
      </c>
      <c r="D1193" s="20">
        <v>23.18</v>
      </c>
      <c r="E1193" s="3">
        <v>2</v>
      </c>
      <c r="F1193" s="3">
        <v>0</v>
      </c>
      <c r="G1193" s="3">
        <v>0</v>
      </c>
      <c r="H1193" s="3">
        <v>0</v>
      </c>
      <c r="I1193" s="3">
        <v>1</v>
      </c>
      <c r="J1193" s="12">
        <v>0</v>
      </c>
      <c r="K1193" s="18">
        <v>14426.073850000001</v>
      </c>
    </row>
    <row r="1194" spans="1:11" x14ac:dyDescent="0.25">
      <c r="A1194" s="6">
        <v>1193</v>
      </c>
      <c r="B1194" s="2">
        <v>20</v>
      </c>
      <c r="C1194" s="3">
        <v>0</v>
      </c>
      <c r="D1194" s="20">
        <v>30.59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12">
        <v>1</v>
      </c>
      <c r="K1194" s="18">
        <v>2459.7201</v>
      </c>
    </row>
    <row r="1195" spans="1:11" x14ac:dyDescent="0.25">
      <c r="A1195" s="6">
        <v>1194</v>
      </c>
      <c r="B1195" s="2">
        <v>32</v>
      </c>
      <c r="C1195" s="3">
        <v>0</v>
      </c>
      <c r="D1195" s="20">
        <v>41.1</v>
      </c>
      <c r="E1195" s="3">
        <v>0</v>
      </c>
      <c r="F1195" s="3">
        <v>0</v>
      </c>
      <c r="G1195" s="3">
        <v>1</v>
      </c>
      <c r="H1195" s="3">
        <v>0</v>
      </c>
      <c r="I1195" s="3">
        <v>0</v>
      </c>
      <c r="J1195" s="12">
        <v>0</v>
      </c>
      <c r="K1195" s="18">
        <v>3989.8409999999999</v>
      </c>
    </row>
    <row r="1196" spans="1:11" x14ac:dyDescent="0.25">
      <c r="A1196" s="6">
        <v>1195</v>
      </c>
      <c r="B1196" s="2">
        <v>43</v>
      </c>
      <c r="C1196" s="3">
        <v>0</v>
      </c>
      <c r="D1196" s="20">
        <v>34.58</v>
      </c>
      <c r="E1196" s="3">
        <v>1</v>
      </c>
      <c r="F1196" s="3">
        <v>0</v>
      </c>
      <c r="G1196" s="3">
        <v>0</v>
      </c>
      <c r="H1196" s="3">
        <v>0</v>
      </c>
      <c r="I1196" s="3">
        <v>1</v>
      </c>
      <c r="J1196" s="12">
        <v>0</v>
      </c>
      <c r="K1196" s="18">
        <v>7727.2532000000001</v>
      </c>
    </row>
    <row r="1197" spans="1:11" x14ac:dyDescent="0.25">
      <c r="A1197" s="6">
        <v>1196</v>
      </c>
      <c r="B1197" s="2">
        <v>34</v>
      </c>
      <c r="C1197" s="3">
        <v>1</v>
      </c>
      <c r="D1197" s="20">
        <v>42.13</v>
      </c>
      <c r="E1197" s="3">
        <v>2</v>
      </c>
      <c r="F1197" s="3">
        <v>0</v>
      </c>
      <c r="G1197" s="3">
        <v>0</v>
      </c>
      <c r="H1197" s="3">
        <v>1</v>
      </c>
      <c r="I1197" s="3">
        <v>0</v>
      </c>
      <c r="J1197" s="12">
        <v>0</v>
      </c>
      <c r="K1197" s="18">
        <v>5124.1886999999997</v>
      </c>
    </row>
    <row r="1198" spans="1:11" x14ac:dyDescent="0.25">
      <c r="A1198" s="6">
        <v>1197</v>
      </c>
      <c r="B1198" s="2">
        <v>30</v>
      </c>
      <c r="C1198" s="3">
        <v>1</v>
      </c>
      <c r="D1198" s="20">
        <v>38.83</v>
      </c>
      <c r="E1198" s="3">
        <v>1</v>
      </c>
      <c r="F1198" s="3">
        <v>0</v>
      </c>
      <c r="G1198" s="3">
        <v>0</v>
      </c>
      <c r="H1198" s="3">
        <v>1</v>
      </c>
      <c r="I1198" s="3">
        <v>0</v>
      </c>
      <c r="J1198" s="12">
        <v>0</v>
      </c>
      <c r="K1198" s="18">
        <v>18963.171920000001</v>
      </c>
    </row>
    <row r="1199" spans="1:11" x14ac:dyDescent="0.25">
      <c r="A1199" s="6">
        <v>1198</v>
      </c>
      <c r="B1199" s="2">
        <v>18</v>
      </c>
      <c r="C1199" s="3">
        <v>0</v>
      </c>
      <c r="D1199" s="20">
        <v>28.215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12">
        <v>1</v>
      </c>
      <c r="K1199" s="18">
        <v>2200.8308499999998</v>
      </c>
    </row>
    <row r="1200" spans="1:11" x14ac:dyDescent="0.25">
      <c r="A1200" s="6">
        <v>1199</v>
      </c>
      <c r="B1200" s="2">
        <v>41</v>
      </c>
      <c r="C1200" s="3">
        <v>0</v>
      </c>
      <c r="D1200" s="20">
        <v>28.31</v>
      </c>
      <c r="E1200" s="3">
        <v>1</v>
      </c>
      <c r="F1200" s="3">
        <v>0</v>
      </c>
      <c r="G1200" s="3">
        <v>0</v>
      </c>
      <c r="H1200" s="3">
        <v>0</v>
      </c>
      <c r="I1200" s="3">
        <v>1</v>
      </c>
      <c r="J1200" s="12">
        <v>0</v>
      </c>
      <c r="K1200" s="18">
        <v>7153.5538999999999</v>
      </c>
    </row>
    <row r="1201" spans="1:11" x14ac:dyDescent="0.25">
      <c r="A1201" s="6">
        <v>1200</v>
      </c>
      <c r="B1201" s="2">
        <v>35</v>
      </c>
      <c r="C1201" s="3">
        <v>0</v>
      </c>
      <c r="D1201" s="20">
        <v>26.125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12">
        <v>1</v>
      </c>
      <c r="K1201" s="18">
        <v>5227.9887500000004</v>
      </c>
    </row>
    <row r="1202" spans="1:11" x14ac:dyDescent="0.25">
      <c r="A1202" s="6">
        <v>1201</v>
      </c>
      <c r="B1202" s="2">
        <v>57</v>
      </c>
      <c r="C1202" s="3">
        <v>1</v>
      </c>
      <c r="D1202" s="20">
        <v>40.369999999999997</v>
      </c>
      <c r="E1202" s="3">
        <v>0</v>
      </c>
      <c r="F1202" s="3">
        <v>0</v>
      </c>
      <c r="G1202" s="3">
        <v>0</v>
      </c>
      <c r="H1202" s="3">
        <v>1</v>
      </c>
      <c r="I1202" s="3">
        <v>0</v>
      </c>
      <c r="J1202" s="12">
        <v>0</v>
      </c>
      <c r="K1202" s="18">
        <v>10982.5013</v>
      </c>
    </row>
    <row r="1203" spans="1:11" x14ac:dyDescent="0.25">
      <c r="A1203" s="6">
        <v>1202</v>
      </c>
      <c r="B1203" s="2">
        <v>29</v>
      </c>
      <c r="C1203" s="3">
        <v>0</v>
      </c>
      <c r="D1203" s="20">
        <v>24.6</v>
      </c>
      <c r="E1203" s="3">
        <v>2</v>
      </c>
      <c r="F1203" s="3">
        <v>0</v>
      </c>
      <c r="G1203" s="3">
        <v>1</v>
      </c>
      <c r="H1203" s="3">
        <v>0</v>
      </c>
      <c r="I1203" s="3">
        <v>0</v>
      </c>
      <c r="J1203" s="12">
        <v>0</v>
      </c>
      <c r="K1203" s="18">
        <v>4529.4769999999999</v>
      </c>
    </row>
    <row r="1204" spans="1:11" x14ac:dyDescent="0.25">
      <c r="A1204" s="6">
        <v>1203</v>
      </c>
      <c r="B1204" s="2">
        <v>32</v>
      </c>
      <c r="C1204" s="3">
        <v>1</v>
      </c>
      <c r="D1204" s="20">
        <v>35.200000000000003</v>
      </c>
      <c r="E1204" s="3">
        <v>2</v>
      </c>
      <c r="F1204" s="3">
        <v>0</v>
      </c>
      <c r="G1204" s="3">
        <v>1</v>
      </c>
      <c r="H1204" s="3">
        <v>0</v>
      </c>
      <c r="I1204" s="3">
        <v>0</v>
      </c>
      <c r="J1204" s="12">
        <v>0</v>
      </c>
      <c r="K1204" s="18">
        <v>4670.6400000000003</v>
      </c>
    </row>
    <row r="1205" spans="1:11" x14ac:dyDescent="0.25">
      <c r="A1205" s="6">
        <v>1204</v>
      </c>
      <c r="B1205" s="2">
        <v>37</v>
      </c>
      <c r="C1205" s="3">
        <v>0</v>
      </c>
      <c r="D1205" s="20">
        <v>34.104999999999997</v>
      </c>
      <c r="E1205" s="3">
        <v>1</v>
      </c>
      <c r="F1205" s="3">
        <v>0</v>
      </c>
      <c r="G1205" s="3">
        <v>0</v>
      </c>
      <c r="H1205" s="3">
        <v>0</v>
      </c>
      <c r="I1205" s="3">
        <v>1</v>
      </c>
      <c r="J1205" s="12">
        <v>0</v>
      </c>
      <c r="K1205" s="18">
        <v>6112.3529500000004</v>
      </c>
    </row>
    <row r="1206" spans="1:11" x14ac:dyDescent="0.25">
      <c r="A1206" s="6">
        <v>1205</v>
      </c>
      <c r="B1206" s="2">
        <v>18</v>
      </c>
      <c r="C1206" s="3">
        <v>1</v>
      </c>
      <c r="D1206" s="20">
        <v>27.36</v>
      </c>
      <c r="E1206" s="3">
        <v>1</v>
      </c>
      <c r="F1206" s="3">
        <v>1</v>
      </c>
      <c r="G1206" s="3">
        <v>0</v>
      </c>
      <c r="H1206" s="3">
        <v>0</v>
      </c>
      <c r="I1206" s="3">
        <v>0</v>
      </c>
      <c r="J1206" s="12">
        <v>1</v>
      </c>
      <c r="K1206" s="18">
        <v>17178.682400000002</v>
      </c>
    </row>
    <row r="1207" spans="1:11" x14ac:dyDescent="0.25">
      <c r="A1207" s="6">
        <v>1206</v>
      </c>
      <c r="B1207" s="2">
        <v>43</v>
      </c>
      <c r="C1207" s="3">
        <v>0</v>
      </c>
      <c r="D1207" s="20">
        <v>26.7</v>
      </c>
      <c r="E1207" s="3">
        <v>2</v>
      </c>
      <c r="F1207" s="3">
        <v>1</v>
      </c>
      <c r="G1207" s="3">
        <v>1</v>
      </c>
      <c r="H1207" s="3">
        <v>0</v>
      </c>
      <c r="I1207" s="3">
        <v>0</v>
      </c>
      <c r="J1207" s="12">
        <v>0</v>
      </c>
      <c r="K1207" s="18">
        <v>22478.6</v>
      </c>
    </row>
    <row r="1208" spans="1:11" x14ac:dyDescent="0.25">
      <c r="A1208" s="6">
        <v>1207</v>
      </c>
      <c r="B1208" s="2">
        <v>56</v>
      </c>
      <c r="C1208" s="3">
        <v>0</v>
      </c>
      <c r="D1208" s="20">
        <v>41.91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12">
        <v>0</v>
      </c>
      <c r="K1208" s="18">
        <v>11093.6229</v>
      </c>
    </row>
    <row r="1209" spans="1:11" x14ac:dyDescent="0.25">
      <c r="A1209" s="6">
        <v>1208</v>
      </c>
      <c r="B1209" s="2">
        <v>38</v>
      </c>
      <c r="C1209" s="3">
        <v>1</v>
      </c>
      <c r="D1209" s="20">
        <v>29.26</v>
      </c>
      <c r="E1209" s="3">
        <v>2</v>
      </c>
      <c r="F1209" s="3">
        <v>0</v>
      </c>
      <c r="G1209" s="3">
        <v>0</v>
      </c>
      <c r="H1209" s="3">
        <v>0</v>
      </c>
      <c r="I1209" s="3">
        <v>1</v>
      </c>
      <c r="J1209" s="12">
        <v>0</v>
      </c>
      <c r="K1209" s="18">
        <v>6457.8433999999997</v>
      </c>
    </row>
    <row r="1210" spans="1:11" x14ac:dyDescent="0.25">
      <c r="A1210" s="6">
        <v>1209</v>
      </c>
      <c r="B1210" s="2">
        <v>29</v>
      </c>
      <c r="C1210" s="3">
        <v>1</v>
      </c>
      <c r="D1210" s="20">
        <v>32.11</v>
      </c>
      <c r="E1210" s="3">
        <v>2</v>
      </c>
      <c r="F1210" s="3">
        <v>0</v>
      </c>
      <c r="G1210" s="3">
        <v>0</v>
      </c>
      <c r="H1210" s="3">
        <v>0</v>
      </c>
      <c r="I1210" s="3">
        <v>1</v>
      </c>
      <c r="J1210" s="12">
        <v>0</v>
      </c>
      <c r="K1210" s="18">
        <v>4433.9159</v>
      </c>
    </row>
    <row r="1211" spans="1:11" x14ac:dyDescent="0.25">
      <c r="A1211" s="6">
        <v>1210</v>
      </c>
      <c r="B1211" s="2">
        <v>22</v>
      </c>
      <c r="C1211" s="3">
        <v>0</v>
      </c>
      <c r="D1211" s="20">
        <v>27.1</v>
      </c>
      <c r="E1211" s="3">
        <v>0</v>
      </c>
      <c r="F1211" s="3">
        <v>0</v>
      </c>
      <c r="G1211" s="3">
        <v>1</v>
      </c>
      <c r="H1211" s="3">
        <v>0</v>
      </c>
      <c r="I1211" s="3">
        <v>0</v>
      </c>
      <c r="J1211" s="12">
        <v>0</v>
      </c>
      <c r="K1211" s="18">
        <v>2154.3609999999999</v>
      </c>
    </row>
    <row r="1212" spans="1:11" x14ac:dyDescent="0.25">
      <c r="A1212" s="6">
        <v>1211</v>
      </c>
      <c r="B1212" s="2">
        <v>52</v>
      </c>
      <c r="C1212" s="3">
        <v>0</v>
      </c>
      <c r="D1212" s="20">
        <v>24.13</v>
      </c>
      <c r="E1212" s="3">
        <v>1</v>
      </c>
      <c r="F1212" s="3">
        <v>1</v>
      </c>
      <c r="G1212" s="3">
        <v>0</v>
      </c>
      <c r="H1212" s="3">
        <v>0</v>
      </c>
      <c r="I1212" s="3">
        <v>1</v>
      </c>
      <c r="J1212" s="12">
        <v>0</v>
      </c>
      <c r="K1212" s="18">
        <v>23887.662700000001</v>
      </c>
    </row>
    <row r="1213" spans="1:11" x14ac:dyDescent="0.25">
      <c r="A1213" s="6">
        <v>1212</v>
      </c>
      <c r="B1213" s="2">
        <v>40</v>
      </c>
      <c r="C1213" s="3">
        <v>0</v>
      </c>
      <c r="D1213" s="20">
        <v>27.4</v>
      </c>
      <c r="E1213" s="3">
        <v>1</v>
      </c>
      <c r="F1213" s="3">
        <v>0</v>
      </c>
      <c r="G1213" s="3">
        <v>1</v>
      </c>
      <c r="H1213" s="3">
        <v>0</v>
      </c>
      <c r="I1213" s="3">
        <v>0</v>
      </c>
      <c r="J1213" s="12">
        <v>0</v>
      </c>
      <c r="K1213" s="18">
        <v>6496.8860000000004</v>
      </c>
    </row>
    <row r="1214" spans="1:11" x14ac:dyDescent="0.25">
      <c r="A1214" s="6">
        <v>1213</v>
      </c>
      <c r="B1214" s="2">
        <v>23</v>
      </c>
      <c r="C1214" s="3">
        <v>0</v>
      </c>
      <c r="D1214" s="20">
        <v>34.865000000000002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12">
        <v>1</v>
      </c>
      <c r="K1214" s="18">
        <v>2899.4893499999998</v>
      </c>
    </row>
    <row r="1215" spans="1:11" x14ac:dyDescent="0.25">
      <c r="A1215" s="6">
        <v>1214</v>
      </c>
      <c r="B1215" s="2">
        <v>31</v>
      </c>
      <c r="C1215" s="3">
        <v>1</v>
      </c>
      <c r="D1215" s="20">
        <v>29.81</v>
      </c>
      <c r="E1215" s="3">
        <v>0</v>
      </c>
      <c r="F1215" s="3">
        <v>1</v>
      </c>
      <c r="G1215" s="3">
        <v>0</v>
      </c>
      <c r="H1215" s="3">
        <v>1</v>
      </c>
      <c r="I1215" s="3">
        <v>0</v>
      </c>
      <c r="J1215" s="12">
        <v>0</v>
      </c>
      <c r="K1215" s="18">
        <v>19350.368900000001</v>
      </c>
    </row>
    <row r="1216" spans="1:11" x14ac:dyDescent="0.25">
      <c r="A1216" s="6">
        <v>1215</v>
      </c>
      <c r="B1216" s="2">
        <v>42</v>
      </c>
      <c r="C1216" s="3">
        <v>0</v>
      </c>
      <c r="D1216" s="20">
        <v>41.325000000000003</v>
      </c>
      <c r="E1216" s="3">
        <v>1</v>
      </c>
      <c r="F1216" s="3">
        <v>0</v>
      </c>
      <c r="G1216" s="3">
        <v>0</v>
      </c>
      <c r="H1216" s="3">
        <v>0</v>
      </c>
      <c r="I1216" s="3">
        <v>0</v>
      </c>
      <c r="J1216" s="12">
        <v>1</v>
      </c>
      <c r="K1216" s="18">
        <v>7650.7737500000003</v>
      </c>
    </row>
    <row r="1217" spans="1:11" x14ac:dyDescent="0.25">
      <c r="A1217" s="6">
        <v>1216</v>
      </c>
      <c r="B1217" s="2">
        <v>24</v>
      </c>
      <c r="C1217" s="3">
        <v>0</v>
      </c>
      <c r="D1217" s="20">
        <v>29.925000000000001</v>
      </c>
      <c r="E1217" s="3">
        <v>0</v>
      </c>
      <c r="F1217" s="3">
        <v>0</v>
      </c>
      <c r="G1217" s="3">
        <v>0</v>
      </c>
      <c r="H1217" s="3">
        <v>0</v>
      </c>
      <c r="I1217" s="3">
        <v>1</v>
      </c>
      <c r="J1217" s="12">
        <v>0</v>
      </c>
      <c r="K1217" s="18">
        <v>2850.6837500000001</v>
      </c>
    </row>
    <row r="1218" spans="1:11" x14ac:dyDescent="0.25">
      <c r="A1218" s="6">
        <v>1217</v>
      </c>
      <c r="B1218" s="2">
        <v>25</v>
      </c>
      <c r="C1218" s="3">
        <v>0</v>
      </c>
      <c r="D1218" s="20">
        <v>30.3</v>
      </c>
      <c r="E1218" s="3">
        <v>0</v>
      </c>
      <c r="F1218" s="3">
        <v>0</v>
      </c>
      <c r="G1218" s="3">
        <v>1</v>
      </c>
      <c r="H1218" s="3">
        <v>0</v>
      </c>
      <c r="I1218" s="3">
        <v>0</v>
      </c>
      <c r="J1218" s="12">
        <v>0</v>
      </c>
      <c r="K1218" s="18">
        <v>2632.9920000000002</v>
      </c>
    </row>
    <row r="1219" spans="1:11" x14ac:dyDescent="0.25">
      <c r="A1219" s="6">
        <v>1218</v>
      </c>
      <c r="B1219" s="2">
        <v>48</v>
      </c>
      <c r="C1219" s="3">
        <v>0</v>
      </c>
      <c r="D1219" s="20">
        <v>27.36</v>
      </c>
      <c r="E1219" s="3">
        <v>1</v>
      </c>
      <c r="F1219" s="3">
        <v>0</v>
      </c>
      <c r="G1219" s="3">
        <v>0</v>
      </c>
      <c r="H1219" s="3">
        <v>0</v>
      </c>
      <c r="I1219" s="3">
        <v>0</v>
      </c>
      <c r="J1219" s="12">
        <v>1</v>
      </c>
      <c r="K1219" s="18">
        <v>9447.3824000000004</v>
      </c>
    </row>
    <row r="1220" spans="1:11" x14ac:dyDescent="0.25">
      <c r="A1220" s="6">
        <v>1219</v>
      </c>
      <c r="B1220" s="2">
        <v>23</v>
      </c>
      <c r="C1220" s="3">
        <v>0</v>
      </c>
      <c r="D1220" s="20">
        <v>28.49</v>
      </c>
      <c r="E1220" s="3">
        <v>1</v>
      </c>
      <c r="F1220" s="3">
        <v>1</v>
      </c>
      <c r="G1220" s="3">
        <v>0</v>
      </c>
      <c r="H1220" s="3">
        <v>1</v>
      </c>
      <c r="I1220" s="3">
        <v>0</v>
      </c>
      <c r="J1220" s="12">
        <v>0</v>
      </c>
      <c r="K1220" s="18">
        <v>18328.238099999999</v>
      </c>
    </row>
    <row r="1221" spans="1:11" x14ac:dyDescent="0.25">
      <c r="A1221" s="6">
        <v>1220</v>
      </c>
      <c r="B1221" s="2">
        <v>45</v>
      </c>
      <c r="C1221" s="3">
        <v>1</v>
      </c>
      <c r="D1221" s="20">
        <v>23.56</v>
      </c>
      <c r="E1221" s="3">
        <v>2</v>
      </c>
      <c r="F1221" s="3">
        <v>0</v>
      </c>
      <c r="G1221" s="3">
        <v>0</v>
      </c>
      <c r="H1221" s="3">
        <v>0</v>
      </c>
      <c r="I1221" s="3">
        <v>0</v>
      </c>
      <c r="J1221" s="12">
        <v>1</v>
      </c>
      <c r="K1221" s="18">
        <v>8603.8233999999993</v>
      </c>
    </row>
    <row r="1222" spans="1:11" x14ac:dyDescent="0.25">
      <c r="A1222" s="6">
        <v>1221</v>
      </c>
      <c r="B1222" s="2">
        <v>20</v>
      </c>
      <c r="C1222" s="3">
        <v>1</v>
      </c>
      <c r="D1222" s="20">
        <v>35.625</v>
      </c>
      <c r="E1222" s="3">
        <v>3</v>
      </c>
      <c r="F1222" s="3">
        <v>1</v>
      </c>
      <c r="G1222" s="3">
        <v>0</v>
      </c>
      <c r="H1222" s="3">
        <v>0</v>
      </c>
      <c r="I1222" s="3">
        <v>1</v>
      </c>
      <c r="J1222" s="12">
        <v>0</v>
      </c>
      <c r="K1222" s="18">
        <v>37465.34375</v>
      </c>
    </row>
    <row r="1223" spans="1:11" x14ac:dyDescent="0.25">
      <c r="A1223" s="6">
        <v>1222</v>
      </c>
      <c r="B1223" s="2">
        <v>62</v>
      </c>
      <c r="C1223" s="3">
        <v>0</v>
      </c>
      <c r="D1223" s="20">
        <v>32.68</v>
      </c>
      <c r="E1223" s="3">
        <v>0</v>
      </c>
      <c r="F1223" s="3">
        <v>0</v>
      </c>
      <c r="G1223" s="3">
        <v>0</v>
      </c>
      <c r="H1223" s="3">
        <v>0</v>
      </c>
      <c r="I1223" s="3">
        <v>1</v>
      </c>
      <c r="J1223" s="12">
        <v>0</v>
      </c>
      <c r="K1223" s="18">
        <v>13844.797200000001</v>
      </c>
    </row>
    <row r="1224" spans="1:11" x14ac:dyDescent="0.25">
      <c r="A1224" s="6">
        <v>1223</v>
      </c>
      <c r="B1224" s="2">
        <v>43</v>
      </c>
      <c r="C1224" s="3">
        <v>0</v>
      </c>
      <c r="D1224" s="20">
        <v>25.27</v>
      </c>
      <c r="E1224" s="3">
        <v>1</v>
      </c>
      <c r="F1224" s="3">
        <v>1</v>
      </c>
      <c r="G1224" s="3">
        <v>0</v>
      </c>
      <c r="H1224" s="3">
        <v>0</v>
      </c>
      <c r="I1224" s="3">
        <v>0</v>
      </c>
      <c r="J1224" s="12">
        <v>1</v>
      </c>
      <c r="K1224" s="18">
        <v>21771.3423</v>
      </c>
    </row>
    <row r="1225" spans="1:11" x14ac:dyDescent="0.25">
      <c r="A1225" s="6">
        <v>1224</v>
      </c>
      <c r="B1225" s="2">
        <v>23</v>
      </c>
      <c r="C1225" s="3">
        <v>0</v>
      </c>
      <c r="D1225" s="20">
        <v>28</v>
      </c>
      <c r="E1225" s="3">
        <v>0</v>
      </c>
      <c r="F1225" s="3">
        <v>0</v>
      </c>
      <c r="G1225" s="3">
        <v>1</v>
      </c>
      <c r="H1225" s="3">
        <v>0</v>
      </c>
      <c r="I1225" s="3">
        <v>0</v>
      </c>
      <c r="J1225" s="12">
        <v>0</v>
      </c>
      <c r="K1225" s="18">
        <v>13126.677449999999</v>
      </c>
    </row>
    <row r="1226" spans="1:11" x14ac:dyDescent="0.25">
      <c r="A1226" s="6">
        <v>1225</v>
      </c>
      <c r="B1226" s="2">
        <v>31</v>
      </c>
      <c r="C1226" s="3">
        <v>0</v>
      </c>
      <c r="D1226" s="20">
        <v>32.774999999999999</v>
      </c>
      <c r="E1226" s="3">
        <v>2</v>
      </c>
      <c r="F1226" s="3">
        <v>0</v>
      </c>
      <c r="G1226" s="3">
        <v>0</v>
      </c>
      <c r="H1226" s="3">
        <v>0</v>
      </c>
      <c r="I1226" s="3">
        <v>1</v>
      </c>
      <c r="J1226" s="12">
        <v>0</v>
      </c>
      <c r="K1226" s="18">
        <v>5327.4002499999997</v>
      </c>
    </row>
    <row r="1227" spans="1:11" x14ac:dyDescent="0.25">
      <c r="A1227" s="6">
        <v>1226</v>
      </c>
      <c r="B1227" s="2">
        <v>41</v>
      </c>
      <c r="C1227" s="3">
        <v>0</v>
      </c>
      <c r="D1227" s="20">
        <v>21.754999999999999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12">
        <v>1</v>
      </c>
      <c r="K1227" s="18">
        <v>13725.47184</v>
      </c>
    </row>
    <row r="1228" spans="1:11" x14ac:dyDescent="0.25">
      <c r="A1228" s="6">
        <v>1227</v>
      </c>
      <c r="B1228" s="2">
        <v>58</v>
      </c>
      <c r="C1228" s="3">
        <v>0</v>
      </c>
      <c r="D1228" s="20">
        <v>32.395000000000003</v>
      </c>
      <c r="E1228" s="3">
        <v>1</v>
      </c>
      <c r="F1228" s="3">
        <v>0</v>
      </c>
      <c r="G1228" s="3">
        <v>0</v>
      </c>
      <c r="H1228" s="3">
        <v>0</v>
      </c>
      <c r="I1228" s="3">
        <v>0</v>
      </c>
      <c r="J1228" s="12">
        <v>1</v>
      </c>
      <c r="K1228" s="18">
        <v>13019.161050000001</v>
      </c>
    </row>
    <row r="1229" spans="1:11" x14ac:dyDescent="0.25">
      <c r="A1229" s="6">
        <v>1228</v>
      </c>
      <c r="B1229" s="2">
        <v>48</v>
      </c>
      <c r="C1229" s="3">
        <v>0</v>
      </c>
      <c r="D1229" s="20">
        <v>36.575000000000003</v>
      </c>
      <c r="E1229" s="3">
        <v>0</v>
      </c>
      <c r="F1229" s="3">
        <v>0</v>
      </c>
      <c r="G1229" s="3">
        <v>0</v>
      </c>
      <c r="H1229" s="3">
        <v>0</v>
      </c>
      <c r="I1229" s="3">
        <v>1</v>
      </c>
      <c r="J1229" s="12">
        <v>0</v>
      </c>
      <c r="K1229" s="18">
        <v>8671.1912499999999</v>
      </c>
    </row>
    <row r="1230" spans="1:11" x14ac:dyDescent="0.25">
      <c r="A1230" s="6">
        <v>1229</v>
      </c>
      <c r="B1230" s="2">
        <v>31</v>
      </c>
      <c r="C1230" s="3">
        <v>0</v>
      </c>
      <c r="D1230" s="20">
        <v>21.754999999999999</v>
      </c>
      <c r="E1230" s="3">
        <v>0</v>
      </c>
      <c r="F1230" s="3">
        <v>0</v>
      </c>
      <c r="G1230" s="3">
        <v>0</v>
      </c>
      <c r="H1230" s="3">
        <v>0</v>
      </c>
      <c r="I1230" s="3">
        <v>1</v>
      </c>
      <c r="J1230" s="12">
        <v>0</v>
      </c>
      <c r="K1230" s="18">
        <v>4134.0824499999999</v>
      </c>
    </row>
    <row r="1231" spans="1:11" x14ac:dyDescent="0.25">
      <c r="A1231" s="6">
        <v>1230</v>
      </c>
      <c r="B1231" s="2">
        <v>19</v>
      </c>
      <c r="C1231" s="3">
        <v>0</v>
      </c>
      <c r="D1231" s="20">
        <v>27.93</v>
      </c>
      <c r="E1231" s="3">
        <v>3</v>
      </c>
      <c r="F1231" s="3">
        <v>0</v>
      </c>
      <c r="G1231" s="3">
        <v>0</v>
      </c>
      <c r="H1231" s="3">
        <v>0</v>
      </c>
      <c r="I1231" s="3">
        <v>1</v>
      </c>
      <c r="J1231" s="12">
        <v>0</v>
      </c>
      <c r="K1231" s="18">
        <v>18838.703659999999</v>
      </c>
    </row>
    <row r="1232" spans="1:11" x14ac:dyDescent="0.25">
      <c r="A1232" s="6">
        <v>1231</v>
      </c>
      <c r="B1232" s="2">
        <v>19</v>
      </c>
      <c r="C1232" s="3">
        <v>0</v>
      </c>
      <c r="D1232" s="20">
        <v>30.02</v>
      </c>
      <c r="E1232" s="3">
        <v>0</v>
      </c>
      <c r="F1232" s="3">
        <v>1</v>
      </c>
      <c r="G1232" s="3">
        <v>0</v>
      </c>
      <c r="H1232" s="3">
        <v>0</v>
      </c>
      <c r="I1232" s="3">
        <v>1</v>
      </c>
      <c r="J1232" s="12">
        <v>0</v>
      </c>
      <c r="K1232" s="18">
        <v>33307.550799999997</v>
      </c>
    </row>
    <row r="1233" spans="1:11" x14ac:dyDescent="0.25">
      <c r="A1233" s="6">
        <v>1232</v>
      </c>
      <c r="B1233" s="2">
        <v>41</v>
      </c>
      <c r="C1233" s="3">
        <v>1</v>
      </c>
      <c r="D1233" s="20">
        <v>33.549999999999997</v>
      </c>
      <c r="E1233" s="3">
        <v>0</v>
      </c>
      <c r="F1233" s="3">
        <v>0</v>
      </c>
      <c r="G1233" s="3">
        <v>0</v>
      </c>
      <c r="H1233" s="3">
        <v>1</v>
      </c>
      <c r="I1233" s="3">
        <v>0</v>
      </c>
      <c r="J1233" s="12">
        <v>0</v>
      </c>
      <c r="K1233" s="18">
        <v>5699.8374999999996</v>
      </c>
    </row>
    <row r="1234" spans="1:11" x14ac:dyDescent="0.25">
      <c r="A1234" s="6">
        <v>1233</v>
      </c>
      <c r="B1234" s="2">
        <v>40</v>
      </c>
      <c r="C1234" s="3">
        <v>1</v>
      </c>
      <c r="D1234" s="20">
        <v>29.355</v>
      </c>
      <c r="E1234" s="3">
        <v>1</v>
      </c>
      <c r="F1234" s="3">
        <v>0</v>
      </c>
      <c r="G1234" s="3">
        <v>0</v>
      </c>
      <c r="H1234" s="3">
        <v>0</v>
      </c>
      <c r="I1234" s="3">
        <v>1</v>
      </c>
      <c r="J1234" s="12">
        <v>0</v>
      </c>
      <c r="K1234" s="18">
        <v>6393.6034499999996</v>
      </c>
    </row>
    <row r="1235" spans="1:11" x14ac:dyDescent="0.25">
      <c r="A1235" s="6">
        <v>1234</v>
      </c>
      <c r="B1235" s="2">
        <v>31</v>
      </c>
      <c r="C1235" s="3">
        <v>0</v>
      </c>
      <c r="D1235" s="20">
        <v>25.8</v>
      </c>
      <c r="E1235" s="3">
        <v>2</v>
      </c>
      <c r="F1235" s="3">
        <v>0</v>
      </c>
      <c r="G1235" s="3">
        <v>1</v>
      </c>
      <c r="H1235" s="3">
        <v>0</v>
      </c>
      <c r="I1235" s="3">
        <v>0</v>
      </c>
      <c r="J1235" s="12">
        <v>0</v>
      </c>
      <c r="K1235" s="18">
        <v>4934.7049999999999</v>
      </c>
    </row>
    <row r="1236" spans="1:11" x14ac:dyDescent="0.25">
      <c r="A1236" s="6">
        <v>1235</v>
      </c>
      <c r="B1236" s="2">
        <v>37</v>
      </c>
      <c r="C1236" s="3">
        <v>1</v>
      </c>
      <c r="D1236" s="20">
        <v>24.32</v>
      </c>
      <c r="E1236" s="3">
        <v>2</v>
      </c>
      <c r="F1236" s="3">
        <v>0</v>
      </c>
      <c r="G1236" s="3">
        <v>0</v>
      </c>
      <c r="H1236" s="3">
        <v>0</v>
      </c>
      <c r="I1236" s="3">
        <v>1</v>
      </c>
      <c r="J1236" s="12">
        <v>0</v>
      </c>
      <c r="K1236" s="18">
        <v>6198.7518</v>
      </c>
    </row>
    <row r="1237" spans="1:11" x14ac:dyDescent="0.25">
      <c r="A1237" s="6">
        <v>1236</v>
      </c>
      <c r="B1237" s="2">
        <v>46</v>
      </c>
      <c r="C1237" s="3">
        <v>1</v>
      </c>
      <c r="D1237" s="20">
        <v>40.375</v>
      </c>
      <c r="E1237" s="3">
        <v>2</v>
      </c>
      <c r="F1237" s="3">
        <v>0</v>
      </c>
      <c r="G1237" s="3">
        <v>0</v>
      </c>
      <c r="H1237" s="3">
        <v>0</v>
      </c>
      <c r="I1237" s="3">
        <v>1</v>
      </c>
      <c r="J1237" s="12">
        <v>0</v>
      </c>
      <c r="K1237" s="18">
        <v>8733.2292500000003</v>
      </c>
    </row>
    <row r="1238" spans="1:11" x14ac:dyDescent="0.25">
      <c r="A1238" s="6">
        <v>1237</v>
      </c>
      <c r="B1238" s="2">
        <v>22</v>
      </c>
      <c r="C1238" s="3">
        <v>1</v>
      </c>
      <c r="D1238" s="20">
        <v>32.11</v>
      </c>
      <c r="E1238" s="3">
        <v>0</v>
      </c>
      <c r="F1238" s="3">
        <v>0</v>
      </c>
      <c r="G1238" s="3">
        <v>0</v>
      </c>
      <c r="H1238" s="3">
        <v>0</v>
      </c>
      <c r="I1238" s="3">
        <v>1</v>
      </c>
      <c r="J1238" s="12">
        <v>0</v>
      </c>
      <c r="K1238" s="18">
        <v>2055.3249000000001</v>
      </c>
    </row>
    <row r="1239" spans="1:11" x14ac:dyDescent="0.25">
      <c r="A1239" s="6">
        <v>1238</v>
      </c>
      <c r="B1239" s="2">
        <v>51</v>
      </c>
      <c r="C1239" s="3">
        <v>1</v>
      </c>
      <c r="D1239" s="20">
        <v>32.299999999999997</v>
      </c>
      <c r="E1239" s="3">
        <v>1</v>
      </c>
      <c r="F1239" s="3">
        <v>0</v>
      </c>
      <c r="G1239" s="3">
        <v>0</v>
      </c>
      <c r="H1239" s="3">
        <v>0</v>
      </c>
      <c r="I1239" s="3">
        <v>0</v>
      </c>
      <c r="J1239" s="12">
        <v>1</v>
      </c>
      <c r="K1239" s="18">
        <v>9964.06</v>
      </c>
    </row>
    <row r="1240" spans="1:11" x14ac:dyDescent="0.25">
      <c r="A1240" s="6">
        <v>1239</v>
      </c>
      <c r="B1240" s="2">
        <v>18</v>
      </c>
      <c r="C1240" s="3">
        <v>0</v>
      </c>
      <c r="D1240" s="20">
        <v>27.28</v>
      </c>
      <c r="E1240" s="3">
        <v>3</v>
      </c>
      <c r="F1240" s="3">
        <v>1</v>
      </c>
      <c r="G1240" s="3">
        <v>0</v>
      </c>
      <c r="H1240" s="3">
        <v>1</v>
      </c>
      <c r="I1240" s="3">
        <v>0</v>
      </c>
      <c r="J1240" s="12">
        <v>0</v>
      </c>
      <c r="K1240" s="18">
        <v>18223.4512</v>
      </c>
    </row>
    <row r="1241" spans="1:11" x14ac:dyDescent="0.25">
      <c r="A1241" s="6">
        <v>1240</v>
      </c>
      <c r="B1241" s="2">
        <v>35</v>
      </c>
      <c r="C1241" s="3">
        <v>1</v>
      </c>
      <c r="D1241" s="20">
        <v>17.86</v>
      </c>
      <c r="E1241" s="3">
        <v>1</v>
      </c>
      <c r="F1241" s="3">
        <v>0</v>
      </c>
      <c r="G1241" s="3">
        <v>0</v>
      </c>
      <c r="H1241" s="3">
        <v>0</v>
      </c>
      <c r="I1241" s="3">
        <v>1</v>
      </c>
      <c r="J1241" s="12">
        <v>0</v>
      </c>
      <c r="K1241" s="18">
        <v>5116.5003999999999</v>
      </c>
    </row>
    <row r="1242" spans="1:11" x14ac:dyDescent="0.25">
      <c r="A1242" s="6">
        <v>1241</v>
      </c>
      <c r="B1242" s="2">
        <v>59</v>
      </c>
      <c r="C1242" s="3">
        <v>0</v>
      </c>
      <c r="D1242" s="20">
        <v>34.799999999999997</v>
      </c>
      <c r="E1242" s="3">
        <v>2</v>
      </c>
      <c r="F1242" s="3">
        <v>0</v>
      </c>
      <c r="G1242" s="3">
        <v>1</v>
      </c>
      <c r="H1242" s="3">
        <v>0</v>
      </c>
      <c r="I1242" s="3">
        <v>0</v>
      </c>
      <c r="J1242" s="12">
        <v>0</v>
      </c>
      <c r="K1242" s="18">
        <v>36910.608030000003</v>
      </c>
    </row>
    <row r="1243" spans="1:11" x14ac:dyDescent="0.25">
      <c r="A1243" s="6">
        <v>1242</v>
      </c>
      <c r="B1243" s="2">
        <v>36</v>
      </c>
      <c r="C1243" s="3">
        <v>1</v>
      </c>
      <c r="D1243" s="20">
        <v>33.4</v>
      </c>
      <c r="E1243" s="3">
        <v>2</v>
      </c>
      <c r="F1243" s="3">
        <v>1</v>
      </c>
      <c r="G1243" s="3">
        <v>1</v>
      </c>
      <c r="H1243" s="3">
        <v>0</v>
      </c>
      <c r="I1243" s="3">
        <v>0</v>
      </c>
      <c r="J1243" s="12">
        <v>0</v>
      </c>
      <c r="K1243" s="18">
        <v>38415.474000000002</v>
      </c>
    </row>
    <row r="1244" spans="1:11" x14ac:dyDescent="0.25">
      <c r="A1244" s="6">
        <v>1243</v>
      </c>
      <c r="B1244" s="2">
        <v>37</v>
      </c>
      <c r="C1244" s="3">
        <v>0</v>
      </c>
      <c r="D1244" s="20">
        <v>25.555</v>
      </c>
      <c r="E1244" s="3">
        <v>1</v>
      </c>
      <c r="F1244" s="3">
        <v>1</v>
      </c>
      <c r="G1244" s="3">
        <v>0</v>
      </c>
      <c r="H1244" s="3">
        <v>0</v>
      </c>
      <c r="I1244" s="3">
        <v>0</v>
      </c>
      <c r="J1244" s="12">
        <v>1</v>
      </c>
      <c r="K1244" s="18">
        <v>20296.863450000001</v>
      </c>
    </row>
    <row r="1245" spans="1:11" x14ac:dyDescent="0.25">
      <c r="A1245" s="6">
        <v>1244</v>
      </c>
      <c r="B1245" s="2">
        <v>59</v>
      </c>
      <c r="C1245" s="3">
        <v>1</v>
      </c>
      <c r="D1245" s="20">
        <v>37.1</v>
      </c>
      <c r="E1245" s="3">
        <v>1</v>
      </c>
      <c r="F1245" s="3">
        <v>0</v>
      </c>
      <c r="G1245" s="3">
        <v>1</v>
      </c>
      <c r="H1245" s="3">
        <v>0</v>
      </c>
      <c r="I1245" s="3">
        <v>0</v>
      </c>
      <c r="J1245" s="12">
        <v>0</v>
      </c>
      <c r="K1245" s="18">
        <v>12347.172</v>
      </c>
    </row>
    <row r="1246" spans="1:11" x14ac:dyDescent="0.25">
      <c r="A1246" s="6">
        <v>1245</v>
      </c>
      <c r="B1246" s="2">
        <v>36</v>
      </c>
      <c r="C1246" s="3">
        <v>1</v>
      </c>
      <c r="D1246" s="20">
        <v>30.875</v>
      </c>
      <c r="E1246" s="3">
        <v>1</v>
      </c>
      <c r="F1246" s="3">
        <v>0</v>
      </c>
      <c r="G1246" s="3">
        <v>0</v>
      </c>
      <c r="H1246" s="3">
        <v>0</v>
      </c>
      <c r="I1246" s="3">
        <v>1</v>
      </c>
      <c r="J1246" s="12">
        <v>0</v>
      </c>
      <c r="K1246" s="18">
        <v>5373.3642499999996</v>
      </c>
    </row>
    <row r="1247" spans="1:11" x14ac:dyDescent="0.25">
      <c r="A1247" s="6">
        <v>1246</v>
      </c>
      <c r="B1247" s="2">
        <v>39</v>
      </c>
      <c r="C1247" s="3">
        <v>1</v>
      </c>
      <c r="D1247" s="20">
        <v>34.1</v>
      </c>
      <c r="E1247" s="3">
        <v>2</v>
      </c>
      <c r="F1247" s="3">
        <v>0</v>
      </c>
      <c r="G1247" s="3">
        <v>0</v>
      </c>
      <c r="H1247" s="3">
        <v>1</v>
      </c>
      <c r="I1247" s="3">
        <v>0</v>
      </c>
      <c r="J1247" s="12">
        <v>0</v>
      </c>
      <c r="K1247" s="18">
        <v>23563.016179999999</v>
      </c>
    </row>
    <row r="1248" spans="1:11" x14ac:dyDescent="0.25">
      <c r="A1248" s="6">
        <v>1247</v>
      </c>
      <c r="B1248" s="2">
        <v>18</v>
      </c>
      <c r="C1248" s="3">
        <v>1</v>
      </c>
      <c r="D1248" s="20">
        <v>21.47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12">
        <v>1</v>
      </c>
      <c r="K1248" s="18">
        <v>1702.4553000000001</v>
      </c>
    </row>
    <row r="1249" spans="1:11" x14ac:dyDescent="0.25">
      <c r="A1249" s="6">
        <v>1248</v>
      </c>
      <c r="B1249" s="2">
        <v>52</v>
      </c>
      <c r="C1249" s="3">
        <v>0</v>
      </c>
      <c r="D1249" s="20">
        <v>33.299999999999997</v>
      </c>
      <c r="E1249" s="3">
        <v>2</v>
      </c>
      <c r="F1249" s="3">
        <v>0</v>
      </c>
      <c r="G1249" s="3">
        <v>1</v>
      </c>
      <c r="H1249" s="3">
        <v>0</v>
      </c>
      <c r="I1249" s="3">
        <v>0</v>
      </c>
      <c r="J1249" s="12">
        <v>0</v>
      </c>
      <c r="K1249" s="18">
        <v>10806.839</v>
      </c>
    </row>
    <row r="1250" spans="1:11" x14ac:dyDescent="0.25">
      <c r="A1250" s="6">
        <v>1249</v>
      </c>
      <c r="B1250" s="2">
        <v>27</v>
      </c>
      <c r="C1250" s="3">
        <v>0</v>
      </c>
      <c r="D1250" s="20">
        <v>31.254999999999999</v>
      </c>
      <c r="E1250" s="3">
        <v>1</v>
      </c>
      <c r="F1250" s="3">
        <v>0</v>
      </c>
      <c r="G1250" s="3">
        <v>0</v>
      </c>
      <c r="H1250" s="3">
        <v>0</v>
      </c>
      <c r="I1250" s="3">
        <v>1</v>
      </c>
      <c r="J1250" s="12">
        <v>0</v>
      </c>
      <c r="K1250" s="18">
        <v>3956.0714499999999</v>
      </c>
    </row>
    <row r="1251" spans="1:11" x14ac:dyDescent="0.25">
      <c r="A1251" s="6">
        <v>1250</v>
      </c>
      <c r="B1251" s="2">
        <v>18</v>
      </c>
      <c r="C1251" s="3">
        <v>1</v>
      </c>
      <c r="D1251" s="20">
        <v>39.14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12">
        <v>1</v>
      </c>
      <c r="K1251" s="18">
        <v>12890.057650000001</v>
      </c>
    </row>
    <row r="1252" spans="1:11" x14ac:dyDescent="0.25">
      <c r="A1252" s="6">
        <v>1251</v>
      </c>
      <c r="B1252" s="2">
        <v>40</v>
      </c>
      <c r="C1252" s="3">
        <v>1</v>
      </c>
      <c r="D1252" s="20">
        <v>25.08</v>
      </c>
      <c r="E1252" s="3">
        <v>0</v>
      </c>
      <c r="F1252" s="3">
        <v>0</v>
      </c>
      <c r="G1252" s="3">
        <v>0</v>
      </c>
      <c r="H1252" s="3">
        <v>1</v>
      </c>
      <c r="I1252" s="3">
        <v>0</v>
      </c>
      <c r="J1252" s="12">
        <v>0</v>
      </c>
      <c r="K1252" s="18">
        <v>5415.6611999999996</v>
      </c>
    </row>
    <row r="1253" spans="1:11" x14ac:dyDescent="0.25">
      <c r="A1253" s="6">
        <v>1252</v>
      </c>
      <c r="B1253" s="2">
        <v>29</v>
      </c>
      <c r="C1253" s="3">
        <v>1</v>
      </c>
      <c r="D1253" s="20">
        <v>37.29</v>
      </c>
      <c r="E1253" s="3">
        <v>2</v>
      </c>
      <c r="F1253" s="3">
        <v>0</v>
      </c>
      <c r="G1253" s="3">
        <v>0</v>
      </c>
      <c r="H1253" s="3">
        <v>1</v>
      </c>
      <c r="I1253" s="3">
        <v>0</v>
      </c>
      <c r="J1253" s="12">
        <v>0</v>
      </c>
      <c r="K1253" s="18">
        <v>4058.1161000000002</v>
      </c>
    </row>
    <row r="1254" spans="1:11" x14ac:dyDescent="0.25">
      <c r="A1254" s="6">
        <v>1253</v>
      </c>
      <c r="B1254" s="2">
        <v>46</v>
      </c>
      <c r="C1254" s="3">
        <v>0</v>
      </c>
      <c r="D1254" s="20">
        <v>34.6</v>
      </c>
      <c r="E1254" s="3">
        <v>1</v>
      </c>
      <c r="F1254" s="3">
        <v>1</v>
      </c>
      <c r="G1254" s="3">
        <v>1</v>
      </c>
      <c r="H1254" s="3">
        <v>0</v>
      </c>
      <c r="I1254" s="3">
        <v>0</v>
      </c>
      <c r="J1254" s="12">
        <v>0</v>
      </c>
      <c r="K1254" s="18">
        <v>41661.601999999999</v>
      </c>
    </row>
    <row r="1255" spans="1:11" x14ac:dyDescent="0.25">
      <c r="A1255" s="6">
        <v>1254</v>
      </c>
      <c r="B1255" s="2">
        <v>38</v>
      </c>
      <c r="C1255" s="3">
        <v>0</v>
      </c>
      <c r="D1255" s="20">
        <v>30.21</v>
      </c>
      <c r="E1255" s="3">
        <v>3</v>
      </c>
      <c r="F1255" s="3">
        <v>0</v>
      </c>
      <c r="G1255" s="3">
        <v>0</v>
      </c>
      <c r="H1255" s="3">
        <v>0</v>
      </c>
      <c r="I1255" s="3">
        <v>1</v>
      </c>
      <c r="J1255" s="12">
        <v>0</v>
      </c>
      <c r="K1255" s="18">
        <v>7537.1638999999996</v>
      </c>
    </row>
    <row r="1256" spans="1:11" x14ac:dyDescent="0.25">
      <c r="A1256" s="6">
        <v>1255</v>
      </c>
      <c r="B1256" s="2">
        <v>30</v>
      </c>
      <c r="C1256" s="3">
        <v>0</v>
      </c>
      <c r="D1256" s="20">
        <v>21.945</v>
      </c>
      <c r="E1256" s="3">
        <v>1</v>
      </c>
      <c r="F1256" s="3">
        <v>0</v>
      </c>
      <c r="G1256" s="3">
        <v>0</v>
      </c>
      <c r="H1256" s="3">
        <v>0</v>
      </c>
      <c r="I1256" s="3">
        <v>0</v>
      </c>
      <c r="J1256" s="12">
        <v>1</v>
      </c>
      <c r="K1256" s="18">
        <v>4718.2035500000002</v>
      </c>
    </row>
    <row r="1257" spans="1:11" x14ac:dyDescent="0.25">
      <c r="A1257" s="6">
        <v>1256</v>
      </c>
      <c r="B1257" s="2">
        <v>40</v>
      </c>
      <c r="C1257" s="3">
        <v>1</v>
      </c>
      <c r="D1257" s="20">
        <v>24.97</v>
      </c>
      <c r="E1257" s="3">
        <v>2</v>
      </c>
      <c r="F1257" s="3">
        <v>0</v>
      </c>
      <c r="G1257" s="3">
        <v>0</v>
      </c>
      <c r="H1257" s="3">
        <v>1</v>
      </c>
      <c r="I1257" s="3">
        <v>0</v>
      </c>
      <c r="J1257" s="12">
        <v>0</v>
      </c>
      <c r="K1257" s="18">
        <v>6593.5083000000004</v>
      </c>
    </row>
    <row r="1258" spans="1:11" x14ac:dyDescent="0.25">
      <c r="A1258" s="6">
        <v>1257</v>
      </c>
      <c r="B1258" s="2">
        <v>50</v>
      </c>
      <c r="C1258" s="3">
        <v>1</v>
      </c>
      <c r="D1258" s="20">
        <v>25.3</v>
      </c>
      <c r="E1258" s="3">
        <v>0</v>
      </c>
      <c r="F1258" s="3">
        <v>0</v>
      </c>
      <c r="G1258" s="3">
        <v>0</v>
      </c>
      <c r="H1258" s="3">
        <v>1</v>
      </c>
      <c r="I1258" s="3">
        <v>0</v>
      </c>
      <c r="J1258" s="12">
        <v>0</v>
      </c>
      <c r="K1258" s="18">
        <v>8442.6669999999995</v>
      </c>
    </row>
    <row r="1259" spans="1:11" x14ac:dyDescent="0.25">
      <c r="A1259" s="6">
        <v>1258</v>
      </c>
      <c r="B1259" s="2">
        <v>20</v>
      </c>
      <c r="C1259" s="3">
        <v>0</v>
      </c>
      <c r="D1259" s="20">
        <v>24.42</v>
      </c>
      <c r="E1259" s="3">
        <v>0</v>
      </c>
      <c r="F1259" s="3">
        <v>1</v>
      </c>
      <c r="G1259" s="3">
        <v>0</v>
      </c>
      <c r="H1259" s="3">
        <v>1</v>
      </c>
      <c r="I1259" s="3">
        <v>0</v>
      </c>
      <c r="J1259" s="12">
        <v>0</v>
      </c>
      <c r="K1259" s="18">
        <v>26125.674770000001</v>
      </c>
    </row>
    <row r="1260" spans="1:11" x14ac:dyDescent="0.25">
      <c r="A1260" s="6">
        <v>1259</v>
      </c>
      <c r="B1260" s="2">
        <v>41</v>
      </c>
      <c r="C1260" s="3">
        <v>1</v>
      </c>
      <c r="D1260" s="20">
        <v>23.94</v>
      </c>
      <c r="E1260" s="3">
        <v>1</v>
      </c>
      <c r="F1260" s="3">
        <v>0</v>
      </c>
      <c r="G1260" s="3">
        <v>0</v>
      </c>
      <c r="H1260" s="3">
        <v>0</v>
      </c>
      <c r="I1260" s="3">
        <v>0</v>
      </c>
      <c r="J1260" s="12">
        <v>1</v>
      </c>
      <c r="K1260" s="18">
        <v>6858.4795999999997</v>
      </c>
    </row>
    <row r="1261" spans="1:11" x14ac:dyDescent="0.25">
      <c r="A1261" s="6">
        <v>1260</v>
      </c>
      <c r="B1261" s="2">
        <v>33</v>
      </c>
      <c r="C1261" s="3">
        <v>0</v>
      </c>
      <c r="D1261" s="20">
        <v>39.82</v>
      </c>
      <c r="E1261" s="3">
        <v>1</v>
      </c>
      <c r="F1261" s="3">
        <v>0</v>
      </c>
      <c r="G1261" s="3">
        <v>0</v>
      </c>
      <c r="H1261" s="3">
        <v>1</v>
      </c>
      <c r="I1261" s="3">
        <v>0</v>
      </c>
      <c r="J1261" s="12">
        <v>0</v>
      </c>
      <c r="K1261" s="18">
        <v>4795.6567999999997</v>
      </c>
    </row>
    <row r="1262" spans="1:11" x14ac:dyDescent="0.25">
      <c r="A1262" s="6">
        <v>1261</v>
      </c>
      <c r="B1262" s="2">
        <v>38</v>
      </c>
      <c r="C1262" s="3">
        <v>1</v>
      </c>
      <c r="D1262" s="20">
        <v>16.815000000000001</v>
      </c>
      <c r="E1262" s="3">
        <v>2</v>
      </c>
      <c r="F1262" s="3">
        <v>0</v>
      </c>
      <c r="G1262" s="3">
        <v>0</v>
      </c>
      <c r="H1262" s="3">
        <v>0</v>
      </c>
      <c r="I1262" s="3">
        <v>0</v>
      </c>
      <c r="J1262" s="12">
        <v>1</v>
      </c>
      <c r="K1262" s="18">
        <v>6640.5448500000002</v>
      </c>
    </row>
    <row r="1263" spans="1:11" x14ac:dyDescent="0.25">
      <c r="A1263" s="6">
        <v>1262</v>
      </c>
      <c r="B1263" s="2">
        <v>42</v>
      </c>
      <c r="C1263" s="3">
        <v>1</v>
      </c>
      <c r="D1263" s="20">
        <v>37.18</v>
      </c>
      <c r="E1263" s="3">
        <v>2</v>
      </c>
      <c r="F1263" s="3">
        <v>0</v>
      </c>
      <c r="G1263" s="3">
        <v>0</v>
      </c>
      <c r="H1263" s="3">
        <v>1</v>
      </c>
      <c r="I1263" s="3">
        <v>0</v>
      </c>
      <c r="J1263" s="12">
        <v>0</v>
      </c>
      <c r="K1263" s="18">
        <v>7162.0122000000001</v>
      </c>
    </row>
    <row r="1264" spans="1:11" x14ac:dyDescent="0.25">
      <c r="A1264" s="6">
        <v>1263</v>
      </c>
      <c r="B1264" s="2">
        <v>56</v>
      </c>
      <c r="C1264" s="3">
        <v>1</v>
      </c>
      <c r="D1264" s="20">
        <v>34.43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12">
        <v>0</v>
      </c>
      <c r="K1264" s="18">
        <v>10594.225700000001</v>
      </c>
    </row>
    <row r="1265" spans="1:11" x14ac:dyDescent="0.25">
      <c r="A1265" s="6">
        <v>1264</v>
      </c>
      <c r="B1265" s="2">
        <v>58</v>
      </c>
      <c r="C1265" s="3">
        <v>1</v>
      </c>
      <c r="D1265" s="20">
        <v>30.305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12">
        <v>1</v>
      </c>
      <c r="K1265" s="18">
        <v>11938.255950000001</v>
      </c>
    </row>
    <row r="1266" spans="1:11" x14ac:dyDescent="0.25">
      <c r="A1266" s="6">
        <v>1265</v>
      </c>
      <c r="B1266" s="2">
        <v>52</v>
      </c>
      <c r="C1266" s="3">
        <v>1</v>
      </c>
      <c r="D1266" s="20">
        <v>34.484999999999999</v>
      </c>
      <c r="E1266" s="3">
        <v>3</v>
      </c>
      <c r="F1266" s="3">
        <v>1</v>
      </c>
      <c r="G1266" s="3">
        <v>0</v>
      </c>
      <c r="H1266" s="3">
        <v>0</v>
      </c>
      <c r="I1266" s="3">
        <v>1</v>
      </c>
      <c r="J1266" s="12">
        <v>0</v>
      </c>
      <c r="K1266" s="18">
        <v>60021.398970000002</v>
      </c>
    </row>
    <row r="1267" spans="1:11" x14ac:dyDescent="0.25">
      <c r="A1267" s="6">
        <v>1266</v>
      </c>
      <c r="B1267" s="2">
        <v>20</v>
      </c>
      <c r="C1267" s="3">
        <v>0</v>
      </c>
      <c r="D1267" s="20">
        <v>21.8</v>
      </c>
      <c r="E1267" s="3">
        <v>0</v>
      </c>
      <c r="F1267" s="3">
        <v>1</v>
      </c>
      <c r="G1267" s="3">
        <v>1</v>
      </c>
      <c r="H1267" s="3">
        <v>0</v>
      </c>
      <c r="I1267" s="3">
        <v>0</v>
      </c>
      <c r="J1267" s="12">
        <v>0</v>
      </c>
      <c r="K1267" s="18">
        <v>20167.336029999999</v>
      </c>
    </row>
    <row r="1268" spans="1:11" x14ac:dyDescent="0.25">
      <c r="A1268" s="6">
        <v>1267</v>
      </c>
      <c r="B1268" s="2">
        <v>54</v>
      </c>
      <c r="C1268" s="3">
        <v>0</v>
      </c>
      <c r="D1268" s="20">
        <v>24.605</v>
      </c>
      <c r="E1268" s="3">
        <v>3</v>
      </c>
      <c r="F1268" s="3">
        <v>0</v>
      </c>
      <c r="G1268" s="3">
        <v>0</v>
      </c>
      <c r="H1268" s="3">
        <v>0</v>
      </c>
      <c r="I1268" s="3">
        <v>1</v>
      </c>
      <c r="J1268" s="12">
        <v>0</v>
      </c>
      <c r="K1268" s="18">
        <v>12479.70895</v>
      </c>
    </row>
    <row r="1269" spans="1:11" x14ac:dyDescent="0.25">
      <c r="A1269" s="6">
        <v>1268</v>
      </c>
      <c r="B1269" s="2">
        <v>58</v>
      </c>
      <c r="C1269" s="3">
        <v>1</v>
      </c>
      <c r="D1269" s="20">
        <v>23.3</v>
      </c>
      <c r="E1269" s="3">
        <v>0</v>
      </c>
      <c r="F1269" s="3">
        <v>0</v>
      </c>
      <c r="G1269" s="3">
        <v>1</v>
      </c>
      <c r="H1269" s="3">
        <v>0</v>
      </c>
      <c r="I1269" s="3">
        <v>0</v>
      </c>
      <c r="J1269" s="12">
        <v>0</v>
      </c>
      <c r="K1269" s="18">
        <v>11345.519</v>
      </c>
    </row>
    <row r="1270" spans="1:11" x14ac:dyDescent="0.25">
      <c r="A1270" s="6">
        <v>1269</v>
      </c>
      <c r="B1270" s="2">
        <v>45</v>
      </c>
      <c r="C1270" s="3">
        <v>0</v>
      </c>
      <c r="D1270" s="20">
        <v>27.83</v>
      </c>
      <c r="E1270" s="3">
        <v>2</v>
      </c>
      <c r="F1270" s="3">
        <v>0</v>
      </c>
      <c r="G1270" s="3">
        <v>0</v>
      </c>
      <c r="H1270" s="3">
        <v>1</v>
      </c>
      <c r="I1270" s="3">
        <v>0</v>
      </c>
      <c r="J1270" s="12">
        <v>0</v>
      </c>
      <c r="K1270" s="18">
        <v>8515.7587000000003</v>
      </c>
    </row>
    <row r="1271" spans="1:11" x14ac:dyDescent="0.25">
      <c r="A1271" s="6">
        <v>1270</v>
      </c>
      <c r="B1271" s="2">
        <v>26</v>
      </c>
      <c r="C1271" s="3">
        <v>1</v>
      </c>
      <c r="D1271" s="20">
        <v>31.065000000000001</v>
      </c>
      <c r="E1271" s="3">
        <v>0</v>
      </c>
      <c r="F1271" s="3">
        <v>0</v>
      </c>
      <c r="G1271" s="3">
        <v>0</v>
      </c>
      <c r="H1271" s="3">
        <v>0</v>
      </c>
      <c r="I1271" s="3">
        <v>1</v>
      </c>
      <c r="J1271" s="12">
        <v>0</v>
      </c>
      <c r="K1271" s="18">
        <v>2699.56835</v>
      </c>
    </row>
    <row r="1272" spans="1:11" x14ac:dyDescent="0.25">
      <c r="A1272" s="6">
        <v>1271</v>
      </c>
      <c r="B1272" s="2">
        <v>63</v>
      </c>
      <c r="C1272" s="3">
        <v>0</v>
      </c>
      <c r="D1272" s="20">
        <v>21.66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12">
        <v>1</v>
      </c>
      <c r="K1272" s="18">
        <v>14449.8544</v>
      </c>
    </row>
    <row r="1273" spans="1:11" x14ac:dyDescent="0.25">
      <c r="A1273" s="6">
        <v>1272</v>
      </c>
      <c r="B1273" s="2">
        <v>58</v>
      </c>
      <c r="C1273" s="3">
        <v>0</v>
      </c>
      <c r="D1273" s="20">
        <v>28.215</v>
      </c>
      <c r="E1273" s="3">
        <v>0</v>
      </c>
      <c r="F1273" s="3">
        <v>0</v>
      </c>
      <c r="G1273" s="3">
        <v>0</v>
      </c>
      <c r="H1273" s="3">
        <v>0</v>
      </c>
      <c r="I1273" s="3">
        <v>1</v>
      </c>
      <c r="J1273" s="12">
        <v>0</v>
      </c>
      <c r="K1273" s="18">
        <v>12224.350850000001</v>
      </c>
    </row>
    <row r="1274" spans="1:11" x14ac:dyDescent="0.25">
      <c r="A1274" s="6">
        <v>1273</v>
      </c>
      <c r="B1274" s="2">
        <v>37</v>
      </c>
      <c r="C1274" s="3">
        <v>1</v>
      </c>
      <c r="D1274" s="20">
        <v>22.704999999999998</v>
      </c>
      <c r="E1274" s="3">
        <v>3</v>
      </c>
      <c r="F1274" s="3">
        <v>0</v>
      </c>
      <c r="G1274" s="3">
        <v>0</v>
      </c>
      <c r="H1274" s="3">
        <v>0</v>
      </c>
      <c r="I1274" s="3">
        <v>0</v>
      </c>
      <c r="J1274" s="12">
        <v>1</v>
      </c>
      <c r="K1274" s="18">
        <v>6985.50695</v>
      </c>
    </row>
    <row r="1275" spans="1:11" x14ac:dyDescent="0.25">
      <c r="A1275" s="6">
        <v>1274</v>
      </c>
      <c r="B1275" s="2">
        <v>25</v>
      </c>
      <c r="C1275" s="3">
        <v>0</v>
      </c>
      <c r="D1275" s="20">
        <v>42.13</v>
      </c>
      <c r="E1275" s="3">
        <v>1</v>
      </c>
      <c r="F1275" s="3">
        <v>0</v>
      </c>
      <c r="G1275" s="3">
        <v>0</v>
      </c>
      <c r="H1275" s="3">
        <v>1</v>
      </c>
      <c r="I1275" s="3">
        <v>0</v>
      </c>
      <c r="J1275" s="12">
        <v>0</v>
      </c>
      <c r="K1275" s="18">
        <v>3238.4357</v>
      </c>
    </row>
    <row r="1276" spans="1:11" x14ac:dyDescent="0.25">
      <c r="A1276" s="6">
        <v>1275</v>
      </c>
      <c r="B1276" s="2">
        <v>52</v>
      </c>
      <c r="C1276" s="3">
        <v>1</v>
      </c>
      <c r="D1276" s="20">
        <v>41.8</v>
      </c>
      <c r="E1276" s="3">
        <v>2</v>
      </c>
      <c r="F1276" s="3">
        <v>1</v>
      </c>
      <c r="G1276" s="3">
        <v>0</v>
      </c>
      <c r="H1276" s="3">
        <v>1</v>
      </c>
      <c r="I1276" s="3">
        <v>0</v>
      </c>
      <c r="J1276" s="12">
        <v>0</v>
      </c>
      <c r="K1276" s="18">
        <v>47269.853999999999</v>
      </c>
    </row>
    <row r="1277" spans="1:11" x14ac:dyDescent="0.25">
      <c r="A1277" s="6">
        <v>1276</v>
      </c>
      <c r="B1277" s="2">
        <v>64</v>
      </c>
      <c r="C1277" s="3">
        <v>1</v>
      </c>
      <c r="D1277" s="20">
        <v>36.96</v>
      </c>
      <c r="E1277" s="3">
        <v>2</v>
      </c>
      <c r="F1277" s="3">
        <v>1</v>
      </c>
      <c r="G1277" s="3">
        <v>0</v>
      </c>
      <c r="H1277" s="3">
        <v>1</v>
      </c>
      <c r="I1277" s="3">
        <v>0</v>
      </c>
      <c r="J1277" s="12">
        <v>0</v>
      </c>
      <c r="K1277" s="18">
        <v>49577.662400000001</v>
      </c>
    </row>
    <row r="1278" spans="1:11" x14ac:dyDescent="0.25">
      <c r="A1278" s="6">
        <v>1277</v>
      </c>
      <c r="B1278" s="2">
        <v>22</v>
      </c>
      <c r="C1278" s="3">
        <v>0</v>
      </c>
      <c r="D1278" s="20">
        <v>21.28</v>
      </c>
      <c r="E1278" s="3">
        <v>3</v>
      </c>
      <c r="F1278" s="3">
        <v>0</v>
      </c>
      <c r="G1278" s="3">
        <v>0</v>
      </c>
      <c r="H1278" s="3">
        <v>0</v>
      </c>
      <c r="I1278" s="3">
        <v>1</v>
      </c>
      <c r="J1278" s="12">
        <v>0</v>
      </c>
      <c r="K1278" s="18">
        <v>4296.2712000000001</v>
      </c>
    </row>
    <row r="1279" spans="1:11" x14ac:dyDescent="0.25">
      <c r="A1279" s="6">
        <v>1278</v>
      </c>
      <c r="B1279" s="2">
        <v>28</v>
      </c>
      <c r="C1279" s="3">
        <v>0</v>
      </c>
      <c r="D1279" s="20">
        <v>33.11</v>
      </c>
      <c r="E1279" s="3">
        <v>0</v>
      </c>
      <c r="F1279" s="3">
        <v>0</v>
      </c>
      <c r="G1279" s="3">
        <v>0</v>
      </c>
      <c r="H1279" s="3">
        <v>1</v>
      </c>
      <c r="I1279" s="3">
        <v>0</v>
      </c>
      <c r="J1279" s="12">
        <v>0</v>
      </c>
      <c r="K1279" s="18">
        <v>3171.6149</v>
      </c>
    </row>
    <row r="1280" spans="1:11" x14ac:dyDescent="0.25">
      <c r="A1280" s="6">
        <v>1279</v>
      </c>
      <c r="B1280" s="2">
        <v>18</v>
      </c>
      <c r="C1280" s="3">
        <v>1</v>
      </c>
      <c r="D1280" s="20">
        <v>33.33</v>
      </c>
      <c r="E1280" s="3">
        <v>0</v>
      </c>
      <c r="F1280" s="3">
        <v>0</v>
      </c>
      <c r="G1280" s="3">
        <v>0</v>
      </c>
      <c r="H1280" s="3">
        <v>1</v>
      </c>
      <c r="I1280" s="3">
        <v>0</v>
      </c>
      <c r="J1280" s="12">
        <v>0</v>
      </c>
      <c r="K1280" s="18">
        <v>1135.9407000000001</v>
      </c>
    </row>
    <row r="1281" spans="1:11" x14ac:dyDescent="0.25">
      <c r="A1281" s="6">
        <v>1280</v>
      </c>
      <c r="B1281" s="2">
        <v>28</v>
      </c>
      <c r="C1281" s="3">
        <v>1</v>
      </c>
      <c r="D1281" s="20">
        <v>24.3</v>
      </c>
      <c r="E1281" s="3">
        <v>5</v>
      </c>
      <c r="F1281" s="3">
        <v>0</v>
      </c>
      <c r="G1281" s="3">
        <v>1</v>
      </c>
      <c r="H1281" s="3">
        <v>0</v>
      </c>
      <c r="I1281" s="3">
        <v>0</v>
      </c>
      <c r="J1281" s="12">
        <v>0</v>
      </c>
      <c r="K1281" s="18">
        <v>5615.3689999999997</v>
      </c>
    </row>
    <row r="1282" spans="1:11" x14ac:dyDescent="0.25">
      <c r="A1282" s="6">
        <v>1281</v>
      </c>
      <c r="B1282" s="2">
        <v>45</v>
      </c>
      <c r="C1282" s="3">
        <v>0</v>
      </c>
      <c r="D1282" s="20">
        <v>25.7</v>
      </c>
      <c r="E1282" s="3">
        <v>3</v>
      </c>
      <c r="F1282" s="3">
        <v>0</v>
      </c>
      <c r="G1282" s="3">
        <v>1</v>
      </c>
      <c r="H1282" s="3">
        <v>0</v>
      </c>
      <c r="I1282" s="3">
        <v>0</v>
      </c>
      <c r="J1282" s="12">
        <v>0</v>
      </c>
      <c r="K1282" s="18">
        <v>9101.7980000000007</v>
      </c>
    </row>
    <row r="1283" spans="1:11" x14ac:dyDescent="0.25">
      <c r="A1283" s="6">
        <v>1282</v>
      </c>
      <c r="B1283" s="2">
        <v>33</v>
      </c>
      <c r="C1283" s="3">
        <v>1</v>
      </c>
      <c r="D1283" s="20">
        <v>29.4</v>
      </c>
      <c r="E1283" s="3">
        <v>4</v>
      </c>
      <c r="F1283" s="3">
        <v>0</v>
      </c>
      <c r="G1283" s="3">
        <v>1</v>
      </c>
      <c r="H1283" s="3">
        <v>0</v>
      </c>
      <c r="I1283" s="3">
        <v>0</v>
      </c>
      <c r="J1283" s="12">
        <v>0</v>
      </c>
      <c r="K1283" s="18">
        <v>6059.1729999999998</v>
      </c>
    </row>
    <row r="1284" spans="1:11" x14ac:dyDescent="0.25">
      <c r="A1284" s="6">
        <v>1283</v>
      </c>
      <c r="B1284" s="2">
        <v>18</v>
      </c>
      <c r="C1284" s="3">
        <v>0</v>
      </c>
      <c r="D1284" s="20">
        <v>39.82</v>
      </c>
      <c r="E1284" s="3">
        <v>0</v>
      </c>
      <c r="F1284" s="3">
        <v>0</v>
      </c>
      <c r="G1284" s="3">
        <v>0</v>
      </c>
      <c r="H1284" s="3">
        <v>1</v>
      </c>
      <c r="I1284" s="3">
        <v>0</v>
      </c>
      <c r="J1284" s="12">
        <v>0</v>
      </c>
      <c r="K1284" s="18">
        <v>1633.9618</v>
      </c>
    </row>
    <row r="1285" spans="1:11" x14ac:dyDescent="0.25">
      <c r="A1285" s="6">
        <v>1284</v>
      </c>
      <c r="B1285" s="2">
        <v>32</v>
      </c>
      <c r="C1285" s="3">
        <v>1</v>
      </c>
      <c r="D1285" s="20">
        <v>33.630000000000003</v>
      </c>
      <c r="E1285" s="3">
        <v>1</v>
      </c>
      <c r="F1285" s="3">
        <v>1</v>
      </c>
      <c r="G1285" s="3">
        <v>0</v>
      </c>
      <c r="H1285" s="3">
        <v>0</v>
      </c>
      <c r="I1285" s="3">
        <v>0</v>
      </c>
      <c r="J1285" s="12">
        <v>1</v>
      </c>
      <c r="K1285" s="18">
        <v>37607.527699999999</v>
      </c>
    </row>
    <row r="1286" spans="1:11" x14ac:dyDescent="0.25">
      <c r="A1286" s="6">
        <v>1285</v>
      </c>
      <c r="B1286" s="2">
        <v>24</v>
      </c>
      <c r="C1286" s="3">
        <v>1</v>
      </c>
      <c r="D1286" s="20">
        <v>29.83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12">
        <v>1</v>
      </c>
      <c r="K1286" s="18">
        <v>18648.421699999999</v>
      </c>
    </row>
    <row r="1287" spans="1:11" x14ac:dyDescent="0.25">
      <c r="A1287" s="6">
        <v>1286</v>
      </c>
      <c r="B1287" s="2">
        <v>19</v>
      </c>
      <c r="C1287" s="3">
        <v>1</v>
      </c>
      <c r="D1287" s="20">
        <v>19.8</v>
      </c>
      <c r="E1287" s="3">
        <v>0</v>
      </c>
      <c r="F1287" s="3">
        <v>0</v>
      </c>
      <c r="G1287" s="3">
        <v>1</v>
      </c>
      <c r="H1287" s="3">
        <v>0</v>
      </c>
      <c r="I1287" s="3">
        <v>0</v>
      </c>
      <c r="J1287" s="12">
        <v>0</v>
      </c>
      <c r="K1287" s="18">
        <v>1241.5650000000001</v>
      </c>
    </row>
    <row r="1288" spans="1:11" x14ac:dyDescent="0.25">
      <c r="A1288" s="6">
        <v>1287</v>
      </c>
      <c r="B1288" s="2">
        <v>20</v>
      </c>
      <c r="C1288" s="3">
        <v>1</v>
      </c>
      <c r="D1288" s="20">
        <v>27.3</v>
      </c>
      <c r="E1288" s="3">
        <v>0</v>
      </c>
      <c r="F1288" s="3">
        <v>1</v>
      </c>
      <c r="G1288" s="3">
        <v>1</v>
      </c>
      <c r="H1288" s="3">
        <v>0</v>
      </c>
      <c r="I1288" s="3">
        <v>0</v>
      </c>
      <c r="J1288" s="12">
        <v>0</v>
      </c>
      <c r="K1288" s="18">
        <v>16232.847</v>
      </c>
    </row>
    <row r="1289" spans="1:11" x14ac:dyDescent="0.25">
      <c r="A1289" s="6">
        <v>1288</v>
      </c>
      <c r="B1289" s="2">
        <v>40</v>
      </c>
      <c r="C1289" s="3">
        <v>0</v>
      </c>
      <c r="D1289" s="20">
        <v>29.3</v>
      </c>
      <c r="E1289" s="3">
        <v>4</v>
      </c>
      <c r="F1289" s="3">
        <v>0</v>
      </c>
      <c r="G1289" s="3">
        <v>1</v>
      </c>
      <c r="H1289" s="3">
        <v>0</v>
      </c>
      <c r="I1289" s="3">
        <v>0</v>
      </c>
      <c r="J1289" s="12">
        <v>0</v>
      </c>
      <c r="K1289" s="18">
        <v>15828.82173</v>
      </c>
    </row>
    <row r="1290" spans="1:11" x14ac:dyDescent="0.25">
      <c r="A1290" s="6">
        <v>1289</v>
      </c>
      <c r="B1290" s="2">
        <v>34</v>
      </c>
      <c r="C1290" s="3">
        <v>0</v>
      </c>
      <c r="D1290" s="20">
        <v>27.72</v>
      </c>
      <c r="E1290" s="3">
        <v>0</v>
      </c>
      <c r="F1290" s="3">
        <v>0</v>
      </c>
      <c r="G1290" s="3">
        <v>0</v>
      </c>
      <c r="H1290" s="3">
        <v>1</v>
      </c>
      <c r="I1290" s="3">
        <v>0</v>
      </c>
      <c r="J1290" s="12">
        <v>0</v>
      </c>
      <c r="K1290" s="18">
        <v>4415.1588000000002</v>
      </c>
    </row>
    <row r="1291" spans="1:11" x14ac:dyDescent="0.25">
      <c r="A1291" s="6">
        <v>1290</v>
      </c>
      <c r="B1291" s="2">
        <v>42</v>
      </c>
      <c r="C1291" s="3">
        <v>0</v>
      </c>
      <c r="D1291" s="20">
        <v>37.9</v>
      </c>
      <c r="E1291" s="3">
        <v>0</v>
      </c>
      <c r="F1291" s="3">
        <v>0</v>
      </c>
      <c r="G1291" s="3">
        <v>1</v>
      </c>
      <c r="H1291" s="3">
        <v>0</v>
      </c>
      <c r="I1291" s="3">
        <v>0</v>
      </c>
      <c r="J1291" s="12">
        <v>0</v>
      </c>
      <c r="K1291" s="18">
        <v>6474.0129999999999</v>
      </c>
    </row>
    <row r="1292" spans="1:11" x14ac:dyDescent="0.25">
      <c r="A1292" s="6">
        <v>1291</v>
      </c>
      <c r="B1292" s="2">
        <v>51</v>
      </c>
      <c r="C1292" s="3">
        <v>0</v>
      </c>
      <c r="D1292" s="20">
        <v>36.384999999999998</v>
      </c>
      <c r="E1292" s="3">
        <v>3</v>
      </c>
      <c r="F1292" s="3">
        <v>0</v>
      </c>
      <c r="G1292" s="3">
        <v>0</v>
      </c>
      <c r="H1292" s="3">
        <v>0</v>
      </c>
      <c r="I1292" s="3">
        <v>1</v>
      </c>
      <c r="J1292" s="12">
        <v>0</v>
      </c>
      <c r="K1292" s="18">
        <v>11436.738149999999</v>
      </c>
    </row>
    <row r="1293" spans="1:11" x14ac:dyDescent="0.25">
      <c r="A1293" s="6">
        <v>1292</v>
      </c>
      <c r="B1293" s="2">
        <v>54</v>
      </c>
      <c r="C1293" s="3">
        <v>0</v>
      </c>
      <c r="D1293" s="20">
        <v>27.645</v>
      </c>
      <c r="E1293" s="3">
        <v>1</v>
      </c>
      <c r="F1293" s="3">
        <v>0</v>
      </c>
      <c r="G1293" s="3">
        <v>0</v>
      </c>
      <c r="H1293" s="3">
        <v>0</v>
      </c>
      <c r="I1293" s="3">
        <v>1</v>
      </c>
      <c r="J1293" s="12">
        <v>0</v>
      </c>
      <c r="K1293" s="18">
        <v>11305.93455</v>
      </c>
    </row>
    <row r="1294" spans="1:11" x14ac:dyDescent="0.25">
      <c r="A1294" s="6">
        <v>1293</v>
      </c>
      <c r="B1294" s="2">
        <v>55</v>
      </c>
      <c r="C1294" s="3">
        <v>1</v>
      </c>
      <c r="D1294" s="20">
        <v>37.715000000000003</v>
      </c>
      <c r="E1294" s="3">
        <v>3</v>
      </c>
      <c r="F1294" s="3">
        <v>0</v>
      </c>
      <c r="G1294" s="3">
        <v>0</v>
      </c>
      <c r="H1294" s="3">
        <v>0</v>
      </c>
      <c r="I1294" s="3">
        <v>1</v>
      </c>
      <c r="J1294" s="12">
        <v>0</v>
      </c>
      <c r="K1294" s="18">
        <v>30063.580549999999</v>
      </c>
    </row>
    <row r="1295" spans="1:11" x14ac:dyDescent="0.25">
      <c r="A1295" s="6">
        <v>1294</v>
      </c>
      <c r="B1295" s="2">
        <v>52</v>
      </c>
      <c r="C1295" s="3">
        <v>0</v>
      </c>
      <c r="D1295" s="20">
        <v>23.18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12">
        <v>1</v>
      </c>
      <c r="K1295" s="18">
        <v>10197.772199999999</v>
      </c>
    </row>
    <row r="1296" spans="1:11" x14ac:dyDescent="0.25">
      <c r="A1296" s="6">
        <v>1295</v>
      </c>
      <c r="B1296" s="2">
        <v>32</v>
      </c>
      <c r="C1296" s="3">
        <v>0</v>
      </c>
      <c r="D1296" s="20">
        <v>20.52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12">
        <v>1</v>
      </c>
      <c r="K1296" s="18">
        <v>4544.2348000000002</v>
      </c>
    </row>
    <row r="1297" spans="1:11" x14ac:dyDescent="0.25">
      <c r="A1297" s="6">
        <v>1296</v>
      </c>
      <c r="B1297" s="2">
        <v>28</v>
      </c>
      <c r="C1297" s="3">
        <v>1</v>
      </c>
      <c r="D1297" s="20">
        <v>37.1</v>
      </c>
      <c r="E1297" s="3">
        <v>1</v>
      </c>
      <c r="F1297" s="3">
        <v>0</v>
      </c>
      <c r="G1297" s="3">
        <v>1</v>
      </c>
      <c r="H1297" s="3">
        <v>0</v>
      </c>
      <c r="I1297" s="3">
        <v>0</v>
      </c>
      <c r="J1297" s="12">
        <v>0</v>
      </c>
      <c r="K1297" s="18">
        <v>3277.1610000000001</v>
      </c>
    </row>
    <row r="1298" spans="1:11" x14ac:dyDescent="0.25">
      <c r="A1298" s="6">
        <v>1297</v>
      </c>
      <c r="B1298" s="2">
        <v>41</v>
      </c>
      <c r="C1298" s="3">
        <v>0</v>
      </c>
      <c r="D1298" s="20">
        <v>28.05</v>
      </c>
      <c r="E1298" s="3">
        <v>1</v>
      </c>
      <c r="F1298" s="3">
        <v>0</v>
      </c>
      <c r="G1298" s="3">
        <v>0</v>
      </c>
      <c r="H1298" s="3">
        <v>1</v>
      </c>
      <c r="I1298" s="3">
        <v>0</v>
      </c>
      <c r="J1298" s="12">
        <v>0</v>
      </c>
      <c r="K1298" s="18">
        <v>6770.1925000000001</v>
      </c>
    </row>
    <row r="1299" spans="1:11" x14ac:dyDescent="0.25">
      <c r="A1299" s="6">
        <v>1298</v>
      </c>
      <c r="B1299" s="2">
        <v>43</v>
      </c>
      <c r="C1299" s="3">
        <v>0</v>
      </c>
      <c r="D1299" s="20">
        <v>29.9</v>
      </c>
      <c r="E1299" s="3">
        <v>1</v>
      </c>
      <c r="F1299" s="3">
        <v>0</v>
      </c>
      <c r="G1299" s="3">
        <v>1</v>
      </c>
      <c r="H1299" s="3">
        <v>0</v>
      </c>
      <c r="I1299" s="3">
        <v>0</v>
      </c>
      <c r="J1299" s="12">
        <v>0</v>
      </c>
      <c r="K1299" s="18">
        <v>7337.7479999999996</v>
      </c>
    </row>
    <row r="1300" spans="1:11" x14ac:dyDescent="0.25">
      <c r="A1300" s="6">
        <v>1299</v>
      </c>
      <c r="B1300" s="2">
        <v>49</v>
      </c>
      <c r="C1300" s="3">
        <v>0</v>
      </c>
      <c r="D1300" s="20">
        <v>33.344999999999999</v>
      </c>
      <c r="E1300" s="3">
        <v>2</v>
      </c>
      <c r="F1300" s="3">
        <v>0</v>
      </c>
      <c r="G1300" s="3">
        <v>0</v>
      </c>
      <c r="H1300" s="3">
        <v>0</v>
      </c>
      <c r="I1300" s="3">
        <v>0</v>
      </c>
      <c r="J1300" s="12">
        <v>1</v>
      </c>
      <c r="K1300" s="18">
        <v>10370.912549999999</v>
      </c>
    </row>
    <row r="1301" spans="1:11" x14ac:dyDescent="0.25">
      <c r="A1301" s="6">
        <v>1300</v>
      </c>
      <c r="B1301" s="2">
        <v>64</v>
      </c>
      <c r="C1301" s="3">
        <v>1</v>
      </c>
      <c r="D1301" s="20">
        <v>23.76</v>
      </c>
      <c r="E1301" s="3">
        <v>0</v>
      </c>
      <c r="F1301" s="3">
        <v>1</v>
      </c>
      <c r="G1301" s="3">
        <v>0</v>
      </c>
      <c r="H1301" s="3">
        <v>1</v>
      </c>
      <c r="I1301" s="3">
        <v>0</v>
      </c>
      <c r="J1301" s="12">
        <v>0</v>
      </c>
      <c r="K1301" s="18">
        <v>26926.5144</v>
      </c>
    </row>
    <row r="1302" spans="1:11" x14ac:dyDescent="0.25">
      <c r="A1302" s="6">
        <v>1301</v>
      </c>
      <c r="B1302" s="2">
        <v>55</v>
      </c>
      <c r="C1302" s="3">
        <v>0</v>
      </c>
      <c r="D1302" s="20">
        <v>30.5</v>
      </c>
      <c r="E1302" s="3">
        <v>0</v>
      </c>
      <c r="F1302" s="3">
        <v>0</v>
      </c>
      <c r="G1302" s="3">
        <v>1</v>
      </c>
      <c r="H1302" s="3">
        <v>0</v>
      </c>
      <c r="I1302" s="3">
        <v>0</v>
      </c>
      <c r="J1302" s="12">
        <v>0</v>
      </c>
      <c r="K1302" s="18">
        <v>10704.47</v>
      </c>
    </row>
    <row r="1303" spans="1:11" x14ac:dyDescent="0.25">
      <c r="A1303" s="6">
        <v>1302</v>
      </c>
      <c r="B1303" s="2">
        <v>24</v>
      </c>
      <c r="C1303" s="3">
        <v>1</v>
      </c>
      <c r="D1303" s="20">
        <v>31.065000000000001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12">
        <v>1</v>
      </c>
      <c r="K1303" s="18">
        <v>34254.053350000002</v>
      </c>
    </row>
    <row r="1304" spans="1:11" x14ac:dyDescent="0.25">
      <c r="A1304" s="6">
        <v>1303</v>
      </c>
      <c r="B1304" s="2">
        <v>20</v>
      </c>
      <c r="C1304" s="3">
        <v>0</v>
      </c>
      <c r="D1304" s="20">
        <v>33.299999999999997</v>
      </c>
      <c r="E1304" s="3">
        <v>0</v>
      </c>
      <c r="F1304" s="3">
        <v>0</v>
      </c>
      <c r="G1304" s="3">
        <v>1</v>
      </c>
      <c r="H1304" s="3">
        <v>0</v>
      </c>
      <c r="I1304" s="3">
        <v>0</v>
      </c>
      <c r="J1304" s="12">
        <v>0</v>
      </c>
      <c r="K1304" s="18">
        <v>1880.4870000000001</v>
      </c>
    </row>
    <row r="1305" spans="1:11" x14ac:dyDescent="0.25">
      <c r="A1305" s="6">
        <v>1304</v>
      </c>
      <c r="B1305" s="2">
        <v>45</v>
      </c>
      <c r="C1305" s="3">
        <v>1</v>
      </c>
      <c r="D1305" s="20">
        <v>27.5</v>
      </c>
      <c r="E1305" s="3">
        <v>3</v>
      </c>
      <c r="F1305" s="3">
        <v>0</v>
      </c>
      <c r="G1305" s="3">
        <v>1</v>
      </c>
      <c r="H1305" s="3">
        <v>0</v>
      </c>
      <c r="I1305" s="3">
        <v>0</v>
      </c>
      <c r="J1305" s="12">
        <v>0</v>
      </c>
      <c r="K1305" s="18">
        <v>8615.2999999999993</v>
      </c>
    </row>
    <row r="1306" spans="1:11" x14ac:dyDescent="0.25">
      <c r="A1306" s="6">
        <v>1305</v>
      </c>
      <c r="B1306" s="2">
        <v>26</v>
      </c>
      <c r="C1306" s="3">
        <v>1</v>
      </c>
      <c r="D1306" s="20">
        <v>33.914999999999999</v>
      </c>
      <c r="E1306" s="3">
        <v>1</v>
      </c>
      <c r="F1306" s="3">
        <v>0</v>
      </c>
      <c r="G1306" s="3">
        <v>0</v>
      </c>
      <c r="H1306" s="3">
        <v>0</v>
      </c>
      <c r="I1306" s="3">
        <v>1</v>
      </c>
      <c r="J1306" s="12">
        <v>0</v>
      </c>
      <c r="K1306" s="18">
        <v>3292.5298499999999</v>
      </c>
    </row>
    <row r="1307" spans="1:11" x14ac:dyDescent="0.25">
      <c r="A1307" s="6">
        <v>1306</v>
      </c>
      <c r="B1307" s="2">
        <v>25</v>
      </c>
      <c r="C1307" s="3">
        <v>0</v>
      </c>
      <c r="D1307" s="20">
        <v>34.484999999999999</v>
      </c>
      <c r="E1307" s="3">
        <v>0</v>
      </c>
      <c r="F1307" s="3">
        <v>0</v>
      </c>
      <c r="G1307" s="3">
        <v>0</v>
      </c>
      <c r="H1307" s="3">
        <v>0</v>
      </c>
      <c r="I1307" s="3">
        <v>1</v>
      </c>
      <c r="J1307" s="12">
        <v>0</v>
      </c>
      <c r="K1307" s="18">
        <v>3021.80915</v>
      </c>
    </row>
    <row r="1308" spans="1:11" x14ac:dyDescent="0.25">
      <c r="A1308" s="6">
        <v>1307</v>
      </c>
      <c r="B1308" s="2">
        <v>43</v>
      </c>
      <c r="C1308" s="3">
        <v>1</v>
      </c>
      <c r="D1308" s="20">
        <v>25.52</v>
      </c>
      <c r="E1308" s="3">
        <v>5</v>
      </c>
      <c r="F1308" s="3">
        <v>0</v>
      </c>
      <c r="G1308" s="3">
        <v>0</v>
      </c>
      <c r="H1308" s="3">
        <v>1</v>
      </c>
      <c r="I1308" s="3">
        <v>0</v>
      </c>
      <c r="J1308" s="12">
        <v>0</v>
      </c>
      <c r="K1308" s="18">
        <v>14478.33015</v>
      </c>
    </row>
    <row r="1309" spans="1:11" x14ac:dyDescent="0.25">
      <c r="A1309" s="6">
        <v>1308</v>
      </c>
      <c r="B1309" s="2">
        <v>35</v>
      </c>
      <c r="C1309" s="3">
        <v>1</v>
      </c>
      <c r="D1309" s="20">
        <v>27.61</v>
      </c>
      <c r="E1309" s="3">
        <v>1</v>
      </c>
      <c r="F1309" s="3">
        <v>0</v>
      </c>
      <c r="G1309" s="3">
        <v>0</v>
      </c>
      <c r="H1309" s="3">
        <v>1</v>
      </c>
      <c r="I1309" s="3">
        <v>0</v>
      </c>
      <c r="J1309" s="12">
        <v>0</v>
      </c>
      <c r="K1309" s="18">
        <v>4747.0528999999997</v>
      </c>
    </row>
    <row r="1310" spans="1:11" x14ac:dyDescent="0.25">
      <c r="A1310" s="6">
        <v>1309</v>
      </c>
      <c r="B1310" s="2">
        <v>26</v>
      </c>
      <c r="C1310" s="3">
        <v>1</v>
      </c>
      <c r="D1310" s="20">
        <v>27.06</v>
      </c>
      <c r="E1310" s="3">
        <v>0</v>
      </c>
      <c r="F1310" s="3">
        <v>1</v>
      </c>
      <c r="G1310" s="3">
        <v>0</v>
      </c>
      <c r="H1310" s="3">
        <v>1</v>
      </c>
      <c r="I1310" s="3">
        <v>0</v>
      </c>
      <c r="J1310" s="12">
        <v>0</v>
      </c>
      <c r="K1310" s="18">
        <v>17043.341400000001</v>
      </c>
    </row>
    <row r="1311" spans="1:11" x14ac:dyDescent="0.25">
      <c r="A1311" s="6">
        <v>1310</v>
      </c>
      <c r="B1311" s="2">
        <v>57</v>
      </c>
      <c r="C1311" s="3">
        <v>1</v>
      </c>
      <c r="D1311" s="20">
        <v>23.7</v>
      </c>
      <c r="E1311" s="3">
        <v>0</v>
      </c>
      <c r="F1311" s="3">
        <v>0</v>
      </c>
      <c r="G1311" s="3">
        <v>1</v>
      </c>
      <c r="H1311" s="3">
        <v>0</v>
      </c>
      <c r="I1311" s="3">
        <v>0</v>
      </c>
      <c r="J1311" s="12">
        <v>0</v>
      </c>
      <c r="K1311" s="18">
        <v>10959.33</v>
      </c>
    </row>
    <row r="1312" spans="1:11" x14ac:dyDescent="0.25">
      <c r="A1312" s="6">
        <v>1311</v>
      </c>
      <c r="B1312" s="2">
        <v>22</v>
      </c>
      <c r="C1312" s="3">
        <v>0</v>
      </c>
      <c r="D1312" s="20">
        <v>30.4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12">
        <v>1</v>
      </c>
      <c r="K1312" s="18">
        <v>2741.9479999999999</v>
      </c>
    </row>
    <row r="1313" spans="1:11" x14ac:dyDescent="0.25">
      <c r="A1313" s="6">
        <v>1312</v>
      </c>
      <c r="B1313" s="2">
        <v>32</v>
      </c>
      <c r="C1313" s="3">
        <v>0</v>
      </c>
      <c r="D1313" s="20">
        <v>29.734999999999999</v>
      </c>
      <c r="E1313" s="3">
        <v>0</v>
      </c>
      <c r="F1313" s="3">
        <v>0</v>
      </c>
      <c r="G1313" s="3">
        <v>0</v>
      </c>
      <c r="H1313" s="3">
        <v>0</v>
      </c>
      <c r="I1313" s="3">
        <v>1</v>
      </c>
      <c r="J1313" s="12">
        <v>0</v>
      </c>
      <c r="K1313" s="18">
        <v>4357.0436499999996</v>
      </c>
    </row>
    <row r="1314" spans="1:11" x14ac:dyDescent="0.25">
      <c r="A1314" s="6">
        <v>1313</v>
      </c>
      <c r="B1314" s="2">
        <v>39</v>
      </c>
      <c r="C1314" s="3">
        <v>1</v>
      </c>
      <c r="D1314" s="20">
        <v>29.925000000000001</v>
      </c>
      <c r="E1314" s="3">
        <v>1</v>
      </c>
      <c r="F1314" s="3">
        <v>1</v>
      </c>
      <c r="G1314" s="3">
        <v>0</v>
      </c>
      <c r="H1314" s="3">
        <v>0</v>
      </c>
      <c r="I1314" s="3">
        <v>0</v>
      </c>
      <c r="J1314" s="12">
        <v>1</v>
      </c>
      <c r="K1314" s="18">
        <v>22462.043750000001</v>
      </c>
    </row>
    <row r="1315" spans="1:11" x14ac:dyDescent="0.25">
      <c r="A1315" s="6">
        <v>1314</v>
      </c>
      <c r="B1315" s="2">
        <v>25</v>
      </c>
      <c r="C1315" s="3">
        <v>0</v>
      </c>
      <c r="D1315" s="20">
        <v>26.79</v>
      </c>
      <c r="E1315" s="3">
        <v>2</v>
      </c>
      <c r="F1315" s="3">
        <v>0</v>
      </c>
      <c r="G1315" s="3">
        <v>0</v>
      </c>
      <c r="H1315" s="3">
        <v>0</v>
      </c>
      <c r="I1315" s="3">
        <v>1</v>
      </c>
      <c r="J1315" s="12">
        <v>0</v>
      </c>
      <c r="K1315" s="18">
        <v>4189.1130999999996</v>
      </c>
    </row>
    <row r="1316" spans="1:11" x14ac:dyDescent="0.25">
      <c r="A1316" s="6">
        <v>1315</v>
      </c>
      <c r="B1316" s="2">
        <v>48</v>
      </c>
      <c r="C1316" s="3">
        <v>0</v>
      </c>
      <c r="D1316" s="20">
        <v>33.33</v>
      </c>
      <c r="E1316" s="3">
        <v>0</v>
      </c>
      <c r="F1316" s="3">
        <v>0</v>
      </c>
      <c r="G1316" s="3">
        <v>0</v>
      </c>
      <c r="H1316" s="3">
        <v>1</v>
      </c>
      <c r="I1316" s="3">
        <v>0</v>
      </c>
      <c r="J1316" s="12">
        <v>0</v>
      </c>
      <c r="K1316" s="18">
        <v>8283.6807000000008</v>
      </c>
    </row>
    <row r="1317" spans="1:11" x14ac:dyDescent="0.25">
      <c r="A1317" s="6">
        <v>1316</v>
      </c>
      <c r="B1317" s="2">
        <v>47</v>
      </c>
      <c r="C1317" s="3">
        <v>0</v>
      </c>
      <c r="D1317" s="20">
        <v>27.645</v>
      </c>
      <c r="E1317" s="3">
        <v>2</v>
      </c>
      <c r="F1317" s="3">
        <v>1</v>
      </c>
      <c r="G1317" s="3">
        <v>0</v>
      </c>
      <c r="H1317" s="3">
        <v>0</v>
      </c>
      <c r="I1317" s="3">
        <v>1</v>
      </c>
      <c r="J1317" s="12">
        <v>0</v>
      </c>
      <c r="K1317" s="18">
        <v>24535.698550000001</v>
      </c>
    </row>
    <row r="1318" spans="1:11" x14ac:dyDescent="0.25">
      <c r="A1318" s="6">
        <v>1317</v>
      </c>
      <c r="B1318" s="2">
        <v>18</v>
      </c>
      <c r="C1318" s="3">
        <v>0</v>
      </c>
      <c r="D1318" s="20">
        <v>21.66</v>
      </c>
      <c r="E1318" s="3">
        <v>0</v>
      </c>
      <c r="F1318" s="3">
        <v>1</v>
      </c>
      <c r="G1318" s="3">
        <v>0</v>
      </c>
      <c r="H1318" s="3">
        <v>0</v>
      </c>
      <c r="I1318" s="3">
        <v>0</v>
      </c>
      <c r="J1318" s="12">
        <v>1</v>
      </c>
      <c r="K1318" s="18">
        <v>14283.4594</v>
      </c>
    </row>
    <row r="1319" spans="1:11" x14ac:dyDescent="0.25">
      <c r="A1319" s="6">
        <v>1318</v>
      </c>
      <c r="B1319" s="2">
        <v>18</v>
      </c>
      <c r="C1319" s="3">
        <v>1</v>
      </c>
      <c r="D1319" s="20">
        <v>30.03</v>
      </c>
      <c r="E1319" s="3">
        <v>1</v>
      </c>
      <c r="F1319" s="3">
        <v>0</v>
      </c>
      <c r="G1319" s="3">
        <v>0</v>
      </c>
      <c r="H1319" s="3">
        <v>1</v>
      </c>
      <c r="I1319" s="3">
        <v>0</v>
      </c>
      <c r="J1319" s="12">
        <v>0</v>
      </c>
      <c r="K1319" s="18">
        <v>1720.3536999999999</v>
      </c>
    </row>
    <row r="1320" spans="1:11" x14ac:dyDescent="0.25">
      <c r="A1320" s="6">
        <v>1319</v>
      </c>
      <c r="B1320" s="2">
        <v>61</v>
      </c>
      <c r="C1320" s="3">
        <v>1</v>
      </c>
      <c r="D1320" s="20">
        <v>36.299999999999997</v>
      </c>
      <c r="E1320" s="3">
        <v>1</v>
      </c>
      <c r="F1320" s="3">
        <v>1</v>
      </c>
      <c r="G1320" s="3">
        <v>1</v>
      </c>
      <c r="H1320" s="3">
        <v>0</v>
      </c>
      <c r="I1320" s="3">
        <v>0</v>
      </c>
      <c r="J1320" s="12">
        <v>0</v>
      </c>
      <c r="K1320" s="18">
        <v>47403.88</v>
      </c>
    </row>
    <row r="1321" spans="1:11" x14ac:dyDescent="0.25">
      <c r="A1321" s="6">
        <v>1320</v>
      </c>
      <c r="B1321" s="2">
        <v>47</v>
      </c>
      <c r="C1321" s="3">
        <v>0</v>
      </c>
      <c r="D1321" s="20">
        <v>24.32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12">
        <v>1</v>
      </c>
      <c r="K1321" s="18">
        <v>8534.6718000000001</v>
      </c>
    </row>
    <row r="1322" spans="1:11" x14ac:dyDescent="0.25">
      <c r="A1322" s="6">
        <v>1321</v>
      </c>
      <c r="B1322" s="2">
        <v>28</v>
      </c>
      <c r="C1322" s="3">
        <v>0</v>
      </c>
      <c r="D1322" s="20">
        <v>17.29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12">
        <v>1</v>
      </c>
      <c r="K1322" s="18">
        <v>3732.6251000000002</v>
      </c>
    </row>
    <row r="1323" spans="1:11" x14ac:dyDescent="0.25">
      <c r="A1323" s="6">
        <v>1322</v>
      </c>
      <c r="B1323" s="2">
        <v>36</v>
      </c>
      <c r="C1323" s="3">
        <v>0</v>
      </c>
      <c r="D1323" s="20">
        <v>25.9</v>
      </c>
      <c r="E1323" s="3">
        <v>1</v>
      </c>
      <c r="F1323" s="3">
        <v>0</v>
      </c>
      <c r="G1323" s="3">
        <v>1</v>
      </c>
      <c r="H1323" s="3">
        <v>0</v>
      </c>
      <c r="I1323" s="3">
        <v>0</v>
      </c>
      <c r="J1323" s="12">
        <v>0</v>
      </c>
      <c r="K1323" s="18">
        <v>5472.4489999999996</v>
      </c>
    </row>
    <row r="1324" spans="1:11" x14ac:dyDescent="0.25">
      <c r="A1324" s="6">
        <v>1323</v>
      </c>
      <c r="B1324" s="2">
        <v>20</v>
      </c>
      <c r="C1324" s="3">
        <v>1</v>
      </c>
      <c r="D1324" s="20">
        <v>39.4</v>
      </c>
      <c r="E1324" s="3">
        <v>2</v>
      </c>
      <c r="F1324" s="3">
        <v>1</v>
      </c>
      <c r="G1324" s="3">
        <v>1</v>
      </c>
      <c r="H1324" s="3">
        <v>0</v>
      </c>
      <c r="I1324" s="3">
        <v>0</v>
      </c>
      <c r="J1324" s="12">
        <v>0</v>
      </c>
      <c r="K1324" s="18">
        <v>38344.565999999999</v>
      </c>
    </row>
    <row r="1325" spans="1:11" x14ac:dyDescent="0.25">
      <c r="A1325" s="6">
        <v>1324</v>
      </c>
      <c r="B1325" s="2">
        <v>44</v>
      </c>
      <c r="C1325" s="3">
        <v>1</v>
      </c>
      <c r="D1325" s="20">
        <v>34.32</v>
      </c>
      <c r="E1325" s="3">
        <v>1</v>
      </c>
      <c r="F1325" s="3">
        <v>0</v>
      </c>
      <c r="G1325" s="3">
        <v>0</v>
      </c>
      <c r="H1325" s="3">
        <v>1</v>
      </c>
      <c r="I1325" s="3">
        <v>0</v>
      </c>
      <c r="J1325" s="12">
        <v>0</v>
      </c>
      <c r="K1325" s="18">
        <v>7147.4727999999996</v>
      </c>
    </row>
    <row r="1326" spans="1:11" x14ac:dyDescent="0.25">
      <c r="A1326" s="6">
        <v>1325</v>
      </c>
      <c r="B1326" s="2">
        <v>38</v>
      </c>
      <c r="C1326" s="3">
        <v>0</v>
      </c>
      <c r="D1326" s="20">
        <v>19.95</v>
      </c>
      <c r="E1326" s="3">
        <v>2</v>
      </c>
      <c r="F1326" s="3">
        <v>0</v>
      </c>
      <c r="G1326" s="3">
        <v>0</v>
      </c>
      <c r="H1326" s="3">
        <v>0</v>
      </c>
      <c r="I1326" s="3">
        <v>0</v>
      </c>
      <c r="J1326" s="12">
        <v>1</v>
      </c>
      <c r="K1326" s="18">
        <v>7133.9025000000001</v>
      </c>
    </row>
    <row r="1327" spans="1:11" x14ac:dyDescent="0.25">
      <c r="A1327" s="6">
        <v>1326</v>
      </c>
      <c r="B1327" s="2">
        <v>19</v>
      </c>
      <c r="C1327" s="3">
        <v>1</v>
      </c>
      <c r="D1327" s="20">
        <v>34.9</v>
      </c>
      <c r="E1327" s="3">
        <v>0</v>
      </c>
      <c r="F1327" s="3">
        <v>1</v>
      </c>
      <c r="G1327" s="3">
        <v>1</v>
      </c>
      <c r="H1327" s="3">
        <v>0</v>
      </c>
      <c r="I1327" s="3">
        <v>0</v>
      </c>
      <c r="J1327" s="12">
        <v>0</v>
      </c>
      <c r="K1327" s="18">
        <v>34828.654000000002</v>
      </c>
    </row>
    <row r="1328" spans="1:11" x14ac:dyDescent="0.25">
      <c r="A1328" s="6">
        <v>1327</v>
      </c>
      <c r="B1328" s="2">
        <v>21</v>
      </c>
      <c r="C1328" s="3">
        <v>1</v>
      </c>
      <c r="D1328" s="20">
        <v>23.21</v>
      </c>
      <c r="E1328" s="3">
        <v>0</v>
      </c>
      <c r="F1328" s="3">
        <v>0</v>
      </c>
      <c r="G1328" s="3">
        <v>0</v>
      </c>
      <c r="H1328" s="3">
        <v>1</v>
      </c>
      <c r="I1328" s="3">
        <v>0</v>
      </c>
      <c r="J1328" s="12">
        <v>0</v>
      </c>
      <c r="K1328" s="18">
        <v>1515.3449000000001</v>
      </c>
    </row>
    <row r="1329" spans="1:11" x14ac:dyDescent="0.25">
      <c r="A1329" s="6">
        <v>1328</v>
      </c>
      <c r="B1329" s="2">
        <v>46</v>
      </c>
      <c r="C1329" s="3">
        <v>1</v>
      </c>
      <c r="D1329" s="20">
        <v>25.745000000000001</v>
      </c>
      <c r="E1329" s="3">
        <v>3</v>
      </c>
      <c r="F1329" s="3">
        <v>0</v>
      </c>
      <c r="G1329" s="3">
        <v>0</v>
      </c>
      <c r="H1329" s="3">
        <v>0</v>
      </c>
      <c r="I1329" s="3">
        <v>1</v>
      </c>
      <c r="J1329" s="12">
        <v>0</v>
      </c>
      <c r="K1329" s="18">
        <v>9301.8935500000007</v>
      </c>
    </row>
    <row r="1330" spans="1:11" x14ac:dyDescent="0.25">
      <c r="A1330" s="6">
        <v>1329</v>
      </c>
      <c r="B1330" s="2">
        <v>58</v>
      </c>
      <c r="C1330" s="3">
        <v>1</v>
      </c>
      <c r="D1330" s="20">
        <v>25.175000000000001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12">
        <v>1</v>
      </c>
      <c r="K1330" s="18">
        <v>11931.125249999999</v>
      </c>
    </row>
    <row r="1331" spans="1:11" x14ac:dyDescent="0.25">
      <c r="A1331" s="6">
        <v>1330</v>
      </c>
      <c r="B1331" s="2">
        <v>20</v>
      </c>
      <c r="C1331" s="3">
        <v>1</v>
      </c>
      <c r="D1331" s="20">
        <v>22</v>
      </c>
      <c r="E1331" s="3">
        <v>1</v>
      </c>
      <c r="F1331" s="3">
        <v>0</v>
      </c>
      <c r="G1331" s="3">
        <v>1</v>
      </c>
      <c r="H1331" s="3">
        <v>0</v>
      </c>
      <c r="I1331" s="3">
        <v>0</v>
      </c>
      <c r="J1331" s="12">
        <v>0</v>
      </c>
      <c r="K1331" s="18">
        <v>1964.78</v>
      </c>
    </row>
    <row r="1332" spans="1:11" x14ac:dyDescent="0.25">
      <c r="A1332" s="6">
        <v>1331</v>
      </c>
      <c r="B1332" s="2">
        <v>18</v>
      </c>
      <c r="C1332" s="3">
        <v>1</v>
      </c>
      <c r="D1332" s="20">
        <v>26.125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12">
        <v>1</v>
      </c>
      <c r="K1332" s="18">
        <v>1708.9257500000001</v>
      </c>
    </row>
    <row r="1333" spans="1:11" x14ac:dyDescent="0.25">
      <c r="A1333" s="6">
        <v>1332</v>
      </c>
      <c r="B1333" s="2">
        <v>28</v>
      </c>
      <c r="C1333" s="3">
        <v>0</v>
      </c>
      <c r="D1333" s="20">
        <v>26.51</v>
      </c>
      <c r="E1333" s="3">
        <v>2</v>
      </c>
      <c r="F1333" s="3">
        <v>0</v>
      </c>
      <c r="G1333" s="3">
        <v>0</v>
      </c>
      <c r="H1333" s="3">
        <v>1</v>
      </c>
      <c r="I1333" s="3">
        <v>0</v>
      </c>
      <c r="J1333" s="12">
        <v>0</v>
      </c>
      <c r="K1333" s="18">
        <v>4340.4408999999996</v>
      </c>
    </row>
    <row r="1334" spans="1:11" x14ac:dyDescent="0.25">
      <c r="A1334" s="6">
        <v>1333</v>
      </c>
      <c r="B1334" s="2">
        <v>33</v>
      </c>
      <c r="C1334" s="3">
        <v>1</v>
      </c>
      <c r="D1334" s="20">
        <v>27.454999999999998</v>
      </c>
      <c r="E1334" s="3">
        <v>2</v>
      </c>
      <c r="F1334" s="3">
        <v>0</v>
      </c>
      <c r="G1334" s="3">
        <v>0</v>
      </c>
      <c r="H1334" s="3">
        <v>0</v>
      </c>
      <c r="I1334" s="3">
        <v>1</v>
      </c>
      <c r="J1334" s="12">
        <v>0</v>
      </c>
      <c r="K1334" s="18">
        <v>5261.4694499999996</v>
      </c>
    </row>
    <row r="1335" spans="1:11" x14ac:dyDescent="0.25">
      <c r="A1335" s="6">
        <v>1334</v>
      </c>
      <c r="B1335" s="2">
        <v>19</v>
      </c>
      <c r="C1335" s="3">
        <v>0</v>
      </c>
      <c r="D1335" s="20">
        <v>25.745000000000001</v>
      </c>
      <c r="E1335" s="3">
        <v>1</v>
      </c>
      <c r="F1335" s="3">
        <v>0</v>
      </c>
      <c r="G1335" s="3">
        <v>0</v>
      </c>
      <c r="H1335" s="3">
        <v>0</v>
      </c>
      <c r="I1335" s="3">
        <v>1</v>
      </c>
      <c r="J1335" s="12">
        <v>0</v>
      </c>
      <c r="K1335" s="18">
        <v>2710.8285500000002</v>
      </c>
    </row>
    <row r="1336" spans="1:11" x14ac:dyDescent="0.25">
      <c r="A1336" s="6">
        <v>1335</v>
      </c>
      <c r="B1336" s="2">
        <v>45</v>
      </c>
      <c r="C1336" s="3">
        <v>1</v>
      </c>
      <c r="D1336" s="20">
        <v>30.36</v>
      </c>
      <c r="E1336" s="3">
        <v>0</v>
      </c>
      <c r="F1336" s="3">
        <v>1</v>
      </c>
      <c r="G1336" s="3">
        <v>0</v>
      </c>
      <c r="H1336" s="3">
        <v>1</v>
      </c>
      <c r="I1336" s="3">
        <v>0</v>
      </c>
      <c r="J1336" s="12">
        <v>0</v>
      </c>
      <c r="K1336" s="18">
        <v>62592.873090000001</v>
      </c>
    </row>
    <row r="1337" spans="1:11" x14ac:dyDescent="0.25">
      <c r="A1337" s="6">
        <v>1336</v>
      </c>
      <c r="B1337" s="2">
        <v>62</v>
      </c>
      <c r="C1337" s="3">
        <v>1</v>
      </c>
      <c r="D1337" s="20">
        <v>30.875</v>
      </c>
      <c r="E1337" s="3">
        <v>3</v>
      </c>
      <c r="F1337" s="3">
        <v>1</v>
      </c>
      <c r="G1337" s="3">
        <v>0</v>
      </c>
      <c r="H1337" s="3">
        <v>0</v>
      </c>
      <c r="I1337" s="3">
        <v>1</v>
      </c>
      <c r="J1337" s="12">
        <v>0</v>
      </c>
      <c r="K1337" s="18">
        <v>46718.163249999998</v>
      </c>
    </row>
    <row r="1338" spans="1:11" x14ac:dyDescent="0.25">
      <c r="A1338" s="6">
        <v>1337</v>
      </c>
      <c r="B1338" s="2">
        <v>25</v>
      </c>
      <c r="C1338" s="3">
        <v>0</v>
      </c>
      <c r="D1338" s="20">
        <v>20.8</v>
      </c>
      <c r="E1338" s="3">
        <v>1</v>
      </c>
      <c r="F1338" s="3">
        <v>0</v>
      </c>
      <c r="G1338" s="3">
        <v>1</v>
      </c>
      <c r="H1338" s="3">
        <v>0</v>
      </c>
      <c r="I1338" s="3">
        <v>0</v>
      </c>
      <c r="J1338" s="12">
        <v>0</v>
      </c>
      <c r="K1338" s="18">
        <v>3208.7869999999998</v>
      </c>
    </row>
    <row r="1339" spans="1:11" ht="15.75" thickBot="1" x14ac:dyDescent="0.3">
      <c r="A1339" s="6">
        <v>1338</v>
      </c>
      <c r="B1339" s="4">
        <v>43</v>
      </c>
      <c r="C1339" s="5">
        <v>1</v>
      </c>
      <c r="D1339" s="21">
        <v>27.8</v>
      </c>
      <c r="E1339" s="5">
        <v>0</v>
      </c>
      <c r="F1339" s="5">
        <v>1</v>
      </c>
      <c r="G1339" s="5">
        <v>1</v>
      </c>
      <c r="H1339" s="5">
        <v>0</v>
      </c>
      <c r="I1339" s="5">
        <v>0</v>
      </c>
      <c r="J1339" s="13">
        <v>0</v>
      </c>
      <c r="K1339" s="19">
        <v>37829.724199999997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F444-7D97-4F57-AA23-E85BDA6471C5}">
  <dimension ref="A1:AO1352"/>
  <sheetViews>
    <sheetView workbookViewId="0">
      <selection activeCell="P19" sqref="P19"/>
    </sheetView>
  </sheetViews>
  <sheetFormatPr defaultRowHeight="15" x14ac:dyDescent="0.25"/>
  <cols>
    <col min="2" max="2" width="6.42578125" bestFit="1" customWidth="1"/>
    <col min="4" max="4" width="8.28515625" customWidth="1"/>
    <col min="5" max="5" width="10.5703125" bestFit="1" customWidth="1"/>
    <col min="7" max="7" width="10" bestFit="1" customWidth="1"/>
    <col min="9" max="9" width="10.42578125" bestFit="1" customWidth="1"/>
    <col min="10" max="10" width="9.5703125" bestFit="1" customWidth="1"/>
    <col min="11" max="11" width="12.42578125" customWidth="1"/>
    <col min="13" max="13" width="12.7109375" bestFit="1" customWidth="1"/>
    <col min="14" max="14" width="12.42578125" customWidth="1"/>
    <col min="16" max="16" width="14.5703125" bestFit="1" customWidth="1"/>
    <col min="17" max="17" width="12.5703125" customWidth="1"/>
    <col min="18" max="18" width="10.140625" customWidth="1"/>
    <col min="19" max="19" width="13.7109375" customWidth="1"/>
    <col min="20" max="20" width="15.85546875" customWidth="1"/>
    <col min="21" max="21" width="10.140625" customWidth="1"/>
    <col min="23" max="24" width="12" bestFit="1" customWidth="1"/>
    <col min="25" max="27" width="9.28515625" bestFit="1" customWidth="1"/>
    <col min="28" max="28" width="9.5703125" bestFit="1" customWidth="1"/>
    <col min="29" max="29" width="10.5703125" bestFit="1" customWidth="1"/>
    <col min="30" max="32" width="9.28515625" bestFit="1" customWidth="1"/>
    <col min="33" max="34" width="12" bestFit="1" customWidth="1"/>
    <col min="35" max="41" width="9.28515625" bestFit="1" customWidth="1"/>
  </cols>
  <sheetData>
    <row r="1" spans="1:37" ht="15.75" thickBot="1" x14ac:dyDescent="0.3">
      <c r="A1" s="82" t="s">
        <v>1905</v>
      </c>
      <c r="B1" s="87"/>
      <c r="C1" s="87"/>
      <c r="D1" s="87"/>
      <c r="E1" s="87"/>
      <c r="F1" s="87"/>
      <c r="G1" s="87"/>
      <c r="H1" s="87"/>
      <c r="I1" s="87"/>
      <c r="J1" s="87"/>
      <c r="K1" s="81"/>
      <c r="M1" s="88" t="s">
        <v>1906</v>
      </c>
      <c r="N1" s="89"/>
      <c r="P1" s="80" t="s">
        <v>1936</v>
      </c>
      <c r="Q1" s="81"/>
      <c r="R1" s="31"/>
      <c r="S1" s="90" t="s">
        <v>1937</v>
      </c>
      <c r="T1" s="91"/>
      <c r="U1" s="31"/>
      <c r="W1" s="88" t="s">
        <v>1989</v>
      </c>
      <c r="X1" s="100"/>
      <c r="Y1" s="100"/>
      <c r="Z1" s="100"/>
      <c r="AA1" s="100"/>
      <c r="AB1" s="100"/>
      <c r="AC1" s="100"/>
      <c r="AD1" s="100"/>
      <c r="AE1" s="100"/>
      <c r="AF1" s="100"/>
      <c r="AG1" s="89"/>
      <c r="AJ1" s="55"/>
      <c r="AK1" s="55"/>
    </row>
    <row r="2" spans="1:37" ht="15.75" thickBot="1" x14ac:dyDescent="0.3">
      <c r="A2" s="9" t="s">
        <v>1909</v>
      </c>
      <c r="B2" s="10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1900</v>
      </c>
      <c r="H2" s="8" t="s">
        <v>1901</v>
      </c>
      <c r="I2" s="8" t="s">
        <v>1902</v>
      </c>
      <c r="J2" s="11" t="s">
        <v>1903</v>
      </c>
      <c r="K2" s="14" t="s">
        <v>6</v>
      </c>
      <c r="M2" s="17" t="s">
        <v>1991</v>
      </c>
      <c r="N2" s="17" t="s">
        <v>1992</v>
      </c>
      <c r="P2" s="17" t="s">
        <v>1993</v>
      </c>
      <c r="Q2" s="17" t="s">
        <v>1994</v>
      </c>
      <c r="R2" s="32"/>
      <c r="S2" s="92">
        <f>AVERAGE(N3:N535)</f>
        <v>-224.30782663984041</v>
      </c>
      <c r="T2" s="93"/>
      <c r="U2" s="42"/>
      <c r="W2" s="57"/>
      <c r="X2" s="24" t="s">
        <v>0</v>
      </c>
      <c r="Y2" s="24" t="s">
        <v>1</v>
      </c>
      <c r="Z2" s="24" t="s">
        <v>2</v>
      </c>
      <c r="AA2" s="24" t="s">
        <v>3</v>
      </c>
      <c r="AB2" s="24" t="s">
        <v>4</v>
      </c>
      <c r="AC2" s="24" t="s">
        <v>1900</v>
      </c>
      <c r="AD2" s="24" t="s">
        <v>1901</v>
      </c>
      <c r="AE2" s="24" t="s">
        <v>1902</v>
      </c>
      <c r="AF2" s="24" t="s">
        <v>1903</v>
      </c>
      <c r="AG2" s="58" t="s">
        <v>6</v>
      </c>
    </row>
    <row r="3" spans="1:37" x14ac:dyDescent="0.25">
      <c r="A3" s="6">
        <v>1</v>
      </c>
      <c r="B3" s="2">
        <v>19</v>
      </c>
      <c r="C3" s="3">
        <f>IF(Wizualizacja!B2="male",1,0)</f>
        <v>0</v>
      </c>
      <c r="D3" s="20">
        <v>27.9</v>
      </c>
      <c r="E3" s="3">
        <v>0</v>
      </c>
      <c r="F3" s="3">
        <f>IF(Wizualizacja!E2="yes",1,0)</f>
        <v>1</v>
      </c>
      <c r="G3" s="3">
        <f>IF(Wizualizacja!F2="southwest",1,0)</f>
        <v>1</v>
      </c>
      <c r="H3" s="3">
        <f>IF(Wizualizacja!F2="southeast",1,0)</f>
        <v>0</v>
      </c>
      <c r="I3" s="3">
        <f>IF(Wizualizacja!F2="northwest",1,0)</f>
        <v>0</v>
      </c>
      <c r="J3" s="12">
        <f>IF(Wizualizacja!F2="northeast",1,0)</f>
        <v>0</v>
      </c>
      <c r="K3" s="18">
        <v>16884.923999999999</v>
      </c>
      <c r="M3" s="2">
        <f t="shared" ref="M3:M66" si="0">$X$41+$X$42*B3+$X$43*C3+$X$44*D3+$X$45*E3+$X$46*F3+$X$47*G3+$X$48*H3+$X$49*I3</f>
        <v>25384.520068342445</v>
      </c>
      <c r="N3" s="18">
        <f>K3-M3</f>
        <v>-8499.5960683424455</v>
      </c>
      <c r="P3" s="2">
        <f t="shared" ref="P3:P66" si="1">$X$69+$X$70*B3+$X$71*D3+$X$72*F3</f>
        <v>26659.803864127163</v>
      </c>
      <c r="Q3" s="18">
        <f>K3-P3</f>
        <v>-9774.8798641271642</v>
      </c>
      <c r="R3" s="33"/>
      <c r="S3" s="32"/>
      <c r="T3" s="32"/>
      <c r="U3" s="32"/>
      <c r="W3" s="27" t="s">
        <v>0</v>
      </c>
      <c r="X3" s="22">
        <v>1</v>
      </c>
      <c r="Y3" s="22"/>
      <c r="Z3" s="22"/>
      <c r="AA3" s="22"/>
      <c r="AB3" s="22"/>
      <c r="AC3" s="22"/>
      <c r="AD3" s="22"/>
      <c r="AE3" s="22"/>
      <c r="AF3" s="22"/>
      <c r="AG3" s="28"/>
    </row>
    <row r="4" spans="1:37" ht="15.75" thickBot="1" x14ac:dyDescent="0.3">
      <c r="A4" s="6">
        <v>2</v>
      </c>
      <c r="B4" s="2">
        <v>18</v>
      </c>
      <c r="C4" s="3">
        <f>IF(Wizualizacja!B3="male",1,0)</f>
        <v>1</v>
      </c>
      <c r="D4" s="20">
        <v>33.770000000000003</v>
      </c>
      <c r="E4" s="3">
        <v>1</v>
      </c>
      <c r="F4" s="3">
        <f>IF(Wizualizacja!E3="yes",1,0)</f>
        <v>0</v>
      </c>
      <c r="G4" s="3">
        <f>IF(Wizualizacja!F3="southwest",1,0)</f>
        <v>0</v>
      </c>
      <c r="H4" s="3">
        <f>IF(Wizualizacja!F3="southeast",1,0)</f>
        <v>1</v>
      </c>
      <c r="I4" s="3">
        <f>IF(Wizualizacja!F3="northwest",1,0)</f>
        <v>0</v>
      </c>
      <c r="J4" s="12">
        <f>IF(Wizualizacja!F3="northeast",1,0)</f>
        <v>0</v>
      </c>
      <c r="K4" s="18">
        <v>1725.5523000000001</v>
      </c>
      <c r="M4" s="2">
        <f t="shared" si="0"/>
        <v>3354.9198406007636</v>
      </c>
      <c r="N4" s="18">
        <f t="shared" ref="N4:N67" si="2">K4-M4</f>
        <v>-1629.3675406007635</v>
      </c>
      <c r="P4" s="2">
        <f t="shared" si="1"/>
        <v>3878.9554074785665</v>
      </c>
      <c r="Q4" s="18">
        <f t="shared" ref="Q4:Q67" si="3">K4-P4</f>
        <v>-2153.4031074785662</v>
      </c>
      <c r="R4" s="33"/>
      <c r="W4" s="27" t="s">
        <v>1</v>
      </c>
      <c r="X4" s="22">
        <v>-1.4490055699040496E-2</v>
      </c>
      <c r="Y4" s="22">
        <v>1</v>
      </c>
      <c r="Z4" s="22"/>
      <c r="AA4" s="22"/>
      <c r="AB4" s="22"/>
      <c r="AC4" s="22"/>
      <c r="AD4" s="22"/>
      <c r="AE4" s="22"/>
      <c r="AF4" s="22"/>
      <c r="AG4" s="28"/>
    </row>
    <row r="5" spans="1:37" x14ac:dyDescent="0.25">
      <c r="A5" s="6">
        <v>3</v>
      </c>
      <c r="B5" s="2">
        <v>28</v>
      </c>
      <c r="C5" s="3">
        <f>IF(Wizualizacja!B4="male",1,0)</f>
        <v>1</v>
      </c>
      <c r="D5" s="20">
        <v>33</v>
      </c>
      <c r="E5" s="3">
        <v>3</v>
      </c>
      <c r="F5" s="3">
        <f>IF(Wizualizacja!E4="yes",1,0)</f>
        <v>0</v>
      </c>
      <c r="G5" s="3">
        <f>IF(Wizualizacja!F4="southwest",1,0)</f>
        <v>0</v>
      </c>
      <c r="H5" s="3">
        <f>IF(Wizualizacja!F4="southeast",1,0)</f>
        <v>1</v>
      </c>
      <c r="I5" s="3">
        <f>IF(Wizualizacja!F4="northwest",1,0)</f>
        <v>0</v>
      </c>
      <c r="J5" s="12">
        <f>IF(Wizualizacja!F4="northeast",1,0)</f>
        <v>0</v>
      </c>
      <c r="K5" s="18">
        <v>4449.4620000000004</v>
      </c>
      <c r="M5" s="2">
        <f t="shared" si="0"/>
        <v>6967.2823840161336</v>
      </c>
      <c r="N5" s="18">
        <f t="shared" si="2"/>
        <v>-2517.8203840161332</v>
      </c>
      <c r="P5" s="2">
        <f t="shared" si="1"/>
        <v>6217.875545058303</v>
      </c>
      <c r="Q5" s="18">
        <f t="shared" si="3"/>
        <v>-1768.4135450583026</v>
      </c>
      <c r="R5" s="33"/>
      <c r="S5" s="15" t="s">
        <v>1939</v>
      </c>
      <c r="T5" s="16">
        <f t="array" ref="T5">SUMSQ(N3:N535)</f>
        <v>19776203785.034393</v>
      </c>
      <c r="W5" s="27" t="s">
        <v>2</v>
      </c>
      <c r="X5" s="22">
        <v>9.4467989957380288E-2</v>
      </c>
      <c r="Y5" s="22">
        <v>4.0373029827536523E-2</v>
      </c>
      <c r="Z5" s="22">
        <v>1</v>
      </c>
      <c r="AA5" s="22"/>
      <c r="AB5" s="22"/>
      <c r="AC5" s="22"/>
      <c r="AD5" s="22"/>
      <c r="AE5" s="22"/>
      <c r="AF5" s="22"/>
      <c r="AG5" s="28"/>
    </row>
    <row r="6" spans="1:37" ht="15.75" thickBot="1" x14ac:dyDescent="0.3">
      <c r="A6" s="6">
        <v>4</v>
      </c>
      <c r="B6" s="2">
        <v>33</v>
      </c>
      <c r="C6" s="3">
        <f>IF(Wizualizacja!B5="male",1,0)</f>
        <v>1</v>
      </c>
      <c r="D6" s="20">
        <v>22.704999999999998</v>
      </c>
      <c r="E6" s="3">
        <v>0</v>
      </c>
      <c r="F6" s="3">
        <f>IF(Wizualizacja!E5="yes",1,0)</f>
        <v>0</v>
      </c>
      <c r="G6" s="3">
        <f>IF(Wizualizacja!F5="southwest",1,0)</f>
        <v>0</v>
      </c>
      <c r="H6" s="3">
        <f>IF(Wizualizacja!F5="southeast",1,0)</f>
        <v>0</v>
      </c>
      <c r="I6" s="3">
        <f>IF(Wizualizacja!F5="northwest",1,0)</f>
        <v>1</v>
      </c>
      <c r="J6" s="12">
        <f>IF(Wizualizacja!F5="northeast",1,0)</f>
        <v>0</v>
      </c>
      <c r="K6" s="18">
        <v>21984.47061</v>
      </c>
      <c r="M6" s="2">
        <f t="shared" si="0"/>
        <v>3451.5932730726945</v>
      </c>
      <c r="N6" s="18">
        <f>K6-M6</f>
        <v>18532.877336927304</v>
      </c>
      <c r="P6" s="2">
        <f t="shared" si="1"/>
        <v>4102.0195737671929</v>
      </c>
      <c r="Q6" s="18">
        <f t="shared" si="3"/>
        <v>17882.451036232807</v>
      </c>
      <c r="S6" s="4" t="s">
        <v>1940</v>
      </c>
      <c r="T6" s="19">
        <f t="array" ref="T6">SUM((M3:M535-T8)^2)</f>
        <v>64174366722.190491</v>
      </c>
      <c r="W6" s="27" t="s">
        <v>3</v>
      </c>
      <c r="X6" s="22">
        <v>1.4747635901342794E-2</v>
      </c>
      <c r="Y6" s="22">
        <v>1.4711266182069796E-2</v>
      </c>
      <c r="Z6" s="22">
        <v>-1.2852967967704007E-2</v>
      </c>
      <c r="AA6" s="22">
        <v>1</v>
      </c>
      <c r="AB6" s="22"/>
      <c r="AC6" s="22"/>
      <c r="AD6" s="22"/>
      <c r="AE6" s="22"/>
      <c r="AF6" s="22"/>
      <c r="AG6" s="28"/>
    </row>
    <row r="7" spans="1:37" ht="15.75" thickBot="1" x14ac:dyDescent="0.3">
      <c r="A7" s="6">
        <v>5</v>
      </c>
      <c r="B7" s="2">
        <v>32</v>
      </c>
      <c r="C7" s="3">
        <f>IF(Wizualizacja!B6="male",1,0)</f>
        <v>1</v>
      </c>
      <c r="D7" s="20">
        <v>28.88</v>
      </c>
      <c r="E7" s="3">
        <v>0</v>
      </c>
      <c r="F7" s="3">
        <f>IF(Wizualizacja!E6="yes",1,0)</f>
        <v>0</v>
      </c>
      <c r="G7" s="3">
        <f>IF(Wizualizacja!F6="southwest",1,0)</f>
        <v>0</v>
      </c>
      <c r="H7" s="3">
        <f>IF(Wizualizacja!F6="southeast",1,0)</f>
        <v>0</v>
      </c>
      <c r="I7" s="3">
        <f>IF(Wizualizacja!F6="northwest",1,0)</f>
        <v>1</v>
      </c>
      <c r="J7" s="12">
        <f>IF(Wizualizacja!F6="northeast",1,0)</f>
        <v>0</v>
      </c>
      <c r="K7" s="18">
        <v>3866.8552</v>
      </c>
      <c r="M7" s="2">
        <f t="shared" si="0"/>
        <v>5379.997504335327</v>
      </c>
      <c r="N7" s="18">
        <f t="shared" si="2"/>
        <v>-1513.142304335327</v>
      </c>
      <c r="P7" s="2">
        <f t="shared" si="1"/>
        <v>5889.7075007169715</v>
      </c>
      <c r="Q7" s="18">
        <f t="shared" si="3"/>
        <v>-2022.8523007169715</v>
      </c>
      <c r="S7" s="3"/>
      <c r="T7" s="3"/>
      <c r="W7" s="27" t="s">
        <v>4</v>
      </c>
      <c r="X7" s="22">
        <v>-4.3077285650495963E-2</v>
      </c>
      <c r="Y7" s="22">
        <v>6.5842624450637113E-2</v>
      </c>
      <c r="Z7" s="22">
        <v>3.2255598992878186E-2</v>
      </c>
      <c r="AA7" s="22">
        <v>1.1964596283274249E-2</v>
      </c>
      <c r="AB7" s="22">
        <v>1</v>
      </c>
      <c r="AC7" s="22"/>
      <c r="AD7" s="22"/>
      <c r="AE7" s="22"/>
      <c r="AF7" s="22"/>
      <c r="AG7" s="28"/>
    </row>
    <row r="8" spans="1:37" ht="15.75" thickBot="1" x14ac:dyDescent="0.3">
      <c r="A8" s="6">
        <v>6</v>
      </c>
      <c r="B8" s="2">
        <v>31</v>
      </c>
      <c r="C8" s="3">
        <f>IF(Wizualizacja!B7="male",1,0)</f>
        <v>0</v>
      </c>
      <c r="D8" s="20">
        <v>25.74</v>
      </c>
      <c r="E8" s="3">
        <v>0</v>
      </c>
      <c r="F8" s="3">
        <f>IF(Wizualizacja!E7="yes",1,0)</f>
        <v>0</v>
      </c>
      <c r="G8" s="3">
        <f>IF(Wizualizacja!F7="southwest",1,0)</f>
        <v>0</v>
      </c>
      <c r="H8" s="3">
        <f>IF(Wizualizacja!F7="southeast",1,0)</f>
        <v>1</v>
      </c>
      <c r="I8" s="3">
        <f>IF(Wizualizacja!F7="northwest",1,0)</f>
        <v>0</v>
      </c>
      <c r="J8" s="12">
        <f>IF(Wizualizacja!F7="northeast",1,0)</f>
        <v>0</v>
      </c>
      <c r="K8" s="18">
        <v>3756.6215999999999</v>
      </c>
      <c r="M8" s="2">
        <f t="shared" si="0"/>
        <v>3477.7417932950048</v>
      </c>
      <c r="N8" s="18">
        <f t="shared" si="2"/>
        <v>278.87980670499519</v>
      </c>
      <c r="P8" s="2">
        <f t="shared" si="1"/>
        <v>4589.3309560870985</v>
      </c>
      <c r="Q8" s="18">
        <f t="shared" si="3"/>
        <v>-832.70935608709851</v>
      </c>
      <c r="S8" s="43" t="s">
        <v>1941</v>
      </c>
      <c r="T8" s="44">
        <f>AVERAGE(K3:K535)</f>
        <v>13319.207342399613</v>
      </c>
      <c r="W8" s="27" t="s">
        <v>1900</v>
      </c>
      <c r="X8" s="22">
        <v>4.6780903177087552E-2</v>
      </c>
      <c r="Y8" s="22">
        <v>5.3187218285224592E-3</v>
      </c>
      <c r="Z8" s="22">
        <v>-2.1260908706589119E-2</v>
      </c>
      <c r="AA8" s="22">
        <v>5.4596497568989384E-2</v>
      </c>
      <c r="AB8" s="22">
        <v>-6.3900051876564876E-2</v>
      </c>
      <c r="AC8" s="22">
        <v>1</v>
      </c>
      <c r="AD8" s="22"/>
      <c r="AE8" s="22"/>
      <c r="AF8" s="22"/>
      <c r="AG8" s="28"/>
    </row>
    <row r="9" spans="1:37" x14ac:dyDescent="0.25">
      <c r="A9" s="6">
        <v>7</v>
      </c>
      <c r="B9" s="2">
        <v>46</v>
      </c>
      <c r="C9" s="3">
        <f>IF(Wizualizacja!B8="male",1,0)</f>
        <v>0</v>
      </c>
      <c r="D9" s="20">
        <v>33.44</v>
      </c>
      <c r="E9" s="3">
        <v>1</v>
      </c>
      <c r="F9" s="3">
        <f>IF(Wizualizacja!E8="yes",1,0)</f>
        <v>0</v>
      </c>
      <c r="G9" s="3">
        <f>IF(Wizualizacja!F8="southwest",1,0)</f>
        <v>0</v>
      </c>
      <c r="H9" s="3">
        <f>IF(Wizualizacja!F8="southeast",1,0)</f>
        <v>1</v>
      </c>
      <c r="I9" s="3">
        <f>IF(Wizualizacja!F8="northwest",1,0)</f>
        <v>0</v>
      </c>
      <c r="J9" s="12">
        <f>IF(Wizualizacja!F8="northeast",1,0)</f>
        <v>0</v>
      </c>
      <c r="K9" s="18">
        <v>8240.5895999999993</v>
      </c>
      <c r="M9" s="2">
        <f t="shared" si="0"/>
        <v>10735.674503693388</v>
      </c>
      <c r="N9" s="18">
        <f t="shared" si="2"/>
        <v>-2495.0849036933887</v>
      </c>
      <c r="P9" s="2">
        <f t="shared" si="1"/>
        <v>11033.278623094153</v>
      </c>
      <c r="Q9" s="18">
        <f t="shared" si="3"/>
        <v>-2792.6890230941535</v>
      </c>
      <c r="S9" s="3"/>
      <c r="T9" s="3"/>
      <c r="W9" s="27" t="s">
        <v>1901</v>
      </c>
      <c r="X9" s="22">
        <v>-1.2435800521782307E-2</v>
      </c>
      <c r="Y9" s="22">
        <v>3.2170492102576116E-2</v>
      </c>
      <c r="Z9" s="22">
        <v>0.30307033889447077</v>
      </c>
      <c r="AA9" s="22">
        <v>-3.2785476636816045E-2</v>
      </c>
      <c r="AB9" s="22">
        <v>0.104530251250886</v>
      </c>
      <c r="AC9" s="22">
        <v>-0.34555220390794694</v>
      </c>
      <c r="AD9" s="22">
        <v>1</v>
      </c>
      <c r="AE9" s="22"/>
      <c r="AF9" s="22"/>
      <c r="AG9" s="28"/>
    </row>
    <row r="10" spans="1:37" x14ac:dyDescent="0.25">
      <c r="A10" s="6">
        <v>8</v>
      </c>
      <c r="B10" s="2">
        <v>37</v>
      </c>
      <c r="C10" s="3">
        <f>IF(Wizualizacja!B9="male",1,0)</f>
        <v>0</v>
      </c>
      <c r="D10" s="20">
        <v>27.74</v>
      </c>
      <c r="E10" s="3">
        <v>3</v>
      </c>
      <c r="F10" s="3">
        <f>IF(Wizualizacja!E9="yes",1,0)</f>
        <v>0</v>
      </c>
      <c r="G10" s="3">
        <f>IF(Wizualizacja!F9="southwest",1,0)</f>
        <v>0</v>
      </c>
      <c r="H10" s="3">
        <f>IF(Wizualizacja!F9="southeast",1,0)</f>
        <v>0</v>
      </c>
      <c r="I10" s="3">
        <f>IF(Wizualizacja!F9="northwest",1,0)</f>
        <v>1</v>
      </c>
      <c r="J10" s="12">
        <f>IF(Wizualizacja!F9="northeast",1,0)</f>
        <v>0</v>
      </c>
      <c r="K10" s="18">
        <v>7281.5056000000004</v>
      </c>
      <c r="M10" s="2">
        <f t="shared" si="0"/>
        <v>8467.0314407918613</v>
      </c>
      <c r="N10" s="18">
        <f t="shared" si="2"/>
        <v>-1185.5258407918609</v>
      </c>
      <c r="P10" s="2">
        <f t="shared" si="1"/>
        <v>6808.8735624169167</v>
      </c>
      <c r="Q10" s="18">
        <f t="shared" si="3"/>
        <v>472.63203758308373</v>
      </c>
      <c r="W10" s="27" t="s">
        <v>1902</v>
      </c>
      <c r="X10" s="22">
        <v>-2.2264309597740294E-2</v>
      </c>
      <c r="Y10" s="22">
        <v>-3.2371035492382384E-2</v>
      </c>
      <c r="Z10" s="22">
        <v>-0.12281171567183571</v>
      </c>
      <c r="AA10" s="22">
        <v>2.9418499479183215E-2</v>
      </c>
      <c r="AB10" s="22">
        <v>-3.178394367613592E-2</v>
      </c>
      <c r="AC10" s="22">
        <v>-0.32074624686788772</v>
      </c>
      <c r="AD10" s="22">
        <v>-0.34907177215332191</v>
      </c>
      <c r="AE10" s="22">
        <v>1</v>
      </c>
      <c r="AF10" s="22"/>
      <c r="AG10" s="28"/>
    </row>
    <row r="11" spans="1:37" ht="15.75" thickBot="1" x14ac:dyDescent="0.3">
      <c r="A11" s="6">
        <v>9</v>
      </c>
      <c r="B11" s="2">
        <v>37</v>
      </c>
      <c r="C11" s="3">
        <f>IF(Wizualizacja!B10="male",1,0)</f>
        <v>1</v>
      </c>
      <c r="D11" s="20">
        <v>29.83</v>
      </c>
      <c r="E11" s="3">
        <v>2</v>
      </c>
      <c r="F11" s="3">
        <f>IF(Wizualizacja!E10="yes",1,0)</f>
        <v>0</v>
      </c>
      <c r="G11" s="3">
        <f>IF(Wizualizacja!F10="southwest",1,0)</f>
        <v>0</v>
      </c>
      <c r="H11" s="3">
        <f>IF(Wizualizacja!F10="southeast",1,0)</f>
        <v>0</v>
      </c>
      <c r="I11" s="3">
        <f>IF(Wizualizacja!F10="northwest",1,0)</f>
        <v>0</v>
      </c>
      <c r="J11" s="12">
        <f>IF(Wizualizacja!F10="northeast",1,0)</f>
        <v>1</v>
      </c>
      <c r="K11" s="18">
        <v>6406.4107000000004</v>
      </c>
      <c r="M11" s="2">
        <f t="shared" si="0"/>
        <v>8699.3298561655411</v>
      </c>
      <c r="N11" s="18">
        <f t="shared" si="2"/>
        <v>-2292.9191561655407</v>
      </c>
      <c r="P11" s="2">
        <f t="shared" si="1"/>
        <v>7501.7404164804138</v>
      </c>
      <c r="Q11" s="18">
        <f t="shared" si="3"/>
        <v>-1095.3297164804135</v>
      </c>
      <c r="W11" s="27" t="s">
        <v>1903</v>
      </c>
      <c r="X11" s="22">
        <v>-1.1442148084713676E-2</v>
      </c>
      <c r="Y11" s="22">
        <v>-6.3001955987790218E-3</v>
      </c>
      <c r="Z11" s="22">
        <v>-0.1710849958007927</v>
      </c>
      <c r="AA11" s="22">
        <v>-5.0006245739283764E-2</v>
      </c>
      <c r="AB11" s="22">
        <v>-1.307046515656991E-2</v>
      </c>
      <c r="AC11" s="22">
        <v>-0.31751227495909001</v>
      </c>
      <c r="AD11" s="22">
        <v>-0.34555220390794728</v>
      </c>
      <c r="AE11" s="22">
        <v>-0.32074624686788789</v>
      </c>
      <c r="AF11" s="22">
        <v>1</v>
      </c>
      <c r="AG11" s="28"/>
    </row>
    <row r="12" spans="1:37" ht="15.75" thickBot="1" x14ac:dyDescent="0.3">
      <c r="A12" s="6">
        <v>10</v>
      </c>
      <c r="B12" s="2">
        <v>60</v>
      </c>
      <c r="C12" s="3">
        <f>IF(Wizualizacja!B11="male",1,0)</f>
        <v>0</v>
      </c>
      <c r="D12" s="20">
        <v>25.84</v>
      </c>
      <c r="E12" s="3">
        <v>0</v>
      </c>
      <c r="F12" s="3">
        <f>IF(Wizualizacja!E11="yes",1,0)</f>
        <v>0</v>
      </c>
      <c r="G12" s="3">
        <f>IF(Wizualizacja!F11="southwest",1,0)</f>
        <v>0</v>
      </c>
      <c r="H12" s="3">
        <f>IF(Wizualizacja!F11="southeast",1,0)</f>
        <v>0</v>
      </c>
      <c r="I12" s="3">
        <f>IF(Wizualizacja!F11="northwest",1,0)</f>
        <v>1</v>
      </c>
      <c r="J12" s="12">
        <f>IF(Wizualizacja!F11="northeast",1,0)</f>
        <v>0</v>
      </c>
      <c r="K12" s="18">
        <v>28923.136920000001</v>
      </c>
      <c r="M12" s="2">
        <f t="shared" si="0"/>
        <v>11800.86098011401</v>
      </c>
      <c r="N12" s="18">
        <f t="shared" si="2"/>
        <v>17122.275939885993</v>
      </c>
      <c r="P12" s="2">
        <f t="shared" si="1"/>
        <v>12145.624412738265</v>
      </c>
      <c r="Q12" s="18">
        <f t="shared" si="3"/>
        <v>16777.512507261737</v>
      </c>
      <c r="S12" s="15" t="s">
        <v>1916</v>
      </c>
      <c r="T12" s="36" t="s">
        <v>1943</v>
      </c>
      <c r="U12" s="16" t="s">
        <v>1944</v>
      </c>
      <c r="W12" s="74" t="s">
        <v>6</v>
      </c>
      <c r="X12" s="75">
        <v>0.27140138125935181</v>
      </c>
      <c r="Y12" s="75">
        <v>4.5258382550669045E-2</v>
      </c>
      <c r="Z12" s="75">
        <v>0.22142819149301696</v>
      </c>
      <c r="AA12" s="75">
        <v>7.3024428746819067E-2</v>
      </c>
      <c r="AB12" s="75">
        <v>0.79330845985552922</v>
      </c>
      <c r="AC12" s="75">
        <v>-6.8053951505157528E-2</v>
      </c>
      <c r="AD12" s="75">
        <v>0.11118934506495699</v>
      </c>
      <c r="AE12" s="75">
        <v>-3.4823757969953566E-2</v>
      </c>
      <c r="AF12" s="75">
        <v>-1.2799644240241563E-2</v>
      </c>
      <c r="AG12" s="76">
        <v>1</v>
      </c>
    </row>
    <row r="13" spans="1:37" ht="15.75" thickBot="1" x14ac:dyDescent="0.3">
      <c r="A13" s="6">
        <v>11</v>
      </c>
      <c r="B13" s="2">
        <v>25</v>
      </c>
      <c r="C13" s="3">
        <f>IF(Wizualizacja!B12="male",1,0)</f>
        <v>1</v>
      </c>
      <c r="D13" s="20">
        <v>26.22</v>
      </c>
      <c r="E13" s="3">
        <v>0</v>
      </c>
      <c r="F13" s="3">
        <f>IF(Wizualizacja!E12="yes",1,0)</f>
        <v>0</v>
      </c>
      <c r="G13" s="3">
        <f>IF(Wizualizacja!F12="southwest",1,0)</f>
        <v>0</v>
      </c>
      <c r="H13" s="3">
        <f>IF(Wizualizacja!F12="southeast",1,0)</f>
        <v>0</v>
      </c>
      <c r="I13" s="3">
        <f>IF(Wizualizacja!F12="northwest",1,0)</f>
        <v>0</v>
      </c>
      <c r="J13" s="12">
        <f>IF(Wizualizacja!F12="northeast",1,0)</f>
        <v>1</v>
      </c>
      <c r="K13" s="18">
        <v>2721.3208</v>
      </c>
      <c r="M13" s="2">
        <f t="shared" si="0"/>
        <v>3017.9530580199962</v>
      </c>
      <c r="N13" s="18">
        <f t="shared" si="2"/>
        <v>-296.63225801999624</v>
      </c>
      <c r="P13" s="2">
        <f t="shared" si="1"/>
        <v>3191.9461478804706</v>
      </c>
      <c r="Q13" s="18">
        <f t="shared" si="3"/>
        <v>-470.6253478804706</v>
      </c>
      <c r="S13" s="4" t="s">
        <v>1914</v>
      </c>
      <c r="T13" s="5">
        <f>(T6/7)/(T5/(Z27-9))</f>
        <v>242.91364458557203</v>
      </c>
      <c r="U13" s="13">
        <f>_xlfn.F.DIST.RT(T13,8,Z27-9)</f>
        <v>7.5712478545363624E-171</v>
      </c>
    </row>
    <row r="14" spans="1:37" ht="15.75" thickBot="1" x14ac:dyDescent="0.3">
      <c r="A14" s="6">
        <v>12</v>
      </c>
      <c r="B14" s="2">
        <v>62</v>
      </c>
      <c r="C14" s="3">
        <f>IF(Wizualizacja!B13="male",1,0)</f>
        <v>0</v>
      </c>
      <c r="D14" s="20">
        <v>26.29</v>
      </c>
      <c r="E14" s="3">
        <v>0</v>
      </c>
      <c r="F14" s="3">
        <f>IF(Wizualizacja!E13="yes",1,0)</f>
        <v>1</v>
      </c>
      <c r="G14" s="3">
        <f>IF(Wizualizacja!F13="southwest",1,0)</f>
        <v>0</v>
      </c>
      <c r="H14" s="3">
        <f>IF(Wizualizacja!F13="southeast",1,0)</f>
        <v>1</v>
      </c>
      <c r="I14" s="3">
        <f>IF(Wizualizacja!F13="northwest",1,0)</f>
        <v>0</v>
      </c>
      <c r="J14" s="12">
        <f>IF(Wizualizacja!F13="northeast",1,0)</f>
        <v>0</v>
      </c>
      <c r="K14" s="18">
        <v>27808.7251</v>
      </c>
      <c r="M14" s="2">
        <f t="shared" si="0"/>
        <v>36175.328391276948</v>
      </c>
      <c r="N14" s="18">
        <f t="shared" si="2"/>
        <v>-8366.6032912769479</v>
      </c>
      <c r="P14" s="2">
        <f t="shared" si="1"/>
        <v>37281.06788096502</v>
      </c>
      <c r="Q14" s="18">
        <f t="shared" si="3"/>
        <v>-9472.3427809650202</v>
      </c>
      <c r="S14" s="4" t="s">
        <v>1942</v>
      </c>
      <c r="T14" s="5">
        <v>0.05</v>
      </c>
      <c r="U14" s="13"/>
    </row>
    <row r="15" spans="1:37" ht="15.75" thickBot="1" x14ac:dyDescent="0.3">
      <c r="A15" s="6">
        <v>13</v>
      </c>
      <c r="B15" s="2">
        <v>23</v>
      </c>
      <c r="C15" s="3">
        <f>IF(Wizualizacja!B14="male",1,0)</f>
        <v>1</v>
      </c>
      <c r="D15" s="20">
        <v>34.4</v>
      </c>
      <c r="E15" s="3">
        <v>0</v>
      </c>
      <c r="F15" s="3">
        <f>IF(Wizualizacja!E14="yes",1,0)</f>
        <v>0</v>
      </c>
      <c r="G15" s="3">
        <f>IF(Wizualizacja!F14="southwest",1,0)</f>
        <v>1</v>
      </c>
      <c r="H15" s="3">
        <f>IF(Wizualizacja!F14="southeast",1,0)</f>
        <v>0</v>
      </c>
      <c r="I15" s="3">
        <f>IF(Wizualizacja!F14="northwest",1,0)</f>
        <v>0</v>
      </c>
      <c r="J15" s="12">
        <f>IF(Wizualizacja!F14="northeast",1,0)</f>
        <v>0</v>
      </c>
      <c r="K15" s="18">
        <v>1826.8430000000001</v>
      </c>
      <c r="M15" s="2">
        <f t="shared" si="0"/>
        <v>3990.9328737205378</v>
      </c>
      <c r="N15" s="18">
        <f t="shared" si="2"/>
        <v>-2164.089873720538</v>
      </c>
      <c r="P15" s="2">
        <f t="shared" si="1"/>
        <v>5384.9034460648209</v>
      </c>
      <c r="Q15" s="18">
        <f t="shared" si="3"/>
        <v>-3558.060446064821</v>
      </c>
    </row>
    <row r="16" spans="1:37" ht="15.75" thickBot="1" x14ac:dyDescent="0.3">
      <c r="A16" s="6">
        <v>14</v>
      </c>
      <c r="B16" s="2">
        <v>56</v>
      </c>
      <c r="C16" s="3">
        <f>IF(Wizualizacja!B15="male",1,0)</f>
        <v>0</v>
      </c>
      <c r="D16" s="20">
        <v>39.82</v>
      </c>
      <c r="E16" s="3">
        <v>0</v>
      </c>
      <c r="F16" s="3">
        <f>IF(Wizualizacja!E15="yes",1,0)</f>
        <v>0</v>
      </c>
      <c r="G16" s="3">
        <f>IF(Wizualizacja!F15="southwest",1,0)</f>
        <v>0</v>
      </c>
      <c r="H16" s="3">
        <f>IF(Wizualizacja!F15="southeast",1,0)</f>
        <v>1</v>
      </c>
      <c r="I16" s="3">
        <f>IF(Wizualizacja!F15="northwest",1,0)</f>
        <v>0</v>
      </c>
      <c r="J16" s="12">
        <f>IF(Wizualizacja!F15="northeast",1,0)</f>
        <v>0</v>
      </c>
      <c r="K16" s="18">
        <v>11090.7178</v>
      </c>
      <c r="M16" s="2">
        <f t="shared" si="0"/>
        <v>14934.968099910035</v>
      </c>
      <c r="N16" s="18">
        <f t="shared" si="2"/>
        <v>-3844.2502999100343</v>
      </c>
      <c r="P16" s="2">
        <f t="shared" si="1"/>
        <v>15742.532735101642</v>
      </c>
      <c r="Q16" s="18">
        <f t="shared" si="3"/>
        <v>-4651.8149351016418</v>
      </c>
      <c r="S16" s="1" t="s">
        <v>1947</v>
      </c>
    </row>
    <row r="17" spans="1:41" x14ac:dyDescent="0.25">
      <c r="A17" s="6">
        <v>15</v>
      </c>
      <c r="B17" s="2">
        <v>27</v>
      </c>
      <c r="C17" s="3">
        <f>IF(Wizualizacja!B16="male",1,0)</f>
        <v>1</v>
      </c>
      <c r="D17" s="20">
        <v>42.13</v>
      </c>
      <c r="E17" s="3">
        <v>0</v>
      </c>
      <c r="F17" s="3">
        <f>IF(Wizualizacja!E16="yes",1,0)</f>
        <v>1</v>
      </c>
      <c r="G17" s="3">
        <f>IF(Wizualizacja!F16="southwest",1,0)</f>
        <v>0</v>
      </c>
      <c r="H17" s="3">
        <f>IF(Wizualizacja!F16="southeast",1,0)</f>
        <v>1</v>
      </c>
      <c r="I17" s="3">
        <f>IF(Wizualizacja!F16="northwest",1,0)</f>
        <v>0</v>
      </c>
      <c r="J17" s="12">
        <f>IF(Wizualizacja!F16="northeast",1,0)</f>
        <v>0</v>
      </c>
      <c r="K17" s="18">
        <v>39611.757700000002</v>
      </c>
      <c r="M17" s="2">
        <f t="shared" si="0"/>
        <v>32476.656388939384</v>
      </c>
      <c r="N17" s="18">
        <f t="shared" si="2"/>
        <v>7135.1013110606182</v>
      </c>
      <c r="P17" s="2">
        <f t="shared" si="1"/>
        <v>33452.615244730026</v>
      </c>
      <c r="Q17" s="18">
        <f t="shared" si="3"/>
        <v>6159.1424552699755</v>
      </c>
      <c r="S17" s="94" t="s">
        <v>1948</v>
      </c>
      <c r="T17" s="95"/>
      <c r="U17" s="96"/>
    </row>
    <row r="18" spans="1:41" ht="15.75" thickBot="1" x14ac:dyDescent="0.3">
      <c r="A18" s="6">
        <v>16</v>
      </c>
      <c r="B18" s="2">
        <v>19</v>
      </c>
      <c r="C18" s="3">
        <f>IF(Wizualizacja!B17="male",1,0)</f>
        <v>1</v>
      </c>
      <c r="D18" s="20">
        <v>24.6</v>
      </c>
      <c r="E18" s="3">
        <v>1</v>
      </c>
      <c r="F18" s="3">
        <f>IF(Wizualizacja!E17="yes",1,0)</f>
        <v>0</v>
      </c>
      <c r="G18" s="3">
        <f>IF(Wizualizacja!F17="southwest",1,0)</f>
        <v>1</v>
      </c>
      <c r="H18" s="3">
        <f>IF(Wizualizacja!F17="southeast",1,0)</f>
        <v>0</v>
      </c>
      <c r="I18" s="3">
        <f>IF(Wizualizacja!F17="northwest",1,0)</f>
        <v>0</v>
      </c>
      <c r="J18" s="12">
        <f>IF(Wizualizacja!F17="northeast",1,0)</f>
        <v>0</v>
      </c>
      <c r="K18" s="18">
        <v>1837.2370000000001</v>
      </c>
      <c r="M18" s="2">
        <f t="shared" si="0"/>
        <v>133.07390076495062</v>
      </c>
      <c r="N18" s="18">
        <f t="shared" si="2"/>
        <v>1704.1630992350495</v>
      </c>
      <c r="P18" s="2">
        <f t="shared" si="1"/>
        <v>1098.3793331985617</v>
      </c>
      <c r="Q18" s="18">
        <f t="shared" si="3"/>
        <v>738.85766680143843</v>
      </c>
      <c r="S18" s="97" t="s">
        <v>1949</v>
      </c>
      <c r="T18" s="98"/>
      <c r="U18" s="99"/>
    </row>
    <row r="19" spans="1:41" x14ac:dyDescent="0.25">
      <c r="A19" s="6">
        <v>17</v>
      </c>
      <c r="B19" s="2">
        <v>52</v>
      </c>
      <c r="C19" s="3">
        <f>IF(Wizualizacja!B18="male",1,0)</f>
        <v>0</v>
      </c>
      <c r="D19" s="20">
        <v>30.78</v>
      </c>
      <c r="E19" s="3">
        <v>1</v>
      </c>
      <c r="F19" s="3">
        <f>IF(Wizualizacja!E18="yes",1,0)</f>
        <v>0</v>
      </c>
      <c r="G19" s="3">
        <f>IF(Wizualizacja!F18="southwest",1,0)</f>
        <v>0</v>
      </c>
      <c r="H19" s="3">
        <f>IF(Wizualizacja!F18="southeast",1,0)</f>
        <v>0</v>
      </c>
      <c r="I19" s="3">
        <f>IF(Wizualizacja!F18="northwest",1,0)</f>
        <v>0</v>
      </c>
      <c r="J19" s="12">
        <f>IF(Wizualizacja!F18="northeast",1,0)</f>
        <v>1</v>
      </c>
      <c r="K19" s="18">
        <v>10797.3362</v>
      </c>
      <c r="M19" s="2">
        <f t="shared" si="0"/>
        <v>12520.501658292593</v>
      </c>
      <c r="N19" s="18">
        <f t="shared" si="2"/>
        <v>-1723.165458292593</v>
      </c>
      <c r="P19" s="2">
        <f t="shared" si="1"/>
        <v>11707.960205531201</v>
      </c>
      <c r="Q19" s="18">
        <f t="shared" si="3"/>
        <v>-910.62400553120096</v>
      </c>
    </row>
    <row r="20" spans="1:41" x14ac:dyDescent="0.25">
      <c r="A20" s="6">
        <v>18</v>
      </c>
      <c r="B20" s="2">
        <v>23</v>
      </c>
      <c r="C20" s="3">
        <f>IF(Wizualizacja!B19="male",1,0)</f>
        <v>1</v>
      </c>
      <c r="D20" s="20">
        <v>23.844999999999999</v>
      </c>
      <c r="E20" s="3">
        <v>0</v>
      </c>
      <c r="F20" s="3">
        <f>IF(Wizualizacja!E19="yes",1,0)</f>
        <v>0</v>
      </c>
      <c r="G20" s="3">
        <f>IF(Wizualizacja!F19="southwest",1,0)</f>
        <v>0</v>
      </c>
      <c r="H20" s="3">
        <f>IF(Wizualizacja!F19="southeast",1,0)</f>
        <v>0</v>
      </c>
      <c r="I20" s="3">
        <f>IF(Wizualizacja!F19="northwest",1,0)</f>
        <v>0</v>
      </c>
      <c r="J20" s="12">
        <f>IF(Wizualizacja!F19="northeast",1,0)</f>
        <v>1</v>
      </c>
      <c r="K20" s="18">
        <v>2395.17155</v>
      </c>
      <c r="M20" s="2">
        <f t="shared" si="0"/>
        <v>1659.1166005460755</v>
      </c>
      <c r="N20" s="18">
        <f t="shared" si="2"/>
        <v>736.05494945392456</v>
      </c>
      <c r="P20" s="2">
        <f t="shared" si="1"/>
        <v>1885.7600754235746</v>
      </c>
      <c r="Q20" s="18">
        <f t="shared" si="3"/>
        <v>509.41147457642546</v>
      </c>
    </row>
    <row r="21" spans="1:41" x14ac:dyDescent="0.25">
      <c r="A21" s="6">
        <v>19</v>
      </c>
      <c r="B21" s="2">
        <v>56</v>
      </c>
      <c r="C21" s="3">
        <f>IF(Wizualizacja!B20="male",1,0)</f>
        <v>1</v>
      </c>
      <c r="D21" s="20">
        <v>40.299999999999997</v>
      </c>
      <c r="E21" s="3">
        <v>0</v>
      </c>
      <c r="F21" s="3">
        <f>IF(Wizualizacja!E20="yes",1,0)</f>
        <v>0</v>
      </c>
      <c r="G21" s="3">
        <f>IF(Wizualizacja!F20="southwest",1,0)</f>
        <v>1</v>
      </c>
      <c r="H21" s="3">
        <f>IF(Wizualizacja!F20="southeast",1,0)</f>
        <v>0</v>
      </c>
      <c r="I21" s="3">
        <f>IF(Wizualizacja!F20="northwest",1,0)</f>
        <v>0</v>
      </c>
      <c r="J21" s="12">
        <f>IF(Wizualizacja!F20="northeast",1,0)</f>
        <v>0</v>
      </c>
      <c r="K21" s="18">
        <v>10602.385</v>
      </c>
      <c r="M21" s="2">
        <f t="shared" si="0"/>
        <v>14621.189072330702</v>
      </c>
      <c r="N21" s="18">
        <f t="shared" si="2"/>
        <v>-4018.8040723307022</v>
      </c>
      <c r="P21" s="2">
        <f t="shared" si="1"/>
        <v>15901.66005086742</v>
      </c>
      <c r="Q21" s="18">
        <f t="shared" si="3"/>
        <v>-5299.2750508674198</v>
      </c>
      <c r="S21" s="56"/>
    </row>
    <row r="22" spans="1:41" x14ac:dyDescent="0.25">
      <c r="A22" s="6">
        <v>20</v>
      </c>
      <c r="B22" s="2">
        <v>30</v>
      </c>
      <c r="C22" s="3">
        <f>IF(Wizualizacja!B21="male",1,0)</f>
        <v>1</v>
      </c>
      <c r="D22" s="20">
        <v>35.299999999999997</v>
      </c>
      <c r="E22" s="3">
        <v>0</v>
      </c>
      <c r="F22" s="3">
        <f>IF(Wizualizacja!E21="yes",1,0)</f>
        <v>1</v>
      </c>
      <c r="G22" s="3">
        <f>IF(Wizualizacja!F21="southwest",1,0)</f>
        <v>1</v>
      </c>
      <c r="H22" s="3">
        <f>IF(Wizualizacja!F21="southeast",1,0)</f>
        <v>0</v>
      </c>
      <c r="I22" s="3">
        <f>IF(Wizualizacja!F21="northwest",1,0)</f>
        <v>0</v>
      </c>
      <c r="J22" s="12">
        <f>IF(Wizualizacja!F21="northeast",1,0)</f>
        <v>0</v>
      </c>
      <c r="K22" s="18">
        <v>36837.466999999997</v>
      </c>
      <c r="M22" s="2">
        <f t="shared" si="0"/>
        <v>30601.249787922148</v>
      </c>
      <c r="N22" s="18">
        <f t="shared" si="2"/>
        <v>6236.2172120778487</v>
      </c>
      <c r="P22" s="2">
        <f t="shared" si="1"/>
        <v>31966.62220946567</v>
      </c>
      <c r="Q22" s="18">
        <f t="shared" si="3"/>
        <v>4870.8447905343273</v>
      </c>
      <c r="S22" s="56"/>
    </row>
    <row r="23" spans="1:41" x14ac:dyDescent="0.25">
      <c r="A23" s="6">
        <v>21</v>
      </c>
      <c r="B23" s="2">
        <v>60</v>
      </c>
      <c r="C23" s="3">
        <f>IF(Wizualizacja!B22="male",1,0)</f>
        <v>0</v>
      </c>
      <c r="D23" s="20">
        <v>36.005000000000003</v>
      </c>
      <c r="E23" s="3">
        <v>0</v>
      </c>
      <c r="F23" s="3">
        <f>IF(Wizualizacja!E22="yes",1,0)</f>
        <v>0</v>
      </c>
      <c r="G23" s="3">
        <f>IF(Wizualizacja!F22="southwest",1,0)</f>
        <v>0</v>
      </c>
      <c r="H23" s="3">
        <f>IF(Wizualizacja!F22="southeast",1,0)</f>
        <v>0</v>
      </c>
      <c r="I23" s="3">
        <f>IF(Wizualizacja!F22="northwest",1,0)</f>
        <v>0</v>
      </c>
      <c r="J23" s="12">
        <f>IF(Wizualizacja!F22="northeast",1,0)</f>
        <v>1</v>
      </c>
      <c r="K23" s="18">
        <v>13228.846949999999</v>
      </c>
      <c r="M23" s="2">
        <f t="shared" si="0"/>
        <v>15793.086933021668</v>
      </c>
      <c r="N23" s="18">
        <f t="shared" si="2"/>
        <v>-2564.2399830216691</v>
      </c>
      <c r="P23" s="2">
        <f t="shared" si="1"/>
        <v>15515.476839319816</v>
      </c>
      <c r="Q23" s="18">
        <f t="shared" si="3"/>
        <v>-2286.6298893198164</v>
      </c>
    </row>
    <row r="24" spans="1:41" x14ac:dyDescent="0.25">
      <c r="A24" s="6">
        <v>22</v>
      </c>
      <c r="B24" s="2">
        <v>30</v>
      </c>
      <c r="C24" s="3">
        <f>IF(Wizualizacja!B23="male",1,0)</f>
        <v>0</v>
      </c>
      <c r="D24" s="20">
        <v>32.4</v>
      </c>
      <c r="E24" s="3">
        <v>1</v>
      </c>
      <c r="F24" s="3">
        <f>IF(Wizualizacja!E23="yes",1,0)</f>
        <v>0</v>
      </c>
      <c r="G24" s="3">
        <f>IF(Wizualizacja!F23="southwest",1,0)</f>
        <v>1</v>
      </c>
      <c r="H24" s="3">
        <f>IF(Wizualizacja!F23="southeast",1,0)</f>
        <v>0</v>
      </c>
      <c r="I24" s="3">
        <f>IF(Wizualizacja!F23="northwest",1,0)</f>
        <v>0</v>
      </c>
      <c r="J24" s="12">
        <f>IF(Wizualizacja!F23="northeast",1,0)</f>
        <v>0</v>
      </c>
      <c r="K24" s="18">
        <v>4149.7359999999999</v>
      </c>
      <c r="M24" s="2">
        <f t="shared" si="0"/>
        <v>5993.8731759796265</v>
      </c>
      <c r="N24" s="18">
        <f t="shared" si="2"/>
        <v>-1844.1371759796266</v>
      </c>
      <c r="P24" s="2">
        <f t="shared" si="1"/>
        <v>6537.8037750085477</v>
      </c>
      <c r="Q24" s="18">
        <f t="shared" si="3"/>
        <v>-2388.0677750085479</v>
      </c>
    </row>
    <row r="25" spans="1:41" ht="15.75" thickBot="1" x14ac:dyDescent="0.3">
      <c r="A25" s="6">
        <v>23</v>
      </c>
      <c r="B25" s="2">
        <v>18</v>
      </c>
      <c r="C25" s="3">
        <f>IF(Wizualizacja!B24="male",1,0)</f>
        <v>1</v>
      </c>
      <c r="D25" s="20">
        <v>34.1</v>
      </c>
      <c r="E25" s="3">
        <v>0</v>
      </c>
      <c r="F25" s="3">
        <f>IF(Wizualizacja!E24="yes",1,0)</f>
        <v>0</v>
      </c>
      <c r="G25" s="3">
        <f>IF(Wizualizacja!F24="southwest",1,0)</f>
        <v>0</v>
      </c>
      <c r="H25" s="3">
        <f>IF(Wizualizacja!F24="southeast",1,0)</f>
        <v>1</v>
      </c>
      <c r="I25" s="3">
        <f>IF(Wizualizacja!F24="northwest",1,0)</f>
        <v>0</v>
      </c>
      <c r="J25" s="12">
        <f>IF(Wizualizacja!F24="northeast",1,0)</f>
        <v>0</v>
      </c>
      <c r="K25" s="18">
        <v>1137.011</v>
      </c>
      <c r="M25" s="2">
        <f t="shared" si="0"/>
        <v>2823.2658970875518</v>
      </c>
      <c r="N25" s="18">
        <f t="shared" si="2"/>
        <v>-1686.2548970875519</v>
      </c>
      <c r="P25" s="2">
        <f t="shared" si="1"/>
        <v>3988.3554370675392</v>
      </c>
      <c r="Q25" s="18">
        <f t="shared" si="3"/>
        <v>-2851.3444370675393</v>
      </c>
    </row>
    <row r="26" spans="1:41" ht="15.75" thickBot="1" x14ac:dyDescent="0.3">
      <c r="A26" s="6">
        <v>24</v>
      </c>
      <c r="B26" s="2">
        <v>34</v>
      </c>
      <c r="C26" s="3">
        <f>IF(Wizualizacja!B25="male",1,0)</f>
        <v>0</v>
      </c>
      <c r="D26" s="20">
        <v>31.92</v>
      </c>
      <c r="E26" s="3">
        <v>1</v>
      </c>
      <c r="F26" s="3">
        <f>IF(Wizualizacja!E25="yes",1,0)</f>
        <v>1</v>
      </c>
      <c r="G26" s="3">
        <f>IF(Wizualizacja!F25="southwest",1,0)</f>
        <v>0</v>
      </c>
      <c r="H26" s="3">
        <f>IF(Wizualizacja!F25="southeast",1,0)</f>
        <v>0</v>
      </c>
      <c r="I26" s="3">
        <f>IF(Wizualizacja!F25="northwest",1,0)</f>
        <v>0</v>
      </c>
      <c r="J26" s="12">
        <f>IF(Wizualizacja!F25="northeast",1,0)</f>
        <v>1</v>
      </c>
      <c r="K26" s="18">
        <v>37701.876799999998</v>
      </c>
      <c r="M26" s="2">
        <f t="shared" si="0"/>
        <v>32745.784812866492</v>
      </c>
      <c r="N26" s="18">
        <f t="shared" si="2"/>
        <v>4956.0919871335063</v>
      </c>
      <c r="P26" s="2">
        <f t="shared" si="1"/>
        <v>31883.775443596576</v>
      </c>
      <c r="Q26" s="18">
        <f t="shared" si="3"/>
        <v>5818.101356403422</v>
      </c>
      <c r="W26" s="41" t="s">
        <v>1907</v>
      </c>
      <c r="X26" s="22"/>
      <c r="Y26" s="22"/>
      <c r="Z26" s="45" t="s">
        <v>1946</v>
      </c>
      <c r="AA26" s="46" t="s">
        <v>1945</v>
      </c>
      <c r="AB26" s="32"/>
      <c r="AC26" s="32"/>
      <c r="AD26" s="3"/>
      <c r="AE26" s="3"/>
      <c r="AF26" s="3"/>
    </row>
    <row r="27" spans="1:41" ht="15.75" thickBot="1" x14ac:dyDescent="0.3">
      <c r="A27" s="6">
        <v>25</v>
      </c>
      <c r="B27" s="2">
        <v>37</v>
      </c>
      <c r="C27" s="3">
        <f>IF(Wizualizacja!B26="male",1,0)</f>
        <v>1</v>
      </c>
      <c r="D27" s="20">
        <v>28.024999999999999</v>
      </c>
      <c r="E27" s="3">
        <v>2</v>
      </c>
      <c r="F27" s="3">
        <f>IF(Wizualizacja!E26="yes",1,0)</f>
        <v>0</v>
      </c>
      <c r="G27" s="3">
        <f>IF(Wizualizacja!F26="southwest",1,0)</f>
        <v>0</v>
      </c>
      <c r="H27" s="3">
        <f>IF(Wizualizacja!F26="southeast",1,0)</f>
        <v>0</v>
      </c>
      <c r="I27" s="3">
        <f>IF(Wizualizacja!F26="northwest",1,0)</f>
        <v>1</v>
      </c>
      <c r="J27" s="12">
        <f>IF(Wizualizacja!F26="northeast",1,0)</f>
        <v>0</v>
      </c>
      <c r="K27" s="18">
        <v>6203.90175</v>
      </c>
      <c r="M27" s="2">
        <f t="shared" si="0"/>
        <v>7668.2442449348373</v>
      </c>
      <c r="N27" s="18">
        <f t="shared" si="2"/>
        <v>-1464.3424949348373</v>
      </c>
      <c r="P27" s="2">
        <f t="shared" si="1"/>
        <v>6903.3554061528484</v>
      </c>
      <c r="Q27" s="18">
        <f t="shared" si="3"/>
        <v>-699.45365615284845</v>
      </c>
      <c r="S27" s="90" t="s">
        <v>1938</v>
      </c>
      <c r="T27" s="91"/>
      <c r="W27" s="78" t="s">
        <v>1918</v>
      </c>
      <c r="X27" s="79"/>
      <c r="Z27" s="4">
        <f>COUNT(A3:A535)</f>
        <v>533</v>
      </c>
      <c r="AA27" s="13">
        <f>COUNT(A541:A1345)</f>
        <v>805</v>
      </c>
      <c r="AB27" s="59"/>
      <c r="AC27" s="59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5.75" thickBot="1" x14ac:dyDescent="0.3">
      <c r="A28" s="6">
        <v>26</v>
      </c>
      <c r="B28" s="2">
        <v>59</v>
      </c>
      <c r="C28" s="3">
        <f>IF(Wizualizacja!B27="male",1,0)</f>
        <v>0</v>
      </c>
      <c r="D28" s="20">
        <v>27.72</v>
      </c>
      <c r="E28" s="3">
        <v>3</v>
      </c>
      <c r="F28" s="3">
        <f>IF(Wizualizacja!E27="yes",1,0)</f>
        <v>0</v>
      </c>
      <c r="G28" s="3">
        <f>IF(Wizualizacja!F27="southwest",1,0)</f>
        <v>0</v>
      </c>
      <c r="H28" s="3">
        <f>IF(Wizualizacja!F27="southeast",1,0)</f>
        <v>1</v>
      </c>
      <c r="I28" s="3">
        <f>IF(Wizualizacja!F27="northwest",1,0)</f>
        <v>0</v>
      </c>
      <c r="J28" s="12">
        <f>IF(Wizualizacja!F27="northeast",1,0)</f>
        <v>0</v>
      </c>
      <c r="K28" s="18">
        <v>14001.1338</v>
      </c>
      <c r="M28" s="2">
        <f t="shared" si="0"/>
        <v>13371.135374644391</v>
      </c>
      <c r="N28" s="18">
        <f t="shared" si="2"/>
        <v>629.99842535560856</v>
      </c>
      <c r="P28" s="2">
        <f t="shared" si="1"/>
        <v>12509.454378825498</v>
      </c>
      <c r="Q28" s="18">
        <f t="shared" si="3"/>
        <v>1491.6794211745018</v>
      </c>
      <c r="S28" s="92">
        <f>AVERAGE(Q3:Q535)</f>
        <v>-227.59659152714801</v>
      </c>
      <c r="T28" s="93"/>
      <c r="W28" s="27" t="s">
        <v>1919</v>
      </c>
      <c r="X28" s="28">
        <v>0.8699487629031416</v>
      </c>
      <c r="AB28" s="3"/>
      <c r="AC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6">
        <v>27</v>
      </c>
      <c r="B29" s="2">
        <v>63</v>
      </c>
      <c r="C29" s="3">
        <f>IF(Wizualizacja!B28="male",1,0)</f>
        <v>0</v>
      </c>
      <c r="D29" s="20">
        <v>23.085000000000001</v>
      </c>
      <c r="E29" s="3">
        <v>0</v>
      </c>
      <c r="F29" s="3">
        <f>IF(Wizualizacja!E28="yes",1,0)</f>
        <v>0</v>
      </c>
      <c r="G29" s="3">
        <f>IF(Wizualizacja!F28="southwest",1,0)</f>
        <v>0</v>
      </c>
      <c r="H29" s="3">
        <f>IF(Wizualizacja!F28="southeast",1,0)</f>
        <v>0</v>
      </c>
      <c r="I29" s="3">
        <f>IF(Wizualizacja!F28="northwest",1,0)</f>
        <v>0</v>
      </c>
      <c r="J29" s="12">
        <f>IF(Wizualizacja!F28="northeast",1,0)</f>
        <v>1</v>
      </c>
      <c r="K29" s="18">
        <v>14451.835150000001</v>
      </c>
      <c r="M29" s="2">
        <f t="shared" si="0"/>
        <v>11993.184241039919</v>
      </c>
      <c r="N29" s="18">
        <f t="shared" si="2"/>
        <v>2458.6509089600822</v>
      </c>
      <c r="P29" s="2">
        <f t="shared" si="1"/>
        <v>12010.555985277133</v>
      </c>
      <c r="Q29" s="18">
        <f t="shared" si="3"/>
        <v>2441.2791647228678</v>
      </c>
      <c r="W29" s="27" t="s">
        <v>1920</v>
      </c>
      <c r="X29" s="28">
        <v>0.75681085007670656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5.75" thickBot="1" x14ac:dyDescent="0.3">
      <c r="A30" s="6">
        <v>28</v>
      </c>
      <c r="B30" s="2">
        <v>55</v>
      </c>
      <c r="C30" s="3">
        <f>IF(Wizualizacja!B29="male",1,0)</f>
        <v>0</v>
      </c>
      <c r="D30" s="20">
        <v>32.774999999999999</v>
      </c>
      <c r="E30" s="3">
        <v>2</v>
      </c>
      <c r="F30" s="3">
        <f>IF(Wizualizacja!E29="yes",1,0)</f>
        <v>0</v>
      </c>
      <c r="G30" s="3">
        <f>IF(Wizualizacja!F29="southwest",1,0)</f>
        <v>0</v>
      </c>
      <c r="H30" s="3">
        <f>IF(Wizualizacja!F29="southeast",1,0)</f>
        <v>0</v>
      </c>
      <c r="I30" s="3">
        <f>IF(Wizualizacja!F29="northwest",1,0)</f>
        <v>1</v>
      </c>
      <c r="J30" s="12">
        <f>IF(Wizualizacja!F29="northeast",1,0)</f>
        <v>0</v>
      </c>
      <c r="K30" s="18">
        <v>12268.632250000001</v>
      </c>
      <c r="M30" s="2">
        <f t="shared" si="0"/>
        <v>14260.335100697665</v>
      </c>
      <c r="N30" s="18">
        <f t="shared" si="2"/>
        <v>-1991.702850697664</v>
      </c>
      <c r="P30" s="2">
        <f t="shared" si="1"/>
        <v>13147.589173668923</v>
      </c>
      <c r="Q30" s="18">
        <f t="shared" si="3"/>
        <v>-878.95692366892217</v>
      </c>
      <c r="W30" s="27" t="s">
        <v>1921</v>
      </c>
      <c r="X30" s="28">
        <v>0.75436673801717602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6">
        <v>29</v>
      </c>
      <c r="B31" s="2">
        <v>23</v>
      </c>
      <c r="C31" s="3">
        <f>IF(Wizualizacja!B30="male",1,0)</f>
        <v>1</v>
      </c>
      <c r="D31" s="20">
        <v>17.385000000000002</v>
      </c>
      <c r="E31" s="3">
        <v>1</v>
      </c>
      <c r="F31" s="3">
        <f>IF(Wizualizacja!E30="yes",1,0)</f>
        <v>0</v>
      </c>
      <c r="G31" s="3">
        <f>IF(Wizualizacja!F30="southwest",1,0)</f>
        <v>0</v>
      </c>
      <c r="H31" s="3">
        <f>IF(Wizualizacja!F30="southeast",1,0)</f>
        <v>0</v>
      </c>
      <c r="I31" s="3">
        <f>IF(Wizualizacja!F30="northwest",1,0)</f>
        <v>1</v>
      </c>
      <c r="J31" s="12">
        <f>IF(Wizualizacja!F30="northeast",1,0)</f>
        <v>0</v>
      </c>
      <c r="K31" s="18">
        <v>2775.1921499999999</v>
      </c>
      <c r="M31" s="2">
        <f t="shared" si="0"/>
        <v>-372.24472958203944</v>
      </c>
      <c r="N31" s="18">
        <f t="shared" si="2"/>
        <v>3147.4368795820392</v>
      </c>
      <c r="P31" s="2">
        <f t="shared" si="1"/>
        <v>-255.82838259086839</v>
      </c>
      <c r="Q31" s="18">
        <f t="shared" si="3"/>
        <v>3031.0205325908682</v>
      </c>
      <c r="S31" s="15" t="s">
        <v>1939</v>
      </c>
      <c r="T31" s="16">
        <f>SUMSQ(Q3:Q535)</f>
        <v>19634678256.490952</v>
      </c>
      <c r="W31" s="27" t="s">
        <v>1922</v>
      </c>
      <c r="X31" s="28">
        <v>6064.1305862391273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5.75" thickBot="1" x14ac:dyDescent="0.3">
      <c r="A32" s="6">
        <v>30</v>
      </c>
      <c r="B32" s="2">
        <v>31</v>
      </c>
      <c r="C32" s="3">
        <f>IF(Wizualizacja!B31="male",1,0)</f>
        <v>1</v>
      </c>
      <c r="D32" s="20">
        <v>36.299999999999997</v>
      </c>
      <c r="E32" s="3">
        <v>2</v>
      </c>
      <c r="F32" s="3">
        <f>IF(Wizualizacja!E31="yes",1,0)</f>
        <v>1</v>
      </c>
      <c r="G32" s="3">
        <f>IF(Wizualizacja!F31="southwest",1,0)</f>
        <v>1</v>
      </c>
      <c r="H32" s="3">
        <f>IF(Wizualizacja!F31="southeast",1,0)</f>
        <v>0</v>
      </c>
      <c r="I32" s="3">
        <f>IF(Wizualizacja!F31="northwest",1,0)</f>
        <v>0</v>
      </c>
      <c r="J32" s="12">
        <f>IF(Wizualizacja!F31="northeast",1,0)</f>
        <v>0</v>
      </c>
      <c r="K32" s="18">
        <v>38711</v>
      </c>
      <c r="M32" s="2">
        <f t="shared" si="0"/>
        <v>32511.337005532703</v>
      </c>
      <c r="N32" s="18">
        <f t="shared" si="2"/>
        <v>6199.6629944672968</v>
      </c>
      <c r="P32" s="2">
        <f t="shared" si="1"/>
        <v>32557.556137973108</v>
      </c>
      <c r="Q32" s="18">
        <f t="shared" si="3"/>
        <v>6153.443862026892</v>
      </c>
      <c r="S32" s="4" t="s">
        <v>1940</v>
      </c>
      <c r="T32" s="19">
        <f t="array" ref="T32">SUM((P3:P535-T8)^2)</f>
        <v>63225773961.955658</v>
      </c>
      <c r="W32" s="29" t="s">
        <v>1923</v>
      </c>
      <c r="X32" s="30">
        <v>805</v>
      </c>
      <c r="AF32" s="3"/>
    </row>
    <row r="33" spans="1:32" ht="15.75" thickBot="1" x14ac:dyDescent="0.3">
      <c r="A33" s="6">
        <v>31</v>
      </c>
      <c r="B33" s="2">
        <v>22</v>
      </c>
      <c r="C33" s="3">
        <f>IF(Wizualizacja!B32="male",1,0)</f>
        <v>1</v>
      </c>
      <c r="D33" s="20">
        <v>35.6</v>
      </c>
      <c r="E33" s="3">
        <v>0</v>
      </c>
      <c r="F33" s="3">
        <f>IF(Wizualizacja!E32="yes",1,0)</f>
        <v>1</v>
      </c>
      <c r="G33" s="3">
        <f>IF(Wizualizacja!F32="southwest",1,0)</f>
        <v>1</v>
      </c>
      <c r="H33" s="3">
        <f>IF(Wizualizacja!F32="southeast",1,0)</f>
        <v>0</v>
      </c>
      <c r="I33" s="3">
        <f>IF(Wizualizacja!F32="northwest",1,0)</f>
        <v>0</v>
      </c>
      <c r="J33" s="12">
        <f>IF(Wizualizacja!F32="northeast",1,0)</f>
        <v>0</v>
      </c>
      <c r="K33" s="18">
        <v>35585.576000000001</v>
      </c>
      <c r="M33" s="2">
        <f t="shared" si="0"/>
        <v>28637.097181523372</v>
      </c>
      <c r="N33" s="18">
        <f t="shared" si="2"/>
        <v>6948.4788184766294</v>
      </c>
      <c r="P33" s="2">
        <f t="shared" si="1"/>
        <v>29990.727283189404</v>
      </c>
      <c r="Q33" s="18">
        <f t="shared" si="3"/>
        <v>5594.8487168105967</v>
      </c>
      <c r="AF33" s="3"/>
    </row>
    <row r="34" spans="1:32" ht="15.75" thickBot="1" x14ac:dyDescent="0.3">
      <c r="A34" s="6">
        <v>32</v>
      </c>
      <c r="B34" s="2">
        <v>18</v>
      </c>
      <c r="C34" s="3">
        <f>IF(Wizualizacja!B33="male",1,0)</f>
        <v>0</v>
      </c>
      <c r="D34" s="20">
        <v>26.315000000000001</v>
      </c>
      <c r="E34" s="3">
        <v>0</v>
      </c>
      <c r="F34" s="3">
        <f>IF(Wizualizacja!E33="yes",1,0)</f>
        <v>0</v>
      </c>
      <c r="G34" s="3">
        <f>IF(Wizualizacja!F33="southwest",1,0)</f>
        <v>0</v>
      </c>
      <c r="H34" s="3">
        <f>IF(Wizualizacja!F33="southeast",1,0)</f>
        <v>0</v>
      </c>
      <c r="I34" s="3">
        <f>IF(Wizualizacja!F33="northwest",1,0)</f>
        <v>0</v>
      </c>
      <c r="J34" s="12">
        <f>IF(Wizualizacja!F33="northeast",1,0)</f>
        <v>1</v>
      </c>
      <c r="K34" s="18">
        <v>2198.1898500000002</v>
      </c>
      <c r="M34" s="2">
        <f t="shared" si="0"/>
        <v>1491.1845593574235</v>
      </c>
      <c r="N34" s="18">
        <f t="shared" si="2"/>
        <v>707.00529064257671</v>
      </c>
      <c r="P34" s="2">
        <f t="shared" si="1"/>
        <v>1407.5092844913088</v>
      </c>
      <c r="Q34" s="18">
        <f t="shared" si="3"/>
        <v>790.68056550869142</v>
      </c>
      <c r="W34" s="80" t="s">
        <v>1910</v>
      </c>
      <c r="X34" s="81"/>
      <c r="AF34" s="3"/>
    </row>
    <row r="35" spans="1:32" x14ac:dyDescent="0.25">
      <c r="A35" s="6">
        <v>33</v>
      </c>
      <c r="B35" s="2">
        <v>19</v>
      </c>
      <c r="C35" s="3">
        <f>IF(Wizualizacja!B34="male",1,0)</f>
        <v>0</v>
      </c>
      <c r="D35" s="20">
        <v>28.6</v>
      </c>
      <c r="E35" s="3">
        <v>5</v>
      </c>
      <c r="F35" s="3">
        <f>IF(Wizualizacja!E34="yes",1,0)</f>
        <v>0</v>
      </c>
      <c r="G35" s="3">
        <f>IF(Wizualizacja!F34="southwest",1,0)</f>
        <v>1</v>
      </c>
      <c r="H35" s="3">
        <f>IF(Wizualizacja!F34="southeast",1,0)</f>
        <v>0</v>
      </c>
      <c r="I35" s="3">
        <f>IF(Wizualizacja!F34="northwest",1,0)</f>
        <v>0</v>
      </c>
      <c r="J35" s="12">
        <f>IF(Wizualizacja!F34="northeast",1,0)</f>
        <v>0</v>
      </c>
      <c r="K35" s="18">
        <v>4687.7969999999996</v>
      </c>
      <c r="M35" s="2">
        <f t="shared" si="0"/>
        <v>4395.245810217345</v>
      </c>
      <c r="N35" s="18">
        <f t="shared" si="2"/>
        <v>292.55118978265455</v>
      </c>
      <c r="P35" s="2">
        <f t="shared" si="1"/>
        <v>2424.4402979133883</v>
      </c>
      <c r="Q35" s="18">
        <f t="shared" si="3"/>
        <v>2263.3567020866112</v>
      </c>
      <c r="S35" s="15" t="s">
        <v>1916</v>
      </c>
      <c r="T35" s="36" t="s">
        <v>1943</v>
      </c>
      <c r="U35" s="16" t="s">
        <v>1944</v>
      </c>
      <c r="W35" s="25"/>
      <c r="X35" s="24" t="s">
        <v>1912</v>
      </c>
      <c r="Y35" s="24" t="s">
        <v>1911</v>
      </c>
      <c r="Z35" s="24" t="s">
        <v>1913</v>
      </c>
      <c r="AA35" s="24" t="s">
        <v>1914</v>
      </c>
      <c r="AB35" s="26" t="s">
        <v>1927</v>
      </c>
      <c r="AF35" s="3"/>
    </row>
    <row r="36" spans="1:32" ht="15.75" thickBot="1" x14ac:dyDescent="0.3">
      <c r="A36" s="6">
        <v>34</v>
      </c>
      <c r="B36" s="2">
        <v>63</v>
      </c>
      <c r="C36" s="3">
        <f>IF(Wizualizacja!B35="male",1,0)</f>
        <v>1</v>
      </c>
      <c r="D36" s="20">
        <v>28.31</v>
      </c>
      <c r="E36" s="3">
        <v>0</v>
      </c>
      <c r="F36" s="3">
        <f>IF(Wizualizacja!E35="yes",1,0)</f>
        <v>0</v>
      </c>
      <c r="G36" s="3">
        <f>IF(Wizualizacja!F35="southwest",1,0)</f>
        <v>0</v>
      </c>
      <c r="H36" s="3">
        <f>IF(Wizualizacja!F35="southeast",1,0)</f>
        <v>0</v>
      </c>
      <c r="I36" s="3">
        <f>IF(Wizualizacja!F35="northwest",1,0)</f>
        <v>1</v>
      </c>
      <c r="J36" s="12">
        <f>IF(Wizualizacja!F35="northeast",1,0)</f>
        <v>0</v>
      </c>
      <c r="K36" s="18">
        <v>13770.097900000001</v>
      </c>
      <c r="M36" s="2">
        <f t="shared" si="0"/>
        <v>13200.954362796077</v>
      </c>
      <c r="N36" s="18">
        <f t="shared" si="2"/>
        <v>569.14353720392319</v>
      </c>
      <c r="P36" s="2">
        <f t="shared" si="1"/>
        <v>13742.723120435872</v>
      </c>
      <c r="Q36" s="18">
        <f t="shared" si="3"/>
        <v>27.374779564128403</v>
      </c>
      <c r="S36" s="4" t="s">
        <v>1914</v>
      </c>
      <c r="T36" s="5">
        <f>(T32/2)/(T31/(Z27-4))</f>
        <v>851.71842362167615</v>
      </c>
      <c r="U36" s="13">
        <f>_xlfn.F.DIST.RT(T36,3,Z27-4)</f>
        <v>5.0243962045764279E-202</v>
      </c>
      <c r="W36" s="27" t="s">
        <v>1924</v>
      </c>
      <c r="X36" s="22">
        <v>8</v>
      </c>
      <c r="Y36" s="22">
        <v>91094742522.492676</v>
      </c>
      <c r="Z36" s="22">
        <v>11386842815.311584</v>
      </c>
      <c r="AA36" s="22">
        <v>309.64654305664635</v>
      </c>
      <c r="AB36" s="28">
        <v>1.8699380480114606E-238</v>
      </c>
      <c r="AF36" s="3"/>
    </row>
    <row r="37" spans="1:32" ht="15.75" thickBot="1" x14ac:dyDescent="0.3">
      <c r="A37" s="6">
        <v>35</v>
      </c>
      <c r="B37" s="2">
        <v>28</v>
      </c>
      <c r="C37" s="3">
        <f>IF(Wizualizacja!B36="male",1,0)</f>
        <v>1</v>
      </c>
      <c r="D37" s="20">
        <v>36.4</v>
      </c>
      <c r="E37" s="3">
        <v>1</v>
      </c>
      <c r="F37" s="3">
        <f>IF(Wizualizacja!E36="yes",1,0)</f>
        <v>1</v>
      </c>
      <c r="G37" s="3">
        <f>IF(Wizualizacja!F36="southwest",1,0)</f>
        <v>1</v>
      </c>
      <c r="H37" s="3">
        <f>IF(Wizualizacja!F36="southeast",1,0)</f>
        <v>0</v>
      </c>
      <c r="I37" s="3">
        <f>IF(Wizualizacja!F36="northwest",1,0)</f>
        <v>0</v>
      </c>
      <c r="J37" s="12">
        <f>IF(Wizualizacja!F36="northeast",1,0)</f>
        <v>0</v>
      </c>
      <c r="K37" s="18">
        <v>51194.559139999998</v>
      </c>
      <c r="M37" s="2">
        <f t="shared" si="0"/>
        <v>31121.811173492635</v>
      </c>
      <c r="N37" s="18">
        <f t="shared" si="2"/>
        <v>20072.747966507362</v>
      </c>
      <c r="P37" s="2">
        <f t="shared" si="1"/>
        <v>31812.451600104774</v>
      </c>
      <c r="Q37" s="18">
        <f t="shared" si="3"/>
        <v>19382.107539895223</v>
      </c>
      <c r="S37" s="4" t="s">
        <v>1942</v>
      </c>
      <c r="T37" s="5">
        <v>0.05</v>
      </c>
      <c r="U37" s="13"/>
      <c r="W37" s="27" t="s">
        <v>1925</v>
      </c>
      <c r="X37" s="22">
        <v>796</v>
      </c>
      <c r="Y37" s="22">
        <v>29271849094.500881</v>
      </c>
      <c r="Z37" s="22">
        <v>36773679.766960904</v>
      </c>
      <c r="AA37" s="22"/>
      <c r="AB37" s="28"/>
      <c r="AF37" s="3"/>
    </row>
    <row r="38" spans="1:32" ht="15.75" thickBot="1" x14ac:dyDescent="0.3">
      <c r="A38" s="6">
        <v>36</v>
      </c>
      <c r="B38" s="2">
        <v>19</v>
      </c>
      <c r="C38" s="3">
        <f>IF(Wizualizacja!B37="male",1,0)</f>
        <v>1</v>
      </c>
      <c r="D38" s="20">
        <v>20.425000000000001</v>
      </c>
      <c r="E38" s="3">
        <v>0</v>
      </c>
      <c r="F38" s="3">
        <f>IF(Wizualizacja!E37="yes",1,0)</f>
        <v>0</v>
      </c>
      <c r="G38" s="3">
        <f>IF(Wizualizacja!F37="southwest",1,0)</f>
        <v>0</v>
      </c>
      <c r="H38" s="3">
        <f>IF(Wizualizacja!F37="southeast",1,0)</f>
        <v>0</v>
      </c>
      <c r="I38" s="3">
        <f>IF(Wizualizacja!F37="northwest",1,0)</f>
        <v>1</v>
      </c>
      <c r="J38" s="12">
        <f>IF(Wizualizacja!F37="northeast",1,0)</f>
        <v>0</v>
      </c>
      <c r="K38" s="18">
        <v>1625.4337499999999</v>
      </c>
      <c r="M38" s="2">
        <f t="shared" si="0"/>
        <v>-979.21429750360971</v>
      </c>
      <c r="N38" s="18">
        <f t="shared" si="2"/>
        <v>2604.6480475036096</v>
      </c>
      <c r="P38" s="2">
        <f t="shared" si="1"/>
        <v>-285.69679872253801</v>
      </c>
      <c r="Q38" s="18">
        <f t="shared" si="3"/>
        <v>1911.1305487225379</v>
      </c>
      <c r="W38" s="29" t="s">
        <v>1917</v>
      </c>
      <c r="X38" s="23">
        <v>804</v>
      </c>
      <c r="Y38" s="23">
        <v>120366591616.99356</v>
      </c>
      <c r="Z38" s="23"/>
      <c r="AA38" s="23"/>
      <c r="AB38" s="30"/>
      <c r="AF38" s="3"/>
    </row>
    <row r="39" spans="1:32" ht="15.75" thickBot="1" x14ac:dyDescent="0.3">
      <c r="A39" s="6">
        <v>37</v>
      </c>
      <c r="B39" s="2">
        <v>62</v>
      </c>
      <c r="C39" s="3">
        <f>IF(Wizualizacja!B38="male",1,0)</f>
        <v>0</v>
      </c>
      <c r="D39" s="20">
        <v>32.965000000000003</v>
      </c>
      <c r="E39" s="3">
        <v>3</v>
      </c>
      <c r="F39" s="3">
        <f>IF(Wizualizacja!E38="yes",1,0)</f>
        <v>0</v>
      </c>
      <c r="G39" s="3">
        <f>IF(Wizualizacja!F38="southwest",1,0)</f>
        <v>0</v>
      </c>
      <c r="H39" s="3">
        <f>IF(Wizualizacja!F38="southeast",1,0)</f>
        <v>0</v>
      </c>
      <c r="I39" s="3">
        <f>IF(Wizualizacja!F38="northwest",1,0)</f>
        <v>1</v>
      </c>
      <c r="J39" s="12">
        <f>IF(Wizualizacja!F38="northeast",1,0)</f>
        <v>0</v>
      </c>
      <c r="K39" s="18">
        <v>15612.19335</v>
      </c>
      <c r="M39" s="2">
        <f t="shared" si="0"/>
        <v>16787.786727604329</v>
      </c>
      <c r="N39" s="18">
        <f t="shared" si="2"/>
        <v>-1175.5933776043294</v>
      </c>
      <c r="P39" s="2">
        <f t="shared" si="1"/>
        <v>15026.507880794017</v>
      </c>
      <c r="Q39" s="18">
        <f t="shared" si="3"/>
        <v>585.68546920598237</v>
      </c>
      <c r="S39" s="1" t="s">
        <v>1947</v>
      </c>
      <c r="AF39" s="3"/>
    </row>
    <row r="40" spans="1:32" x14ac:dyDescent="0.25">
      <c r="A40" s="6">
        <v>38</v>
      </c>
      <c r="B40" s="2">
        <v>26</v>
      </c>
      <c r="C40" s="3">
        <f>IF(Wizualizacja!B39="male",1,0)</f>
        <v>1</v>
      </c>
      <c r="D40" s="20">
        <v>20.8</v>
      </c>
      <c r="E40" s="3">
        <v>0</v>
      </c>
      <c r="F40" s="3">
        <f>IF(Wizualizacja!E39="yes",1,0)</f>
        <v>0</v>
      </c>
      <c r="G40" s="3">
        <f>IF(Wizualizacja!F39="southwest",1,0)</f>
        <v>1</v>
      </c>
      <c r="H40" s="3">
        <f>IF(Wizualizacja!F39="southeast",1,0)</f>
        <v>0</v>
      </c>
      <c r="I40" s="3">
        <f>IF(Wizualizacja!F39="northwest",1,0)</f>
        <v>0</v>
      </c>
      <c r="J40" s="12">
        <f>IF(Wizualizacja!F39="northeast",1,0)</f>
        <v>0</v>
      </c>
      <c r="K40" s="18">
        <v>2302.3000000000002</v>
      </c>
      <c r="M40" s="2">
        <f t="shared" si="0"/>
        <v>-49.828123565079522</v>
      </c>
      <c r="N40" s="18">
        <f t="shared" si="2"/>
        <v>2352.1281235650795</v>
      </c>
      <c r="P40" s="2">
        <f t="shared" si="1"/>
        <v>1654.5522280206169</v>
      </c>
      <c r="Q40" s="18">
        <f t="shared" si="3"/>
        <v>647.74777197938329</v>
      </c>
      <c r="S40" s="94" t="s">
        <v>1948</v>
      </c>
      <c r="T40" s="95"/>
      <c r="U40" s="96"/>
      <c r="W40" s="25"/>
      <c r="X40" s="24" t="s">
        <v>1928</v>
      </c>
      <c r="Y40" s="24" t="s">
        <v>1922</v>
      </c>
      <c r="Z40" s="24" t="s">
        <v>1929</v>
      </c>
      <c r="AA40" s="24" t="s">
        <v>1915</v>
      </c>
      <c r="AB40" s="24" t="s">
        <v>1930</v>
      </c>
      <c r="AC40" s="24" t="s">
        <v>1931</v>
      </c>
      <c r="AD40" s="24" t="s">
        <v>1932</v>
      </c>
      <c r="AE40" s="26" t="s">
        <v>1933</v>
      </c>
      <c r="AF40" s="3"/>
    </row>
    <row r="41" spans="1:32" ht="15.75" thickBot="1" x14ac:dyDescent="0.3">
      <c r="A41" s="6">
        <v>39</v>
      </c>
      <c r="B41" s="2">
        <v>35</v>
      </c>
      <c r="C41" s="3">
        <f>IF(Wizualizacja!B40="male",1,0)</f>
        <v>1</v>
      </c>
      <c r="D41" s="20">
        <v>36.67</v>
      </c>
      <c r="E41" s="3">
        <v>1</v>
      </c>
      <c r="F41" s="3">
        <f>IF(Wizualizacja!E40="yes",1,0)</f>
        <v>1</v>
      </c>
      <c r="G41" s="3">
        <f>IF(Wizualizacja!F40="southwest",1,0)</f>
        <v>0</v>
      </c>
      <c r="H41" s="3">
        <f>IF(Wizualizacja!F40="southeast",1,0)</f>
        <v>0</v>
      </c>
      <c r="I41" s="3">
        <f>IF(Wizualizacja!F40="northwest",1,0)</f>
        <v>0</v>
      </c>
      <c r="J41" s="12">
        <f>IF(Wizualizacja!F40="northeast",1,0)</f>
        <v>1</v>
      </c>
      <c r="K41" s="18">
        <v>39774.276299999998</v>
      </c>
      <c r="M41" s="2">
        <f t="shared" si="0"/>
        <v>34435.85851923567</v>
      </c>
      <c r="N41" s="18">
        <f t="shared" si="2"/>
        <v>5338.4177807643282</v>
      </c>
      <c r="P41" s="2">
        <f t="shared" si="1"/>
        <v>33717.891526524167</v>
      </c>
      <c r="Q41" s="18">
        <f t="shared" si="3"/>
        <v>6056.384773475831</v>
      </c>
      <c r="S41" s="97" t="s">
        <v>1949</v>
      </c>
      <c r="T41" s="98"/>
      <c r="U41" s="99"/>
      <c r="W41" s="27" t="s">
        <v>1926</v>
      </c>
      <c r="X41" s="22">
        <v>-12488.108305262427</v>
      </c>
      <c r="Y41" s="22">
        <v>1272.6315136495396</v>
      </c>
      <c r="Z41" s="22">
        <v>-9.8128234067142817</v>
      </c>
      <c r="AA41" s="22">
        <v>1.5564306205768655E-21</v>
      </c>
      <c r="AB41" s="22">
        <v>-14986.218660756687</v>
      </c>
      <c r="AC41" s="22">
        <v>-9989.997949768167</v>
      </c>
      <c r="AD41" s="22">
        <v>-14986.218660756687</v>
      </c>
      <c r="AE41" s="28">
        <v>-9989.997949768167</v>
      </c>
      <c r="AF41" s="3"/>
    </row>
    <row r="42" spans="1:32" x14ac:dyDescent="0.25">
      <c r="A42" s="6">
        <v>40</v>
      </c>
      <c r="B42" s="2">
        <v>60</v>
      </c>
      <c r="C42" s="3">
        <f>IF(Wizualizacja!B41="male",1,0)</f>
        <v>1</v>
      </c>
      <c r="D42" s="20">
        <v>39.9</v>
      </c>
      <c r="E42" s="3">
        <v>0</v>
      </c>
      <c r="F42" s="3">
        <f>IF(Wizualizacja!E41="yes",1,0)</f>
        <v>1</v>
      </c>
      <c r="G42" s="3">
        <f>IF(Wizualizacja!F41="southwest",1,0)</f>
        <v>1</v>
      </c>
      <c r="H42" s="3">
        <f>IF(Wizualizacja!F41="southeast",1,0)</f>
        <v>0</v>
      </c>
      <c r="I42" s="3">
        <f>IF(Wizualizacja!F41="northwest",1,0)</f>
        <v>0</v>
      </c>
      <c r="J42" s="12">
        <f>IF(Wizualizacja!F41="northeast",1,0)</f>
        <v>0</v>
      </c>
      <c r="K42" s="18">
        <v>48173.360999999997</v>
      </c>
      <c r="M42" s="2">
        <f t="shared" si="0"/>
        <v>39994.63647054202</v>
      </c>
      <c r="N42" s="18">
        <f t="shared" si="2"/>
        <v>8178.724529457977</v>
      </c>
      <c r="P42" s="2">
        <f t="shared" si="1"/>
        <v>41274.152938749743</v>
      </c>
      <c r="Q42" s="18">
        <f t="shared" si="3"/>
        <v>6899.2080612502541</v>
      </c>
      <c r="W42" s="27" t="s">
        <v>0</v>
      </c>
      <c r="X42" s="22">
        <v>258.80170293057472</v>
      </c>
      <c r="Y42" s="22">
        <v>15.749413718160595</v>
      </c>
      <c r="Z42" s="22">
        <v>16.432465840436421</v>
      </c>
      <c r="AA42" s="22">
        <v>1.8187246385373911E-52</v>
      </c>
      <c r="AB42" s="22">
        <v>227.88641199182234</v>
      </c>
      <c r="AC42" s="22">
        <v>289.7169938693271</v>
      </c>
      <c r="AD42" s="22">
        <v>227.88641199182234</v>
      </c>
      <c r="AE42" s="28">
        <v>289.7169938693271</v>
      </c>
      <c r="AF42" s="3"/>
    </row>
    <row r="43" spans="1:32" x14ac:dyDescent="0.25">
      <c r="A43" s="6">
        <v>41</v>
      </c>
      <c r="B43" s="2">
        <v>24</v>
      </c>
      <c r="C43" s="3">
        <f>IF(Wizualizacja!B42="male",1,0)</f>
        <v>0</v>
      </c>
      <c r="D43" s="20">
        <v>26.6</v>
      </c>
      <c r="E43" s="3">
        <v>0</v>
      </c>
      <c r="F43" s="3">
        <f>IF(Wizualizacja!E42="yes",1,0)</f>
        <v>0</v>
      </c>
      <c r="G43" s="3">
        <f>IF(Wizualizacja!F42="southwest",1,0)</f>
        <v>0</v>
      </c>
      <c r="H43" s="3">
        <f>IF(Wizualizacja!F42="southeast",1,0)</f>
        <v>0</v>
      </c>
      <c r="I43" s="3">
        <f>IF(Wizualizacja!F42="northwest",1,0)</f>
        <v>0</v>
      </c>
      <c r="J43" s="12">
        <f>IF(Wizualizacja!F42="northeast",1,0)</f>
        <v>1</v>
      </c>
      <c r="K43" s="18">
        <v>3046.0619999999999</v>
      </c>
      <c r="M43" s="2">
        <f t="shared" si="0"/>
        <v>3144.9427431344047</v>
      </c>
      <c r="N43" s="18">
        <f t="shared" si="2"/>
        <v>-98.880743134404838</v>
      </c>
      <c r="P43" s="2">
        <f t="shared" si="1"/>
        <v>3058.5032521996463</v>
      </c>
      <c r="Q43" s="18">
        <f t="shared" si="3"/>
        <v>-12.441252199646442</v>
      </c>
      <c r="V43" s="3"/>
      <c r="W43" s="27" t="s">
        <v>1</v>
      </c>
      <c r="X43" s="22">
        <v>-251.19409978693858</v>
      </c>
      <c r="Y43" s="22">
        <v>429.00004224025429</v>
      </c>
      <c r="Z43" s="22">
        <v>-0.58553397448446298</v>
      </c>
      <c r="AA43" s="22">
        <v>0.55835469006368965</v>
      </c>
      <c r="AB43" s="22">
        <v>-1093.2991683268162</v>
      </c>
      <c r="AC43" s="22">
        <v>590.9109687529392</v>
      </c>
      <c r="AD43" s="22">
        <v>-1093.2991683268162</v>
      </c>
      <c r="AE43" s="28">
        <v>590.9109687529392</v>
      </c>
      <c r="AF43" s="3"/>
    </row>
    <row r="44" spans="1:32" x14ac:dyDescent="0.25">
      <c r="A44" s="6">
        <v>42</v>
      </c>
      <c r="B44" s="2">
        <v>31</v>
      </c>
      <c r="C44" s="3">
        <f>IF(Wizualizacja!B43="male",1,0)</f>
        <v>0</v>
      </c>
      <c r="D44" s="20">
        <v>36.630000000000003</v>
      </c>
      <c r="E44" s="3">
        <v>2</v>
      </c>
      <c r="F44" s="3">
        <f>IF(Wizualizacja!E43="yes",1,0)</f>
        <v>0</v>
      </c>
      <c r="G44" s="3">
        <f>IF(Wizualizacja!F43="southwest",1,0)</f>
        <v>0</v>
      </c>
      <c r="H44" s="3">
        <f>IF(Wizualizacja!F43="southeast",1,0)</f>
        <v>1</v>
      </c>
      <c r="I44" s="3">
        <f>IF(Wizualizacja!F43="northwest",1,0)</f>
        <v>0</v>
      </c>
      <c r="J44" s="12">
        <f>IF(Wizualizacja!F43="northeast",1,0)</f>
        <v>0</v>
      </c>
      <c r="K44" s="18">
        <v>4949.7587000000003</v>
      </c>
      <c r="M44" s="2">
        <f t="shared" si="0"/>
        <v>8632.0988365856447</v>
      </c>
      <c r="N44" s="18">
        <f t="shared" si="2"/>
        <v>-3682.3401365856444</v>
      </c>
      <c r="P44" s="2">
        <f t="shared" si="1"/>
        <v>8199.5319325232122</v>
      </c>
      <c r="Q44" s="18">
        <f t="shared" si="3"/>
        <v>-3249.7732325232118</v>
      </c>
      <c r="V44" s="3"/>
      <c r="W44" s="27" t="s">
        <v>2</v>
      </c>
      <c r="X44" s="22">
        <v>354.20339015274578</v>
      </c>
      <c r="Y44" s="22">
        <v>36.528570575961872</v>
      </c>
      <c r="Z44" s="22">
        <v>9.6966123931998087</v>
      </c>
      <c r="AA44" s="22">
        <v>4.3290953459400705E-21</v>
      </c>
      <c r="AB44" s="22">
        <v>282.49968059621614</v>
      </c>
      <c r="AC44" s="22">
        <v>425.90709970927543</v>
      </c>
      <c r="AD44" s="22">
        <v>282.49968059621614</v>
      </c>
      <c r="AE44" s="28">
        <v>425.90709970927543</v>
      </c>
      <c r="AF44" s="3"/>
    </row>
    <row r="45" spans="1:32" x14ac:dyDescent="0.25">
      <c r="A45" s="6">
        <v>43</v>
      </c>
      <c r="B45" s="2">
        <v>41</v>
      </c>
      <c r="C45" s="3">
        <f>IF(Wizualizacja!B44="male",1,0)</f>
        <v>1</v>
      </c>
      <c r="D45" s="20">
        <v>21.78</v>
      </c>
      <c r="E45" s="3">
        <v>1</v>
      </c>
      <c r="F45" s="3">
        <f>IF(Wizualizacja!E44="yes",1,0)</f>
        <v>0</v>
      </c>
      <c r="G45" s="3">
        <f>IF(Wizualizacja!F44="southwest",1,0)</f>
        <v>0</v>
      </c>
      <c r="H45" s="3">
        <f>IF(Wizualizacja!F44="southeast",1,0)</f>
        <v>1</v>
      </c>
      <c r="I45" s="3">
        <f>IF(Wizualizacja!F44="northwest",1,0)</f>
        <v>0</v>
      </c>
      <c r="J45" s="12">
        <f>IF(Wizualizacja!F44="northeast",1,0)</f>
        <v>0</v>
      </c>
      <c r="K45" s="18">
        <v>6272.4772000000003</v>
      </c>
      <c r="M45" s="2">
        <f t="shared" si="0"/>
        <v>5060.4603600725586</v>
      </c>
      <c r="N45" s="18">
        <f t="shared" si="2"/>
        <v>1212.0168399274417</v>
      </c>
      <c r="P45" s="2">
        <f t="shared" si="1"/>
        <v>5870.7174743067635</v>
      </c>
      <c r="Q45" s="18">
        <f t="shared" si="3"/>
        <v>401.75972569323676</v>
      </c>
      <c r="V45" s="3"/>
      <c r="W45" s="27" t="s">
        <v>3</v>
      </c>
      <c r="X45" s="22">
        <v>648.5410622636183</v>
      </c>
      <c r="Y45" s="22">
        <v>179.58258768603031</v>
      </c>
      <c r="Z45" s="22">
        <v>3.6113805387272975</v>
      </c>
      <c r="AA45" s="22">
        <v>3.2365745058335089E-4</v>
      </c>
      <c r="AB45" s="22">
        <v>296.0296580171339</v>
      </c>
      <c r="AC45" s="22">
        <v>1001.0524665101027</v>
      </c>
      <c r="AD45" s="22">
        <v>296.0296580171339</v>
      </c>
      <c r="AE45" s="28">
        <v>1001.0524665101027</v>
      </c>
      <c r="AF45" s="3"/>
    </row>
    <row r="46" spans="1:32" x14ac:dyDescent="0.25">
      <c r="A46" s="6">
        <v>44</v>
      </c>
      <c r="B46" s="2">
        <v>37</v>
      </c>
      <c r="C46" s="3">
        <f>IF(Wizualizacja!B45="male",1,0)</f>
        <v>0</v>
      </c>
      <c r="D46" s="20">
        <v>30.8</v>
      </c>
      <c r="E46" s="3">
        <v>2</v>
      </c>
      <c r="F46" s="3">
        <f>IF(Wizualizacja!E45="yes",1,0)</f>
        <v>0</v>
      </c>
      <c r="G46" s="3">
        <f>IF(Wizualizacja!F45="southwest",1,0)</f>
        <v>0</v>
      </c>
      <c r="H46" s="3">
        <f>IF(Wizualizacja!F45="southeast",1,0)</f>
        <v>1</v>
      </c>
      <c r="I46" s="3">
        <f>IF(Wizualizacja!F45="northwest",1,0)</f>
        <v>0</v>
      </c>
      <c r="J46" s="12">
        <f>IF(Wizualizacja!F45="northeast",1,0)</f>
        <v>0</v>
      </c>
      <c r="K46" s="18">
        <v>6313.759</v>
      </c>
      <c r="M46" s="2">
        <f t="shared" si="0"/>
        <v>8119.9032895785831</v>
      </c>
      <c r="N46" s="18">
        <f t="shared" si="2"/>
        <v>-1806.1442895785831</v>
      </c>
      <c r="P46" s="2">
        <f t="shared" si="1"/>
        <v>7823.3102004237589</v>
      </c>
      <c r="Q46" s="18">
        <f t="shared" si="3"/>
        <v>-1509.5512004237589</v>
      </c>
      <c r="V46" s="3"/>
      <c r="W46" s="27" t="s">
        <v>4</v>
      </c>
      <c r="X46" s="22">
        <v>24479.921942550114</v>
      </c>
      <c r="Y46" s="22">
        <v>539.14438186960911</v>
      </c>
      <c r="Z46" s="22">
        <v>45.405132216457986</v>
      </c>
      <c r="AA46" s="22">
        <v>3.9381239014784704E-223</v>
      </c>
      <c r="AB46" s="22">
        <v>23421.609187436366</v>
      </c>
      <c r="AC46" s="22">
        <v>25538.234697663862</v>
      </c>
      <c r="AD46" s="22">
        <v>23421.609187436366</v>
      </c>
      <c r="AE46" s="28">
        <v>25538.234697663862</v>
      </c>
      <c r="AF46" s="3"/>
    </row>
    <row r="47" spans="1:32" x14ac:dyDescent="0.25">
      <c r="A47" s="6">
        <v>45</v>
      </c>
      <c r="B47" s="2">
        <v>38</v>
      </c>
      <c r="C47" s="3">
        <f>IF(Wizualizacja!B46="male",1,0)</f>
        <v>1</v>
      </c>
      <c r="D47" s="20">
        <v>37.049999999999997</v>
      </c>
      <c r="E47" s="3">
        <v>1</v>
      </c>
      <c r="F47" s="3">
        <f>IF(Wizualizacja!E46="yes",1,0)</f>
        <v>0</v>
      </c>
      <c r="G47" s="3">
        <f>IF(Wizualizacja!F46="southwest",1,0)</f>
        <v>0</v>
      </c>
      <c r="H47" s="3">
        <f>IF(Wizualizacja!F46="southeast",1,0)</f>
        <v>0</v>
      </c>
      <c r="I47" s="3">
        <f>IF(Wizualizacja!F46="northwest",1,0)</f>
        <v>0</v>
      </c>
      <c r="J47" s="12">
        <f>IF(Wizualizacja!F46="northeast",1,0)</f>
        <v>1</v>
      </c>
      <c r="K47" s="18">
        <v>6079.6715000000004</v>
      </c>
      <c r="M47" s="2">
        <f t="shared" si="0"/>
        <v>10866.938973735323</v>
      </c>
      <c r="N47" s="18">
        <f t="shared" si="2"/>
        <v>-4787.2674737353227</v>
      </c>
      <c r="P47" s="2">
        <f t="shared" si="1"/>
        <v>10154.699145119408</v>
      </c>
      <c r="Q47" s="18">
        <f t="shared" si="3"/>
        <v>-4075.0276451194077</v>
      </c>
      <c r="V47" s="3"/>
      <c r="W47" s="27" t="s">
        <v>1900</v>
      </c>
      <c r="X47" s="22">
        <v>-1406.8005098877686</v>
      </c>
      <c r="Y47" s="22">
        <v>620.46185439743613</v>
      </c>
      <c r="Z47" s="22">
        <v>-2.2673440758964758</v>
      </c>
      <c r="AA47" s="22">
        <v>2.3636581084275184E-2</v>
      </c>
      <c r="AB47" s="22">
        <v>-2624.7352907219356</v>
      </c>
      <c r="AC47" s="22">
        <v>-188.8657290536014</v>
      </c>
      <c r="AD47" s="22">
        <v>-2624.7352907219356</v>
      </c>
      <c r="AE47" s="28">
        <v>-188.8657290536014</v>
      </c>
      <c r="AF47" s="3"/>
    </row>
    <row r="48" spans="1:32" x14ac:dyDescent="0.25">
      <c r="A48" s="6">
        <v>46</v>
      </c>
      <c r="B48" s="2">
        <v>55</v>
      </c>
      <c r="C48" s="3">
        <f>IF(Wizualizacja!B47="male",1,0)</f>
        <v>1</v>
      </c>
      <c r="D48" s="20">
        <v>37.299999999999997</v>
      </c>
      <c r="E48" s="3">
        <v>0</v>
      </c>
      <c r="F48" s="3">
        <f>IF(Wizualizacja!E47="yes",1,0)</f>
        <v>0</v>
      </c>
      <c r="G48" s="3">
        <f>IF(Wizualizacja!F47="southwest",1,0)</f>
        <v>1</v>
      </c>
      <c r="H48" s="3">
        <f>IF(Wizualizacja!F47="southeast",1,0)</f>
        <v>0</v>
      </c>
      <c r="I48" s="3">
        <f>IF(Wizualizacja!F47="northwest",1,0)</f>
        <v>0</v>
      </c>
      <c r="J48" s="12">
        <f>IF(Wizualizacja!F47="northeast",1,0)</f>
        <v>0</v>
      </c>
      <c r="K48" s="18">
        <v>20630.283510000001</v>
      </c>
      <c r="M48" s="2">
        <f t="shared" si="0"/>
        <v>13299.777198941892</v>
      </c>
      <c r="N48" s="18">
        <f t="shared" si="2"/>
        <v>7330.5063110581086</v>
      </c>
      <c r="P48" s="2">
        <f t="shared" si="1"/>
        <v>14647.695640002568</v>
      </c>
      <c r="Q48" s="18">
        <f t="shared" si="3"/>
        <v>5982.5878699974328</v>
      </c>
      <c r="V48" s="3"/>
      <c r="W48" s="27" t="s">
        <v>1901</v>
      </c>
      <c r="X48" s="22">
        <v>-1174.1979548220595</v>
      </c>
      <c r="Y48" s="22">
        <v>625.36976227669913</v>
      </c>
      <c r="Z48" s="22">
        <v>-1.8776058991840536</v>
      </c>
      <c r="AA48" s="22">
        <v>6.0800538005088153E-2</v>
      </c>
      <c r="AB48" s="22">
        <v>-2401.7667069711752</v>
      </c>
      <c r="AC48" s="22">
        <v>53.370797327055925</v>
      </c>
      <c r="AD48" s="22">
        <v>-2401.7667069711752</v>
      </c>
      <c r="AE48" s="28">
        <v>53.370797327055925</v>
      </c>
      <c r="AF48" s="3"/>
    </row>
    <row r="49" spans="1:32" ht="15.75" thickBot="1" x14ac:dyDescent="0.3">
      <c r="A49" s="6">
        <v>47</v>
      </c>
      <c r="B49" s="2">
        <v>18</v>
      </c>
      <c r="C49" s="3">
        <f>IF(Wizualizacja!B48="male",1,0)</f>
        <v>0</v>
      </c>
      <c r="D49" s="20">
        <v>38.664999999999999</v>
      </c>
      <c r="E49" s="3">
        <v>2</v>
      </c>
      <c r="F49" s="3">
        <f>IF(Wizualizacja!E48="yes",1,0)</f>
        <v>0</v>
      </c>
      <c r="G49" s="3">
        <f>IF(Wizualizacja!F48="southwest",1,0)</f>
        <v>0</v>
      </c>
      <c r="H49" s="3">
        <f>IF(Wizualizacja!F48="southeast",1,0)</f>
        <v>0</v>
      </c>
      <c r="I49" s="3">
        <f>IF(Wizualizacja!F48="northwest",1,0)</f>
        <v>0</v>
      </c>
      <c r="J49" s="12">
        <f>IF(Wizualizacja!F48="northeast",1,0)</f>
        <v>1</v>
      </c>
      <c r="K49" s="18">
        <v>3393.35635</v>
      </c>
      <c r="M49" s="2">
        <f t="shared" si="0"/>
        <v>7162.6785522710688</v>
      </c>
      <c r="N49" s="18">
        <f t="shared" si="2"/>
        <v>-3769.3222022710688</v>
      </c>
      <c r="P49" s="2">
        <f t="shared" si="1"/>
        <v>5501.722513048333</v>
      </c>
      <c r="Q49" s="18">
        <f t="shared" si="3"/>
        <v>-2108.366163048333</v>
      </c>
      <c r="V49" s="3"/>
      <c r="W49" s="29" t="s">
        <v>1902</v>
      </c>
      <c r="X49" s="23">
        <v>-391.74849200499671</v>
      </c>
      <c r="Y49" s="23">
        <v>614.61144865633514</v>
      </c>
      <c r="Z49" s="23">
        <v>-0.6373921163711449</v>
      </c>
      <c r="AA49" s="23">
        <v>0.52405274645408029</v>
      </c>
      <c r="AB49" s="23">
        <v>-1598.1992265862341</v>
      </c>
      <c r="AC49" s="23">
        <v>814.70224257624068</v>
      </c>
      <c r="AD49" s="23">
        <v>-1598.1992265862341</v>
      </c>
      <c r="AE49" s="30">
        <v>814.70224257624068</v>
      </c>
      <c r="AF49" s="3"/>
    </row>
    <row r="50" spans="1:32" x14ac:dyDescent="0.25">
      <c r="A50" s="6">
        <v>48</v>
      </c>
      <c r="B50" s="2">
        <v>28</v>
      </c>
      <c r="C50" s="3">
        <f>IF(Wizualizacja!B49="male",1,0)</f>
        <v>0</v>
      </c>
      <c r="D50" s="20">
        <v>34.770000000000003</v>
      </c>
      <c r="E50" s="3">
        <v>0</v>
      </c>
      <c r="F50" s="3">
        <f>IF(Wizualizacja!E49="yes",1,0)</f>
        <v>0</v>
      </c>
      <c r="G50" s="3">
        <f>IF(Wizualizacja!F49="southwest",1,0)</f>
        <v>0</v>
      </c>
      <c r="H50" s="3">
        <f>IF(Wizualizacja!F49="southeast",1,0)</f>
        <v>0</v>
      </c>
      <c r="I50" s="3">
        <f>IF(Wizualizacja!F49="northwest",1,0)</f>
        <v>1</v>
      </c>
      <c r="J50" s="12">
        <f>IF(Wizualizacja!F49="northeast",1,0)</f>
        <v>0</v>
      </c>
      <c r="K50" s="18">
        <v>3556.9223000000002</v>
      </c>
      <c r="M50" s="2">
        <f t="shared" si="0"/>
        <v>6682.2427603996412</v>
      </c>
      <c r="N50" s="18">
        <f t="shared" si="2"/>
        <v>-3125.320460399641</v>
      </c>
      <c r="P50" s="2">
        <f t="shared" si="1"/>
        <v>6804.6575219446149</v>
      </c>
      <c r="Q50" s="18">
        <f t="shared" si="3"/>
        <v>-3247.7352219446148</v>
      </c>
      <c r="AF50" s="3"/>
    </row>
    <row r="51" spans="1:32" x14ac:dyDescent="0.25">
      <c r="A51" s="6">
        <v>49</v>
      </c>
      <c r="B51" s="2">
        <v>60</v>
      </c>
      <c r="C51" s="3">
        <f>IF(Wizualizacja!B50="male",1,0)</f>
        <v>0</v>
      </c>
      <c r="D51" s="20">
        <v>24.53</v>
      </c>
      <c r="E51" s="3">
        <v>0</v>
      </c>
      <c r="F51" s="3">
        <f>IF(Wizualizacja!E50="yes",1,0)</f>
        <v>0</v>
      </c>
      <c r="G51" s="3">
        <f>IF(Wizualizacja!F50="southwest",1,0)</f>
        <v>0</v>
      </c>
      <c r="H51" s="3">
        <f>IF(Wizualizacja!F50="southeast",1,0)</f>
        <v>1</v>
      </c>
      <c r="I51" s="3">
        <f>IF(Wizualizacja!F50="northwest",1,0)</f>
        <v>0</v>
      </c>
      <c r="J51" s="12">
        <f>IF(Wizualizacja!F50="northeast",1,0)</f>
        <v>0</v>
      </c>
      <c r="K51" s="18">
        <v>12629.896699999999</v>
      </c>
      <c r="M51" s="2">
        <f t="shared" si="0"/>
        <v>10554.405076196852</v>
      </c>
      <c r="N51" s="18">
        <f t="shared" si="2"/>
        <v>2075.4916238031474</v>
      </c>
      <c r="P51" s="2">
        <f t="shared" si="1"/>
        <v>11711.339446794158</v>
      </c>
      <c r="Q51" s="18">
        <f t="shared" si="3"/>
        <v>918.55725320584133</v>
      </c>
      <c r="AF51" s="3"/>
    </row>
    <row r="52" spans="1:32" x14ac:dyDescent="0.25">
      <c r="A52" s="6">
        <v>50</v>
      </c>
      <c r="B52" s="2">
        <v>36</v>
      </c>
      <c r="C52" s="3">
        <f>IF(Wizualizacja!B51="male",1,0)</f>
        <v>1</v>
      </c>
      <c r="D52" s="20">
        <v>35.200000000000003</v>
      </c>
      <c r="E52" s="3">
        <v>1</v>
      </c>
      <c r="F52" s="3">
        <f>IF(Wizualizacja!E51="yes",1,0)</f>
        <v>1</v>
      </c>
      <c r="G52" s="3">
        <f>IF(Wizualizacja!F51="southwest",1,0)</f>
        <v>0</v>
      </c>
      <c r="H52" s="3">
        <f>IF(Wizualizacja!F51="southeast",1,0)</f>
        <v>1</v>
      </c>
      <c r="I52" s="3">
        <f>IF(Wizualizacja!F51="northwest",1,0)</f>
        <v>0</v>
      </c>
      <c r="J52" s="12">
        <f>IF(Wizualizacja!F51="northeast",1,0)</f>
        <v>0</v>
      </c>
      <c r="K52" s="18">
        <v>38709.175999999999</v>
      </c>
      <c r="M52" s="2">
        <f t="shared" si="0"/>
        <v>32999.783283819648</v>
      </c>
      <c r="N52" s="18">
        <f t="shared" si="2"/>
        <v>5709.3927161803513</v>
      </c>
      <c r="P52" s="2">
        <f t="shared" si="1"/>
        <v>33489.982809320209</v>
      </c>
      <c r="Q52" s="18">
        <f t="shared" si="3"/>
        <v>5219.1931906797909</v>
      </c>
    </row>
    <row r="53" spans="1:32" ht="15.75" thickBot="1" x14ac:dyDescent="0.3">
      <c r="A53" s="6">
        <v>51</v>
      </c>
      <c r="B53" s="2">
        <v>18</v>
      </c>
      <c r="C53" s="3">
        <f>IF(Wizualizacja!B52="male",1,0)</f>
        <v>0</v>
      </c>
      <c r="D53" s="20">
        <v>35.625</v>
      </c>
      <c r="E53" s="3">
        <v>0</v>
      </c>
      <c r="F53" s="3">
        <f>IF(Wizualizacja!E52="yes",1,0)</f>
        <v>0</v>
      </c>
      <c r="G53" s="3">
        <f>IF(Wizualizacja!F52="southwest",1,0)</f>
        <v>0</v>
      </c>
      <c r="H53" s="3">
        <f>IF(Wizualizacja!F52="southeast",1,0)</f>
        <v>0</v>
      </c>
      <c r="I53" s="3">
        <f>IF(Wizualizacja!F52="northwest",1,0)</f>
        <v>0</v>
      </c>
      <c r="J53" s="12">
        <f>IF(Wizualizacja!F52="northeast",1,0)</f>
        <v>1</v>
      </c>
      <c r="K53" s="18">
        <v>2211.1307499999998</v>
      </c>
      <c r="M53" s="2">
        <f t="shared" si="0"/>
        <v>4788.8181216794856</v>
      </c>
      <c r="N53" s="18">
        <f t="shared" si="2"/>
        <v>-2577.6873716794858</v>
      </c>
      <c r="P53" s="2">
        <f t="shared" si="1"/>
        <v>4493.9161798650657</v>
      </c>
      <c r="Q53" s="18">
        <f t="shared" si="3"/>
        <v>-2282.7854298650659</v>
      </c>
    </row>
    <row r="54" spans="1:32" ht="15.75" thickBot="1" x14ac:dyDescent="0.3">
      <c r="A54" s="6">
        <v>52</v>
      </c>
      <c r="B54" s="2">
        <v>21</v>
      </c>
      <c r="C54" s="3">
        <f>IF(Wizualizacja!B53="male",1,0)</f>
        <v>0</v>
      </c>
      <c r="D54" s="20">
        <v>33.630000000000003</v>
      </c>
      <c r="E54" s="3">
        <v>2</v>
      </c>
      <c r="F54" s="3">
        <f>IF(Wizualizacja!E53="yes",1,0)</f>
        <v>0</v>
      </c>
      <c r="G54" s="3">
        <f>IF(Wizualizacja!F53="southwest",1,0)</f>
        <v>0</v>
      </c>
      <c r="H54" s="3">
        <f>IF(Wizualizacja!F53="southeast",1,0)</f>
        <v>0</v>
      </c>
      <c r="I54" s="3">
        <f>IF(Wizualizacja!F53="northwest",1,0)</f>
        <v>1</v>
      </c>
      <c r="J54" s="12">
        <f>IF(Wizualizacja!F53="northeast",1,0)</f>
        <v>0</v>
      </c>
      <c r="K54" s="18">
        <v>3579.8287</v>
      </c>
      <c r="M54" s="2">
        <f t="shared" si="0"/>
        <v>5763.9210996387228</v>
      </c>
      <c r="N54" s="18">
        <f t="shared" si="2"/>
        <v>-2184.0923996387228</v>
      </c>
      <c r="P54" s="2">
        <f t="shared" si="1"/>
        <v>4610.7993356997495</v>
      </c>
      <c r="Q54" s="18">
        <f t="shared" si="3"/>
        <v>-1030.9706356997494</v>
      </c>
      <c r="W54" s="1" t="s">
        <v>1908</v>
      </c>
    </row>
    <row r="55" spans="1:32" x14ac:dyDescent="0.25">
      <c r="A55" s="6">
        <v>53</v>
      </c>
      <c r="B55" s="2">
        <v>48</v>
      </c>
      <c r="C55" s="3">
        <f>IF(Wizualizacja!B54="male",1,0)</f>
        <v>1</v>
      </c>
      <c r="D55" s="20">
        <v>28</v>
      </c>
      <c r="E55" s="3">
        <v>1</v>
      </c>
      <c r="F55" s="3">
        <f>IF(Wizualizacja!E54="yes",1,0)</f>
        <v>1</v>
      </c>
      <c r="G55" s="3">
        <f>IF(Wizualizacja!F54="southwest",1,0)</f>
        <v>1</v>
      </c>
      <c r="H55" s="3">
        <f>IF(Wizualizacja!F54="southeast",1,0)</f>
        <v>0</v>
      </c>
      <c r="I55" s="3">
        <f>IF(Wizualizacja!F54="northwest",1,0)</f>
        <v>0</v>
      </c>
      <c r="J55" s="12">
        <f>IF(Wizualizacja!F54="northeast",1,0)</f>
        <v>0</v>
      </c>
      <c r="K55" s="18">
        <v>23568.272000000001</v>
      </c>
      <c r="M55" s="2">
        <f t="shared" si="0"/>
        <v>33322.536754821071</v>
      </c>
      <c r="N55" s="18">
        <f t="shared" si="2"/>
        <v>-9754.2647548210698</v>
      </c>
      <c r="P55" s="2">
        <f t="shared" si="1"/>
        <v>34216.097320778325</v>
      </c>
      <c r="Q55" s="18">
        <f t="shared" si="3"/>
        <v>-10647.825320778324</v>
      </c>
      <c r="W55" s="34" t="s">
        <v>1918</v>
      </c>
      <c r="X55" s="35"/>
    </row>
    <row r="56" spans="1:32" x14ac:dyDescent="0.25">
      <c r="A56" s="6">
        <v>54</v>
      </c>
      <c r="B56" s="2">
        <v>36</v>
      </c>
      <c r="C56" s="3">
        <f>IF(Wizualizacja!B55="male",1,0)</f>
        <v>1</v>
      </c>
      <c r="D56" s="20">
        <v>34.43</v>
      </c>
      <c r="E56" s="3">
        <v>0</v>
      </c>
      <c r="F56" s="3">
        <f>IF(Wizualizacja!E55="yes",1,0)</f>
        <v>1</v>
      </c>
      <c r="G56" s="3">
        <f>IF(Wizualizacja!F55="southwest",1,0)</f>
        <v>0</v>
      </c>
      <c r="H56" s="3">
        <f>IF(Wizualizacja!F55="southeast",1,0)</f>
        <v>1</v>
      </c>
      <c r="I56" s="3">
        <f>IF(Wizualizacja!F55="northwest",1,0)</f>
        <v>0</v>
      </c>
      <c r="J56" s="12">
        <f>IF(Wizualizacja!F55="northeast",1,0)</f>
        <v>0</v>
      </c>
      <c r="K56" s="18">
        <v>37742.575700000001</v>
      </c>
      <c r="M56" s="2">
        <f t="shared" si="0"/>
        <v>32078.505611138415</v>
      </c>
      <c r="N56" s="18">
        <f t="shared" si="2"/>
        <v>5664.0700888615866</v>
      </c>
      <c r="P56" s="2">
        <f t="shared" si="1"/>
        <v>33234.716073612602</v>
      </c>
      <c r="Q56" s="18">
        <f t="shared" si="3"/>
        <v>4507.8596263873987</v>
      </c>
      <c r="W56" s="27" t="s">
        <v>1919</v>
      </c>
      <c r="X56" s="28">
        <v>0.8665419761361739</v>
      </c>
      <c r="AF56" s="3"/>
    </row>
    <row r="57" spans="1:32" x14ac:dyDescent="0.25">
      <c r="A57" s="6">
        <v>55</v>
      </c>
      <c r="B57" s="2">
        <v>40</v>
      </c>
      <c r="C57" s="3">
        <f>IF(Wizualizacja!B56="male",1,0)</f>
        <v>0</v>
      </c>
      <c r="D57" s="20">
        <v>28.69</v>
      </c>
      <c r="E57" s="3">
        <v>3</v>
      </c>
      <c r="F57" s="3">
        <f>IF(Wizualizacja!E56="yes",1,0)</f>
        <v>0</v>
      </c>
      <c r="G57" s="3">
        <f>IF(Wizualizacja!F56="southwest",1,0)</f>
        <v>0</v>
      </c>
      <c r="H57" s="3">
        <f>IF(Wizualizacja!F56="southeast",1,0)</f>
        <v>0</v>
      </c>
      <c r="I57" s="3">
        <f>IF(Wizualizacja!F56="northwest",1,0)</f>
        <v>1</v>
      </c>
      <c r="J57" s="12">
        <f>IF(Wizualizacja!F56="northeast",1,0)</f>
        <v>0</v>
      </c>
      <c r="K57" s="18">
        <v>8059.6791000000003</v>
      </c>
      <c r="M57" s="2">
        <f t="shared" si="0"/>
        <v>9579.9297702286967</v>
      </c>
      <c r="N57" s="18">
        <f t="shared" si="2"/>
        <v>-1520.2506702286964</v>
      </c>
      <c r="P57" s="2">
        <f t="shared" si="1"/>
        <v>7902.069103522892</v>
      </c>
      <c r="Q57" s="18">
        <f t="shared" si="3"/>
        <v>157.60999647710833</v>
      </c>
      <c r="W57" s="27" t="s">
        <v>1920</v>
      </c>
      <c r="X57" s="28">
        <v>0.75089499640598545</v>
      </c>
      <c r="AF57" s="3"/>
    </row>
    <row r="58" spans="1:32" x14ac:dyDescent="0.25">
      <c r="A58" s="6">
        <v>56</v>
      </c>
      <c r="B58" s="2">
        <v>58</v>
      </c>
      <c r="C58" s="3">
        <f>IF(Wizualizacja!B57="male",1,0)</f>
        <v>1</v>
      </c>
      <c r="D58" s="20">
        <v>36.954999999999998</v>
      </c>
      <c r="E58" s="3">
        <v>2</v>
      </c>
      <c r="F58" s="3">
        <f>IF(Wizualizacja!E57="yes",1,0)</f>
        <v>1</v>
      </c>
      <c r="G58" s="3">
        <f>IF(Wizualizacja!F57="southwest",1,0)</f>
        <v>0</v>
      </c>
      <c r="H58" s="3">
        <f>IF(Wizualizacja!F57="southeast",1,0)</f>
        <v>0</v>
      </c>
      <c r="I58" s="3">
        <f>IF(Wizualizacja!F57="northwest",1,0)</f>
        <v>1</v>
      </c>
      <c r="J58" s="12">
        <f>IF(Wizualizacja!F57="northeast",1,0)</f>
        <v>0</v>
      </c>
      <c r="K58" s="18">
        <v>47496.494449999998</v>
      </c>
      <c r="M58" s="2">
        <f t="shared" si="0"/>
        <v>40746.03822309104</v>
      </c>
      <c r="N58" s="18">
        <f t="shared" si="2"/>
        <v>6750.4562269089583</v>
      </c>
      <c r="P58" s="2">
        <f t="shared" si="1"/>
        <v>39779.003178820989</v>
      </c>
      <c r="Q58" s="18">
        <f t="shared" si="3"/>
        <v>7717.4912711790093</v>
      </c>
      <c r="W58" s="27" t="s">
        <v>1921</v>
      </c>
      <c r="X58" s="28">
        <v>0.74996201886443481</v>
      </c>
      <c r="AF58" s="3"/>
    </row>
    <row r="59" spans="1:32" x14ac:dyDescent="0.25">
      <c r="A59" s="6">
        <v>57</v>
      </c>
      <c r="B59" s="2">
        <v>58</v>
      </c>
      <c r="C59" s="3">
        <f>IF(Wizualizacja!B58="male",1,0)</f>
        <v>0</v>
      </c>
      <c r="D59" s="20">
        <v>31.824999999999999</v>
      </c>
      <c r="E59" s="3">
        <v>2</v>
      </c>
      <c r="F59" s="3">
        <f>IF(Wizualizacja!E58="yes",1,0)</f>
        <v>0</v>
      </c>
      <c r="G59" s="3">
        <f>IF(Wizualizacja!F58="southwest",1,0)</f>
        <v>0</v>
      </c>
      <c r="H59" s="3">
        <f>IF(Wizualizacja!F58="southeast",1,0)</f>
        <v>0</v>
      </c>
      <c r="I59" s="3">
        <f>IF(Wizualizacja!F58="northwest",1,0)</f>
        <v>0</v>
      </c>
      <c r="J59" s="12">
        <f>IF(Wizualizacja!F58="northeast",1,0)</f>
        <v>1</v>
      </c>
      <c r="K59" s="18">
        <v>13607.36875</v>
      </c>
      <c r="M59" s="2">
        <f t="shared" si="0"/>
        <v>15091.995480849277</v>
      </c>
      <c r="N59" s="18">
        <f t="shared" si="2"/>
        <v>-1484.626730849277</v>
      </c>
      <c r="P59" s="2">
        <f t="shared" si="1"/>
        <v>13610.905756535354</v>
      </c>
      <c r="Q59" s="18">
        <f t="shared" si="3"/>
        <v>-3.5370065353545215</v>
      </c>
      <c r="W59" s="27" t="s">
        <v>1922</v>
      </c>
      <c r="X59" s="28">
        <v>6118.2602846356485</v>
      </c>
      <c r="AF59" s="3"/>
    </row>
    <row r="60" spans="1:32" ht="15.75" thickBot="1" x14ac:dyDescent="0.3">
      <c r="A60" s="6">
        <v>58</v>
      </c>
      <c r="B60" s="2">
        <v>18</v>
      </c>
      <c r="C60" s="3">
        <f>IF(Wizualizacja!B59="male",1,0)</f>
        <v>1</v>
      </c>
      <c r="D60" s="20">
        <v>31.68</v>
      </c>
      <c r="E60" s="3">
        <v>2</v>
      </c>
      <c r="F60" s="3">
        <f>IF(Wizualizacja!E59="yes",1,0)</f>
        <v>1</v>
      </c>
      <c r="G60" s="3">
        <f>IF(Wizualizacja!F59="southwest",1,0)</f>
        <v>0</v>
      </c>
      <c r="H60" s="3">
        <f>IF(Wizualizacja!F59="southeast",1,0)</f>
        <v>1</v>
      </c>
      <c r="I60" s="3">
        <f>IF(Wizualizacja!F59="northwest",1,0)</f>
        <v>0</v>
      </c>
      <c r="J60" s="12">
        <f>IF(Wizualizacja!F59="northeast",1,0)</f>
        <v>0</v>
      </c>
      <c r="K60" s="18">
        <v>34303.167200000004</v>
      </c>
      <c r="M60" s="2">
        <f t="shared" si="0"/>
        <v>27743.097759995257</v>
      </c>
      <c r="N60" s="18">
        <f t="shared" si="2"/>
        <v>6560.0694400047469</v>
      </c>
      <c r="P60" s="2">
        <f t="shared" si="1"/>
        <v>27653.51278845394</v>
      </c>
      <c r="Q60" s="18">
        <f t="shared" si="3"/>
        <v>6649.6544115460638</v>
      </c>
      <c r="W60" s="29" t="s">
        <v>1923</v>
      </c>
      <c r="X60" s="30">
        <v>805</v>
      </c>
      <c r="AF60" s="3"/>
    </row>
    <row r="61" spans="1:32" x14ac:dyDescent="0.25">
      <c r="A61" s="6">
        <v>59</v>
      </c>
      <c r="B61" s="2">
        <v>53</v>
      </c>
      <c r="C61" s="3">
        <f>IF(Wizualizacja!B60="male",1,0)</f>
        <v>0</v>
      </c>
      <c r="D61" s="20">
        <v>22.88</v>
      </c>
      <c r="E61" s="3">
        <v>1</v>
      </c>
      <c r="F61" s="3">
        <f>IF(Wizualizacja!E60="yes",1,0)</f>
        <v>1</v>
      </c>
      <c r="G61" s="3">
        <f>IF(Wizualizacja!F60="southwest",1,0)</f>
        <v>0</v>
      </c>
      <c r="H61" s="3">
        <f>IF(Wizualizacja!F60="southeast",1,0)</f>
        <v>1</v>
      </c>
      <c r="I61" s="3">
        <f>IF(Wizualizacja!F60="northwest",1,0)</f>
        <v>0</v>
      </c>
      <c r="J61" s="12">
        <f>IF(Wizualizacja!F60="northeast",1,0)</f>
        <v>0</v>
      </c>
      <c r="K61" s="18">
        <v>23244.790199999999</v>
      </c>
      <c r="M61" s="2">
        <f t="shared" si="0"/>
        <v>33286.820566744522</v>
      </c>
      <c r="N61" s="18">
        <f t="shared" si="2"/>
        <v>-10042.030366744522</v>
      </c>
      <c r="P61" s="2">
        <f t="shared" si="1"/>
        <v>33815.832722587023</v>
      </c>
      <c r="Q61" s="18">
        <f t="shared" si="3"/>
        <v>-10571.042522587024</v>
      </c>
      <c r="AF61" s="3"/>
    </row>
    <row r="62" spans="1:32" ht="15.75" thickBot="1" x14ac:dyDescent="0.3">
      <c r="A62" s="6">
        <v>60</v>
      </c>
      <c r="B62" s="2">
        <v>34</v>
      </c>
      <c r="C62" s="3">
        <f>IF(Wizualizacja!B61="male",1,0)</f>
        <v>0</v>
      </c>
      <c r="D62" s="20">
        <v>37.335000000000001</v>
      </c>
      <c r="E62" s="3">
        <v>2</v>
      </c>
      <c r="F62" s="3">
        <f>IF(Wizualizacja!E61="yes",1,0)</f>
        <v>0</v>
      </c>
      <c r="G62" s="3">
        <f>IF(Wizualizacja!F61="southwest",1,0)</f>
        <v>0</v>
      </c>
      <c r="H62" s="3">
        <f>IF(Wizualizacja!F61="southeast",1,0)</f>
        <v>0</v>
      </c>
      <c r="I62" s="3">
        <f>IF(Wizualizacja!F61="northwest",1,0)</f>
        <v>1</v>
      </c>
      <c r="J62" s="12">
        <f>IF(Wizualizacja!F61="northeast",1,0)</f>
        <v>0</v>
      </c>
      <c r="K62" s="18">
        <v>5989.5236500000001</v>
      </c>
      <c r="M62" s="2">
        <f t="shared" si="0"/>
        <v>10440.666798252116</v>
      </c>
      <c r="N62" s="18">
        <f t="shared" si="2"/>
        <v>-4451.1431482521157</v>
      </c>
      <c r="P62" s="2">
        <f t="shared" si="1"/>
        <v>9211.5062395404038</v>
      </c>
      <c r="Q62" s="18">
        <f t="shared" si="3"/>
        <v>-3221.9825895404038</v>
      </c>
      <c r="W62" t="s">
        <v>1910</v>
      </c>
      <c r="AF62" s="3"/>
    </row>
    <row r="63" spans="1:32" x14ac:dyDescent="0.25">
      <c r="A63" s="6">
        <v>61</v>
      </c>
      <c r="B63" s="2">
        <v>43</v>
      </c>
      <c r="C63" s="3">
        <f>IF(Wizualizacja!B62="male",1,0)</f>
        <v>1</v>
      </c>
      <c r="D63" s="20">
        <v>27.36</v>
      </c>
      <c r="E63" s="3">
        <v>3</v>
      </c>
      <c r="F63" s="3">
        <f>IF(Wizualizacja!E62="yes",1,0)</f>
        <v>0</v>
      </c>
      <c r="G63" s="3">
        <f>IF(Wizualizacja!F62="southwest",1,0)</f>
        <v>0</v>
      </c>
      <c r="H63" s="3">
        <f>IF(Wizualizacja!F62="southeast",1,0)</f>
        <v>0</v>
      </c>
      <c r="I63" s="3">
        <f>IF(Wizualizacja!F62="northwest",1,0)</f>
        <v>0</v>
      </c>
      <c r="J63" s="12">
        <f>IF(Wizualizacja!F62="northeast",1,0)</f>
        <v>1</v>
      </c>
      <c r="K63" s="18">
        <v>8606.2173999999995</v>
      </c>
      <c r="M63" s="2">
        <f t="shared" si="0"/>
        <v>10025.798762335327</v>
      </c>
      <c r="N63" s="18">
        <f t="shared" si="2"/>
        <v>-1419.5813623353279</v>
      </c>
      <c r="P63" s="2">
        <f t="shared" si="1"/>
        <v>8239.409894741415</v>
      </c>
      <c r="Q63" s="18">
        <f t="shared" si="3"/>
        <v>366.80750525858457</v>
      </c>
      <c r="W63" s="25"/>
      <c r="X63" s="24" t="s">
        <v>1912</v>
      </c>
      <c r="Y63" s="24" t="s">
        <v>1911</v>
      </c>
      <c r="Z63" s="24" t="s">
        <v>1913</v>
      </c>
      <c r="AA63" s="24" t="s">
        <v>1914</v>
      </c>
      <c r="AB63" s="26" t="s">
        <v>1927</v>
      </c>
    </row>
    <row r="64" spans="1:32" x14ac:dyDescent="0.25">
      <c r="A64" s="6">
        <v>62</v>
      </c>
      <c r="B64" s="2">
        <v>25</v>
      </c>
      <c r="C64" s="3">
        <f>IF(Wizualizacja!B63="male",1,0)</f>
        <v>1</v>
      </c>
      <c r="D64" s="20">
        <v>33.659999999999997</v>
      </c>
      <c r="E64" s="3">
        <v>4</v>
      </c>
      <c r="F64" s="3">
        <f>IF(Wizualizacja!E63="yes",1,0)</f>
        <v>0</v>
      </c>
      <c r="G64" s="3">
        <f>IF(Wizualizacja!F63="southwest",1,0)</f>
        <v>0</v>
      </c>
      <c r="H64" s="3">
        <f>IF(Wizualizacja!F63="southeast",1,0)</f>
        <v>1</v>
      </c>
      <c r="I64" s="3">
        <f>IF(Wizualizacja!F63="northwest",1,0)</f>
        <v>0</v>
      </c>
      <c r="J64" s="12">
        <f>IF(Wizualizacja!F63="northeast",1,0)</f>
        <v>0</v>
      </c>
      <c r="K64" s="18">
        <v>4504.6624000000002</v>
      </c>
      <c r="M64" s="2">
        <f t="shared" si="0"/>
        <v>7073.1925749888387</v>
      </c>
      <c r="N64" s="18">
        <f t="shared" si="2"/>
        <v>-2568.5301749888386</v>
      </c>
      <c r="P64" s="2">
        <f t="shared" si="1"/>
        <v>5658.4195422500461</v>
      </c>
      <c r="Q64" s="18">
        <f t="shared" si="3"/>
        <v>-1153.7571422500459</v>
      </c>
      <c r="W64" s="27" t="s">
        <v>1924</v>
      </c>
      <c r="X64" s="22">
        <v>3</v>
      </c>
      <c r="Y64" s="22">
        <v>90382671379.643097</v>
      </c>
      <c r="Z64" s="22">
        <v>30127557126.547699</v>
      </c>
      <c r="AA64" s="22">
        <v>804.83716162984149</v>
      </c>
      <c r="AB64" s="28">
        <v>3.4938411787769802E-241</v>
      </c>
    </row>
    <row r="65" spans="1:31" x14ac:dyDescent="0.25">
      <c r="A65" s="6">
        <v>63</v>
      </c>
      <c r="B65" s="2">
        <v>64</v>
      </c>
      <c r="C65" s="3">
        <f>IF(Wizualizacja!B64="male",1,0)</f>
        <v>1</v>
      </c>
      <c r="D65" s="20">
        <v>24.7</v>
      </c>
      <c r="E65" s="3">
        <v>1</v>
      </c>
      <c r="F65" s="3">
        <f>IF(Wizualizacja!E64="yes",1,0)</f>
        <v>0</v>
      </c>
      <c r="G65" s="3">
        <f>IF(Wizualizacja!F64="southwest",1,0)</f>
        <v>0</v>
      </c>
      <c r="H65" s="3">
        <f>IF(Wizualizacja!F64="southeast",1,0)</f>
        <v>0</v>
      </c>
      <c r="I65" s="3">
        <f>IF(Wizualizacja!F64="northwest",1,0)</f>
        <v>1</v>
      </c>
      <c r="J65" s="12">
        <f>IF(Wizualizacja!F64="northeast",1,0)</f>
        <v>0</v>
      </c>
      <c r="K65" s="18">
        <v>30166.618170000002</v>
      </c>
      <c r="M65" s="2">
        <f t="shared" si="0"/>
        <v>12829.622889538858</v>
      </c>
      <c r="N65" s="18">
        <f t="shared" si="2"/>
        <v>17336.995280461146</v>
      </c>
      <c r="P65" s="2">
        <f t="shared" si="1"/>
        <v>12805.371787109478</v>
      </c>
      <c r="Q65" s="18">
        <f t="shared" si="3"/>
        <v>17361.246382890524</v>
      </c>
      <c r="W65" s="27" t="s">
        <v>1925</v>
      </c>
      <c r="X65" s="22">
        <v>801</v>
      </c>
      <c r="Y65" s="22">
        <v>29983920237.350456</v>
      </c>
      <c r="Z65" s="22">
        <v>37433108.910549887</v>
      </c>
      <c r="AA65" s="22"/>
      <c r="AB65" s="28"/>
    </row>
    <row r="66" spans="1:31" ht="15.75" thickBot="1" x14ac:dyDescent="0.3">
      <c r="A66" s="6">
        <v>64</v>
      </c>
      <c r="B66" s="2">
        <v>28</v>
      </c>
      <c r="C66" s="3">
        <f>IF(Wizualizacja!B65="male",1,0)</f>
        <v>0</v>
      </c>
      <c r="D66" s="20">
        <v>25.934999999999999</v>
      </c>
      <c r="E66" s="3">
        <v>1</v>
      </c>
      <c r="F66" s="3">
        <f>IF(Wizualizacja!E65="yes",1,0)</f>
        <v>0</v>
      </c>
      <c r="G66" s="3">
        <f>IF(Wizualizacja!F65="southwest",1,0)</f>
        <v>0</v>
      </c>
      <c r="H66" s="3">
        <f>IF(Wizualizacja!F65="southeast",1,0)</f>
        <v>0</v>
      </c>
      <c r="I66" s="3">
        <f>IF(Wizualizacja!F65="northwest",1,0)</f>
        <v>1</v>
      </c>
      <c r="J66" s="12">
        <f>IF(Wizualizacja!F65="northeast",1,0)</f>
        <v>0</v>
      </c>
      <c r="K66" s="18">
        <v>4133.6416499999996</v>
      </c>
      <c r="M66" s="2">
        <f t="shared" si="0"/>
        <v>4201.3968706637479</v>
      </c>
      <c r="N66" s="18">
        <f t="shared" si="2"/>
        <v>-67.755220663748332</v>
      </c>
      <c r="P66" s="2">
        <f t="shared" si="1"/>
        <v>3875.7203661307431</v>
      </c>
      <c r="Q66" s="18">
        <f t="shared" si="3"/>
        <v>257.92128386925651</v>
      </c>
      <c r="W66" s="29" t="s">
        <v>1917</v>
      </c>
      <c r="X66" s="23">
        <v>804</v>
      </c>
      <c r="Y66" s="23">
        <v>120366591616.99356</v>
      </c>
      <c r="Z66" s="23"/>
      <c r="AA66" s="23"/>
      <c r="AB66" s="30"/>
    </row>
    <row r="67" spans="1:31" ht="15.75" thickBot="1" x14ac:dyDescent="0.3">
      <c r="A67" s="6">
        <v>65</v>
      </c>
      <c r="B67" s="2">
        <v>20</v>
      </c>
      <c r="C67" s="3">
        <f>IF(Wizualizacja!B66="male",1,0)</f>
        <v>0</v>
      </c>
      <c r="D67" s="20">
        <v>22.42</v>
      </c>
      <c r="E67" s="3">
        <v>0</v>
      </c>
      <c r="F67" s="3">
        <f>IF(Wizualizacja!E66="yes",1,0)</f>
        <v>1</v>
      </c>
      <c r="G67" s="3">
        <f>IF(Wizualizacja!F66="southwest",1,0)</f>
        <v>0</v>
      </c>
      <c r="H67" s="3">
        <f>IF(Wizualizacja!F66="southeast",1,0)</f>
        <v>0</v>
      </c>
      <c r="I67" s="3">
        <f>IF(Wizualizacja!F66="northwest",1,0)</f>
        <v>1</v>
      </c>
      <c r="J67" s="12">
        <f>IF(Wizualizacja!F66="northeast",1,0)</f>
        <v>0</v>
      </c>
      <c r="K67" s="18">
        <v>14711.7438</v>
      </c>
      <c r="M67" s="2">
        <f t="shared" ref="M67:M130" si="4">$X$41+$X$42*B67+$X$43*C67+$X$44*D67+$X$45*E67+$X$46*F67+$X$47*G67+$X$48*H67+$X$49*I67</f>
        <v>24717.339211118746</v>
      </c>
      <c r="N67" s="18">
        <f t="shared" si="2"/>
        <v>-10005.595411118746</v>
      </c>
      <c r="P67" s="2">
        <f t="shared" ref="P67:P130" si="5">$X$69+$X$70*B67+$X$71*D67+$X$72*F67</f>
        <v>25102.519029796586</v>
      </c>
      <c r="Q67" s="18">
        <f t="shared" si="3"/>
        <v>-10390.775229796585</v>
      </c>
    </row>
    <row r="68" spans="1:31" x14ac:dyDescent="0.25">
      <c r="A68" s="6">
        <v>66</v>
      </c>
      <c r="B68" s="2">
        <v>19</v>
      </c>
      <c r="C68" s="3">
        <f>IF(Wizualizacja!B67="male",1,0)</f>
        <v>0</v>
      </c>
      <c r="D68" s="20">
        <v>28.9</v>
      </c>
      <c r="E68" s="3">
        <v>0</v>
      </c>
      <c r="F68" s="3">
        <f>IF(Wizualizacja!E67="yes",1,0)</f>
        <v>0</v>
      </c>
      <c r="G68" s="3">
        <f>IF(Wizualizacja!F67="southwest",1,0)</f>
        <v>1</v>
      </c>
      <c r="H68" s="3">
        <f>IF(Wizualizacja!F67="southeast",1,0)</f>
        <v>0</v>
      </c>
      <c r="I68" s="3">
        <f>IF(Wizualizacja!F67="northwest",1,0)</f>
        <v>0</v>
      </c>
      <c r="J68" s="12">
        <f>IF(Wizualizacja!F67="northeast",1,0)</f>
        <v>0</v>
      </c>
      <c r="K68" s="18">
        <v>1743.2139999999999</v>
      </c>
      <c r="M68" s="2">
        <f t="shared" si="4"/>
        <v>1258.8015159450767</v>
      </c>
      <c r="N68" s="18">
        <f t="shared" ref="N68:N131" si="6">K68-M68</f>
        <v>484.4124840549232</v>
      </c>
      <c r="P68" s="2">
        <f t="shared" si="5"/>
        <v>2523.8948702669986</v>
      </c>
      <c r="Q68" s="18">
        <f t="shared" ref="Q68:Q131" si="7">K68-P68</f>
        <v>-780.68087026699868</v>
      </c>
      <c r="W68" s="25"/>
      <c r="X68" s="24" t="s">
        <v>1928</v>
      </c>
      <c r="Y68" s="24" t="s">
        <v>1922</v>
      </c>
      <c r="Z68" s="24" t="s">
        <v>1929</v>
      </c>
      <c r="AA68" s="24" t="s">
        <v>1915</v>
      </c>
      <c r="AB68" s="24" t="s">
        <v>1930</v>
      </c>
      <c r="AC68" s="24" t="s">
        <v>1931</v>
      </c>
      <c r="AD68" s="24" t="s">
        <v>1932</v>
      </c>
      <c r="AE68" s="26" t="s">
        <v>1933</v>
      </c>
    </row>
    <row r="69" spans="1:31" x14ac:dyDescent="0.25">
      <c r="A69" s="6">
        <v>67</v>
      </c>
      <c r="B69" s="2">
        <v>61</v>
      </c>
      <c r="C69" s="3">
        <f>IF(Wizualizacja!B68="male",1,0)</f>
        <v>0</v>
      </c>
      <c r="D69" s="20">
        <v>39.1</v>
      </c>
      <c r="E69" s="3">
        <v>2</v>
      </c>
      <c r="F69" s="3">
        <f>IF(Wizualizacja!E68="yes",1,0)</f>
        <v>0</v>
      </c>
      <c r="G69" s="3">
        <f>IF(Wizualizacja!F68="southwest",1,0)</f>
        <v>1</v>
      </c>
      <c r="H69" s="3">
        <f>IF(Wizualizacja!F68="southeast",1,0)</f>
        <v>0</v>
      </c>
      <c r="I69" s="3">
        <f>IF(Wizualizacja!F68="northwest",1,0)</f>
        <v>0</v>
      </c>
      <c r="J69" s="12">
        <f>IF(Wizualizacja!F68="northeast",1,0)</f>
        <v>0</v>
      </c>
      <c r="K69" s="18">
        <v>14235.072</v>
      </c>
      <c r="M69" s="2">
        <f t="shared" si="4"/>
        <v>17038.429743114459</v>
      </c>
      <c r="N69" s="18">
        <f t="shared" si="6"/>
        <v>-2803.3577431144586</v>
      </c>
      <c r="P69" s="2">
        <f t="shared" si="5"/>
        <v>16800.935198096646</v>
      </c>
      <c r="Q69" s="18">
        <f t="shared" si="7"/>
        <v>-2565.8631980966456</v>
      </c>
      <c r="W69" s="27" t="s">
        <v>1926</v>
      </c>
      <c r="X69" s="22">
        <v>-11985.85065904357</v>
      </c>
      <c r="Y69" s="22">
        <v>1209.5073016604895</v>
      </c>
      <c r="Z69" s="22">
        <v>-9.9096968183562204</v>
      </c>
      <c r="AA69" s="22">
        <v>6.4792147109809943E-22</v>
      </c>
      <c r="AB69" s="22">
        <v>-14360.028857725678</v>
      </c>
      <c r="AC69" s="22">
        <v>-9611.6724603614621</v>
      </c>
      <c r="AD69" s="22">
        <v>-14360.028857725678</v>
      </c>
      <c r="AE69" s="28">
        <v>-9611.6724603614621</v>
      </c>
    </row>
    <row r="70" spans="1:31" x14ac:dyDescent="0.25">
      <c r="A70" s="6">
        <v>68</v>
      </c>
      <c r="B70" s="2">
        <v>40</v>
      </c>
      <c r="C70" s="3">
        <f>IF(Wizualizacja!B69="male",1,0)</f>
        <v>1</v>
      </c>
      <c r="D70" s="20">
        <v>26.315000000000001</v>
      </c>
      <c r="E70" s="3">
        <v>1</v>
      </c>
      <c r="F70" s="3">
        <f>IF(Wizualizacja!E69="yes",1,0)</f>
        <v>0</v>
      </c>
      <c r="G70" s="3">
        <f>IF(Wizualizacja!F69="southwest",1,0)</f>
        <v>0</v>
      </c>
      <c r="H70" s="3">
        <f>IF(Wizualizacja!F69="southeast",1,0)</f>
        <v>0</v>
      </c>
      <c r="I70" s="3">
        <f>IF(Wizualizacja!F69="northwest",1,0)</f>
        <v>1</v>
      </c>
      <c r="J70" s="12">
        <f>IF(Wizualizacja!F69="northeast",1,0)</f>
        <v>0</v>
      </c>
      <c r="K70" s="18">
        <v>6389.3778499999999</v>
      </c>
      <c r="M70" s="2">
        <f t="shared" si="4"/>
        <v>7190.4204943017503</v>
      </c>
      <c r="N70" s="18">
        <f t="shared" si="6"/>
        <v>-801.04264430175044</v>
      </c>
      <c r="P70" s="2">
        <f t="shared" si="5"/>
        <v>7114.7204057234649</v>
      </c>
      <c r="Q70" s="18">
        <f t="shared" si="7"/>
        <v>-725.34255572346501</v>
      </c>
      <c r="W70" s="27" t="s">
        <v>0</v>
      </c>
      <c r="X70" s="22">
        <v>259.41868732873434</v>
      </c>
      <c r="Y70" s="22">
        <v>15.863885316002927</v>
      </c>
      <c r="Z70" s="22">
        <v>16.352783833292211</v>
      </c>
      <c r="AA70" s="22">
        <v>4.4041378395500192E-52</v>
      </c>
      <c r="AB70" s="22">
        <v>228.27899051835524</v>
      </c>
      <c r="AC70" s="22">
        <v>290.5583841391134</v>
      </c>
      <c r="AD70" s="22">
        <v>228.27899051835524</v>
      </c>
      <c r="AE70" s="28">
        <v>290.5583841391134</v>
      </c>
    </row>
    <row r="71" spans="1:31" x14ac:dyDescent="0.25">
      <c r="A71" s="6">
        <v>69</v>
      </c>
      <c r="B71" s="2">
        <v>40</v>
      </c>
      <c r="C71" s="3">
        <f>IF(Wizualizacja!B70="male",1,0)</f>
        <v>0</v>
      </c>
      <c r="D71" s="20">
        <v>36.19</v>
      </c>
      <c r="E71" s="3">
        <v>0</v>
      </c>
      <c r="F71" s="3">
        <f>IF(Wizualizacja!E70="yes",1,0)</f>
        <v>0</v>
      </c>
      <c r="G71" s="3">
        <f>IF(Wizualizacja!F70="southwest",1,0)</f>
        <v>0</v>
      </c>
      <c r="H71" s="3">
        <f>IF(Wizualizacja!F70="southeast",1,0)</f>
        <v>1</v>
      </c>
      <c r="I71" s="3">
        <f>IF(Wizualizacja!F70="northwest",1,0)</f>
        <v>0</v>
      </c>
      <c r="J71" s="12">
        <f>IF(Wizualizacja!F70="northeast",1,0)</f>
        <v>0</v>
      </c>
      <c r="K71" s="18">
        <v>5920.1040999999996</v>
      </c>
      <c r="M71" s="2">
        <f t="shared" si="4"/>
        <v>9508.3825467663719</v>
      </c>
      <c r="N71" s="18">
        <f t="shared" si="6"/>
        <v>-3588.2784467663723</v>
      </c>
      <c r="P71" s="2">
        <f t="shared" si="5"/>
        <v>10388.433412363191</v>
      </c>
      <c r="Q71" s="18">
        <f t="shared" si="7"/>
        <v>-4468.3293123631911</v>
      </c>
      <c r="W71" s="27" t="s">
        <v>2</v>
      </c>
      <c r="X71" s="22">
        <v>331.51524117870645</v>
      </c>
      <c r="Y71" s="22">
        <v>34.933725659471932</v>
      </c>
      <c r="Z71" s="22">
        <v>9.4898335325084169</v>
      </c>
      <c r="AA71" s="22">
        <v>2.574453873350767E-20</v>
      </c>
      <c r="AB71" s="22">
        <v>262.94278217362552</v>
      </c>
      <c r="AC71" s="22">
        <v>400.08770018378738</v>
      </c>
      <c r="AD71" s="22">
        <v>262.94278217362552</v>
      </c>
      <c r="AE71" s="28">
        <v>400.08770018378738</v>
      </c>
    </row>
    <row r="72" spans="1:31" ht="15.75" thickBot="1" x14ac:dyDescent="0.3">
      <c r="A72" s="6">
        <v>70</v>
      </c>
      <c r="B72" s="2">
        <v>28</v>
      </c>
      <c r="C72" s="3">
        <f>IF(Wizualizacja!B71="male",1,0)</f>
        <v>1</v>
      </c>
      <c r="D72" s="20">
        <v>23.98</v>
      </c>
      <c r="E72" s="3">
        <v>3</v>
      </c>
      <c r="F72" s="3">
        <f>IF(Wizualizacja!E71="yes",1,0)</f>
        <v>1</v>
      </c>
      <c r="G72" s="3">
        <f>IF(Wizualizacja!F71="southwest",1,0)</f>
        <v>0</v>
      </c>
      <c r="H72" s="3">
        <f>IF(Wizualizacja!F71="southeast",1,0)</f>
        <v>1</v>
      </c>
      <c r="I72" s="3">
        <f>IF(Wizualizacja!F71="northwest",1,0)</f>
        <v>0</v>
      </c>
      <c r="J72" s="12">
        <f>IF(Wizualizacja!F71="northeast",1,0)</f>
        <v>0</v>
      </c>
      <c r="K72" s="18">
        <v>17663.144199999999</v>
      </c>
      <c r="M72" s="2">
        <f t="shared" si="4"/>
        <v>28252.28974738848</v>
      </c>
      <c r="N72" s="18">
        <f t="shared" si="6"/>
        <v>-10589.145547388482</v>
      </c>
      <c r="P72" s="2">
        <f t="shared" si="5"/>
        <v>27695.032304665241</v>
      </c>
      <c r="Q72" s="18">
        <f t="shared" si="7"/>
        <v>-10031.888104665242</v>
      </c>
      <c r="W72" s="29" t="s">
        <v>4</v>
      </c>
      <c r="X72" s="23">
        <v>24467.42423503887</v>
      </c>
      <c r="Y72" s="23">
        <v>539.96197828152356</v>
      </c>
      <c r="Z72" s="23">
        <v>45.313235411331362</v>
      </c>
      <c r="AA72" s="23">
        <v>3.1563063686218674E-223</v>
      </c>
      <c r="AB72" s="23">
        <v>23407.516655156309</v>
      </c>
      <c r="AC72" s="23">
        <v>25527.331814921432</v>
      </c>
      <c r="AD72" s="23">
        <v>23407.516655156309</v>
      </c>
      <c r="AE72" s="30">
        <v>25527.331814921432</v>
      </c>
    </row>
    <row r="73" spans="1:31" x14ac:dyDescent="0.25">
      <c r="A73" s="6">
        <v>71</v>
      </c>
      <c r="B73" s="2">
        <v>27</v>
      </c>
      <c r="C73" s="3">
        <f>IF(Wizualizacja!B72="male",1,0)</f>
        <v>0</v>
      </c>
      <c r="D73" s="20">
        <v>24.75</v>
      </c>
      <c r="E73" s="3">
        <v>0</v>
      </c>
      <c r="F73" s="3">
        <f>IF(Wizualizacja!E72="yes",1,0)</f>
        <v>1</v>
      </c>
      <c r="G73" s="3">
        <f>IF(Wizualizacja!F72="southwest",1,0)</f>
        <v>0</v>
      </c>
      <c r="H73" s="3">
        <f>IF(Wizualizacja!F72="southeast",1,0)</f>
        <v>1</v>
      </c>
      <c r="I73" s="3">
        <f>IF(Wizualizacja!F72="northwest",1,0)</f>
        <v>0</v>
      </c>
      <c r="J73" s="12">
        <f>IF(Wizualizacja!F72="northeast",1,0)</f>
        <v>0</v>
      </c>
      <c r="K73" s="18">
        <v>16577.779500000001</v>
      </c>
      <c r="M73" s="2">
        <f t="shared" si="4"/>
        <v>26571.795567871603</v>
      </c>
      <c r="N73" s="18">
        <f t="shared" si="6"/>
        <v>-9994.016067871602</v>
      </c>
      <c r="P73" s="2">
        <f t="shared" si="5"/>
        <v>27690.880353044111</v>
      </c>
      <c r="Q73" s="18">
        <f t="shared" si="7"/>
        <v>-11113.10085304411</v>
      </c>
      <c r="W73" s="22"/>
      <c r="X73" s="22"/>
      <c r="Y73" s="22"/>
      <c r="Z73" s="22"/>
      <c r="AB73" s="22"/>
      <c r="AC73" s="22"/>
    </row>
    <row r="74" spans="1:31" x14ac:dyDescent="0.25">
      <c r="A74" s="6">
        <v>72</v>
      </c>
      <c r="B74" s="2">
        <v>31</v>
      </c>
      <c r="C74" s="3">
        <f>IF(Wizualizacja!B73="male",1,0)</f>
        <v>1</v>
      </c>
      <c r="D74" s="20">
        <v>28.5</v>
      </c>
      <c r="E74" s="3">
        <v>5</v>
      </c>
      <c r="F74" s="3">
        <f>IF(Wizualizacja!E73="yes",1,0)</f>
        <v>0</v>
      </c>
      <c r="G74" s="3">
        <f>IF(Wizualizacja!F73="southwest",1,0)</f>
        <v>0</v>
      </c>
      <c r="H74" s="3">
        <f>IF(Wizualizacja!F73="southeast",1,0)</f>
        <v>0</v>
      </c>
      <c r="I74" s="3">
        <f>IF(Wizualizacja!F73="northwest",1,0)</f>
        <v>0</v>
      </c>
      <c r="J74" s="12">
        <f>IF(Wizualizacja!F73="northeast",1,0)</f>
        <v>1</v>
      </c>
      <c r="K74" s="18">
        <v>6799.4579999999996</v>
      </c>
      <c r="M74" s="2">
        <f t="shared" si="4"/>
        <v>8621.052316469797</v>
      </c>
      <c r="N74" s="18">
        <f t="shared" si="6"/>
        <v>-1821.5943164697974</v>
      </c>
      <c r="P74" s="2">
        <f t="shared" si="5"/>
        <v>5504.3130217403286</v>
      </c>
      <c r="Q74" s="18">
        <f t="shared" si="7"/>
        <v>1295.144978259671</v>
      </c>
      <c r="W74" s="22"/>
      <c r="X74" s="22"/>
      <c r="Y74" s="22"/>
      <c r="Z74" s="22"/>
      <c r="AB74" s="22"/>
      <c r="AC74" s="22"/>
    </row>
    <row r="75" spans="1:31" x14ac:dyDescent="0.25">
      <c r="A75" s="6">
        <v>73</v>
      </c>
      <c r="B75" s="2">
        <v>53</v>
      </c>
      <c r="C75" s="3">
        <f>IF(Wizualizacja!B74="male",1,0)</f>
        <v>0</v>
      </c>
      <c r="D75" s="20">
        <v>28.1</v>
      </c>
      <c r="E75" s="3">
        <v>3</v>
      </c>
      <c r="F75" s="3">
        <f>IF(Wizualizacja!E74="yes",1,0)</f>
        <v>0</v>
      </c>
      <c r="G75" s="3">
        <f>IF(Wizualizacja!F74="southwest",1,0)</f>
        <v>1</v>
      </c>
      <c r="H75" s="3">
        <f>IF(Wizualizacja!F74="southeast",1,0)</f>
        <v>0</v>
      </c>
      <c r="I75" s="3">
        <f>IF(Wizualizacja!F74="northwest",1,0)</f>
        <v>0</v>
      </c>
      <c r="J75" s="12">
        <f>IF(Wizualizacja!F74="northeast",1,0)</f>
        <v>0</v>
      </c>
      <c r="K75" s="18">
        <v>11741.726000000001</v>
      </c>
      <c r="M75" s="2">
        <f t="shared" si="4"/>
        <v>11720.319890253275</v>
      </c>
      <c r="N75" s="18">
        <f t="shared" si="6"/>
        <v>21.406109746725633</v>
      </c>
      <c r="P75" s="2">
        <f t="shared" si="5"/>
        <v>11078.918046501001</v>
      </c>
      <c r="Q75" s="18">
        <f t="shared" si="7"/>
        <v>662.80795349899927</v>
      </c>
      <c r="W75" s="22"/>
      <c r="X75" s="22"/>
      <c r="Y75" s="22"/>
      <c r="Z75" s="22"/>
      <c r="AB75" s="22"/>
      <c r="AC75" s="22"/>
    </row>
    <row r="76" spans="1:31" x14ac:dyDescent="0.25">
      <c r="A76" s="6">
        <v>74</v>
      </c>
      <c r="B76" s="2">
        <v>58</v>
      </c>
      <c r="C76" s="3">
        <f>IF(Wizualizacja!B75="male",1,0)</f>
        <v>1</v>
      </c>
      <c r="D76" s="20">
        <v>32.01</v>
      </c>
      <c r="E76" s="3">
        <v>1</v>
      </c>
      <c r="F76" s="3">
        <f>IF(Wizualizacja!E75="yes",1,0)</f>
        <v>0</v>
      </c>
      <c r="G76" s="3">
        <f>IF(Wizualizacja!F75="southwest",1,0)</f>
        <v>0</v>
      </c>
      <c r="H76" s="3">
        <f>IF(Wizualizacja!F75="southeast",1,0)</f>
        <v>1</v>
      </c>
      <c r="I76" s="3">
        <f>IF(Wizualizacja!F75="northwest",1,0)</f>
        <v>0</v>
      </c>
      <c r="J76" s="12">
        <f>IF(Wizualizacja!F75="northeast",1,0)</f>
        <v>0</v>
      </c>
      <c r="K76" s="18">
        <v>11946.625899999999</v>
      </c>
      <c r="M76" s="2">
        <f t="shared" si="4"/>
        <v>13083.58999115492</v>
      </c>
      <c r="N76" s="18">
        <f t="shared" si="6"/>
        <v>-1136.9640911549213</v>
      </c>
      <c r="P76" s="2">
        <f t="shared" si="5"/>
        <v>13672.236076153413</v>
      </c>
      <c r="Q76" s="18">
        <f t="shared" si="7"/>
        <v>-1725.6101761534137</v>
      </c>
      <c r="W76" s="22"/>
      <c r="X76" s="22"/>
      <c r="Y76" s="22"/>
      <c r="Z76" s="22"/>
      <c r="AB76" s="22"/>
      <c r="AC76" s="22"/>
    </row>
    <row r="77" spans="1:31" x14ac:dyDescent="0.25">
      <c r="A77" s="6">
        <v>75</v>
      </c>
      <c r="B77" s="2">
        <v>44</v>
      </c>
      <c r="C77" s="3">
        <f>IF(Wizualizacja!B76="male",1,0)</f>
        <v>1</v>
      </c>
      <c r="D77" s="20">
        <v>27.4</v>
      </c>
      <c r="E77" s="3">
        <v>2</v>
      </c>
      <c r="F77" s="3">
        <f>IF(Wizualizacja!E76="yes",1,0)</f>
        <v>0</v>
      </c>
      <c r="G77" s="3">
        <f>IF(Wizualizacja!F76="southwest",1,0)</f>
        <v>1</v>
      </c>
      <c r="H77" s="3">
        <f>IF(Wizualizacja!F76="southeast",1,0)</f>
        <v>0</v>
      </c>
      <c r="I77" s="3">
        <f>IF(Wizualizacja!F76="northwest",1,0)</f>
        <v>0</v>
      </c>
      <c r="J77" s="12">
        <f>IF(Wizualizacja!F76="northeast",1,0)</f>
        <v>0</v>
      </c>
      <c r="K77" s="18">
        <v>7726.8540000000003</v>
      </c>
      <c r="M77" s="2">
        <f t="shared" si="4"/>
        <v>8243.4270287206236</v>
      </c>
      <c r="N77" s="18">
        <f t="shared" si="6"/>
        <v>-516.57302872062337</v>
      </c>
      <c r="P77" s="2">
        <f t="shared" si="5"/>
        <v>8512.0891917172958</v>
      </c>
      <c r="Q77" s="18">
        <f t="shared" si="7"/>
        <v>-785.23519171729549</v>
      </c>
      <c r="W77" s="22"/>
      <c r="X77" s="22"/>
      <c r="Y77" s="22"/>
      <c r="Z77" s="22"/>
      <c r="AB77" s="22"/>
      <c r="AC77" s="22"/>
    </row>
    <row r="78" spans="1:31" x14ac:dyDescent="0.25">
      <c r="A78" s="6">
        <v>76</v>
      </c>
      <c r="B78" s="2">
        <v>57</v>
      </c>
      <c r="C78" s="3">
        <f>IF(Wizualizacja!B77="male",1,0)</f>
        <v>1</v>
      </c>
      <c r="D78" s="20">
        <v>34.01</v>
      </c>
      <c r="E78" s="3">
        <v>0</v>
      </c>
      <c r="F78" s="3">
        <f>IF(Wizualizacja!E77="yes",1,0)</f>
        <v>0</v>
      </c>
      <c r="G78" s="3">
        <f>IF(Wizualizacja!F77="southwest",1,0)</f>
        <v>0</v>
      </c>
      <c r="H78" s="3">
        <f>IF(Wizualizacja!F77="southeast",1,0)</f>
        <v>0</v>
      </c>
      <c r="I78" s="3">
        <f>IF(Wizualizacja!F77="northwest",1,0)</f>
        <v>1</v>
      </c>
      <c r="J78" s="12">
        <f>IF(Wizualizacja!F77="northeast",1,0)</f>
        <v>0</v>
      </c>
      <c r="K78" s="18">
        <v>11356.660900000001</v>
      </c>
      <c r="M78" s="2">
        <f t="shared" si="4"/>
        <v>13667.103469083278</v>
      </c>
      <c r="N78" s="18">
        <f t="shared" si="6"/>
        <v>-2310.4425690832777</v>
      </c>
      <c r="P78" s="2">
        <f t="shared" si="5"/>
        <v>14075.847871182092</v>
      </c>
      <c r="Q78" s="18">
        <f t="shared" si="7"/>
        <v>-2719.1869711820909</v>
      </c>
      <c r="W78" s="22"/>
      <c r="X78" s="22"/>
      <c r="Y78" s="22"/>
      <c r="Z78" s="22"/>
      <c r="AB78" s="22"/>
      <c r="AC78" s="22"/>
    </row>
    <row r="79" spans="1:31" x14ac:dyDescent="0.25">
      <c r="A79" s="6">
        <v>77</v>
      </c>
      <c r="B79" s="2">
        <v>29</v>
      </c>
      <c r="C79" s="3">
        <f>IF(Wizualizacja!B78="male",1,0)</f>
        <v>0</v>
      </c>
      <c r="D79" s="20">
        <v>29.59</v>
      </c>
      <c r="E79" s="3">
        <v>1</v>
      </c>
      <c r="F79" s="3">
        <f>IF(Wizualizacja!E78="yes",1,0)</f>
        <v>0</v>
      </c>
      <c r="G79" s="3">
        <f>IF(Wizualizacja!F78="southwest",1,0)</f>
        <v>0</v>
      </c>
      <c r="H79" s="3">
        <f>IF(Wizualizacja!F78="southeast",1,0)</f>
        <v>1</v>
      </c>
      <c r="I79" s="3">
        <f>IF(Wizualizacja!F78="northwest",1,0)</f>
        <v>0</v>
      </c>
      <c r="J79" s="12">
        <f>IF(Wizualizacja!F78="northeast",1,0)</f>
        <v>0</v>
      </c>
      <c r="K79" s="18">
        <v>3947.4131000000002</v>
      </c>
      <c r="M79" s="2">
        <f t="shared" si="4"/>
        <v>4972.3625017855456</v>
      </c>
      <c r="N79" s="18">
        <f t="shared" si="6"/>
        <v>-1024.9494017855454</v>
      </c>
      <c r="P79" s="2">
        <f t="shared" si="5"/>
        <v>5346.8272599676493</v>
      </c>
      <c r="Q79" s="18">
        <f t="shared" si="7"/>
        <v>-1399.4141599676491</v>
      </c>
      <c r="W79" s="22"/>
      <c r="X79" s="22"/>
      <c r="Y79" s="22"/>
      <c r="Z79" s="22"/>
      <c r="AB79" s="22"/>
      <c r="AC79" s="22"/>
    </row>
    <row r="80" spans="1:31" x14ac:dyDescent="0.25">
      <c r="A80" s="6">
        <v>78</v>
      </c>
      <c r="B80" s="2">
        <v>21</v>
      </c>
      <c r="C80" s="3">
        <f>IF(Wizualizacja!B79="male",1,0)</f>
        <v>1</v>
      </c>
      <c r="D80" s="20">
        <v>35.53</v>
      </c>
      <c r="E80" s="3">
        <v>0</v>
      </c>
      <c r="F80" s="3">
        <f>IF(Wizualizacja!E79="yes",1,0)</f>
        <v>0</v>
      </c>
      <c r="G80" s="3">
        <f>IF(Wizualizacja!F79="southwest",1,0)</f>
        <v>0</v>
      </c>
      <c r="H80" s="3">
        <f>IF(Wizualizacja!F79="southeast",1,0)</f>
        <v>1</v>
      </c>
      <c r="I80" s="3">
        <f>IF(Wizualizacja!F79="northwest",1,0)</f>
        <v>0</v>
      </c>
      <c r="J80" s="12">
        <f>IF(Wizualizacja!F79="northeast",1,0)</f>
        <v>0</v>
      </c>
      <c r="K80" s="18">
        <v>1532.4697000000001</v>
      </c>
      <c r="M80" s="2">
        <f t="shared" si="4"/>
        <v>4106.1818537977015</v>
      </c>
      <c r="N80" s="18">
        <f t="shared" si="6"/>
        <v>-2573.7121537977014</v>
      </c>
      <c r="P80" s="2">
        <f t="shared" si="5"/>
        <v>5240.6782939392915</v>
      </c>
      <c r="Q80" s="18">
        <f t="shared" si="7"/>
        <v>-3708.2085939392914</v>
      </c>
      <c r="W80" s="22"/>
      <c r="X80" s="22"/>
      <c r="Y80" s="22"/>
      <c r="Z80" s="22"/>
      <c r="AB80" s="22"/>
      <c r="AC80" s="22"/>
    </row>
    <row r="81" spans="1:29" x14ac:dyDescent="0.25">
      <c r="A81" s="6">
        <v>79</v>
      </c>
      <c r="B81" s="2">
        <v>22</v>
      </c>
      <c r="C81" s="3">
        <f>IF(Wizualizacja!B80="male",1,0)</f>
        <v>0</v>
      </c>
      <c r="D81" s="20">
        <v>39.805</v>
      </c>
      <c r="E81" s="3">
        <v>0</v>
      </c>
      <c r="F81" s="3">
        <f>IF(Wizualizacja!E80="yes",1,0)</f>
        <v>0</v>
      </c>
      <c r="G81" s="3">
        <f>IF(Wizualizacja!F80="southwest",1,0)</f>
        <v>0</v>
      </c>
      <c r="H81" s="3">
        <f>IF(Wizualizacja!F80="southeast",1,0)</f>
        <v>0</v>
      </c>
      <c r="I81" s="3">
        <f>IF(Wizualizacja!F80="northwest",1,0)</f>
        <v>0</v>
      </c>
      <c r="J81" s="12">
        <f>IF(Wizualizacja!F80="northeast",1,0)</f>
        <v>1</v>
      </c>
      <c r="K81" s="18">
        <v>2755.0209500000001</v>
      </c>
      <c r="M81" s="2">
        <f t="shared" si="4"/>
        <v>7304.595104240263</v>
      </c>
      <c r="N81" s="18">
        <f t="shared" si="6"/>
        <v>-4549.5741542402629</v>
      </c>
      <c r="P81" s="2">
        <f t="shared" si="5"/>
        <v>6917.3246373069951</v>
      </c>
      <c r="Q81" s="18">
        <f t="shared" si="7"/>
        <v>-4162.303687306995</v>
      </c>
      <c r="W81" s="22"/>
      <c r="X81" s="22"/>
      <c r="Y81" s="22"/>
      <c r="Z81" s="22"/>
      <c r="AB81" s="22"/>
      <c r="AC81" s="22"/>
    </row>
    <row r="82" spans="1:29" x14ac:dyDescent="0.25">
      <c r="A82" s="6">
        <v>80</v>
      </c>
      <c r="B82" s="2">
        <v>41</v>
      </c>
      <c r="C82" s="3">
        <f>IF(Wizualizacja!B81="male",1,0)</f>
        <v>0</v>
      </c>
      <c r="D82" s="20">
        <v>32.965000000000003</v>
      </c>
      <c r="E82" s="3">
        <v>0</v>
      </c>
      <c r="F82" s="3">
        <f>IF(Wizualizacja!E81="yes",1,0)</f>
        <v>0</v>
      </c>
      <c r="G82" s="3">
        <f>IF(Wizualizacja!F81="southwest",1,0)</f>
        <v>0</v>
      </c>
      <c r="H82" s="3">
        <f>IF(Wizualizacja!F81="southeast",1,0)</f>
        <v>0</v>
      </c>
      <c r="I82" s="3">
        <f>IF(Wizualizacja!F81="northwest",1,0)</f>
        <v>1</v>
      </c>
      <c r="J82" s="12">
        <f>IF(Wizualizacja!F81="northeast",1,0)</f>
        <v>0</v>
      </c>
      <c r="K82" s="18">
        <v>6571.0243499999997</v>
      </c>
      <c r="M82" s="2">
        <f t="shared" si="4"/>
        <v>9407.3277792714034</v>
      </c>
      <c r="N82" s="18">
        <f t="shared" si="6"/>
        <v>-2836.3034292714037</v>
      </c>
      <c r="P82" s="2">
        <f t="shared" si="5"/>
        <v>9578.7154468905956</v>
      </c>
      <c r="Q82" s="18">
        <f t="shared" si="7"/>
        <v>-3007.6910968905959</v>
      </c>
      <c r="W82" s="22"/>
      <c r="X82" s="22"/>
      <c r="Y82" s="22"/>
      <c r="Z82" s="22"/>
      <c r="AB82" s="22"/>
      <c r="AC82" s="22"/>
    </row>
    <row r="83" spans="1:29" x14ac:dyDescent="0.25">
      <c r="A83" s="6">
        <v>81</v>
      </c>
      <c r="B83" s="2">
        <v>31</v>
      </c>
      <c r="C83" s="3">
        <f>IF(Wizualizacja!B82="male",1,0)</f>
        <v>1</v>
      </c>
      <c r="D83" s="20">
        <v>26.885000000000002</v>
      </c>
      <c r="E83" s="3">
        <v>1</v>
      </c>
      <c r="F83" s="3">
        <f>IF(Wizualizacja!E82="yes",1,0)</f>
        <v>0</v>
      </c>
      <c r="G83" s="3">
        <f>IF(Wizualizacja!F82="southwest",1,0)</f>
        <v>0</v>
      </c>
      <c r="H83" s="3">
        <f>IF(Wizualizacja!F82="southeast",1,0)</f>
        <v>0</v>
      </c>
      <c r="I83" s="3">
        <f>IF(Wizualizacja!F82="northwest",1,0)</f>
        <v>0</v>
      </c>
      <c r="J83" s="12">
        <f>IF(Wizualizacja!F82="northeast",1,0)</f>
        <v>1</v>
      </c>
      <c r="K83" s="18">
        <v>4441.2131499999996</v>
      </c>
      <c r="M83" s="2">
        <f t="shared" si="4"/>
        <v>5454.8495923186401</v>
      </c>
      <c r="N83" s="18">
        <f t="shared" si="6"/>
        <v>-1013.6364423186405</v>
      </c>
      <c r="P83" s="2">
        <f t="shared" si="5"/>
        <v>4968.9159072367183</v>
      </c>
      <c r="Q83" s="18">
        <f t="shared" si="7"/>
        <v>-527.70275723671875</v>
      </c>
      <c r="W83" s="22"/>
      <c r="X83" s="22"/>
      <c r="Y83" s="22"/>
      <c r="Z83" s="22"/>
      <c r="AB83" s="22"/>
      <c r="AC83" s="22"/>
    </row>
    <row r="84" spans="1:29" x14ac:dyDescent="0.25">
      <c r="A84" s="6">
        <v>82</v>
      </c>
      <c r="B84" s="2">
        <v>45</v>
      </c>
      <c r="C84" s="3">
        <f>IF(Wizualizacja!B83="male",1,0)</f>
        <v>0</v>
      </c>
      <c r="D84" s="20">
        <v>38.284999999999997</v>
      </c>
      <c r="E84" s="3">
        <v>0</v>
      </c>
      <c r="F84" s="3">
        <f>IF(Wizualizacja!E83="yes",1,0)</f>
        <v>0</v>
      </c>
      <c r="G84" s="3">
        <f>IF(Wizualizacja!F83="southwest",1,0)</f>
        <v>0</v>
      </c>
      <c r="H84" s="3">
        <f>IF(Wizualizacja!F83="southeast",1,0)</f>
        <v>0</v>
      </c>
      <c r="I84" s="3">
        <f>IF(Wizualizacja!F83="northwest",1,0)</f>
        <v>0</v>
      </c>
      <c r="J84" s="12">
        <f>IF(Wizualizacja!F83="northeast",1,0)</f>
        <v>1</v>
      </c>
      <c r="K84" s="18">
        <v>7935.29115</v>
      </c>
      <c r="M84" s="2">
        <f t="shared" si="4"/>
        <v>12718.645118611306</v>
      </c>
      <c r="N84" s="18">
        <f t="shared" si="6"/>
        <v>-4783.3539686113063</v>
      </c>
      <c r="P84" s="2">
        <f t="shared" si="5"/>
        <v>12380.051279276249</v>
      </c>
      <c r="Q84" s="18">
        <f t="shared" si="7"/>
        <v>-4444.7601292762492</v>
      </c>
      <c r="W84" s="22"/>
      <c r="X84" s="22"/>
      <c r="Y84" s="22"/>
      <c r="Z84" s="22"/>
      <c r="AB84" s="22"/>
      <c r="AC84" s="22"/>
    </row>
    <row r="85" spans="1:29" x14ac:dyDescent="0.25">
      <c r="A85" s="6">
        <v>83</v>
      </c>
      <c r="B85" s="2">
        <v>22</v>
      </c>
      <c r="C85" s="3">
        <f>IF(Wizualizacja!B84="male",1,0)</f>
        <v>1</v>
      </c>
      <c r="D85" s="20">
        <v>37.619999999999997</v>
      </c>
      <c r="E85" s="3">
        <v>1</v>
      </c>
      <c r="F85" s="3">
        <f>IF(Wizualizacja!E84="yes",1,0)</f>
        <v>1</v>
      </c>
      <c r="G85" s="3">
        <f>IF(Wizualizacja!F84="southwest",1,0)</f>
        <v>0</v>
      </c>
      <c r="H85" s="3">
        <f>IF(Wizualizacja!F84="southeast",1,0)</f>
        <v>1</v>
      </c>
      <c r="I85" s="3">
        <f>IF(Wizualizacja!F84="northwest",1,0)</f>
        <v>0</v>
      </c>
      <c r="J85" s="12">
        <f>IF(Wizualizacja!F84="northeast",1,0)</f>
        <v>0</v>
      </c>
      <c r="K85" s="18">
        <v>37165.163800000002</v>
      </c>
      <c r="M85" s="2">
        <f t="shared" si="4"/>
        <v>30233.731646961245</v>
      </c>
      <c r="N85" s="18">
        <f t="shared" si="6"/>
        <v>6931.432153038757</v>
      </c>
      <c r="P85" s="2">
        <f t="shared" si="5"/>
        <v>30660.388070370391</v>
      </c>
      <c r="Q85" s="18">
        <f t="shared" si="7"/>
        <v>6504.7757296296113</v>
      </c>
      <c r="W85" s="22"/>
      <c r="X85" s="22"/>
      <c r="Y85" s="22"/>
      <c r="Z85" s="22"/>
      <c r="AB85" s="22"/>
      <c r="AC85" s="22"/>
    </row>
    <row r="86" spans="1:29" x14ac:dyDescent="0.25">
      <c r="A86" s="6">
        <v>84</v>
      </c>
      <c r="B86" s="2">
        <v>48</v>
      </c>
      <c r="C86" s="3">
        <f>IF(Wizualizacja!B85="male",1,0)</f>
        <v>0</v>
      </c>
      <c r="D86" s="20">
        <v>41.23</v>
      </c>
      <c r="E86" s="3">
        <v>4</v>
      </c>
      <c r="F86" s="3">
        <f>IF(Wizualizacja!E85="yes",1,0)</f>
        <v>0</v>
      </c>
      <c r="G86" s="3">
        <f>IF(Wizualizacja!F85="southwest",1,0)</f>
        <v>0</v>
      </c>
      <c r="H86" s="3">
        <f>IF(Wizualizacja!F85="southeast",1,0)</f>
        <v>0</v>
      </c>
      <c r="I86" s="3">
        <f>IF(Wizualizacja!F85="northwest",1,0)</f>
        <v>1</v>
      </c>
      <c r="J86" s="12">
        <f>IF(Wizualizacja!F85="northeast",1,0)</f>
        <v>0</v>
      </c>
      <c r="K86" s="18">
        <v>11033.661700000001</v>
      </c>
      <c r="M86" s="2">
        <f t="shared" si="4"/>
        <v>16740.594968452344</v>
      </c>
      <c r="N86" s="18">
        <f t="shared" si="6"/>
        <v>-5706.9332684523433</v>
      </c>
      <c r="P86" s="2">
        <f t="shared" si="5"/>
        <v>14134.619726533743</v>
      </c>
      <c r="Q86" s="18">
        <f t="shared" si="7"/>
        <v>-3100.9580265337427</v>
      </c>
      <c r="W86" s="22"/>
      <c r="X86" s="22"/>
      <c r="Y86" s="22"/>
      <c r="Z86" s="22"/>
      <c r="AB86" s="22"/>
      <c r="AC86" s="22"/>
    </row>
    <row r="87" spans="1:29" x14ac:dyDescent="0.25">
      <c r="A87" s="6">
        <v>85</v>
      </c>
      <c r="B87" s="2">
        <v>37</v>
      </c>
      <c r="C87" s="3">
        <f>IF(Wizualizacja!B86="male",1,0)</f>
        <v>0</v>
      </c>
      <c r="D87" s="20">
        <v>34.799999999999997</v>
      </c>
      <c r="E87" s="3">
        <v>2</v>
      </c>
      <c r="F87" s="3">
        <f>IF(Wizualizacja!E86="yes",1,0)</f>
        <v>1</v>
      </c>
      <c r="G87" s="3">
        <f>IF(Wizualizacja!F86="southwest",1,0)</f>
        <v>1</v>
      </c>
      <c r="H87" s="3">
        <f>IF(Wizualizacja!F86="southeast",1,0)</f>
        <v>0</v>
      </c>
      <c r="I87" s="3">
        <f>IF(Wizualizacja!F86="northwest",1,0)</f>
        <v>0</v>
      </c>
      <c r="J87" s="12">
        <f>IF(Wizualizacja!F86="northeast",1,0)</f>
        <v>0</v>
      </c>
      <c r="K87" s="18">
        <v>39836.519</v>
      </c>
      <c r="M87" s="2">
        <f t="shared" si="4"/>
        <v>33784.036237673972</v>
      </c>
      <c r="N87" s="18">
        <f t="shared" si="6"/>
        <v>6052.482762326028</v>
      </c>
      <c r="P87" s="2">
        <f t="shared" si="5"/>
        <v>33616.795400177456</v>
      </c>
      <c r="Q87" s="18">
        <f t="shared" si="7"/>
        <v>6219.7235998225442</v>
      </c>
      <c r="W87" s="22"/>
      <c r="X87" s="22"/>
      <c r="Y87" s="22"/>
      <c r="Z87" s="22"/>
      <c r="AB87" s="22"/>
      <c r="AC87" s="22"/>
    </row>
    <row r="88" spans="1:29" x14ac:dyDescent="0.25">
      <c r="A88" s="6">
        <v>86</v>
      </c>
      <c r="B88" s="2">
        <v>45</v>
      </c>
      <c r="C88" s="3">
        <f>IF(Wizualizacja!B87="male",1,0)</f>
        <v>1</v>
      </c>
      <c r="D88" s="20">
        <v>22.895</v>
      </c>
      <c r="E88" s="3">
        <v>2</v>
      </c>
      <c r="F88" s="3">
        <f>IF(Wizualizacja!E87="yes",1,0)</f>
        <v>1</v>
      </c>
      <c r="G88" s="3">
        <f>IF(Wizualizacja!F87="southwest",1,0)</f>
        <v>0</v>
      </c>
      <c r="H88" s="3">
        <f>IF(Wizualizacja!F87="southeast",1,0)</f>
        <v>0</v>
      </c>
      <c r="I88" s="3">
        <f>IF(Wizualizacja!F87="northwest",1,0)</f>
        <v>1</v>
      </c>
      <c r="J88" s="12">
        <f>IF(Wizualizacja!F87="northeast",1,0)</f>
        <v>0</v>
      </c>
      <c r="K88" s="18">
        <v>21098.554049999999</v>
      </c>
      <c r="M88" s="2">
        <f t="shared" si="4"/>
        <v>32401.516419445965</v>
      </c>
      <c r="N88" s="18">
        <f t="shared" si="6"/>
        <v>-11302.962369445966</v>
      </c>
      <c r="P88" s="2">
        <f t="shared" si="5"/>
        <v>31745.45595257483</v>
      </c>
      <c r="Q88" s="18">
        <f t="shared" si="7"/>
        <v>-10646.901902574831</v>
      </c>
      <c r="W88" s="22"/>
      <c r="X88" s="22"/>
      <c r="Y88" s="22"/>
      <c r="Z88" s="22"/>
      <c r="AB88" s="22"/>
      <c r="AC88" s="22"/>
    </row>
    <row r="89" spans="1:29" x14ac:dyDescent="0.25">
      <c r="A89" s="6">
        <v>87</v>
      </c>
      <c r="B89" s="2">
        <v>57</v>
      </c>
      <c r="C89" s="3">
        <f>IF(Wizualizacja!B88="male",1,0)</f>
        <v>0</v>
      </c>
      <c r="D89" s="20">
        <v>31.16</v>
      </c>
      <c r="E89" s="3">
        <v>0</v>
      </c>
      <c r="F89" s="3">
        <f>IF(Wizualizacja!E88="yes",1,0)</f>
        <v>1</v>
      </c>
      <c r="G89" s="3">
        <f>IF(Wizualizacja!F88="southwest",1,0)</f>
        <v>0</v>
      </c>
      <c r="H89" s="3">
        <f>IF(Wizualizacja!F88="southeast",1,0)</f>
        <v>0</v>
      </c>
      <c r="I89" s="3">
        <f>IF(Wizualizacja!F88="northwest",1,0)</f>
        <v>1</v>
      </c>
      <c r="J89" s="12">
        <f>IF(Wizualizacja!F88="northeast",1,0)</f>
        <v>0</v>
      </c>
      <c r="K89" s="18">
        <v>43578.939400000003</v>
      </c>
      <c r="M89" s="2">
        <f t="shared" si="4"/>
        <v>37388.739849485006</v>
      </c>
      <c r="N89" s="18">
        <f t="shared" si="6"/>
        <v>6190.1995505149971</v>
      </c>
      <c r="P89" s="2">
        <f t="shared" si="5"/>
        <v>37598.45366886165</v>
      </c>
      <c r="Q89" s="18">
        <f t="shared" si="7"/>
        <v>5980.485731138353</v>
      </c>
      <c r="W89" s="22"/>
      <c r="X89" s="22"/>
      <c r="Y89" s="22"/>
      <c r="Z89" s="22"/>
      <c r="AB89" s="22"/>
      <c r="AC89" s="22"/>
    </row>
    <row r="90" spans="1:29" x14ac:dyDescent="0.25">
      <c r="A90" s="6">
        <v>88</v>
      </c>
      <c r="B90" s="2">
        <v>56</v>
      </c>
      <c r="C90" s="3">
        <f>IF(Wizualizacja!B89="male",1,0)</f>
        <v>0</v>
      </c>
      <c r="D90" s="20">
        <v>27.2</v>
      </c>
      <c r="E90" s="3">
        <v>0</v>
      </c>
      <c r="F90" s="3">
        <f>IF(Wizualizacja!E89="yes",1,0)</f>
        <v>0</v>
      </c>
      <c r="G90" s="3">
        <f>IF(Wizualizacja!F89="southwest",1,0)</f>
        <v>1</v>
      </c>
      <c r="H90" s="3">
        <f>IF(Wizualizacja!F89="southeast",1,0)</f>
        <v>0</v>
      </c>
      <c r="I90" s="3">
        <f>IF(Wizualizacja!F89="northwest",1,0)</f>
        <v>0</v>
      </c>
      <c r="J90" s="12">
        <f>IF(Wizualizacja!F89="northeast",1,0)</f>
        <v>0</v>
      </c>
      <c r="K90" s="18">
        <v>11073.175999999999</v>
      </c>
      <c r="M90" s="2">
        <f t="shared" si="4"/>
        <v>10232.318761116672</v>
      </c>
      <c r="N90" s="18">
        <f t="shared" si="6"/>
        <v>840.85723888332723</v>
      </c>
      <c r="P90" s="2">
        <f t="shared" si="5"/>
        <v>11558.810391426367</v>
      </c>
      <c r="Q90" s="18">
        <f t="shared" si="7"/>
        <v>-485.63439142636707</v>
      </c>
      <c r="W90" s="22"/>
      <c r="X90" s="22"/>
      <c r="Y90" s="22"/>
      <c r="Z90" s="22"/>
      <c r="AB90" s="22"/>
      <c r="AC90" s="22"/>
    </row>
    <row r="91" spans="1:29" x14ac:dyDescent="0.25">
      <c r="A91" s="6">
        <v>89</v>
      </c>
      <c r="B91" s="2">
        <v>46</v>
      </c>
      <c r="C91" s="3">
        <f>IF(Wizualizacja!B90="male",1,0)</f>
        <v>0</v>
      </c>
      <c r="D91" s="20">
        <v>27.74</v>
      </c>
      <c r="E91" s="3">
        <v>0</v>
      </c>
      <c r="F91" s="3">
        <f>IF(Wizualizacja!E90="yes",1,0)</f>
        <v>0</v>
      </c>
      <c r="G91" s="3">
        <f>IF(Wizualizacja!F90="southwest",1,0)</f>
        <v>0</v>
      </c>
      <c r="H91" s="3">
        <f>IF(Wizualizacja!F90="southeast",1,0)</f>
        <v>0</v>
      </c>
      <c r="I91" s="3">
        <f>IF(Wizualizacja!F90="northwest",1,0)</f>
        <v>1</v>
      </c>
      <c r="J91" s="12">
        <f>IF(Wizualizacja!F90="northeast",1,0)</f>
        <v>0</v>
      </c>
      <c r="K91" s="18">
        <v>8026.6665999999996</v>
      </c>
      <c r="M91" s="2">
        <f t="shared" si="4"/>
        <v>8850.6235803761792</v>
      </c>
      <c r="N91" s="18">
        <f t="shared" si="6"/>
        <v>-823.95698037617967</v>
      </c>
      <c r="P91" s="2">
        <f t="shared" si="5"/>
        <v>9143.6417483755249</v>
      </c>
      <c r="Q91" s="18">
        <f t="shared" si="7"/>
        <v>-1116.9751483755254</v>
      </c>
      <c r="W91" s="22"/>
      <c r="X91" s="22"/>
      <c r="Y91" s="22"/>
      <c r="Z91" s="22"/>
      <c r="AB91" s="22"/>
      <c r="AC91" s="22"/>
    </row>
    <row r="92" spans="1:29" x14ac:dyDescent="0.25">
      <c r="A92" s="6">
        <v>90</v>
      </c>
      <c r="B92" s="2">
        <v>55</v>
      </c>
      <c r="C92" s="3">
        <f>IF(Wizualizacja!B91="male",1,0)</f>
        <v>0</v>
      </c>
      <c r="D92" s="20">
        <v>26.98</v>
      </c>
      <c r="E92" s="3">
        <v>0</v>
      </c>
      <c r="F92" s="3">
        <f>IF(Wizualizacja!E91="yes",1,0)</f>
        <v>0</v>
      </c>
      <c r="G92" s="3">
        <f>IF(Wizualizacja!F91="southwest",1,0)</f>
        <v>0</v>
      </c>
      <c r="H92" s="3">
        <f>IF(Wizualizacja!F91="southeast",1,0)</f>
        <v>0</v>
      </c>
      <c r="I92" s="3">
        <f>IF(Wizualizacja!F91="northwest",1,0)</f>
        <v>1</v>
      </c>
      <c r="J92" s="12">
        <f>IF(Wizualizacja!F91="northeast",1,0)</f>
        <v>0</v>
      </c>
      <c r="K92" s="18">
        <v>11082.5772</v>
      </c>
      <c r="M92" s="2">
        <f t="shared" si="4"/>
        <v>10910.644330235267</v>
      </c>
      <c r="N92" s="18">
        <f t="shared" si="6"/>
        <v>171.93286976473246</v>
      </c>
      <c r="P92" s="2">
        <f t="shared" si="5"/>
        <v>11226.45835103832</v>
      </c>
      <c r="Q92" s="18">
        <f t="shared" si="7"/>
        <v>-143.88115103832024</v>
      </c>
      <c r="W92" s="22"/>
      <c r="X92" s="22"/>
      <c r="Y92" s="22"/>
      <c r="Z92" s="22"/>
      <c r="AB92" s="22"/>
      <c r="AC92" s="22"/>
    </row>
    <row r="93" spans="1:29" x14ac:dyDescent="0.25">
      <c r="A93" s="6">
        <v>91</v>
      </c>
      <c r="B93" s="2">
        <v>21</v>
      </c>
      <c r="C93" s="3">
        <f>IF(Wizualizacja!B92="male",1,0)</f>
        <v>0</v>
      </c>
      <c r="D93" s="20">
        <v>39.49</v>
      </c>
      <c r="E93" s="3">
        <v>0</v>
      </c>
      <c r="F93" s="3">
        <f>IF(Wizualizacja!E92="yes",1,0)</f>
        <v>0</v>
      </c>
      <c r="G93" s="3">
        <f>IF(Wizualizacja!F92="southwest",1,0)</f>
        <v>0</v>
      </c>
      <c r="H93" s="3">
        <f>IF(Wizualizacja!F92="southeast",1,0)</f>
        <v>1</v>
      </c>
      <c r="I93" s="3">
        <f>IF(Wizualizacja!F92="northwest",1,0)</f>
        <v>0</v>
      </c>
      <c r="J93" s="12">
        <f>IF(Wizualizacja!F92="northeast",1,0)</f>
        <v>0</v>
      </c>
      <c r="K93" s="18">
        <v>2026.9740999999999</v>
      </c>
      <c r="M93" s="2">
        <f t="shared" si="4"/>
        <v>5760.0213785895139</v>
      </c>
      <c r="N93" s="18">
        <f t="shared" si="6"/>
        <v>-3733.047278589514</v>
      </c>
      <c r="P93" s="2">
        <f t="shared" si="5"/>
        <v>6553.4786490069682</v>
      </c>
      <c r="Q93" s="18">
        <f t="shared" si="7"/>
        <v>-4526.5045490069679</v>
      </c>
      <c r="W93" s="22"/>
      <c r="X93" s="22"/>
      <c r="Y93" s="22"/>
      <c r="Z93" s="22"/>
      <c r="AB93" s="22"/>
      <c r="AC93" s="22"/>
    </row>
    <row r="94" spans="1:29" x14ac:dyDescent="0.25">
      <c r="A94" s="6">
        <v>92</v>
      </c>
      <c r="B94" s="2">
        <v>53</v>
      </c>
      <c r="C94" s="3">
        <f>IF(Wizualizacja!B93="male",1,0)</f>
        <v>0</v>
      </c>
      <c r="D94" s="20">
        <v>24.795000000000002</v>
      </c>
      <c r="E94" s="3">
        <v>1</v>
      </c>
      <c r="F94" s="3">
        <f>IF(Wizualizacja!E93="yes",1,0)</f>
        <v>0</v>
      </c>
      <c r="G94" s="3">
        <f>IF(Wizualizacja!F93="southwest",1,0)</f>
        <v>0</v>
      </c>
      <c r="H94" s="3">
        <f>IF(Wizualizacja!F93="southeast",1,0)</f>
        <v>0</v>
      </c>
      <c r="I94" s="3">
        <f>IF(Wizualizacja!F93="northwest",1,0)</f>
        <v>1</v>
      </c>
      <c r="J94" s="12">
        <f>IF(Wizualizacja!F93="northeast",1,0)</f>
        <v>0</v>
      </c>
      <c r="K94" s="18">
        <v>10942.13205</v>
      </c>
      <c r="M94" s="2">
        <f t="shared" si="4"/>
        <v>10267.647579153987</v>
      </c>
      <c r="N94" s="18">
        <f t="shared" si="6"/>
        <v>674.48447084601321</v>
      </c>
      <c r="P94" s="2">
        <f t="shared" si="5"/>
        <v>9983.2601744053773</v>
      </c>
      <c r="Q94" s="18">
        <f t="shared" si="7"/>
        <v>958.87187559462291</v>
      </c>
      <c r="W94" s="22"/>
      <c r="X94" s="22"/>
      <c r="Y94" s="22"/>
      <c r="Z94" s="22"/>
      <c r="AB94" s="22"/>
      <c r="AC94" s="22"/>
    </row>
    <row r="95" spans="1:29" x14ac:dyDescent="0.25">
      <c r="A95" s="6">
        <v>93</v>
      </c>
      <c r="B95" s="2">
        <v>59</v>
      </c>
      <c r="C95" s="3">
        <f>IF(Wizualizacja!B94="male",1,0)</f>
        <v>1</v>
      </c>
      <c r="D95" s="20">
        <v>29.83</v>
      </c>
      <c r="E95" s="3">
        <v>3</v>
      </c>
      <c r="F95" s="3">
        <f>IF(Wizualizacja!E94="yes",1,0)</f>
        <v>1</v>
      </c>
      <c r="G95" s="3">
        <f>IF(Wizualizacja!F94="southwest",1,0)</f>
        <v>0</v>
      </c>
      <c r="H95" s="3">
        <f>IF(Wizualizacja!F94="southeast",1,0)</f>
        <v>0</v>
      </c>
      <c r="I95" s="3">
        <f>IF(Wizualizacja!F94="northwest",1,0)</f>
        <v>0</v>
      </c>
      <c r="J95" s="12">
        <f>IF(Wizualizacja!F94="northeast",1,0)</f>
        <v>1</v>
      </c>
      <c r="K95" s="18">
        <v>30184.936699999998</v>
      </c>
      <c r="M95" s="2">
        <f t="shared" si="4"/>
        <v>39521.430325451918</v>
      </c>
      <c r="N95" s="18">
        <f t="shared" si="6"/>
        <v>-9336.4936254519198</v>
      </c>
      <c r="P95" s="2">
        <f t="shared" si="5"/>
        <v>37676.375772751438</v>
      </c>
      <c r="Q95" s="18">
        <f t="shared" si="7"/>
        <v>-7491.4390727514401</v>
      </c>
      <c r="W95" s="22"/>
      <c r="X95" s="22"/>
      <c r="Y95" s="22"/>
      <c r="Z95" s="22"/>
      <c r="AB95" s="22"/>
      <c r="AC95" s="22"/>
    </row>
    <row r="96" spans="1:29" x14ac:dyDescent="0.25">
      <c r="A96" s="6">
        <v>94</v>
      </c>
      <c r="B96" s="2">
        <v>35</v>
      </c>
      <c r="C96" s="3">
        <f>IF(Wizualizacja!B95="male",1,0)</f>
        <v>1</v>
      </c>
      <c r="D96" s="20">
        <v>34.770000000000003</v>
      </c>
      <c r="E96" s="3">
        <v>2</v>
      </c>
      <c r="F96" s="3">
        <f>IF(Wizualizacja!E95="yes",1,0)</f>
        <v>0</v>
      </c>
      <c r="G96" s="3">
        <f>IF(Wizualizacja!F95="southwest",1,0)</f>
        <v>0</v>
      </c>
      <c r="H96" s="3">
        <f>IF(Wizualizacja!F95="southeast",1,0)</f>
        <v>0</v>
      </c>
      <c r="I96" s="3">
        <f>IF(Wizualizacja!F95="northwest",1,0)</f>
        <v>1</v>
      </c>
      <c r="J96" s="12">
        <f>IF(Wizualizacja!F95="northeast",1,0)</f>
        <v>0</v>
      </c>
      <c r="K96" s="18">
        <v>5729.0052999999998</v>
      </c>
      <c r="M96" s="2">
        <f t="shared" si="4"/>
        <v>9539.7427056539618</v>
      </c>
      <c r="N96" s="18">
        <f t="shared" si="6"/>
        <v>-3810.737405653962</v>
      </c>
      <c r="P96" s="2">
        <f t="shared" si="5"/>
        <v>8620.5883332457561</v>
      </c>
      <c r="Q96" s="18">
        <f t="shared" si="7"/>
        <v>-2891.5830332457563</v>
      </c>
      <c r="W96" s="22"/>
      <c r="X96" s="22"/>
      <c r="Y96" s="22"/>
      <c r="Z96" s="22"/>
      <c r="AB96" s="22"/>
      <c r="AC96" s="22"/>
    </row>
    <row r="97" spans="1:29" x14ac:dyDescent="0.25">
      <c r="A97" s="6">
        <v>95</v>
      </c>
      <c r="B97" s="2">
        <v>64</v>
      </c>
      <c r="C97" s="3">
        <f>IF(Wizualizacja!B96="male",1,0)</f>
        <v>0</v>
      </c>
      <c r="D97" s="20">
        <v>31.3</v>
      </c>
      <c r="E97" s="3">
        <v>2</v>
      </c>
      <c r="F97" s="3">
        <f>IF(Wizualizacja!E96="yes",1,0)</f>
        <v>1</v>
      </c>
      <c r="G97" s="3">
        <f>IF(Wizualizacja!F96="southwest",1,0)</f>
        <v>1</v>
      </c>
      <c r="H97" s="3">
        <f>IF(Wizualizacja!F96="southeast",1,0)</f>
        <v>0</v>
      </c>
      <c r="I97" s="3">
        <f>IF(Wizualizacja!F96="northwest",1,0)</f>
        <v>0</v>
      </c>
      <c r="J97" s="12">
        <f>IF(Wizualizacja!F96="northeast",1,0)</f>
        <v>0</v>
      </c>
      <c r="K97" s="18">
        <v>47291.055</v>
      </c>
      <c r="M97" s="2">
        <f t="shared" si="4"/>
        <v>39531.970351264878</v>
      </c>
      <c r="N97" s="18">
        <f t="shared" si="6"/>
        <v>7759.0846487351228</v>
      </c>
      <c r="P97" s="2">
        <f t="shared" si="5"/>
        <v>39460.796613927814</v>
      </c>
      <c r="Q97" s="18">
        <f t="shared" si="7"/>
        <v>7830.2583860721861</v>
      </c>
      <c r="W97" s="22"/>
      <c r="X97" s="22"/>
      <c r="Y97" s="22"/>
      <c r="Z97" s="22"/>
      <c r="AB97" s="22"/>
      <c r="AC97" s="22"/>
    </row>
    <row r="98" spans="1:29" x14ac:dyDescent="0.25">
      <c r="A98" s="6">
        <v>96</v>
      </c>
      <c r="B98" s="2">
        <v>28</v>
      </c>
      <c r="C98" s="3">
        <f>IF(Wizualizacja!B97="male",1,0)</f>
        <v>0</v>
      </c>
      <c r="D98" s="20">
        <v>37.619999999999997</v>
      </c>
      <c r="E98" s="3">
        <v>1</v>
      </c>
      <c r="F98" s="3">
        <f>IF(Wizualizacja!E97="yes",1,0)</f>
        <v>0</v>
      </c>
      <c r="G98" s="3">
        <f>IF(Wizualizacja!F97="southwest",1,0)</f>
        <v>0</v>
      </c>
      <c r="H98" s="3">
        <f>IF(Wizualizacja!F97="southeast",1,0)</f>
        <v>1</v>
      </c>
      <c r="I98" s="3">
        <f>IF(Wizualizacja!F97="northwest",1,0)</f>
        <v>0</v>
      </c>
      <c r="J98" s="12">
        <f>IF(Wizualizacja!F97="northeast",1,0)</f>
        <v>0</v>
      </c>
      <c r="K98" s="18">
        <v>3766.8838000000001</v>
      </c>
      <c r="M98" s="2">
        <f t="shared" si="4"/>
        <v>7557.8140217815189</v>
      </c>
      <c r="N98" s="18">
        <f t="shared" si="6"/>
        <v>-3790.9302217815189</v>
      </c>
      <c r="P98" s="2">
        <f t="shared" si="5"/>
        <v>7749.4759593039271</v>
      </c>
      <c r="Q98" s="18">
        <f t="shared" si="7"/>
        <v>-3982.592159303927</v>
      </c>
      <c r="W98" s="22"/>
      <c r="X98" s="22"/>
      <c r="Y98" s="22"/>
      <c r="Z98" s="22"/>
      <c r="AB98" s="22"/>
      <c r="AC98" s="22"/>
    </row>
    <row r="99" spans="1:29" x14ac:dyDescent="0.25">
      <c r="A99" s="6">
        <v>97</v>
      </c>
      <c r="B99" s="2">
        <v>54</v>
      </c>
      <c r="C99" s="3">
        <f>IF(Wizualizacja!B98="male",1,0)</f>
        <v>0</v>
      </c>
      <c r="D99" s="20">
        <v>30.8</v>
      </c>
      <c r="E99" s="3">
        <v>3</v>
      </c>
      <c r="F99" s="3">
        <f>IF(Wizualizacja!E98="yes",1,0)</f>
        <v>0</v>
      </c>
      <c r="G99" s="3">
        <f>IF(Wizualizacja!F98="southwest",1,0)</f>
        <v>1</v>
      </c>
      <c r="H99" s="3">
        <f>IF(Wizualizacja!F98="southeast",1,0)</f>
        <v>0</v>
      </c>
      <c r="I99" s="3">
        <f>IF(Wizualizacja!F98="northwest",1,0)</f>
        <v>0</v>
      </c>
      <c r="J99" s="12">
        <f>IF(Wizualizacja!F98="northeast",1,0)</f>
        <v>0</v>
      </c>
      <c r="K99" s="18">
        <v>12105.32</v>
      </c>
      <c r="M99" s="2">
        <f t="shared" si="4"/>
        <v>12935.470746596264</v>
      </c>
      <c r="N99" s="18">
        <f t="shared" si="6"/>
        <v>-830.15074659626407</v>
      </c>
      <c r="P99" s="2">
        <f t="shared" si="5"/>
        <v>12233.427885012243</v>
      </c>
      <c r="Q99" s="18">
        <f t="shared" si="7"/>
        <v>-128.10788501224306</v>
      </c>
      <c r="W99" s="22"/>
      <c r="X99" s="22"/>
      <c r="Y99" s="22"/>
      <c r="Z99" s="22"/>
      <c r="AB99" s="22"/>
      <c r="AC99" s="22"/>
    </row>
    <row r="100" spans="1:29" x14ac:dyDescent="0.25">
      <c r="A100" s="6">
        <v>98</v>
      </c>
      <c r="B100" s="2">
        <v>55</v>
      </c>
      <c r="C100" s="3">
        <f>IF(Wizualizacja!B99="male",1,0)</f>
        <v>1</v>
      </c>
      <c r="D100" s="20">
        <v>38.28</v>
      </c>
      <c r="E100" s="3">
        <v>0</v>
      </c>
      <c r="F100" s="3">
        <f>IF(Wizualizacja!E99="yes",1,0)</f>
        <v>0</v>
      </c>
      <c r="G100" s="3">
        <f>IF(Wizualizacja!F99="southwest",1,0)</f>
        <v>0</v>
      </c>
      <c r="H100" s="3">
        <f>IF(Wizualizacja!F99="southeast",1,0)</f>
        <v>1</v>
      </c>
      <c r="I100" s="3">
        <f>IF(Wizualizacja!F99="northwest",1,0)</f>
        <v>0</v>
      </c>
      <c r="J100" s="12">
        <f>IF(Wizualizacja!F99="northeast",1,0)</f>
        <v>0</v>
      </c>
      <c r="K100" s="18">
        <v>10226.2842</v>
      </c>
      <c r="M100" s="2">
        <f t="shared" si="4"/>
        <v>13879.499076357295</v>
      </c>
      <c r="N100" s="18">
        <f t="shared" si="6"/>
        <v>-3653.214876357295</v>
      </c>
      <c r="P100" s="2">
        <f t="shared" si="5"/>
        <v>14972.580576357703</v>
      </c>
      <c r="Q100" s="18">
        <f t="shared" si="7"/>
        <v>-4746.2963763577027</v>
      </c>
      <c r="W100" s="22"/>
      <c r="X100" s="22"/>
      <c r="Y100" s="22"/>
      <c r="Z100" s="22"/>
      <c r="AB100" s="22"/>
      <c r="AC100" s="22"/>
    </row>
    <row r="101" spans="1:29" x14ac:dyDescent="0.25">
      <c r="A101" s="6">
        <v>99</v>
      </c>
      <c r="B101" s="2">
        <v>56</v>
      </c>
      <c r="C101" s="3">
        <f>IF(Wizualizacja!B100="male",1,0)</f>
        <v>1</v>
      </c>
      <c r="D101" s="20">
        <v>19.95</v>
      </c>
      <c r="E101" s="3">
        <v>0</v>
      </c>
      <c r="F101" s="3">
        <f>IF(Wizualizacja!E100="yes",1,0)</f>
        <v>1</v>
      </c>
      <c r="G101" s="3">
        <f>IF(Wizualizacja!F100="southwest",1,0)</f>
        <v>0</v>
      </c>
      <c r="H101" s="3">
        <f>IF(Wizualizacja!F100="southeast",1,0)</f>
        <v>0</v>
      </c>
      <c r="I101" s="3">
        <f>IF(Wizualizacja!F100="northwest",1,0)</f>
        <v>0</v>
      </c>
      <c r="J101" s="12">
        <f>IF(Wizualizacja!F100="northeast",1,0)</f>
        <v>1</v>
      </c>
      <c r="K101" s="18">
        <v>22412.648499999999</v>
      </c>
      <c r="M101" s="2">
        <f t="shared" si="4"/>
        <v>33299.872535160212</v>
      </c>
      <c r="N101" s="18">
        <f t="shared" si="6"/>
        <v>-10887.224035160212</v>
      </c>
      <c r="P101" s="2">
        <f t="shared" si="5"/>
        <v>33622.749127919611</v>
      </c>
      <c r="Q101" s="18">
        <f t="shared" si="7"/>
        <v>-11210.100627919612</v>
      </c>
      <c r="W101" s="22"/>
      <c r="X101" s="22"/>
      <c r="Y101" s="22"/>
      <c r="Z101" s="22"/>
      <c r="AB101" s="22"/>
      <c r="AC101" s="22"/>
    </row>
    <row r="102" spans="1:29" x14ac:dyDescent="0.25">
      <c r="A102" s="6">
        <v>100</v>
      </c>
      <c r="B102" s="2">
        <v>38</v>
      </c>
      <c r="C102" s="3">
        <f>IF(Wizualizacja!B101="male",1,0)</f>
        <v>1</v>
      </c>
      <c r="D102" s="20">
        <v>19.3</v>
      </c>
      <c r="E102" s="3">
        <v>0</v>
      </c>
      <c r="F102" s="3">
        <f>IF(Wizualizacja!E101="yes",1,0)</f>
        <v>1</v>
      </c>
      <c r="G102" s="3">
        <f>IF(Wizualizacja!F101="southwest",1,0)</f>
        <v>1</v>
      </c>
      <c r="H102" s="3">
        <f>IF(Wizualizacja!F101="southeast",1,0)</f>
        <v>0</v>
      </c>
      <c r="I102" s="3">
        <f>IF(Wizualizacja!F101="northwest",1,0)</f>
        <v>0</v>
      </c>
      <c r="J102" s="12">
        <f>IF(Wizualizacja!F101="northeast",1,0)</f>
        <v>0</v>
      </c>
      <c r="K102" s="18">
        <v>15820.699000000001</v>
      </c>
      <c r="M102" s="2">
        <f t="shared" si="4"/>
        <v>27004.409168922812</v>
      </c>
      <c r="N102" s="18">
        <f t="shared" si="6"/>
        <v>-11183.710168922811</v>
      </c>
      <c r="P102" s="2">
        <f t="shared" si="5"/>
        <v>28737.727849236238</v>
      </c>
      <c r="Q102" s="18">
        <f t="shared" si="7"/>
        <v>-12917.028849236238</v>
      </c>
      <c r="W102" s="22"/>
      <c r="X102" s="22"/>
      <c r="Y102" s="22"/>
      <c r="Z102" s="22"/>
      <c r="AB102" s="22"/>
      <c r="AC102" s="22"/>
    </row>
    <row r="103" spans="1:29" x14ac:dyDescent="0.25">
      <c r="A103" s="6">
        <v>101</v>
      </c>
      <c r="B103" s="2">
        <v>41</v>
      </c>
      <c r="C103" s="3">
        <f>IF(Wizualizacja!B102="male",1,0)</f>
        <v>0</v>
      </c>
      <c r="D103" s="20">
        <v>31.6</v>
      </c>
      <c r="E103" s="3">
        <v>0</v>
      </c>
      <c r="F103" s="3">
        <f>IF(Wizualizacja!E102="yes",1,0)</f>
        <v>0</v>
      </c>
      <c r="G103" s="3">
        <f>IF(Wizualizacja!F102="southwest",1,0)</f>
        <v>1</v>
      </c>
      <c r="H103" s="3">
        <f>IF(Wizualizacja!F102="southeast",1,0)</f>
        <v>0</v>
      </c>
      <c r="I103" s="3">
        <f>IF(Wizualizacja!F102="northwest",1,0)</f>
        <v>0</v>
      </c>
      <c r="J103" s="12">
        <f>IF(Wizualizacja!F102="northeast",1,0)</f>
        <v>0</v>
      </c>
      <c r="K103" s="18">
        <v>6186.1270000000004</v>
      </c>
      <c r="M103" s="2">
        <f t="shared" si="4"/>
        <v>7908.7881338301349</v>
      </c>
      <c r="N103" s="18">
        <f t="shared" si="6"/>
        <v>-1722.6611338301345</v>
      </c>
      <c r="P103" s="2">
        <f t="shared" si="5"/>
        <v>9126.1971426816617</v>
      </c>
      <c r="Q103" s="18">
        <f t="shared" si="7"/>
        <v>-2940.0701426816613</v>
      </c>
      <c r="W103" s="22"/>
      <c r="X103" s="22"/>
      <c r="Y103" s="22"/>
      <c r="Z103" s="22"/>
      <c r="AB103" s="22"/>
      <c r="AC103" s="22"/>
    </row>
    <row r="104" spans="1:29" x14ac:dyDescent="0.25">
      <c r="A104" s="6">
        <v>102</v>
      </c>
      <c r="B104" s="2">
        <v>30</v>
      </c>
      <c r="C104" s="3">
        <f>IF(Wizualizacja!B103="male",1,0)</f>
        <v>1</v>
      </c>
      <c r="D104" s="20">
        <v>25.46</v>
      </c>
      <c r="E104" s="3">
        <v>0</v>
      </c>
      <c r="F104" s="3">
        <f>IF(Wizualizacja!E103="yes",1,0)</f>
        <v>0</v>
      </c>
      <c r="G104" s="3">
        <f>IF(Wizualizacja!F103="southwest",1,0)</f>
        <v>0</v>
      </c>
      <c r="H104" s="3">
        <f>IF(Wizualizacja!F103="southeast",1,0)</f>
        <v>0</v>
      </c>
      <c r="I104" s="3">
        <f>IF(Wizualizacja!F103="northwest",1,0)</f>
        <v>0</v>
      </c>
      <c r="J104" s="12">
        <f>IF(Wizualizacja!F103="northeast",1,0)</f>
        <v>1</v>
      </c>
      <c r="K104" s="18">
        <v>3645.0893999999998</v>
      </c>
      <c r="M104" s="2">
        <f t="shared" si="4"/>
        <v>4042.7669961567844</v>
      </c>
      <c r="N104" s="18">
        <f t="shared" si="6"/>
        <v>-397.6775961567846</v>
      </c>
      <c r="P104" s="2">
        <f t="shared" si="5"/>
        <v>4237.0880012283269</v>
      </c>
      <c r="Q104" s="18">
        <f t="shared" si="7"/>
        <v>-591.99860122832706</v>
      </c>
      <c r="W104" s="22"/>
      <c r="X104" s="22"/>
      <c r="Y104" s="22"/>
      <c r="Z104" s="22"/>
      <c r="AB104" s="22"/>
      <c r="AC104" s="22"/>
    </row>
    <row r="105" spans="1:29" x14ac:dyDescent="0.25">
      <c r="A105" s="6">
        <v>103</v>
      </c>
      <c r="B105" s="2">
        <v>18</v>
      </c>
      <c r="C105" s="3">
        <f>IF(Wizualizacja!B104="male",1,0)</f>
        <v>0</v>
      </c>
      <c r="D105" s="20">
        <v>30.114999999999998</v>
      </c>
      <c r="E105" s="3">
        <v>0</v>
      </c>
      <c r="F105" s="3">
        <f>IF(Wizualizacja!E104="yes",1,0)</f>
        <v>0</v>
      </c>
      <c r="G105" s="3">
        <f>IF(Wizualizacja!F104="southwest",1,0)</f>
        <v>0</v>
      </c>
      <c r="H105" s="3">
        <f>IF(Wizualizacja!F104="southeast",1,0)</f>
        <v>0</v>
      </c>
      <c r="I105" s="3">
        <f>IF(Wizualizacja!F104="northwest",1,0)</f>
        <v>0</v>
      </c>
      <c r="J105" s="12">
        <f>IF(Wizualizacja!F104="northeast",1,0)</f>
        <v>1</v>
      </c>
      <c r="K105" s="18">
        <v>21344.846699999998</v>
      </c>
      <c r="M105" s="2">
        <f t="shared" si="4"/>
        <v>2837.1574419378558</v>
      </c>
      <c r="N105" s="18">
        <f t="shared" si="6"/>
        <v>18507.689258062142</v>
      </c>
      <c r="P105" s="2">
        <f t="shared" si="5"/>
        <v>2667.2672009703929</v>
      </c>
      <c r="Q105" s="18">
        <f t="shared" si="7"/>
        <v>18677.579499029605</v>
      </c>
      <c r="W105" s="22"/>
      <c r="X105" s="22"/>
      <c r="Y105" s="22"/>
      <c r="Z105" s="22"/>
      <c r="AB105" s="22"/>
      <c r="AC105" s="22"/>
    </row>
    <row r="106" spans="1:29" x14ac:dyDescent="0.25">
      <c r="A106" s="6">
        <v>104</v>
      </c>
      <c r="B106" s="2">
        <v>61</v>
      </c>
      <c r="C106" s="3">
        <f>IF(Wizualizacja!B105="male",1,0)</f>
        <v>0</v>
      </c>
      <c r="D106" s="20">
        <v>29.92</v>
      </c>
      <c r="E106" s="3">
        <v>3</v>
      </c>
      <c r="F106" s="3">
        <f>IF(Wizualizacja!E105="yes",1,0)</f>
        <v>1</v>
      </c>
      <c r="G106" s="3">
        <f>IF(Wizualizacja!F105="southwest",1,0)</f>
        <v>0</v>
      </c>
      <c r="H106" s="3">
        <f>IF(Wizualizacja!F105="southeast",1,0)</f>
        <v>1</v>
      </c>
      <c r="I106" s="3">
        <f>IF(Wizualizacja!F105="northwest",1,0)</f>
        <v>0</v>
      </c>
      <c r="J106" s="12">
        <f>IF(Wizualizacja!F105="northeast",1,0)</f>
        <v>0</v>
      </c>
      <c r="K106" s="18">
        <v>30942.191800000001</v>
      </c>
      <c r="M106" s="2">
        <f t="shared" si="4"/>
        <v>39147.908181391693</v>
      </c>
      <c r="N106" s="18">
        <f t="shared" si="6"/>
        <v>-8205.7163813916923</v>
      </c>
      <c r="P106" s="2">
        <f t="shared" si="5"/>
        <v>38225.049519114989</v>
      </c>
      <c r="Q106" s="18">
        <f t="shared" si="7"/>
        <v>-7282.8577191149889</v>
      </c>
      <c r="W106" s="22"/>
      <c r="X106" s="22"/>
      <c r="Y106" s="22"/>
      <c r="Z106" s="22"/>
      <c r="AB106" s="22"/>
      <c r="AC106" s="22"/>
    </row>
    <row r="107" spans="1:29" x14ac:dyDescent="0.25">
      <c r="A107" s="6">
        <v>105</v>
      </c>
      <c r="B107" s="2">
        <v>34</v>
      </c>
      <c r="C107" s="3">
        <f>IF(Wizualizacja!B106="male",1,0)</f>
        <v>0</v>
      </c>
      <c r="D107" s="20">
        <v>27.5</v>
      </c>
      <c r="E107" s="3">
        <v>1</v>
      </c>
      <c r="F107" s="3">
        <f>IF(Wizualizacja!E106="yes",1,0)</f>
        <v>0</v>
      </c>
      <c r="G107" s="3">
        <f>IF(Wizualizacja!F106="southwest",1,0)</f>
        <v>1</v>
      </c>
      <c r="H107" s="3">
        <f>IF(Wizualizacja!F106="southeast",1,0)</f>
        <v>0</v>
      </c>
      <c r="I107" s="3">
        <f>IF(Wizualizacja!F106="northwest",1,0)</f>
        <v>0</v>
      </c>
      <c r="J107" s="12">
        <f>IF(Wizualizacja!F106="northeast",1,0)</f>
        <v>0</v>
      </c>
      <c r="K107" s="18">
        <v>5003.8530000000001</v>
      </c>
      <c r="M107" s="2">
        <f t="shared" si="4"/>
        <v>5293.4833759534722</v>
      </c>
      <c r="N107" s="18">
        <f t="shared" si="6"/>
        <v>-289.63037595347214</v>
      </c>
      <c r="P107" s="2">
        <f t="shared" si="5"/>
        <v>5951.0538425478244</v>
      </c>
      <c r="Q107" s="18">
        <f t="shared" si="7"/>
        <v>-947.20084254782432</v>
      </c>
      <c r="W107" s="22"/>
      <c r="X107" s="22"/>
      <c r="Y107" s="22"/>
      <c r="Z107" s="22"/>
      <c r="AB107" s="22"/>
      <c r="AC107" s="22"/>
    </row>
    <row r="108" spans="1:29" x14ac:dyDescent="0.25">
      <c r="A108" s="6">
        <v>106</v>
      </c>
      <c r="B108" s="2">
        <v>20</v>
      </c>
      <c r="C108" s="3">
        <f>IF(Wizualizacja!B107="male",1,0)</f>
        <v>1</v>
      </c>
      <c r="D108" s="20">
        <v>28.024999999999999</v>
      </c>
      <c r="E108" s="3">
        <v>1</v>
      </c>
      <c r="F108" s="3">
        <f>IF(Wizualizacja!E107="yes",1,0)</f>
        <v>1</v>
      </c>
      <c r="G108" s="3">
        <f>IF(Wizualizacja!F107="southwest",1,0)</f>
        <v>0</v>
      </c>
      <c r="H108" s="3">
        <f>IF(Wizualizacja!F107="southeast",1,0)</f>
        <v>0</v>
      </c>
      <c r="I108" s="3">
        <f>IF(Wizualizacja!F107="northwest",1,0)</f>
        <v>1</v>
      </c>
      <c r="J108" s="12">
        <f>IF(Wizualizacja!F107="northeast",1,0)</f>
        <v>0</v>
      </c>
      <c r="K108" s="18">
        <v>17560.37975</v>
      </c>
      <c r="M108" s="2">
        <f t="shared" si="4"/>
        <v>27099.996175401564</v>
      </c>
      <c r="N108" s="18">
        <f t="shared" si="6"/>
        <v>-9539.6164254015639</v>
      </c>
      <c r="P108" s="2">
        <f t="shared" si="5"/>
        <v>26960.661956603235</v>
      </c>
      <c r="Q108" s="18">
        <f t="shared" si="7"/>
        <v>-9400.282206603235</v>
      </c>
      <c r="W108" s="22"/>
      <c r="X108" s="22"/>
      <c r="Y108" s="22"/>
      <c r="Z108" s="22"/>
      <c r="AB108" s="22"/>
      <c r="AC108" s="22"/>
    </row>
    <row r="109" spans="1:29" x14ac:dyDescent="0.25">
      <c r="A109" s="6">
        <v>107</v>
      </c>
      <c r="B109" s="2">
        <v>19</v>
      </c>
      <c r="C109" s="3">
        <f>IF(Wizualizacja!B108="male",1,0)</f>
        <v>0</v>
      </c>
      <c r="D109" s="20">
        <v>28.4</v>
      </c>
      <c r="E109" s="3">
        <v>1</v>
      </c>
      <c r="F109" s="3">
        <f>IF(Wizualizacja!E108="yes",1,0)</f>
        <v>0</v>
      </c>
      <c r="G109" s="3">
        <f>IF(Wizualizacja!F108="southwest",1,0)</f>
        <v>1</v>
      </c>
      <c r="H109" s="3">
        <f>IF(Wizualizacja!F108="southeast",1,0)</f>
        <v>0</v>
      </c>
      <c r="I109" s="3">
        <f>IF(Wizualizacja!F108="northwest",1,0)</f>
        <v>0</v>
      </c>
      <c r="J109" s="12">
        <f>IF(Wizualizacja!F108="northeast",1,0)</f>
        <v>0</v>
      </c>
      <c r="K109" s="18">
        <v>2331.5189999999998</v>
      </c>
      <c r="M109" s="2">
        <f t="shared" si="4"/>
        <v>1730.2408831323216</v>
      </c>
      <c r="N109" s="18">
        <f t="shared" si="6"/>
        <v>601.27811686767814</v>
      </c>
      <c r="P109" s="2">
        <f t="shared" si="5"/>
        <v>2358.1372496776457</v>
      </c>
      <c r="Q109" s="18">
        <f t="shared" si="7"/>
        <v>-26.618249677645963</v>
      </c>
      <c r="W109" s="22"/>
      <c r="X109" s="22"/>
      <c r="Y109" s="22"/>
      <c r="Z109" s="22"/>
      <c r="AB109" s="22"/>
      <c r="AC109" s="22"/>
    </row>
    <row r="110" spans="1:29" x14ac:dyDescent="0.25">
      <c r="A110" s="6">
        <v>108</v>
      </c>
      <c r="B110" s="2">
        <v>26</v>
      </c>
      <c r="C110" s="3">
        <f>IF(Wizualizacja!B109="male",1,0)</f>
        <v>1</v>
      </c>
      <c r="D110" s="20">
        <v>30.875</v>
      </c>
      <c r="E110" s="3">
        <v>2</v>
      </c>
      <c r="F110" s="3">
        <f>IF(Wizualizacja!E109="yes",1,0)</f>
        <v>0</v>
      </c>
      <c r="G110" s="3">
        <f>IF(Wizualizacja!F109="southwest",1,0)</f>
        <v>0</v>
      </c>
      <c r="H110" s="3">
        <f>IF(Wizualizacja!F109="southeast",1,0)</f>
        <v>0</v>
      </c>
      <c r="I110" s="3">
        <f>IF(Wizualizacja!F109="northwest",1,0)</f>
        <v>1</v>
      </c>
      <c r="J110" s="12">
        <f>IF(Wizualizacja!F109="northeast",1,0)</f>
        <v>0</v>
      </c>
      <c r="K110" s="18">
        <v>3877.3042500000001</v>
      </c>
      <c r="M110" s="2">
        <f t="shared" si="4"/>
        <v>5830.9051746338419</v>
      </c>
      <c r="N110" s="18">
        <f t="shared" si="6"/>
        <v>-1953.6009246338417</v>
      </c>
      <c r="P110" s="2">
        <f t="shared" si="5"/>
        <v>4994.5682828960844</v>
      </c>
      <c r="Q110" s="18">
        <f t="shared" si="7"/>
        <v>-1117.2640328960842</v>
      </c>
      <c r="W110" s="22"/>
      <c r="X110" s="22"/>
      <c r="Y110" s="22"/>
      <c r="Z110" s="22"/>
      <c r="AB110" s="22"/>
      <c r="AC110" s="22"/>
    </row>
    <row r="111" spans="1:29" x14ac:dyDescent="0.25">
      <c r="A111" s="6">
        <v>109</v>
      </c>
      <c r="B111" s="2">
        <v>29</v>
      </c>
      <c r="C111" s="3">
        <f>IF(Wizualizacja!B110="male",1,0)</f>
        <v>1</v>
      </c>
      <c r="D111" s="20">
        <v>27.94</v>
      </c>
      <c r="E111" s="3">
        <v>0</v>
      </c>
      <c r="F111" s="3">
        <f>IF(Wizualizacja!E110="yes",1,0)</f>
        <v>0</v>
      </c>
      <c r="G111" s="3">
        <f>IF(Wizualizacja!F110="southwest",1,0)</f>
        <v>0</v>
      </c>
      <c r="H111" s="3">
        <f>IF(Wizualizacja!F110="southeast",1,0)</f>
        <v>1</v>
      </c>
      <c r="I111" s="3">
        <f>IF(Wizualizacja!F110="northwest",1,0)</f>
        <v>0</v>
      </c>
      <c r="J111" s="12">
        <f>IF(Wizualizacja!F110="northeast",1,0)</f>
        <v>0</v>
      </c>
      <c r="K111" s="18">
        <v>2867.1196</v>
      </c>
      <c r="M111" s="2">
        <f t="shared" si="4"/>
        <v>3488.1917459829583</v>
      </c>
      <c r="N111" s="18">
        <f t="shared" si="6"/>
        <v>-621.07214598295832</v>
      </c>
      <c r="P111" s="2">
        <f t="shared" si="5"/>
        <v>4799.8271120227837</v>
      </c>
      <c r="Q111" s="18">
        <f t="shared" si="7"/>
        <v>-1932.7075120227837</v>
      </c>
      <c r="W111" s="22"/>
      <c r="X111" s="22"/>
      <c r="Y111" s="22"/>
      <c r="Z111" s="22"/>
      <c r="AB111" s="22"/>
      <c r="AC111" s="22"/>
    </row>
    <row r="112" spans="1:29" x14ac:dyDescent="0.25">
      <c r="A112" s="6">
        <v>110</v>
      </c>
      <c r="B112" s="2">
        <v>63</v>
      </c>
      <c r="C112" s="3">
        <f>IF(Wizualizacja!B111="male",1,0)</f>
        <v>1</v>
      </c>
      <c r="D112" s="20">
        <v>35.090000000000003</v>
      </c>
      <c r="E112" s="3">
        <v>0</v>
      </c>
      <c r="F112" s="3">
        <f>IF(Wizualizacja!E111="yes",1,0)</f>
        <v>1</v>
      </c>
      <c r="G112" s="3">
        <f>IF(Wizualizacja!F111="southwest",1,0)</f>
        <v>0</v>
      </c>
      <c r="H112" s="3">
        <f>IF(Wizualizacja!F111="southeast",1,0)</f>
        <v>1</v>
      </c>
      <c r="I112" s="3">
        <f>IF(Wizualizacja!F111="northwest",1,0)</f>
        <v>0</v>
      </c>
      <c r="J112" s="12">
        <f>IF(Wizualizacja!F111="northeast",1,0)</f>
        <v>0</v>
      </c>
      <c r="K112" s="18">
        <v>47055.532099999997</v>
      </c>
      <c r="M112" s="2">
        <f t="shared" si="4"/>
        <v>39299.925827764746</v>
      </c>
      <c r="N112" s="18">
        <f t="shared" si="6"/>
        <v>7755.6062722352508</v>
      </c>
      <c r="P112" s="2">
        <f t="shared" si="5"/>
        <v>40457.820690666376</v>
      </c>
      <c r="Q112" s="18">
        <f t="shared" si="7"/>
        <v>6597.7114093336204</v>
      </c>
      <c r="W112" s="22"/>
      <c r="X112" s="22"/>
      <c r="Y112" s="22"/>
      <c r="Z112" s="22"/>
      <c r="AB112" s="22"/>
      <c r="AC112" s="22"/>
    </row>
    <row r="113" spans="1:29" x14ac:dyDescent="0.25">
      <c r="A113" s="6">
        <v>111</v>
      </c>
      <c r="B113" s="2">
        <v>54</v>
      </c>
      <c r="C113" s="3">
        <f>IF(Wizualizacja!B112="male",1,0)</f>
        <v>1</v>
      </c>
      <c r="D113" s="20">
        <v>33.630000000000003</v>
      </c>
      <c r="E113" s="3">
        <v>1</v>
      </c>
      <c r="F113" s="3">
        <f>IF(Wizualizacja!E112="yes",1,0)</f>
        <v>0</v>
      </c>
      <c r="G113" s="3">
        <f>IF(Wizualizacja!F112="southwest",1,0)</f>
        <v>0</v>
      </c>
      <c r="H113" s="3">
        <f>IF(Wizualizacja!F112="southeast",1,0)</f>
        <v>0</v>
      </c>
      <c r="I113" s="3">
        <f>IF(Wizualizacja!F112="northwest",1,0)</f>
        <v>1</v>
      </c>
      <c r="J113" s="12">
        <f>IF(Wizualizacja!F112="northeast",1,0)</f>
        <v>0</v>
      </c>
      <c r="K113" s="18">
        <v>10825.253699999999</v>
      </c>
      <c r="M113" s="2">
        <f t="shared" si="4"/>
        <v>13404.642134297132</v>
      </c>
      <c r="N113" s="18">
        <f t="shared" si="6"/>
        <v>-2579.3884342971323</v>
      </c>
      <c r="P113" s="2">
        <f t="shared" si="5"/>
        <v>13171.616017547984</v>
      </c>
      <c r="Q113" s="18">
        <f t="shared" si="7"/>
        <v>-2346.3623175479843</v>
      </c>
      <c r="W113" s="22"/>
      <c r="X113" s="22"/>
      <c r="Y113" s="22"/>
      <c r="Z113" s="22"/>
      <c r="AB113" s="22"/>
      <c r="AC113" s="22"/>
    </row>
    <row r="114" spans="1:29" x14ac:dyDescent="0.25">
      <c r="A114" s="6">
        <v>112</v>
      </c>
      <c r="B114" s="2">
        <v>55</v>
      </c>
      <c r="C114" s="3">
        <f>IF(Wizualizacja!B113="male",1,0)</f>
        <v>0</v>
      </c>
      <c r="D114" s="20">
        <v>29.7</v>
      </c>
      <c r="E114" s="3">
        <v>2</v>
      </c>
      <c r="F114" s="3">
        <f>IF(Wizualizacja!E113="yes",1,0)</f>
        <v>0</v>
      </c>
      <c r="G114" s="3">
        <f>IF(Wizualizacja!F113="southwest",1,0)</f>
        <v>1</v>
      </c>
      <c r="H114" s="3">
        <f>IF(Wizualizacja!F113="southeast",1,0)</f>
        <v>0</v>
      </c>
      <c r="I114" s="3">
        <f>IF(Wizualizacja!F113="northwest",1,0)</f>
        <v>0</v>
      </c>
      <c r="J114" s="12">
        <f>IF(Wizualizacja!F113="northeast",1,0)</f>
        <v>0</v>
      </c>
      <c r="K114" s="18">
        <v>11881.358</v>
      </c>
      <c r="M114" s="2">
        <f t="shared" si="4"/>
        <v>12156.107658095199</v>
      </c>
      <c r="N114" s="18">
        <f t="shared" si="6"/>
        <v>-274.74965809519927</v>
      </c>
      <c r="P114" s="2">
        <f t="shared" si="5"/>
        <v>12128.1798070444</v>
      </c>
      <c r="Q114" s="18">
        <f t="shared" si="7"/>
        <v>-246.82180704439997</v>
      </c>
      <c r="W114" s="22"/>
      <c r="X114" s="22"/>
      <c r="Y114" s="22"/>
      <c r="Z114" s="22"/>
      <c r="AB114" s="22"/>
      <c r="AC114" s="22"/>
    </row>
    <row r="115" spans="1:29" x14ac:dyDescent="0.25">
      <c r="A115" s="6">
        <v>113</v>
      </c>
      <c r="B115" s="2">
        <v>37</v>
      </c>
      <c r="C115" s="3">
        <f>IF(Wizualizacja!B114="male",1,0)</f>
        <v>1</v>
      </c>
      <c r="D115" s="20">
        <v>30.8</v>
      </c>
      <c r="E115" s="3">
        <v>0</v>
      </c>
      <c r="F115" s="3">
        <f>IF(Wizualizacja!E114="yes",1,0)</f>
        <v>0</v>
      </c>
      <c r="G115" s="3">
        <f>IF(Wizualizacja!F114="southwest",1,0)</f>
        <v>1</v>
      </c>
      <c r="H115" s="3">
        <f>IF(Wizualizacja!F114="southeast",1,0)</f>
        <v>0</v>
      </c>
      <c r="I115" s="3">
        <f>IF(Wizualizacja!F114="northwest",1,0)</f>
        <v>0</v>
      </c>
      <c r="J115" s="12">
        <f>IF(Wizualizacja!F114="northeast",1,0)</f>
        <v>0</v>
      </c>
      <c r="K115" s="18">
        <v>4646.759</v>
      </c>
      <c r="M115" s="2">
        <f t="shared" si="4"/>
        <v>6339.0245101986993</v>
      </c>
      <c r="N115" s="18">
        <f t="shared" si="6"/>
        <v>-1692.2655101986993</v>
      </c>
      <c r="P115" s="2">
        <f t="shared" si="5"/>
        <v>7823.3102004237589</v>
      </c>
      <c r="Q115" s="18">
        <f t="shared" si="7"/>
        <v>-3176.5512004237589</v>
      </c>
      <c r="W115" s="22"/>
      <c r="X115" s="22"/>
      <c r="Y115" s="22"/>
      <c r="Z115" s="22"/>
      <c r="AB115" s="22"/>
      <c r="AC115" s="22"/>
    </row>
    <row r="116" spans="1:29" x14ac:dyDescent="0.25">
      <c r="A116" s="6">
        <v>114</v>
      </c>
      <c r="B116" s="2">
        <v>21</v>
      </c>
      <c r="C116" s="3">
        <f>IF(Wizualizacja!B115="male",1,0)</f>
        <v>0</v>
      </c>
      <c r="D116" s="20">
        <v>35.72</v>
      </c>
      <c r="E116" s="3">
        <v>0</v>
      </c>
      <c r="F116" s="3">
        <f>IF(Wizualizacja!E115="yes",1,0)</f>
        <v>0</v>
      </c>
      <c r="G116" s="3">
        <f>IF(Wizualizacja!F115="southwest",1,0)</f>
        <v>0</v>
      </c>
      <c r="H116" s="3">
        <f>IF(Wizualizacja!F115="southeast",1,0)</f>
        <v>0</v>
      </c>
      <c r="I116" s="3">
        <f>IF(Wizualizacja!F115="northwest",1,0)</f>
        <v>1</v>
      </c>
      <c r="J116" s="12">
        <f>IF(Wizualizacja!F115="northeast",1,0)</f>
        <v>0</v>
      </c>
      <c r="K116" s="18">
        <v>2404.7338</v>
      </c>
      <c r="M116" s="2">
        <f t="shared" si="4"/>
        <v>5207.1240605307248</v>
      </c>
      <c r="N116" s="18">
        <f t="shared" si="6"/>
        <v>-2802.3902605307248</v>
      </c>
      <c r="P116" s="2">
        <f t="shared" si="5"/>
        <v>5303.6661897632448</v>
      </c>
      <c r="Q116" s="18">
        <f t="shared" si="7"/>
        <v>-2898.9323897632448</v>
      </c>
      <c r="W116" s="22"/>
      <c r="X116" s="22"/>
      <c r="Y116" s="22"/>
      <c r="Z116" s="22"/>
      <c r="AB116" s="22"/>
      <c r="AC116" s="22"/>
    </row>
    <row r="117" spans="1:29" x14ac:dyDescent="0.25">
      <c r="A117" s="6">
        <v>115</v>
      </c>
      <c r="B117" s="2">
        <v>52</v>
      </c>
      <c r="C117" s="3">
        <f>IF(Wizualizacja!B116="male",1,0)</f>
        <v>1</v>
      </c>
      <c r="D117" s="20">
        <v>32.204999999999998</v>
      </c>
      <c r="E117" s="3">
        <v>3</v>
      </c>
      <c r="F117" s="3">
        <f>IF(Wizualizacja!E116="yes",1,0)</f>
        <v>0</v>
      </c>
      <c r="G117" s="3">
        <f>IF(Wizualizacja!F116="southwest",1,0)</f>
        <v>0</v>
      </c>
      <c r="H117" s="3">
        <f>IF(Wizualizacja!F116="southeast",1,0)</f>
        <v>0</v>
      </c>
      <c r="I117" s="3">
        <f>IF(Wizualizacja!F116="northwest",1,0)</f>
        <v>0</v>
      </c>
      <c r="J117" s="12">
        <f>IF(Wizualizacja!F116="northeast",1,0)</f>
        <v>1</v>
      </c>
      <c r="K117" s="18">
        <v>11488.31695</v>
      </c>
      <c r="M117" s="2">
        <f t="shared" si="4"/>
        <v>14071.129514000553</v>
      </c>
      <c r="N117" s="18">
        <f t="shared" si="6"/>
        <v>-2582.8125640005528</v>
      </c>
      <c r="P117" s="2">
        <f t="shared" si="5"/>
        <v>12180.369424210856</v>
      </c>
      <c r="Q117" s="18">
        <f t="shared" si="7"/>
        <v>-692.05247421085551</v>
      </c>
      <c r="W117" s="22"/>
      <c r="X117" s="22"/>
      <c r="Y117" s="22"/>
      <c r="Z117" s="22"/>
      <c r="AB117" s="22"/>
      <c r="AC117" s="22"/>
    </row>
    <row r="118" spans="1:29" x14ac:dyDescent="0.25">
      <c r="A118" s="6">
        <v>116</v>
      </c>
      <c r="B118" s="2">
        <v>60</v>
      </c>
      <c r="C118" s="3">
        <f>IF(Wizualizacja!B117="male",1,0)</f>
        <v>1</v>
      </c>
      <c r="D118" s="20">
        <v>28.594999999999999</v>
      </c>
      <c r="E118" s="3">
        <v>0</v>
      </c>
      <c r="F118" s="3">
        <f>IF(Wizualizacja!E117="yes",1,0)</f>
        <v>0</v>
      </c>
      <c r="G118" s="3">
        <f>IF(Wizualizacja!F117="southwest",1,0)</f>
        <v>0</v>
      </c>
      <c r="H118" s="3">
        <f>IF(Wizualizacja!F117="southeast",1,0)</f>
        <v>0</v>
      </c>
      <c r="I118" s="3">
        <f>IF(Wizualizacja!F117="northwest",1,0)</f>
        <v>0</v>
      </c>
      <c r="J118" s="12">
        <f>IF(Wizualizacja!F117="northeast",1,0)</f>
        <v>1</v>
      </c>
      <c r="K118" s="18">
        <v>30259.995559999999</v>
      </c>
      <c r="M118" s="2">
        <f t="shared" si="4"/>
        <v>12917.245712202883</v>
      </c>
      <c r="N118" s="18">
        <f t="shared" si="6"/>
        <v>17342.749847797117</v>
      </c>
      <c r="P118" s="2">
        <f t="shared" si="5"/>
        <v>13058.948902185601</v>
      </c>
      <c r="Q118" s="18">
        <f t="shared" si="7"/>
        <v>17201.046657814397</v>
      </c>
      <c r="W118" s="22"/>
      <c r="X118" s="22"/>
      <c r="Y118" s="22"/>
      <c r="Z118" s="22"/>
      <c r="AB118" s="22"/>
      <c r="AC118" s="22"/>
    </row>
    <row r="119" spans="1:29" x14ac:dyDescent="0.25">
      <c r="A119" s="6">
        <v>117</v>
      </c>
      <c r="B119" s="2">
        <v>58</v>
      </c>
      <c r="C119" s="3">
        <f>IF(Wizualizacja!B118="male",1,0)</f>
        <v>1</v>
      </c>
      <c r="D119" s="20">
        <v>49.06</v>
      </c>
      <c r="E119" s="3">
        <v>0</v>
      </c>
      <c r="F119" s="3">
        <f>IF(Wizualizacja!E118="yes",1,0)</f>
        <v>0</v>
      </c>
      <c r="G119" s="3">
        <f>IF(Wizualizacja!F118="southwest",1,0)</f>
        <v>0</v>
      </c>
      <c r="H119" s="3">
        <f>IF(Wizualizacja!F118="southeast",1,0)</f>
        <v>1</v>
      </c>
      <c r="I119" s="3">
        <f>IF(Wizualizacja!F118="northwest",1,0)</f>
        <v>0</v>
      </c>
      <c r="J119" s="12">
        <f>IF(Wizualizacja!F118="northeast",1,0)</f>
        <v>0</v>
      </c>
      <c r="K119" s="18">
        <v>11381.3254</v>
      </c>
      <c r="M119" s="2">
        <f t="shared" si="4"/>
        <v>18474.216730995617</v>
      </c>
      <c r="N119" s="18">
        <f t="shared" si="6"/>
        <v>-7092.891330995617</v>
      </c>
      <c r="P119" s="2">
        <f t="shared" si="5"/>
        <v>19324.570938250359</v>
      </c>
      <c r="Q119" s="18">
        <f t="shared" si="7"/>
        <v>-7943.2455382503595</v>
      </c>
      <c r="W119" s="22"/>
      <c r="X119" s="22"/>
      <c r="Y119" s="22"/>
      <c r="Z119" s="22"/>
      <c r="AB119" s="22"/>
      <c r="AC119" s="22"/>
    </row>
    <row r="120" spans="1:29" x14ac:dyDescent="0.25">
      <c r="A120" s="6">
        <v>118</v>
      </c>
      <c r="B120" s="2">
        <v>29</v>
      </c>
      <c r="C120" s="3">
        <f>IF(Wizualizacja!B119="male",1,0)</f>
        <v>0</v>
      </c>
      <c r="D120" s="20">
        <v>27.94</v>
      </c>
      <c r="E120" s="3">
        <v>1</v>
      </c>
      <c r="F120" s="3">
        <f>IF(Wizualizacja!E119="yes",1,0)</f>
        <v>1</v>
      </c>
      <c r="G120" s="3">
        <f>IF(Wizualizacja!F119="southwest",1,0)</f>
        <v>0</v>
      </c>
      <c r="H120" s="3">
        <f>IF(Wizualizacja!F119="southeast",1,0)</f>
        <v>1</v>
      </c>
      <c r="I120" s="3">
        <f>IF(Wizualizacja!F119="northwest",1,0)</f>
        <v>0</v>
      </c>
      <c r="J120" s="12">
        <f>IF(Wizualizacja!F119="northeast",1,0)</f>
        <v>0</v>
      </c>
      <c r="K120" s="18">
        <v>19107.779600000002</v>
      </c>
      <c r="M120" s="2">
        <f t="shared" si="4"/>
        <v>28867.848850583632</v>
      </c>
      <c r="N120" s="18">
        <f t="shared" si="6"/>
        <v>-9760.0692505836305</v>
      </c>
      <c r="P120" s="2">
        <f t="shared" si="5"/>
        <v>29267.251347061654</v>
      </c>
      <c r="Q120" s="18">
        <f t="shared" si="7"/>
        <v>-10159.471747061652</v>
      </c>
      <c r="W120" s="22"/>
      <c r="X120" s="22"/>
      <c r="Y120" s="22"/>
      <c r="Z120" s="22"/>
      <c r="AB120" s="22"/>
      <c r="AC120" s="22"/>
    </row>
    <row r="121" spans="1:29" x14ac:dyDescent="0.25">
      <c r="A121" s="6">
        <v>119</v>
      </c>
      <c r="B121" s="2">
        <v>49</v>
      </c>
      <c r="C121" s="3">
        <f>IF(Wizualizacja!B120="male",1,0)</f>
        <v>0</v>
      </c>
      <c r="D121" s="20">
        <v>27.17</v>
      </c>
      <c r="E121" s="3">
        <v>0</v>
      </c>
      <c r="F121" s="3">
        <f>IF(Wizualizacja!E120="yes",1,0)</f>
        <v>0</v>
      </c>
      <c r="G121" s="3">
        <f>IF(Wizualizacja!F120="southwest",1,0)</f>
        <v>0</v>
      </c>
      <c r="H121" s="3">
        <f>IF(Wizualizacja!F120="southeast",1,0)</f>
        <v>1</v>
      </c>
      <c r="I121" s="3">
        <f>IF(Wizualizacja!F120="northwest",1,0)</f>
        <v>0</v>
      </c>
      <c r="J121" s="12">
        <f>IF(Wizualizacja!F120="northeast",1,0)</f>
        <v>0</v>
      </c>
      <c r="K121" s="18">
        <v>8601.3292999999994</v>
      </c>
      <c r="M121" s="2">
        <f t="shared" si="4"/>
        <v>8642.683293963777</v>
      </c>
      <c r="N121" s="18">
        <f t="shared" si="6"/>
        <v>-41.353993963777611</v>
      </c>
      <c r="P121" s="2">
        <f t="shared" si="5"/>
        <v>9732.9341228898666</v>
      </c>
      <c r="Q121" s="18">
        <f t="shared" si="7"/>
        <v>-1131.6048228898671</v>
      </c>
      <c r="W121" s="22"/>
      <c r="X121" s="22"/>
      <c r="Y121" s="22"/>
      <c r="Z121" s="22"/>
      <c r="AB121" s="22"/>
      <c r="AC121" s="22"/>
    </row>
    <row r="122" spans="1:29" x14ac:dyDescent="0.25">
      <c r="A122" s="6">
        <v>120</v>
      </c>
      <c r="B122" s="2">
        <v>37</v>
      </c>
      <c r="C122" s="3">
        <f>IF(Wizualizacja!B121="male",1,0)</f>
        <v>0</v>
      </c>
      <c r="D122" s="20">
        <v>23.37</v>
      </c>
      <c r="E122" s="3">
        <v>2</v>
      </c>
      <c r="F122" s="3">
        <f>IF(Wizualizacja!E121="yes",1,0)</f>
        <v>0</v>
      </c>
      <c r="G122" s="3">
        <f>IF(Wizualizacja!F121="southwest",1,0)</f>
        <v>0</v>
      </c>
      <c r="H122" s="3">
        <f>IF(Wizualizacja!F121="southeast",1,0)</f>
        <v>0</v>
      </c>
      <c r="I122" s="3">
        <f>IF(Wizualizacja!F121="northwest",1,0)</f>
        <v>1</v>
      </c>
      <c r="J122" s="12">
        <f>IF(Wizualizacja!F121="northeast",1,0)</f>
        <v>0</v>
      </c>
      <c r="K122" s="18">
        <v>6686.4313000000002</v>
      </c>
      <c r="M122" s="2">
        <f t="shared" si="4"/>
        <v>6270.621563560745</v>
      </c>
      <c r="N122" s="18">
        <f t="shared" si="6"/>
        <v>415.80973643925518</v>
      </c>
      <c r="P122" s="2">
        <f t="shared" si="5"/>
        <v>5360.1519584659709</v>
      </c>
      <c r="Q122" s="18">
        <f t="shared" si="7"/>
        <v>1326.2793415340293</v>
      </c>
      <c r="W122" s="22"/>
      <c r="X122" s="22"/>
      <c r="Y122" s="22"/>
      <c r="Z122" s="22"/>
      <c r="AB122" s="22"/>
      <c r="AC122" s="22"/>
    </row>
    <row r="123" spans="1:29" x14ac:dyDescent="0.25">
      <c r="A123" s="6">
        <v>121</v>
      </c>
      <c r="B123" s="2">
        <v>44</v>
      </c>
      <c r="C123" s="3">
        <f>IF(Wizualizacja!B122="male",1,0)</f>
        <v>1</v>
      </c>
      <c r="D123" s="20">
        <v>37.1</v>
      </c>
      <c r="E123" s="3">
        <v>2</v>
      </c>
      <c r="F123" s="3">
        <f>IF(Wizualizacja!E122="yes",1,0)</f>
        <v>0</v>
      </c>
      <c r="G123" s="3">
        <f>IF(Wizualizacja!F122="southwest",1,0)</f>
        <v>1</v>
      </c>
      <c r="H123" s="3">
        <f>IF(Wizualizacja!F122="southeast",1,0)</f>
        <v>0</v>
      </c>
      <c r="I123" s="3">
        <f>IF(Wizualizacja!F122="northwest",1,0)</f>
        <v>0</v>
      </c>
      <c r="J123" s="12">
        <f>IF(Wizualizacja!F122="northeast",1,0)</f>
        <v>0</v>
      </c>
      <c r="K123" s="18">
        <v>7740.3370000000004</v>
      </c>
      <c r="M123" s="2">
        <f t="shared" si="4"/>
        <v>11679.199913202257</v>
      </c>
      <c r="N123" s="18">
        <f t="shared" si="6"/>
        <v>-3938.862913202257</v>
      </c>
      <c r="P123" s="2">
        <f t="shared" si="5"/>
        <v>11727.78703115075</v>
      </c>
      <c r="Q123" s="18">
        <f t="shared" si="7"/>
        <v>-3987.45003115075</v>
      </c>
      <c r="W123" s="22"/>
      <c r="X123" s="22"/>
      <c r="Y123" s="22"/>
      <c r="Z123" s="22"/>
      <c r="AB123" s="22"/>
      <c r="AC123" s="22"/>
    </row>
    <row r="124" spans="1:29" x14ac:dyDescent="0.25">
      <c r="A124" s="6">
        <v>122</v>
      </c>
      <c r="B124" s="2">
        <v>18</v>
      </c>
      <c r="C124" s="3">
        <f>IF(Wizualizacja!B123="male",1,0)</f>
        <v>1</v>
      </c>
      <c r="D124" s="20">
        <v>23.75</v>
      </c>
      <c r="E124" s="3">
        <v>0</v>
      </c>
      <c r="F124" s="3">
        <f>IF(Wizualizacja!E123="yes",1,0)</f>
        <v>0</v>
      </c>
      <c r="G124" s="3">
        <f>IF(Wizualizacja!F123="southwest",1,0)</f>
        <v>0</v>
      </c>
      <c r="H124" s="3">
        <f>IF(Wizualizacja!F123="southeast",1,0)</f>
        <v>0</v>
      </c>
      <c r="I124" s="3">
        <f>IF(Wizualizacja!F123="northwest",1,0)</f>
        <v>0</v>
      </c>
      <c r="J124" s="12">
        <f>IF(Wizualizacja!F123="northeast",1,0)</f>
        <v>1</v>
      </c>
      <c r="K124" s="18">
        <v>1705.6244999999999</v>
      </c>
      <c r="M124" s="2">
        <f t="shared" si="4"/>
        <v>331.4587638286921</v>
      </c>
      <c r="N124" s="18">
        <f t="shared" si="6"/>
        <v>1374.1657361713078</v>
      </c>
      <c r="P124" s="2">
        <f t="shared" si="5"/>
        <v>557.17269086792658</v>
      </c>
      <c r="Q124" s="18">
        <f t="shared" si="7"/>
        <v>1148.4518091320733</v>
      </c>
      <c r="W124" s="22"/>
      <c r="X124" s="22"/>
      <c r="Y124" s="22"/>
      <c r="Z124" s="22"/>
      <c r="AB124" s="22"/>
      <c r="AC124" s="22"/>
    </row>
    <row r="125" spans="1:29" x14ac:dyDescent="0.25">
      <c r="A125" s="6">
        <v>123</v>
      </c>
      <c r="B125" s="2">
        <v>20</v>
      </c>
      <c r="C125" s="3">
        <f>IF(Wizualizacja!B124="male",1,0)</f>
        <v>0</v>
      </c>
      <c r="D125" s="20">
        <v>28.975000000000001</v>
      </c>
      <c r="E125" s="3">
        <v>0</v>
      </c>
      <c r="F125" s="3">
        <f>IF(Wizualizacja!E124="yes",1,0)</f>
        <v>0</v>
      </c>
      <c r="G125" s="3">
        <f>IF(Wizualizacja!F124="southwest",1,0)</f>
        <v>0</v>
      </c>
      <c r="H125" s="3">
        <f>IF(Wizualizacja!F124="southeast",1,0)</f>
        <v>0</v>
      </c>
      <c r="I125" s="3">
        <f>IF(Wizualizacja!F124="northwest",1,0)</f>
        <v>1</v>
      </c>
      <c r="J125" s="12">
        <f>IF(Wizualizacja!F124="northeast",1,0)</f>
        <v>0</v>
      </c>
      <c r="K125" s="18">
        <v>2257.47525</v>
      </c>
      <c r="M125" s="2">
        <f t="shared" si="4"/>
        <v>2559.2204910198807</v>
      </c>
      <c r="N125" s="18">
        <f t="shared" si="6"/>
        <v>-301.74524101988072</v>
      </c>
      <c r="P125" s="2">
        <f t="shared" si="5"/>
        <v>2808.1772006841366</v>
      </c>
      <c r="Q125" s="18">
        <f t="shared" si="7"/>
        <v>-550.70195068413659</v>
      </c>
      <c r="W125" s="22"/>
      <c r="X125" s="22"/>
      <c r="Y125" s="22"/>
      <c r="Z125" s="22"/>
      <c r="AB125" s="22"/>
      <c r="AC125" s="22"/>
    </row>
    <row r="126" spans="1:29" x14ac:dyDescent="0.25">
      <c r="A126" s="6">
        <v>124</v>
      </c>
      <c r="B126" s="2">
        <v>44</v>
      </c>
      <c r="C126" s="3">
        <f>IF(Wizualizacja!B125="male",1,0)</f>
        <v>1</v>
      </c>
      <c r="D126" s="20">
        <v>31.35</v>
      </c>
      <c r="E126" s="3">
        <v>1</v>
      </c>
      <c r="F126" s="3">
        <f>IF(Wizualizacja!E125="yes",1,0)</f>
        <v>1</v>
      </c>
      <c r="G126" s="3">
        <f>IF(Wizualizacja!F125="southwest",1,0)</f>
        <v>0</v>
      </c>
      <c r="H126" s="3">
        <f>IF(Wizualizacja!F125="southeast",1,0)</f>
        <v>0</v>
      </c>
      <c r="I126" s="3">
        <f>IF(Wizualizacja!F125="northwest",1,0)</f>
        <v>0</v>
      </c>
      <c r="J126" s="12">
        <f>IF(Wizualizacja!F125="northeast",1,0)</f>
        <v>1</v>
      </c>
      <c r="K126" s="18">
        <v>39556.494500000001</v>
      </c>
      <c r="M126" s="2">
        <f t="shared" si="4"/>
        <v>34880.711809998233</v>
      </c>
      <c r="N126" s="18">
        <f t="shared" si="6"/>
        <v>4675.7826900017681</v>
      </c>
      <c r="P126" s="2">
        <f t="shared" si="5"/>
        <v>34288.998629412061</v>
      </c>
      <c r="Q126" s="18">
        <f t="shared" si="7"/>
        <v>5267.4958705879399</v>
      </c>
      <c r="W126" s="22"/>
      <c r="X126" s="22"/>
      <c r="Y126" s="22"/>
      <c r="Z126" s="22"/>
      <c r="AB126" s="22"/>
      <c r="AC126" s="22"/>
    </row>
    <row r="127" spans="1:29" x14ac:dyDescent="0.25">
      <c r="A127" s="6">
        <v>125</v>
      </c>
      <c r="B127" s="2">
        <v>47</v>
      </c>
      <c r="C127" s="3">
        <f>IF(Wizualizacja!B126="male",1,0)</f>
        <v>0</v>
      </c>
      <c r="D127" s="20">
        <v>33.914999999999999</v>
      </c>
      <c r="E127" s="3">
        <v>3</v>
      </c>
      <c r="F127" s="3">
        <f>IF(Wizualizacja!E126="yes",1,0)</f>
        <v>0</v>
      </c>
      <c r="G127" s="3">
        <f>IF(Wizualizacja!F126="southwest",1,0)</f>
        <v>0</v>
      </c>
      <c r="H127" s="3">
        <f>IF(Wizualizacja!F126="southeast",1,0)</f>
        <v>0</v>
      </c>
      <c r="I127" s="3">
        <f>IF(Wizualizacja!F126="northwest",1,0)</f>
        <v>1</v>
      </c>
      <c r="J127" s="12">
        <f>IF(Wizualizacja!F126="northeast",1,0)</f>
        <v>0</v>
      </c>
      <c r="K127" s="18">
        <v>10115.00885</v>
      </c>
      <c r="M127" s="2">
        <f t="shared" si="4"/>
        <v>13242.254404290816</v>
      </c>
      <c r="N127" s="18">
        <f t="shared" si="6"/>
        <v>-3127.2455542908156</v>
      </c>
      <c r="P127" s="2">
        <f t="shared" si="5"/>
        <v>11450.167049982772</v>
      </c>
      <c r="Q127" s="18">
        <f t="shared" si="7"/>
        <v>-1335.1581999827722</v>
      </c>
      <c r="W127" s="22"/>
      <c r="X127" s="22"/>
      <c r="Y127" s="22"/>
      <c r="Z127" s="22"/>
      <c r="AB127" s="22"/>
      <c r="AC127" s="22"/>
    </row>
    <row r="128" spans="1:29" x14ac:dyDescent="0.25">
      <c r="A128" s="6">
        <v>126</v>
      </c>
      <c r="B128" s="2">
        <v>26</v>
      </c>
      <c r="C128" s="3">
        <f>IF(Wizualizacja!B127="male",1,0)</f>
        <v>0</v>
      </c>
      <c r="D128" s="20">
        <v>28.785</v>
      </c>
      <c r="E128" s="3">
        <v>0</v>
      </c>
      <c r="F128" s="3">
        <f>IF(Wizualizacja!E127="yes",1,0)</f>
        <v>0</v>
      </c>
      <c r="G128" s="3">
        <f>IF(Wizualizacja!F127="southwest",1,0)</f>
        <v>0</v>
      </c>
      <c r="H128" s="3">
        <f>IF(Wizualizacja!F127="southeast",1,0)</f>
        <v>0</v>
      </c>
      <c r="I128" s="3">
        <f>IF(Wizualizacja!F127="northwest",1,0)</f>
        <v>0</v>
      </c>
      <c r="J128" s="12">
        <f>IF(Wizualizacja!F127="northeast",1,0)</f>
        <v>1</v>
      </c>
      <c r="K128" s="18">
        <v>3385.3991500000002</v>
      </c>
      <c r="M128" s="2">
        <f t="shared" si="4"/>
        <v>4436.4805564793023</v>
      </c>
      <c r="N128" s="18">
        <f t="shared" si="6"/>
        <v>-1051.0814064793021</v>
      </c>
      <c r="P128" s="2">
        <f t="shared" si="5"/>
        <v>4301.7014288325872</v>
      </c>
      <c r="Q128" s="18">
        <f t="shared" si="7"/>
        <v>-916.30227883258704</v>
      </c>
      <c r="W128" s="22"/>
      <c r="X128" s="22"/>
      <c r="Y128" s="22"/>
      <c r="Z128" s="22"/>
      <c r="AB128" s="22"/>
      <c r="AC128" s="22"/>
    </row>
    <row r="129" spans="1:29" x14ac:dyDescent="0.25">
      <c r="A129" s="6">
        <v>127</v>
      </c>
      <c r="B129" s="2">
        <v>19</v>
      </c>
      <c r="C129" s="3">
        <f>IF(Wizualizacja!B128="male",1,0)</f>
        <v>0</v>
      </c>
      <c r="D129" s="20">
        <v>28.3</v>
      </c>
      <c r="E129" s="3">
        <v>0</v>
      </c>
      <c r="F129" s="3">
        <f>IF(Wizualizacja!E128="yes",1,0)</f>
        <v>1</v>
      </c>
      <c r="G129" s="3">
        <f>IF(Wizualizacja!F128="southwest",1,0)</f>
        <v>1</v>
      </c>
      <c r="H129" s="3">
        <f>IF(Wizualizacja!F128="southeast",1,0)</f>
        <v>0</v>
      </c>
      <c r="I129" s="3">
        <f>IF(Wizualizacja!F128="northwest",1,0)</f>
        <v>0</v>
      </c>
      <c r="J129" s="12">
        <f>IF(Wizualizacja!F128="northeast",1,0)</f>
        <v>0</v>
      </c>
      <c r="K129" s="18">
        <v>17081.080000000002</v>
      </c>
      <c r="M129" s="2">
        <f t="shared" si="4"/>
        <v>25526.201424403542</v>
      </c>
      <c r="N129" s="18">
        <f t="shared" si="6"/>
        <v>-8445.12142440354</v>
      </c>
      <c r="P129" s="2">
        <f t="shared" si="5"/>
        <v>26792.409960598648</v>
      </c>
      <c r="Q129" s="18">
        <f t="shared" si="7"/>
        <v>-9711.3299605986467</v>
      </c>
      <c r="W129" s="22"/>
      <c r="X129" s="22"/>
      <c r="Y129" s="22"/>
      <c r="Z129" s="22"/>
      <c r="AB129" s="22"/>
      <c r="AC129" s="22"/>
    </row>
    <row r="130" spans="1:29" x14ac:dyDescent="0.25">
      <c r="A130" s="6">
        <v>128</v>
      </c>
      <c r="B130" s="2">
        <v>52</v>
      </c>
      <c r="C130" s="3">
        <f>IF(Wizualizacja!B129="male",1,0)</f>
        <v>0</v>
      </c>
      <c r="D130" s="20">
        <v>37.4</v>
      </c>
      <c r="E130" s="3">
        <v>0</v>
      </c>
      <c r="F130" s="3">
        <f>IF(Wizualizacja!E129="yes",1,0)</f>
        <v>0</v>
      </c>
      <c r="G130" s="3">
        <f>IF(Wizualizacja!F129="southwest",1,0)</f>
        <v>1</v>
      </c>
      <c r="H130" s="3">
        <f>IF(Wizualizacja!F129="southeast",1,0)</f>
        <v>0</v>
      </c>
      <c r="I130" s="3">
        <f>IF(Wizualizacja!F129="northwest",1,0)</f>
        <v>0</v>
      </c>
      <c r="J130" s="12">
        <f>IF(Wizualizacja!F129="northeast",1,0)</f>
        <v>0</v>
      </c>
      <c r="K130" s="18">
        <v>9634.5380000000005</v>
      </c>
      <c r="M130" s="2">
        <f t="shared" si="4"/>
        <v>12809.98652895238</v>
      </c>
      <c r="N130" s="18">
        <f t="shared" si="6"/>
        <v>-3175.44852895238</v>
      </c>
      <c r="P130" s="2">
        <f t="shared" si="5"/>
        <v>13902.591102134236</v>
      </c>
      <c r="Q130" s="18">
        <f t="shared" si="7"/>
        <v>-4268.0531021342358</v>
      </c>
      <c r="W130" s="22"/>
      <c r="X130" s="22"/>
      <c r="Y130" s="22"/>
      <c r="Z130" s="22"/>
      <c r="AB130" s="22"/>
      <c r="AC130" s="22"/>
    </row>
    <row r="131" spans="1:29" x14ac:dyDescent="0.25">
      <c r="A131" s="6">
        <v>129</v>
      </c>
      <c r="B131" s="2">
        <v>32</v>
      </c>
      <c r="C131" s="3">
        <f>IF(Wizualizacja!B130="male",1,0)</f>
        <v>0</v>
      </c>
      <c r="D131" s="20">
        <v>17.765000000000001</v>
      </c>
      <c r="E131" s="3">
        <v>2</v>
      </c>
      <c r="F131" s="3">
        <f>IF(Wizualizacja!E130="yes",1,0)</f>
        <v>1</v>
      </c>
      <c r="G131" s="3">
        <f>IF(Wizualizacja!F130="southwest",1,0)</f>
        <v>0</v>
      </c>
      <c r="H131" s="3">
        <f>IF(Wizualizacja!F130="southeast",1,0)</f>
        <v>0</v>
      </c>
      <c r="I131" s="3">
        <f>IF(Wizualizacja!F130="northwest",1,0)</f>
        <v>1</v>
      </c>
      <c r="J131" s="12">
        <f>IF(Wizualizacja!F130="northeast",1,0)</f>
        <v>0</v>
      </c>
      <c r="K131" s="18">
        <v>32734.186300000001</v>
      </c>
      <c r="M131" s="2">
        <f t="shared" ref="M131:M194" si="8">$X$41+$X$42*B131+$X$43*C131+$X$44*D131+$X$45*E131+$X$46*F131+$X$47*G131+$X$48*H131+$X$49*I131</f>
        <v>27471.224989651848</v>
      </c>
      <c r="N131" s="18">
        <f t="shared" si="6"/>
        <v>5262.9613103481533</v>
      </c>
      <c r="P131" s="2">
        <f t="shared" ref="P131:P194" si="9">$X$69+$X$70*B131+$X$71*D131+$X$72*F131</f>
        <v>26672.33983005452</v>
      </c>
      <c r="Q131" s="18">
        <f t="shared" si="7"/>
        <v>6061.8464699454817</v>
      </c>
      <c r="W131" s="22"/>
      <c r="X131" s="22"/>
      <c r="Y131" s="22"/>
      <c r="Z131" s="22"/>
      <c r="AB131" s="22"/>
      <c r="AC131" s="22"/>
    </row>
    <row r="132" spans="1:29" x14ac:dyDescent="0.25">
      <c r="A132" s="6">
        <v>130</v>
      </c>
      <c r="B132" s="2">
        <v>38</v>
      </c>
      <c r="C132" s="3">
        <f>IF(Wizualizacja!B131="male",1,0)</f>
        <v>1</v>
      </c>
      <c r="D132" s="20">
        <v>34.700000000000003</v>
      </c>
      <c r="E132" s="3">
        <v>2</v>
      </c>
      <c r="F132" s="3">
        <f>IF(Wizualizacja!E131="yes",1,0)</f>
        <v>0</v>
      </c>
      <c r="G132" s="3">
        <f>IF(Wizualizacja!F131="southwest",1,0)</f>
        <v>1</v>
      </c>
      <c r="H132" s="3">
        <f>IF(Wizualizacja!F131="southeast",1,0)</f>
        <v>0</v>
      </c>
      <c r="I132" s="3">
        <f>IF(Wizualizacja!F131="northwest",1,0)</f>
        <v>0</v>
      </c>
      <c r="J132" s="12">
        <f>IF(Wizualizacja!F131="northeast",1,0)</f>
        <v>0</v>
      </c>
      <c r="K132" s="18">
        <v>6082.4049999999997</v>
      </c>
      <c r="M132" s="2">
        <f t="shared" si="8"/>
        <v>9276.3015592522206</v>
      </c>
      <c r="N132" s="18">
        <f t="shared" ref="N132:N195" si="10">K132-M132</f>
        <v>-3193.8965592522209</v>
      </c>
      <c r="P132" s="2">
        <f t="shared" si="9"/>
        <v>9375.6383283494506</v>
      </c>
      <c r="Q132" s="18">
        <f t="shared" ref="Q132:Q195" si="11">K132-P132</f>
        <v>-3293.2333283494509</v>
      </c>
      <c r="W132" s="22"/>
      <c r="X132" s="22"/>
      <c r="Y132" s="22"/>
      <c r="Z132" s="22"/>
      <c r="AB132" s="22"/>
      <c r="AC132" s="22"/>
    </row>
    <row r="133" spans="1:29" x14ac:dyDescent="0.25">
      <c r="A133" s="6">
        <v>131</v>
      </c>
      <c r="B133" s="2">
        <v>59</v>
      </c>
      <c r="C133" s="3">
        <f>IF(Wizualizacja!B132="male",1,0)</f>
        <v>0</v>
      </c>
      <c r="D133" s="20">
        <v>26.504999999999999</v>
      </c>
      <c r="E133" s="3">
        <v>0</v>
      </c>
      <c r="F133" s="3">
        <f>IF(Wizualizacja!E132="yes",1,0)</f>
        <v>0</v>
      </c>
      <c r="G133" s="3">
        <f>IF(Wizualizacja!F132="southwest",1,0)</f>
        <v>0</v>
      </c>
      <c r="H133" s="3">
        <f>IF(Wizualizacja!F132="southeast",1,0)</f>
        <v>0</v>
      </c>
      <c r="I133" s="3">
        <f>IF(Wizualizacja!F132="northwest",1,0)</f>
        <v>0</v>
      </c>
      <c r="J133" s="12">
        <f>IF(Wizualizacja!F132="northeast",1,0)</f>
        <v>1</v>
      </c>
      <c r="K133" s="18">
        <v>12815.444949999999</v>
      </c>
      <c r="M133" s="2">
        <f t="shared" si="8"/>
        <v>12169.353023640009</v>
      </c>
      <c r="N133" s="18">
        <f t="shared" si="10"/>
        <v>646.09192635998988</v>
      </c>
      <c r="P133" s="2">
        <f t="shared" si="9"/>
        <v>12106.663360793369</v>
      </c>
      <c r="Q133" s="18">
        <f t="shared" si="11"/>
        <v>708.78158920663009</v>
      </c>
      <c r="W133" s="22"/>
      <c r="X133" s="22"/>
      <c r="Y133" s="22"/>
      <c r="Z133" s="22"/>
      <c r="AB133" s="22"/>
      <c r="AC133" s="22"/>
    </row>
    <row r="134" spans="1:29" x14ac:dyDescent="0.25">
      <c r="A134" s="6">
        <v>132</v>
      </c>
      <c r="B134" s="2">
        <v>61</v>
      </c>
      <c r="C134" s="3">
        <f>IF(Wizualizacja!B133="male",1,0)</f>
        <v>0</v>
      </c>
      <c r="D134" s="20">
        <v>22.04</v>
      </c>
      <c r="E134" s="3">
        <v>0</v>
      </c>
      <c r="F134" s="3">
        <f>IF(Wizualizacja!E133="yes",1,0)</f>
        <v>0</v>
      </c>
      <c r="G134" s="3">
        <f>IF(Wizualizacja!F133="southwest",1,0)</f>
        <v>0</v>
      </c>
      <c r="H134" s="3">
        <f>IF(Wizualizacja!F133="southeast",1,0)</f>
        <v>0</v>
      </c>
      <c r="I134" s="3">
        <f>IF(Wizualizacja!F133="northwest",1,0)</f>
        <v>0</v>
      </c>
      <c r="J134" s="12">
        <f>IF(Wizualizacja!F133="northeast",1,0)</f>
        <v>1</v>
      </c>
      <c r="K134" s="18">
        <v>13616.3586</v>
      </c>
      <c r="M134" s="2">
        <f t="shared" si="8"/>
        <v>11105.438292469145</v>
      </c>
      <c r="N134" s="18">
        <f t="shared" si="10"/>
        <v>2510.9203075308542</v>
      </c>
      <c r="P134" s="2">
        <f t="shared" si="9"/>
        <v>11145.285183587914</v>
      </c>
      <c r="Q134" s="18">
        <f t="shared" si="11"/>
        <v>2471.0734164120859</v>
      </c>
      <c r="W134" s="22"/>
      <c r="X134" s="22"/>
      <c r="Y134" s="22"/>
      <c r="Z134" s="22"/>
      <c r="AB134" s="22"/>
      <c r="AC134" s="22"/>
    </row>
    <row r="135" spans="1:29" x14ac:dyDescent="0.25">
      <c r="A135" s="6">
        <v>133</v>
      </c>
      <c r="B135" s="2">
        <v>53</v>
      </c>
      <c r="C135" s="3">
        <f>IF(Wizualizacja!B134="male",1,0)</f>
        <v>0</v>
      </c>
      <c r="D135" s="20">
        <v>35.9</v>
      </c>
      <c r="E135" s="3">
        <v>2</v>
      </c>
      <c r="F135" s="3">
        <f>IF(Wizualizacja!E134="yes",1,0)</f>
        <v>0</v>
      </c>
      <c r="G135" s="3">
        <f>IF(Wizualizacja!F134="southwest",1,0)</f>
        <v>1</v>
      </c>
      <c r="H135" s="3">
        <f>IF(Wizualizacja!F134="southeast",1,0)</f>
        <v>0</v>
      </c>
      <c r="I135" s="3">
        <f>IF(Wizualizacja!F134="northwest",1,0)</f>
        <v>0</v>
      </c>
      <c r="J135" s="12">
        <f>IF(Wizualizacja!F134="northeast",1,0)</f>
        <v>0</v>
      </c>
      <c r="K135" s="18">
        <v>11163.567999999999</v>
      </c>
      <c r="M135" s="2">
        <f t="shared" si="8"/>
        <v>13834.565271181073</v>
      </c>
      <c r="N135" s="18">
        <f t="shared" si="10"/>
        <v>-2670.9972711810733</v>
      </c>
      <c r="P135" s="2">
        <f t="shared" si="9"/>
        <v>13664.736927694912</v>
      </c>
      <c r="Q135" s="18">
        <f t="shared" si="11"/>
        <v>-2501.1689276949128</v>
      </c>
      <c r="W135" s="22"/>
      <c r="X135" s="22"/>
      <c r="Y135" s="22"/>
      <c r="Z135" s="22"/>
      <c r="AB135" s="22"/>
      <c r="AC135" s="22"/>
    </row>
    <row r="136" spans="1:29" x14ac:dyDescent="0.25">
      <c r="A136" s="6">
        <v>134</v>
      </c>
      <c r="B136" s="2">
        <v>19</v>
      </c>
      <c r="C136" s="3">
        <f>IF(Wizualizacja!B135="male",1,0)</f>
        <v>1</v>
      </c>
      <c r="D136" s="20">
        <v>25.555</v>
      </c>
      <c r="E136" s="3">
        <v>0</v>
      </c>
      <c r="F136" s="3">
        <f>IF(Wizualizacja!E135="yes",1,0)</f>
        <v>0</v>
      </c>
      <c r="G136" s="3">
        <f>IF(Wizualizacja!F135="southwest",1,0)</f>
        <v>0</v>
      </c>
      <c r="H136" s="3">
        <f>IF(Wizualizacja!F135="southeast",1,0)</f>
        <v>0</v>
      </c>
      <c r="I136" s="3">
        <f>IF(Wizualizacja!F135="northwest",1,0)</f>
        <v>1</v>
      </c>
      <c r="J136" s="12">
        <f>IF(Wizualizacja!F135="northeast",1,0)</f>
        <v>0</v>
      </c>
      <c r="K136" s="18">
        <v>1632.5644500000001</v>
      </c>
      <c r="M136" s="2">
        <f t="shared" si="8"/>
        <v>837.84909397997558</v>
      </c>
      <c r="N136" s="18">
        <f t="shared" si="10"/>
        <v>794.7153560200245</v>
      </c>
      <c r="P136" s="2">
        <f t="shared" si="9"/>
        <v>1414.9763885242264</v>
      </c>
      <c r="Q136" s="18">
        <f t="shared" si="11"/>
        <v>217.58806147577366</v>
      </c>
      <c r="W136" s="22"/>
      <c r="X136" s="22"/>
      <c r="Y136" s="22"/>
      <c r="Z136" s="22"/>
      <c r="AB136" s="22"/>
      <c r="AC136" s="22"/>
    </row>
    <row r="137" spans="1:29" x14ac:dyDescent="0.25">
      <c r="A137" s="6">
        <v>135</v>
      </c>
      <c r="B137" s="2">
        <v>20</v>
      </c>
      <c r="C137" s="3">
        <f>IF(Wizualizacja!B136="male",1,0)</f>
        <v>0</v>
      </c>
      <c r="D137" s="20">
        <v>28.785</v>
      </c>
      <c r="E137" s="3">
        <v>0</v>
      </c>
      <c r="F137" s="3">
        <f>IF(Wizualizacja!E136="yes",1,0)</f>
        <v>0</v>
      </c>
      <c r="G137" s="3">
        <f>IF(Wizualizacja!F136="southwest",1,0)</f>
        <v>0</v>
      </c>
      <c r="H137" s="3">
        <f>IF(Wizualizacja!F136="southeast",1,0)</f>
        <v>0</v>
      </c>
      <c r="I137" s="3">
        <f>IF(Wizualizacja!F136="northwest",1,0)</f>
        <v>0</v>
      </c>
      <c r="J137" s="12">
        <f>IF(Wizualizacja!F136="northeast",1,0)</f>
        <v>1</v>
      </c>
      <c r="K137" s="18">
        <v>2457.2111500000001</v>
      </c>
      <c r="M137" s="2">
        <f t="shared" si="8"/>
        <v>2883.670338895854</v>
      </c>
      <c r="N137" s="18">
        <f t="shared" si="10"/>
        <v>-426.45918889585391</v>
      </c>
      <c r="P137" s="2">
        <f t="shared" si="9"/>
        <v>2745.1893048601814</v>
      </c>
      <c r="Q137" s="18">
        <f t="shared" si="11"/>
        <v>-287.97815486018135</v>
      </c>
      <c r="W137" s="22"/>
      <c r="X137" s="22"/>
      <c r="Y137" s="22"/>
      <c r="Z137" s="22"/>
      <c r="AB137" s="22"/>
      <c r="AC137" s="22"/>
    </row>
    <row r="138" spans="1:29" x14ac:dyDescent="0.25">
      <c r="A138" s="6">
        <v>136</v>
      </c>
      <c r="B138" s="2">
        <v>22</v>
      </c>
      <c r="C138" s="3">
        <f>IF(Wizualizacja!B137="male",1,0)</f>
        <v>0</v>
      </c>
      <c r="D138" s="20">
        <v>28.05</v>
      </c>
      <c r="E138" s="3">
        <v>0</v>
      </c>
      <c r="F138" s="3">
        <f>IF(Wizualizacja!E137="yes",1,0)</f>
        <v>0</v>
      </c>
      <c r="G138" s="3">
        <f>IF(Wizualizacja!F137="southwest",1,0)</f>
        <v>0</v>
      </c>
      <c r="H138" s="3">
        <f>IF(Wizualizacja!F137="southeast",1,0)</f>
        <v>1</v>
      </c>
      <c r="I138" s="3">
        <f>IF(Wizualizacja!F137="northwest",1,0)</f>
        <v>0</v>
      </c>
      <c r="J138" s="12">
        <f>IF(Wizualizacja!F137="northeast",1,0)</f>
        <v>0</v>
      </c>
      <c r="K138" s="18">
        <v>2155.6815000000001</v>
      </c>
      <c r="M138" s="2">
        <f t="shared" si="8"/>
        <v>1966.7362981726758</v>
      </c>
      <c r="N138" s="18">
        <f t="shared" si="10"/>
        <v>188.94520182732435</v>
      </c>
      <c r="P138" s="2">
        <f t="shared" si="9"/>
        <v>3020.3629772513004</v>
      </c>
      <c r="Q138" s="18">
        <f t="shared" si="11"/>
        <v>-864.68147725130029</v>
      </c>
      <c r="W138" s="22"/>
      <c r="X138" s="22"/>
      <c r="Y138" s="22"/>
      <c r="Z138" s="22"/>
      <c r="AB138" s="22"/>
      <c r="AC138" s="22"/>
    </row>
    <row r="139" spans="1:29" x14ac:dyDescent="0.25">
      <c r="A139" s="6">
        <v>137</v>
      </c>
      <c r="B139" s="2">
        <v>19</v>
      </c>
      <c r="C139" s="3">
        <f>IF(Wizualizacja!B138="male",1,0)</f>
        <v>1</v>
      </c>
      <c r="D139" s="20">
        <v>34.1</v>
      </c>
      <c r="E139" s="3">
        <v>0</v>
      </c>
      <c r="F139" s="3">
        <f>IF(Wizualizacja!E138="yes",1,0)</f>
        <v>0</v>
      </c>
      <c r="G139" s="3">
        <f>IF(Wizualizacja!F138="southwest",1,0)</f>
        <v>1</v>
      </c>
      <c r="H139" s="3">
        <f>IF(Wizualizacja!F138="southeast",1,0)</f>
        <v>0</v>
      </c>
      <c r="I139" s="3">
        <f>IF(Wizualizacja!F138="northwest",1,0)</f>
        <v>0</v>
      </c>
      <c r="J139" s="12">
        <f>IF(Wizualizacja!F138="northeast",1,0)</f>
        <v>0</v>
      </c>
      <c r="K139" s="18">
        <v>1261.442</v>
      </c>
      <c r="M139" s="2">
        <f t="shared" si="8"/>
        <v>2849.4650449524179</v>
      </c>
      <c r="N139" s="18">
        <f t="shared" si="10"/>
        <v>-1588.0230449524179</v>
      </c>
      <c r="P139" s="2">
        <f t="shared" si="9"/>
        <v>4247.7741243962737</v>
      </c>
      <c r="Q139" s="18">
        <f t="shared" si="11"/>
        <v>-2986.3321243962737</v>
      </c>
      <c r="W139" s="22"/>
      <c r="X139" s="22"/>
      <c r="Y139" s="22"/>
      <c r="Z139" s="22"/>
      <c r="AB139" s="22"/>
      <c r="AC139" s="22"/>
    </row>
    <row r="140" spans="1:29" x14ac:dyDescent="0.25">
      <c r="A140" s="6">
        <v>138</v>
      </c>
      <c r="B140" s="2">
        <v>22</v>
      </c>
      <c r="C140" s="3">
        <f>IF(Wizualizacja!B139="male",1,0)</f>
        <v>1</v>
      </c>
      <c r="D140" s="20">
        <v>25.175000000000001</v>
      </c>
      <c r="E140" s="3">
        <v>0</v>
      </c>
      <c r="F140" s="3">
        <f>IF(Wizualizacja!E139="yes",1,0)</f>
        <v>0</v>
      </c>
      <c r="G140" s="3">
        <f>IF(Wizualizacja!F139="southwest",1,0)</f>
        <v>0</v>
      </c>
      <c r="H140" s="3">
        <f>IF(Wizualizacja!F139="southeast",1,0)</f>
        <v>0</v>
      </c>
      <c r="I140" s="3">
        <f>IF(Wizualizacja!F139="northwest",1,0)</f>
        <v>1</v>
      </c>
      <c r="J140" s="12">
        <f>IF(Wizualizacja!F139="northeast",1,0)</f>
        <v>0</v>
      </c>
      <c r="K140" s="18">
        <v>2045.68525</v>
      </c>
      <c r="M140" s="2">
        <f t="shared" si="8"/>
        <v>1479.6569145136571</v>
      </c>
      <c r="N140" s="18">
        <f t="shared" si="10"/>
        <v>566.02833548634294</v>
      </c>
      <c r="P140" s="2">
        <f t="shared" si="9"/>
        <v>2067.2566588625205</v>
      </c>
      <c r="Q140" s="18">
        <f t="shared" si="11"/>
        <v>-21.571408862520457</v>
      </c>
      <c r="W140" s="22"/>
      <c r="X140" s="22"/>
      <c r="Y140" s="22"/>
      <c r="Z140" s="22"/>
      <c r="AB140" s="22"/>
      <c r="AC140" s="22"/>
    </row>
    <row r="141" spans="1:29" x14ac:dyDescent="0.25">
      <c r="A141" s="6">
        <v>139</v>
      </c>
      <c r="B141" s="2">
        <v>54</v>
      </c>
      <c r="C141" s="3">
        <f>IF(Wizualizacja!B140="male",1,0)</f>
        <v>0</v>
      </c>
      <c r="D141" s="20">
        <v>31.9</v>
      </c>
      <c r="E141" s="3">
        <v>3</v>
      </c>
      <c r="F141" s="3">
        <f>IF(Wizualizacja!E140="yes",1,0)</f>
        <v>0</v>
      </c>
      <c r="G141" s="3">
        <f>IF(Wizualizacja!F140="southwest",1,0)</f>
        <v>0</v>
      </c>
      <c r="H141" s="3">
        <f>IF(Wizualizacja!F140="southeast",1,0)</f>
        <v>1</v>
      </c>
      <c r="I141" s="3">
        <f>IF(Wizualizacja!F140="northwest",1,0)</f>
        <v>0</v>
      </c>
      <c r="J141" s="12">
        <f>IF(Wizualizacja!F140="northeast",1,0)</f>
        <v>0</v>
      </c>
      <c r="K141" s="18">
        <v>27322.73386</v>
      </c>
      <c r="M141" s="2">
        <f t="shared" si="8"/>
        <v>13557.697030829995</v>
      </c>
      <c r="N141" s="18">
        <f t="shared" si="10"/>
        <v>13765.036829170005</v>
      </c>
      <c r="P141" s="2">
        <f t="shared" si="9"/>
        <v>12598.09465030882</v>
      </c>
      <c r="Q141" s="18">
        <f t="shared" si="11"/>
        <v>14724.63920969118</v>
      </c>
      <c r="W141" s="22"/>
      <c r="X141" s="22"/>
      <c r="Y141" s="22"/>
      <c r="Z141" s="22"/>
      <c r="AB141" s="22"/>
      <c r="AC141" s="22"/>
    </row>
    <row r="142" spans="1:29" x14ac:dyDescent="0.25">
      <c r="A142" s="6">
        <v>140</v>
      </c>
      <c r="B142" s="2">
        <v>22</v>
      </c>
      <c r="C142" s="3">
        <f>IF(Wizualizacja!B141="male",1,0)</f>
        <v>0</v>
      </c>
      <c r="D142" s="20">
        <v>36</v>
      </c>
      <c r="E142" s="3">
        <v>0</v>
      </c>
      <c r="F142" s="3">
        <f>IF(Wizualizacja!E141="yes",1,0)</f>
        <v>0</v>
      </c>
      <c r="G142" s="3">
        <f>IF(Wizualizacja!F141="southwest",1,0)</f>
        <v>1</v>
      </c>
      <c r="H142" s="3">
        <f>IF(Wizualizacja!F141="southeast",1,0)</f>
        <v>0</v>
      </c>
      <c r="I142" s="3">
        <f>IF(Wizualizacja!F141="northwest",1,0)</f>
        <v>0</v>
      </c>
      <c r="J142" s="12">
        <f>IF(Wizualizacja!F141="northeast",1,0)</f>
        <v>0</v>
      </c>
      <c r="K142" s="18">
        <v>2166.732</v>
      </c>
      <c r="M142" s="2">
        <f t="shared" si="8"/>
        <v>4550.050694821296</v>
      </c>
      <c r="N142" s="18">
        <f t="shared" si="10"/>
        <v>-2383.318694821296</v>
      </c>
      <c r="P142" s="2">
        <f t="shared" si="9"/>
        <v>5655.9091446220182</v>
      </c>
      <c r="Q142" s="18">
        <f t="shared" si="11"/>
        <v>-3489.1771446220182</v>
      </c>
      <c r="W142" s="22"/>
      <c r="X142" s="22"/>
      <c r="Y142" s="22"/>
      <c r="Z142" s="22"/>
      <c r="AB142" s="22"/>
      <c r="AC142" s="22"/>
    </row>
    <row r="143" spans="1:29" x14ac:dyDescent="0.25">
      <c r="A143" s="6">
        <v>141</v>
      </c>
      <c r="B143" s="2">
        <v>34</v>
      </c>
      <c r="C143" s="3">
        <f>IF(Wizualizacja!B142="male",1,0)</f>
        <v>1</v>
      </c>
      <c r="D143" s="20">
        <v>22.42</v>
      </c>
      <c r="E143" s="3">
        <v>2</v>
      </c>
      <c r="F143" s="3">
        <f>IF(Wizualizacja!E142="yes",1,0)</f>
        <v>0</v>
      </c>
      <c r="G143" s="3">
        <f>IF(Wizualizacja!F142="southwest",1,0)</f>
        <v>0</v>
      </c>
      <c r="H143" s="3">
        <f>IF(Wizualizacja!F142="southeast",1,0)</f>
        <v>0</v>
      </c>
      <c r="I143" s="3">
        <f>IF(Wizualizacja!F142="northwest",1,0)</f>
        <v>0</v>
      </c>
      <c r="J143" s="12">
        <f>IF(Wizualizacja!F142="northeast",1,0)</f>
        <v>1</v>
      </c>
      <c r="K143" s="18">
        <v>27375.904780000001</v>
      </c>
      <c r="M143" s="2">
        <f t="shared" si="8"/>
        <v>5298.2776263419719</v>
      </c>
      <c r="N143" s="18">
        <f t="shared" si="10"/>
        <v>22077.627153658028</v>
      </c>
      <c r="P143" s="2">
        <f t="shared" si="9"/>
        <v>4266.9564173599965</v>
      </c>
      <c r="Q143" s="18">
        <f t="shared" si="11"/>
        <v>23108.948362640003</v>
      </c>
      <c r="W143" s="22"/>
      <c r="X143" s="22"/>
      <c r="Y143" s="22"/>
      <c r="Z143" s="22"/>
      <c r="AB143" s="22"/>
      <c r="AC143" s="22"/>
    </row>
    <row r="144" spans="1:29" x14ac:dyDescent="0.25">
      <c r="A144" s="6">
        <v>142</v>
      </c>
      <c r="B144" s="2">
        <v>26</v>
      </c>
      <c r="C144" s="3">
        <f>IF(Wizualizacja!B143="male",1,0)</f>
        <v>1</v>
      </c>
      <c r="D144" s="20">
        <v>32.49</v>
      </c>
      <c r="E144" s="3">
        <v>1</v>
      </c>
      <c r="F144" s="3">
        <f>IF(Wizualizacja!E143="yes",1,0)</f>
        <v>0</v>
      </c>
      <c r="G144" s="3">
        <f>IF(Wizualizacja!F143="southwest",1,0)</f>
        <v>0</v>
      </c>
      <c r="H144" s="3">
        <f>IF(Wizualizacja!F143="southeast",1,0)</f>
        <v>0</v>
      </c>
      <c r="I144" s="3">
        <f>IF(Wizualizacja!F143="northwest",1,0)</f>
        <v>0</v>
      </c>
      <c r="J144" s="12">
        <f>IF(Wizualizacja!F143="northeast",1,0)</f>
        <v>1</v>
      </c>
      <c r="K144" s="18">
        <v>3490.5491000000002</v>
      </c>
      <c r="M144" s="2">
        <f t="shared" si="8"/>
        <v>6146.1510794719061</v>
      </c>
      <c r="N144" s="18">
        <f t="shared" si="10"/>
        <v>-2655.6019794719059</v>
      </c>
      <c r="P144" s="2">
        <f t="shared" si="9"/>
        <v>5529.9653973996965</v>
      </c>
      <c r="Q144" s="18">
        <f t="shared" si="11"/>
        <v>-2039.4162973996963</v>
      </c>
      <c r="W144" s="22"/>
      <c r="X144" s="22"/>
      <c r="Y144" s="22"/>
      <c r="Z144" s="22"/>
      <c r="AB144" s="22"/>
      <c r="AC144" s="22"/>
    </row>
    <row r="145" spans="1:29" x14ac:dyDescent="0.25">
      <c r="A145" s="6">
        <v>143</v>
      </c>
      <c r="B145" s="2">
        <v>34</v>
      </c>
      <c r="C145" s="3">
        <f>IF(Wizualizacja!B144="male",1,0)</f>
        <v>1</v>
      </c>
      <c r="D145" s="20">
        <v>25.3</v>
      </c>
      <c r="E145" s="3">
        <v>2</v>
      </c>
      <c r="F145" s="3">
        <f>IF(Wizualizacja!E144="yes",1,0)</f>
        <v>1</v>
      </c>
      <c r="G145" s="3">
        <f>IF(Wizualizacja!F144="southwest",1,0)</f>
        <v>0</v>
      </c>
      <c r="H145" s="3">
        <f>IF(Wizualizacja!F144="southeast",1,0)</f>
        <v>1</v>
      </c>
      <c r="I145" s="3">
        <f>IF(Wizualizacja!F144="northwest",1,0)</f>
        <v>0</v>
      </c>
      <c r="J145" s="12">
        <f>IF(Wizualizacja!F144="northeast",1,0)</f>
        <v>0</v>
      </c>
      <c r="K145" s="18">
        <v>18972.494999999999</v>
      </c>
      <c r="M145" s="2">
        <f t="shared" si="8"/>
        <v>29624.107377709934</v>
      </c>
      <c r="N145" s="18">
        <f t="shared" si="10"/>
        <v>-10651.612377709935</v>
      </c>
      <c r="P145" s="2">
        <f t="shared" si="9"/>
        <v>29689.144546993542</v>
      </c>
      <c r="Q145" s="18">
        <f t="shared" si="11"/>
        <v>-10716.649546993543</v>
      </c>
      <c r="W145" s="22"/>
      <c r="X145" s="22"/>
      <c r="Y145" s="22"/>
      <c r="Z145" s="22"/>
      <c r="AB145" s="22"/>
      <c r="AC145" s="22"/>
    </row>
    <row r="146" spans="1:29" x14ac:dyDescent="0.25">
      <c r="A146" s="6">
        <v>144</v>
      </c>
      <c r="B146" s="2">
        <v>29</v>
      </c>
      <c r="C146" s="3">
        <f>IF(Wizualizacja!B145="male",1,0)</f>
        <v>1</v>
      </c>
      <c r="D146" s="20">
        <v>29.734999999999999</v>
      </c>
      <c r="E146" s="3">
        <v>2</v>
      </c>
      <c r="F146" s="3">
        <f>IF(Wizualizacja!E145="yes",1,0)</f>
        <v>0</v>
      </c>
      <c r="G146" s="3">
        <f>IF(Wizualizacja!F145="southwest",1,0)</f>
        <v>0</v>
      </c>
      <c r="H146" s="3">
        <f>IF(Wizualizacja!F145="southeast",1,0)</f>
        <v>0</v>
      </c>
      <c r="I146" s="3">
        <f>IF(Wizualizacja!F145="northwest",1,0)</f>
        <v>1</v>
      </c>
      <c r="J146" s="12">
        <f>IF(Wizualizacja!F145="northeast",1,0)</f>
        <v>0</v>
      </c>
      <c r="K146" s="18">
        <v>18157.876</v>
      </c>
      <c r="M146" s="2">
        <f t="shared" si="8"/>
        <v>6203.5184186514361</v>
      </c>
      <c r="N146" s="18">
        <f t="shared" si="10"/>
        <v>11954.357581348564</v>
      </c>
      <c r="P146" s="2">
        <f t="shared" si="9"/>
        <v>5394.8969699385616</v>
      </c>
      <c r="Q146" s="18">
        <f t="shared" si="11"/>
        <v>12762.979030061439</v>
      </c>
      <c r="W146" s="22"/>
      <c r="X146" s="22"/>
      <c r="Y146" s="22"/>
      <c r="Z146" s="22"/>
      <c r="AB146" s="22"/>
      <c r="AC146" s="22"/>
    </row>
    <row r="147" spans="1:29" x14ac:dyDescent="0.25">
      <c r="A147" s="6">
        <v>145</v>
      </c>
      <c r="B147" s="2">
        <v>30</v>
      </c>
      <c r="C147" s="3">
        <f>IF(Wizualizacja!B146="male",1,0)</f>
        <v>1</v>
      </c>
      <c r="D147" s="20">
        <v>28.69</v>
      </c>
      <c r="E147" s="3">
        <v>3</v>
      </c>
      <c r="F147" s="3">
        <f>IF(Wizualizacja!E146="yes",1,0)</f>
        <v>1</v>
      </c>
      <c r="G147" s="3">
        <f>IF(Wizualizacja!F146="southwest",1,0)</f>
        <v>0</v>
      </c>
      <c r="H147" s="3">
        <f>IF(Wizualizacja!F146="southeast",1,0)</f>
        <v>0</v>
      </c>
      <c r="I147" s="3">
        <f>IF(Wizualizacja!F146="northwest",1,0)</f>
        <v>1</v>
      </c>
      <c r="J147" s="12">
        <f>IF(Wizualizacja!F146="northeast",1,0)</f>
        <v>0</v>
      </c>
      <c r="K147" s="18">
        <v>20745.989099999999</v>
      </c>
      <c r="M147" s="2">
        <f t="shared" si="8"/>
        <v>31220.640583686123</v>
      </c>
      <c r="N147" s="18">
        <f t="shared" si="10"/>
        <v>-10474.651483686124</v>
      </c>
      <c r="P147" s="2">
        <f t="shared" si="9"/>
        <v>29775.306465274418</v>
      </c>
      <c r="Q147" s="18">
        <f t="shared" si="11"/>
        <v>-9029.317365274419</v>
      </c>
      <c r="W147" s="22"/>
      <c r="X147" s="22"/>
      <c r="Y147" s="22"/>
      <c r="Z147" s="22"/>
      <c r="AB147" s="22"/>
      <c r="AC147" s="22"/>
    </row>
    <row r="148" spans="1:29" x14ac:dyDescent="0.25">
      <c r="A148" s="6">
        <v>146</v>
      </c>
      <c r="B148" s="2">
        <v>29</v>
      </c>
      <c r="C148" s="3">
        <f>IF(Wizualizacja!B147="male",1,0)</f>
        <v>0</v>
      </c>
      <c r="D148" s="20">
        <v>38.83</v>
      </c>
      <c r="E148" s="3">
        <v>3</v>
      </c>
      <c r="F148" s="3">
        <f>IF(Wizualizacja!E147="yes",1,0)</f>
        <v>0</v>
      </c>
      <c r="G148" s="3">
        <f>IF(Wizualizacja!F147="southwest",1,0)</f>
        <v>0</v>
      </c>
      <c r="H148" s="3">
        <f>IF(Wizualizacja!F147="southeast",1,0)</f>
        <v>1</v>
      </c>
      <c r="I148" s="3">
        <f>IF(Wizualizacja!F147="northwest",1,0)</f>
        <v>0</v>
      </c>
      <c r="J148" s="12">
        <f>IF(Wizualizacja!F147="northeast",1,0)</f>
        <v>0</v>
      </c>
      <c r="K148" s="18">
        <v>5138.2566999999999</v>
      </c>
      <c r="M148" s="2">
        <f t="shared" si="8"/>
        <v>9542.2839513241543</v>
      </c>
      <c r="N148" s="18">
        <f t="shared" si="10"/>
        <v>-4404.0272513241543</v>
      </c>
      <c r="P148" s="2">
        <f t="shared" si="9"/>
        <v>8410.0280884588956</v>
      </c>
      <c r="Q148" s="18">
        <f t="shared" si="11"/>
        <v>-3271.7713884588957</v>
      </c>
      <c r="W148" s="22"/>
      <c r="X148" s="22"/>
      <c r="Y148" s="22"/>
      <c r="Z148" s="22"/>
      <c r="AB148" s="22"/>
      <c r="AC148" s="22"/>
    </row>
    <row r="149" spans="1:29" x14ac:dyDescent="0.25">
      <c r="A149" s="6">
        <v>147</v>
      </c>
      <c r="B149" s="2">
        <v>46</v>
      </c>
      <c r="C149" s="3">
        <f>IF(Wizualizacja!B148="male",1,0)</f>
        <v>1</v>
      </c>
      <c r="D149" s="20">
        <v>30.495000000000001</v>
      </c>
      <c r="E149" s="3">
        <v>3</v>
      </c>
      <c r="F149" s="3">
        <f>IF(Wizualizacja!E148="yes",1,0)</f>
        <v>1</v>
      </c>
      <c r="G149" s="3">
        <f>IF(Wizualizacja!F148="southwest",1,0)</f>
        <v>0</v>
      </c>
      <c r="H149" s="3">
        <f>IF(Wizualizacja!F148="southeast",1,0)</f>
        <v>0</v>
      </c>
      <c r="I149" s="3">
        <f>IF(Wizualizacja!F148="northwest",1,0)</f>
        <v>1</v>
      </c>
      <c r="J149" s="12">
        <f>IF(Wizualizacja!F148="northeast",1,0)</f>
        <v>0</v>
      </c>
      <c r="K149" s="18">
        <v>40720.551050000002</v>
      </c>
      <c r="M149" s="2">
        <f t="shared" si="8"/>
        <v>36000.80494980103</v>
      </c>
      <c r="N149" s="18">
        <f t="shared" si="10"/>
        <v>4719.7461001989723</v>
      </c>
      <c r="P149" s="2">
        <f t="shared" si="9"/>
        <v>34524.390472861734</v>
      </c>
      <c r="Q149" s="18">
        <f t="shared" si="11"/>
        <v>6196.1605771382674</v>
      </c>
      <c r="W149" s="22"/>
      <c r="X149" s="22"/>
      <c r="Y149" s="22"/>
      <c r="Z149" s="22"/>
      <c r="AB149" s="22"/>
      <c r="AC149" s="22"/>
    </row>
    <row r="150" spans="1:29" x14ac:dyDescent="0.25">
      <c r="A150" s="6">
        <v>148</v>
      </c>
      <c r="B150" s="2">
        <v>51</v>
      </c>
      <c r="C150" s="3">
        <f>IF(Wizualizacja!B149="male",1,0)</f>
        <v>0</v>
      </c>
      <c r="D150" s="20">
        <v>37.729999999999997</v>
      </c>
      <c r="E150" s="3">
        <v>1</v>
      </c>
      <c r="F150" s="3">
        <f>IF(Wizualizacja!E149="yes",1,0)</f>
        <v>0</v>
      </c>
      <c r="G150" s="3">
        <f>IF(Wizualizacja!F149="southwest",1,0)</f>
        <v>0</v>
      </c>
      <c r="H150" s="3">
        <f>IF(Wizualizacja!F149="southeast",1,0)</f>
        <v>1</v>
      </c>
      <c r="I150" s="3">
        <f>IF(Wizualizacja!F149="northwest",1,0)</f>
        <v>0</v>
      </c>
      <c r="J150" s="12">
        <f>IF(Wizualizacja!F149="northeast",1,0)</f>
        <v>0</v>
      </c>
      <c r="K150" s="18">
        <v>9877.6077000000005</v>
      </c>
      <c r="M150" s="2">
        <f t="shared" si="8"/>
        <v>13549.215562101543</v>
      </c>
      <c r="N150" s="18">
        <f t="shared" si="10"/>
        <v>-3671.6078621015422</v>
      </c>
      <c r="P150" s="2">
        <f t="shared" si="9"/>
        <v>13752.572444394475</v>
      </c>
      <c r="Q150" s="18">
        <f t="shared" si="11"/>
        <v>-3874.9647443944741</v>
      </c>
      <c r="W150" s="22"/>
      <c r="X150" s="22"/>
      <c r="Y150" s="22"/>
      <c r="Z150" s="22"/>
      <c r="AB150" s="22"/>
      <c r="AC150" s="22"/>
    </row>
    <row r="151" spans="1:29" x14ac:dyDescent="0.25">
      <c r="A151" s="6">
        <v>149</v>
      </c>
      <c r="B151" s="2">
        <v>53</v>
      </c>
      <c r="C151" s="3">
        <f>IF(Wizualizacja!B150="male",1,0)</f>
        <v>0</v>
      </c>
      <c r="D151" s="20">
        <v>37.43</v>
      </c>
      <c r="E151" s="3">
        <v>1</v>
      </c>
      <c r="F151" s="3">
        <f>IF(Wizualizacja!E150="yes",1,0)</f>
        <v>0</v>
      </c>
      <c r="G151" s="3">
        <f>IF(Wizualizacja!F150="southwest",1,0)</f>
        <v>0</v>
      </c>
      <c r="H151" s="3">
        <f>IF(Wizualizacja!F150="southeast",1,0)</f>
        <v>0</v>
      </c>
      <c r="I151" s="3">
        <f>IF(Wizualizacja!F150="northwest",1,0)</f>
        <v>1</v>
      </c>
      <c r="J151" s="12">
        <f>IF(Wizualizacja!F150="northeast",1,0)</f>
        <v>0</v>
      </c>
      <c r="K151" s="18">
        <v>10959.6947</v>
      </c>
      <c r="M151" s="2">
        <f t="shared" si="8"/>
        <v>14743.007413733929</v>
      </c>
      <c r="N151" s="18">
        <f t="shared" si="10"/>
        <v>-3783.3127137339288</v>
      </c>
      <c r="P151" s="2">
        <f t="shared" si="9"/>
        <v>14171.955246698333</v>
      </c>
      <c r="Q151" s="18">
        <f t="shared" si="11"/>
        <v>-3212.2605466983332</v>
      </c>
      <c r="W151" s="22"/>
      <c r="X151" s="22"/>
      <c r="Y151" s="22"/>
      <c r="Z151" s="22"/>
      <c r="AB151" s="22"/>
      <c r="AC151" s="22"/>
    </row>
    <row r="152" spans="1:29" x14ac:dyDescent="0.25">
      <c r="A152" s="6">
        <v>150</v>
      </c>
      <c r="B152" s="2">
        <v>19</v>
      </c>
      <c r="C152" s="3">
        <f>IF(Wizualizacja!B151="male",1,0)</f>
        <v>1</v>
      </c>
      <c r="D152" s="20">
        <v>28.4</v>
      </c>
      <c r="E152" s="3">
        <v>1</v>
      </c>
      <c r="F152" s="3">
        <f>IF(Wizualizacja!E151="yes",1,0)</f>
        <v>0</v>
      </c>
      <c r="G152" s="3">
        <f>IF(Wizualizacja!F151="southwest",1,0)</f>
        <v>1</v>
      </c>
      <c r="H152" s="3">
        <f>IF(Wizualizacja!F151="southeast",1,0)</f>
        <v>0</v>
      </c>
      <c r="I152" s="3">
        <f>IF(Wizualizacja!F151="northwest",1,0)</f>
        <v>0</v>
      </c>
      <c r="J152" s="12">
        <f>IF(Wizualizacja!F151="northeast",1,0)</f>
        <v>0</v>
      </c>
      <c r="K152" s="18">
        <v>1842.519</v>
      </c>
      <c r="M152" s="2">
        <f t="shared" si="8"/>
        <v>1479.0467833453829</v>
      </c>
      <c r="N152" s="18">
        <f t="shared" si="10"/>
        <v>363.47221665461711</v>
      </c>
      <c r="P152" s="2">
        <f t="shared" si="9"/>
        <v>2358.1372496776457</v>
      </c>
      <c r="Q152" s="18">
        <f t="shared" si="11"/>
        <v>-515.61824967764574</v>
      </c>
      <c r="W152" s="22"/>
      <c r="X152" s="22"/>
      <c r="Y152" s="22"/>
      <c r="Z152" s="22"/>
      <c r="AB152" s="22"/>
      <c r="AC152" s="22"/>
    </row>
    <row r="153" spans="1:29" x14ac:dyDescent="0.25">
      <c r="A153" s="6">
        <v>151</v>
      </c>
      <c r="B153" s="2">
        <v>35</v>
      </c>
      <c r="C153" s="3">
        <f>IF(Wizualizacja!B152="male",1,0)</f>
        <v>1</v>
      </c>
      <c r="D153" s="20">
        <v>24.13</v>
      </c>
      <c r="E153" s="3">
        <v>1</v>
      </c>
      <c r="F153" s="3">
        <f>IF(Wizualizacja!E152="yes",1,0)</f>
        <v>0</v>
      </c>
      <c r="G153" s="3">
        <f>IF(Wizualizacja!F152="southwest",1,0)</f>
        <v>0</v>
      </c>
      <c r="H153" s="3">
        <f>IF(Wizualizacja!F152="southeast",1,0)</f>
        <v>0</v>
      </c>
      <c r="I153" s="3">
        <f>IF(Wizualizacja!F152="northwest",1,0)</f>
        <v>1</v>
      </c>
      <c r="J153" s="12">
        <f>IF(Wizualizacja!F152="northeast",1,0)</f>
        <v>0</v>
      </c>
      <c r="K153" s="18">
        <v>5125.2156999999997</v>
      </c>
      <c r="M153" s="2">
        <f t="shared" si="8"/>
        <v>5122.4775721651276</v>
      </c>
      <c r="N153" s="18">
        <f t="shared" si="10"/>
        <v>2.7381278348721025</v>
      </c>
      <c r="P153" s="2">
        <f t="shared" si="9"/>
        <v>5093.2661671043179</v>
      </c>
      <c r="Q153" s="18">
        <f t="shared" si="11"/>
        <v>31.949532895681841</v>
      </c>
      <c r="W153" s="22"/>
      <c r="X153" s="22"/>
      <c r="Y153" s="22"/>
      <c r="Z153" s="22"/>
      <c r="AB153" s="22"/>
      <c r="AC153" s="22"/>
    </row>
    <row r="154" spans="1:29" x14ac:dyDescent="0.25">
      <c r="A154" s="6">
        <v>152</v>
      </c>
      <c r="B154" s="2">
        <v>48</v>
      </c>
      <c r="C154" s="3">
        <f>IF(Wizualizacja!B153="male",1,0)</f>
        <v>1</v>
      </c>
      <c r="D154" s="20">
        <v>29.7</v>
      </c>
      <c r="E154" s="3">
        <v>0</v>
      </c>
      <c r="F154" s="3">
        <f>IF(Wizualizacja!E153="yes",1,0)</f>
        <v>0</v>
      </c>
      <c r="G154" s="3">
        <f>IF(Wizualizacja!F153="southwest",1,0)</f>
        <v>0</v>
      </c>
      <c r="H154" s="3">
        <f>IF(Wizualizacja!F153="southeast",1,0)</f>
        <v>1</v>
      </c>
      <c r="I154" s="3">
        <f>IF(Wizualizacja!F153="northwest",1,0)</f>
        <v>0</v>
      </c>
      <c r="J154" s="12">
        <f>IF(Wizualizacja!F153="northeast",1,0)</f>
        <v>0</v>
      </c>
      <c r="K154" s="18">
        <v>7789.6350000000002</v>
      </c>
      <c r="M154" s="2">
        <f t="shared" si="8"/>
        <v>9028.8220683327108</v>
      </c>
      <c r="N154" s="18">
        <f t="shared" si="10"/>
        <v>-1239.1870683327106</v>
      </c>
      <c r="P154" s="2">
        <f t="shared" si="9"/>
        <v>10312.248995743259</v>
      </c>
      <c r="Q154" s="18">
        <f t="shared" si="11"/>
        <v>-2522.6139957432588</v>
      </c>
      <c r="W154" s="22"/>
      <c r="X154" s="22"/>
      <c r="Y154" s="22"/>
      <c r="Z154" s="22"/>
      <c r="AB154" s="22"/>
      <c r="AC154" s="22"/>
    </row>
    <row r="155" spans="1:29" x14ac:dyDescent="0.25">
      <c r="A155" s="6">
        <v>153</v>
      </c>
      <c r="B155" s="2">
        <v>32</v>
      </c>
      <c r="C155" s="3">
        <f>IF(Wizualizacja!B154="male",1,0)</f>
        <v>0</v>
      </c>
      <c r="D155" s="20">
        <v>37.145000000000003</v>
      </c>
      <c r="E155" s="3">
        <v>3</v>
      </c>
      <c r="F155" s="3">
        <f>IF(Wizualizacja!E154="yes",1,0)</f>
        <v>0</v>
      </c>
      <c r="G155" s="3">
        <f>IF(Wizualizacja!F154="southwest",1,0)</f>
        <v>0</v>
      </c>
      <c r="H155" s="3">
        <f>IF(Wizualizacja!F154="southeast",1,0)</f>
        <v>0</v>
      </c>
      <c r="I155" s="3">
        <f>IF(Wizualizacja!F154="northwest",1,0)</f>
        <v>0</v>
      </c>
      <c r="J155" s="12">
        <f>IF(Wizualizacja!F154="northeast",1,0)</f>
        <v>1</v>
      </c>
      <c r="K155" s="18">
        <v>6334.3435499999996</v>
      </c>
      <c r="M155" s="2">
        <f t="shared" si="8"/>
        <v>10896.054302530563</v>
      </c>
      <c r="N155" s="18">
        <f t="shared" si="10"/>
        <v>-4561.7107525305637</v>
      </c>
      <c r="P155" s="2">
        <f t="shared" si="9"/>
        <v>8629.6809690589816</v>
      </c>
      <c r="Q155" s="18">
        <f t="shared" si="11"/>
        <v>-2295.3374190589821</v>
      </c>
      <c r="W155" s="22"/>
      <c r="X155" s="22"/>
      <c r="Y155" s="22"/>
      <c r="Z155" s="22"/>
      <c r="AB155" s="22"/>
      <c r="AC155" s="22"/>
    </row>
    <row r="156" spans="1:29" x14ac:dyDescent="0.25">
      <c r="A156" s="6">
        <v>154</v>
      </c>
      <c r="B156" s="2">
        <v>42</v>
      </c>
      <c r="C156" s="3">
        <f>IF(Wizualizacja!B155="male",1,0)</f>
        <v>0</v>
      </c>
      <c r="D156" s="20">
        <v>23.37</v>
      </c>
      <c r="E156" s="3">
        <v>0</v>
      </c>
      <c r="F156" s="3">
        <f>IF(Wizualizacja!E155="yes",1,0)</f>
        <v>1</v>
      </c>
      <c r="G156" s="3">
        <f>IF(Wizualizacja!F155="southwest",1,0)</f>
        <v>0</v>
      </c>
      <c r="H156" s="3">
        <f>IF(Wizualizacja!F155="southeast",1,0)</f>
        <v>0</v>
      </c>
      <c r="I156" s="3">
        <f>IF(Wizualizacja!F155="northwest",1,0)</f>
        <v>0</v>
      </c>
      <c r="J156" s="12">
        <f>IF(Wizualizacja!F155="northeast",1,0)</f>
        <v>1</v>
      </c>
      <c r="K156" s="18">
        <v>19964.746299999999</v>
      </c>
      <c r="M156" s="2">
        <f t="shared" si="8"/>
        <v>31139.218388241494</v>
      </c>
      <c r="N156" s="18">
        <f t="shared" si="10"/>
        <v>-11174.472088241495</v>
      </c>
      <c r="P156" s="2">
        <f t="shared" si="9"/>
        <v>31124.669630148514</v>
      </c>
      <c r="Q156" s="18">
        <f t="shared" si="11"/>
        <v>-11159.923330148515</v>
      </c>
      <c r="W156" s="22"/>
      <c r="X156" s="22"/>
      <c r="Y156" s="22"/>
      <c r="Z156" s="22"/>
      <c r="AB156" s="22"/>
      <c r="AC156" s="22"/>
    </row>
    <row r="157" spans="1:29" x14ac:dyDescent="0.25">
      <c r="A157" s="6">
        <v>155</v>
      </c>
      <c r="B157" s="2">
        <v>40</v>
      </c>
      <c r="C157" s="3">
        <f>IF(Wizualizacja!B156="male",1,0)</f>
        <v>0</v>
      </c>
      <c r="D157" s="20">
        <v>25.46</v>
      </c>
      <c r="E157" s="3">
        <v>1</v>
      </c>
      <c r="F157" s="3">
        <f>IF(Wizualizacja!E156="yes",1,0)</f>
        <v>0</v>
      </c>
      <c r="G157" s="3">
        <f>IF(Wizualizacja!F156="southwest",1,0)</f>
        <v>0</v>
      </c>
      <c r="H157" s="3">
        <f>IF(Wizualizacja!F156="southeast",1,0)</f>
        <v>0</v>
      </c>
      <c r="I157" s="3">
        <f>IF(Wizualizacja!F156="northwest",1,0)</f>
        <v>0</v>
      </c>
      <c r="J157" s="12">
        <f>IF(Wizualizacja!F156="northeast",1,0)</f>
        <v>1</v>
      </c>
      <c r="K157" s="18">
        <v>7077.1894000000002</v>
      </c>
      <c r="M157" s="2">
        <f t="shared" si="8"/>
        <v>7530.5191875130886</v>
      </c>
      <c r="N157" s="18">
        <f t="shared" si="10"/>
        <v>-453.32978751308838</v>
      </c>
      <c r="P157" s="2">
        <f t="shared" si="9"/>
        <v>6831.2748745156714</v>
      </c>
      <c r="Q157" s="18">
        <f t="shared" si="11"/>
        <v>245.91452548432881</v>
      </c>
      <c r="W157" s="22"/>
      <c r="X157" s="22"/>
      <c r="Y157" s="22"/>
      <c r="Z157" s="22"/>
      <c r="AB157" s="22"/>
      <c r="AC157" s="22"/>
    </row>
    <row r="158" spans="1:29" x14ac:dyDescent="0.25">
      <c r="A158" s="6">
        <v>156</v>
      </c>
      <c r="B158" s="2">
        <v>44</v>
      </c>
      <c r="C158" s="3">
        <f>IF(Wizualizacja!B157="male",1,0)</f>
        <v>1</v>
      </c>
      <c r="D158" s="20">
        <v>39.520000000000003</v>
      </c>
      <c r="E158" s="3">
        <v>0</v>
      </c>
      <c r="F158" s="3">
        <f>IF(Wizualizacja!E157="yes",1,0)</f>
        <v>0</v>
      </c>
      <c r="G158" s="3">
        <f>IF(Wizualizacja!F157="southwest",1,0)</f>
        <v>0</v>
      </c>
      <c r="H158" s="3">
        <f>IF(Wizualizacja!F157="southeast",1,0)</f>
        <v>0</v>
      </c>
      <c r="I158" s="3">
        <f>IF(Wizualizacja!F157="northwest",1,0)</f>
        <v>1</v>
      </c>
      <c r="J158" s="12">
        <f>IF(Wizualizacja!F157="northeast",1,0)</f>
        <v>0</v>
      </c>
      <c r="K158" s="18">
        <v>6948.7007999999996</v>
      </c>
      <c r="M158" s="2">
        <f t="shared" si="8"/>
        <v>12254.34201072744</v>
      </c>
      <c r="N158" s="18">
        <f t="shared" si="10"/>
        <v>-5305.64121072744</v>
      </c>
      <c r="P158" s="2">
        <f t="shared" si="9"/>
        <v>12530.05391480322</v>
      </c>
      <c r="Q158" s="18">
        <f t="shared" si="11"/>
        <v>-5581.3531148032207</v>
      </c>
      <c r="W158" s="22"/>
      <c r="X158" s="22"/>
      <c r="Y158" s="22"/>
      <c r="Z158" s="22"/>
      <c r="AB158" s="22"/>
      <c r="AC158" s="22"/>
    </row>
    <row r="159" spans="1:29" x14ac:dyDescent="0.25">
      <c r="A159" s="6">
        <v>157</v>
      </c>
      <c r="B159" s="2">
        <v>48</v>
      </c>
      <c r="C159" s="3">
        <f>IF(Wizualizacja!B158="male",1,0)</f>
        <v>1</v>
      </c>
      <c r="D159" s="20">
        <v>24.42</v>
      </c>
      <c r="E159" s="3">
        <v>0</v>
      </c>
      <c r="F159" s="3">
        <f>IF(Wizualizacja!E158="yes",1,0)</f>
        <v>1</v>
      </c>
      <c r="G159" s="3">
        <f>IF(Wizualizacja!F158="southwest",1,0)</f>
        <v>0</v>
      </c>
      <c r="H159" s="3">
        <f>IF(Wizualizacja!F158="southeast",1,0)</f>
        <v>1</v>
      </c>
      <c r="I159" s="3">
        <f>IF(Wizualizacja!F158="northwest",1,0)</f>
        <v>0</v>
      </c>
      <c r="J159" s="12">
        <f>IF(Wizualizacja!F158="northeast",1,0)</f>
        <v>0</v>
      </c>
      <c r="K159" s="18">
        <v>21223.675800000001</v>
      </c>
      <c r="M159" s="2">
        <f t="shared" si="8"/>
        <v>31638.550110876331</v>
      </c>
      <c r="N159" s="18">
        <f t="shared" si="10"/>
        <v>-10414.87431087633</v>
      </c>
      <c r="P159" s="2">
        <f t="shared" si="9"/>
        <v>33029.272757358558</v>
      </c>
      <c r="Q159" s="18">
        <f t="shared" si="11"/>
        <v>-11805.596957358557</v>
      </c>
      <c r="W159" s="22"/>
      <c r="X159" s="22"/>
      <c r="Y159" s="22"/>
      <c r="Z159" s="22"/>
      <c r="AB159" s="22"/>
      <c r="AC159" s="22"/>
    </row>
    <row r="160" spans="1:29" x14ac:dyDescent="0.25">
      <c r="A160" s="6">
        <v>158</v>
      </c>
      <c r="B160" s="2">
        <v>18</v>
      </c>
      <c r="C160" s="3">
        <f>IF(Wizualizacja!B159="male",1,0)</f>
        <v>1</v>
      </c>
      <c r="D160" s="20">
        <v>25.175000000000001</v>
      </c>
      <c r="E160" s="3">
        <v>0</v>
      </c>
      <c r="F160" s="3">
        <f>IF(Wizualizacja!E159="yes",1,0)</f>
        <v>1</v>
      </c>
      <c r="G160" s="3">
        <f>IF(Wizualizacja!F159="southwest",1,0)</f>
        <v>0</v>
      </c>
      <c r="H160" s="3">
        <f>IF(Wizualizacja!F159="southeast",1,0)</f>
        <v>0</v>
      </c>
      <c r="I160" s="3">
        <f>IF(Wizualizacja!F159="northwest",1,0)</f>
        <v>0</v>
      </c>
      <c r="J160" s="12">
        <f>IF(Wizualizacja!F159="northeast",1,0)</f>
        <v>1</v>
      </c>
      <c r="K160" s="18">
        <v>15518.180249999999</v>
      </c>
      <c r="M160" s="2">
        <f t="shared" si="8"/>
        <v>25316.120537346469</v>
      </c>
      <c r="N160" s="18">
        <f t="shared" si="10"/>
        <v>-9797.9402873464696</v>
      </c>
      <c r="P160" s="2">
        <f t="shared" si="9"/>
        <v>25497.006144586456</v>
      </c>
      <c r="Q160" s="18">
        <f t="shared" si="11"/>
        <v>-9978.8258945864563</v>
      </c>
      <c r="W160" s="22"/>
      <c r="X160" s="22"/>
      <c r="Y160" s="22"/>
      <c r="Z160" s="22"/>
      <c r="AB160" s="22"/>
      <c r="AC160" s="22"/>
    </row>
    <row r="161" spans="1:29" x14ac:dyDescent="0.25">
      <c r="A161" s="6">
        <v>159</v>
      </c>
      <c r="B161" s="2">
        <v>30</v>
      </c>
      <c r="C161" s="3">
        <f>IF(Wizualizacja!B160="male",1,0)</f>
        <v>1</v>
      </c>
      <c r="D161" s="20">
        <v>35.53</v>
      </c>
      <c r="E161" s="3">
        <v>0</v>
      </c>
      <c r="F161" s="3">
        <f>IF(Wizualizacja!E160="yes",1,0)</f>
        <v>1</v>
      </c>
      <c r="G161" s="3">
        <f>IF(Wizualizacja!F160="southwest",1,0)</f>
        <v>0</v>
      </c>
      <c r="H161" s="3">
        <f>IF(Wizualizacja!F160="southeast",1,0)</f>
        <v>1</v>
      </c>
      <c r="I161" s="3">
        <f>IF(Wizualizacja!F160="northwest",1,0)</f>
        <v>0</v>
      </c>
      <c r="J161" s="12">
        <f>IF(Wizualizacja!F160="northeast",1,0)</f>
        <v>0</v>
      </c>
      <c r="K161" s="18">
        <v>36950.256699999998</v>
      </c>
      <c r="M161" s="2">
        <f t="shared" si="8"/>
        <v>30915.319122722987</v>
      </c>
      <c r="N161" s="18">
        <f t="shared" si="10"/>
        <v>6034.9375772770109</v>
      </c>
      <c r="P161" s="2">
        <f t="shared" si="9"/>
        <v>32042.870714936769</v>
      </c>
      <c r="Q161" s="18">
        <f t="shared" si="11"/>
        <v>4907.3859850632289</v>
      </c>
      <c r="W161" s="22"/>
      <c r="X161" s="22"/>
      <c r="Y161" s="22"/>
      <c r="Z161" s="22"/>
      <c r="AB161" s="22"/>
      <c r="AC161" s="22"/>
    </row>
    <row r="162" spans="1:29" x14ac:dyDescent="0.25">
      <c r="A162" s="6">
        <v>160</v>
      </c>
      <c r="B162" s="2">
        <v>50</v>
      </c>
      <c r="C162" s="3">
        <f>IF(Wizualizacja!B161="male",1,0)</f>
        <v>0</v>
      </c>
      <c r="D162" s="20">
        <v>27.83</v>
      </c>
      <c r="E162" s="3">
        <v>3</v>
      </c>
      <c r="F162" s="3">
        <f>IF(Wizualizacja!E161="yes",1,0)</f>
        <v>0</v>
      </c>
      <c r="G162" s="3">
        <f>IF(Wizualizacja!F161="southwest",1,0)</f>
        <v>0</v>
      </c>
      <c r="H162" s="3">
        <f>IF(Wizualizacja!F161="southeast",1,0)</f>
        <v>1</v>
      </c>
      <c r="I162" s="3">
        <f>IF(Wizualizacja!F161="northwest",1,0)</f>
        <v>0</v>
      </c>
      <c r="J162" s="12">
        <f>IF(Wizualizacja!F161="northeast",1,0)</f>
        <v>0</v>
      </c>
      <c r="K162" s="18">
        <v>19749.383379999999</v>
      </c>
      <c r="M162" s="2">
        <f t="shared" si="8"/>
        <v>11080.882421186019</v>
      </c>
      <c r="N162" s="18">
        <f t="shared" si="10"/>
        <v>8668.5009588139801</v>
      </c>
      <c r="P162" s="2">
        <f t="shared" si="9"/>
        <v>10211.152869396547</v>
      </c>
      <c r="Q162" s="18">
        <f t="shared" si="11"/>
        <v>9538.2305106034528</v>
      </c>
      <c r="W162" s="22"/>
      <c r="X162" s="22"/>
      <c r="Y162" s="22"/>
      <c r="Z162" s="22"/>
      <c r="AB162" s="22"/>
      <c r="AC162" s="22"/>
    </row>
    <row r="163" spans="1:29" x14ac:dyDescent="0.25">
      <c r="A163" s="6">
        <v>161</v>
      </c>
      <c r="B163" s="2">
        <v>42</v>
      </c>
      <c r="C163" s="3">
        <f>IF(Wizualizacja!B162="male",1,0)</f>
        <v>0</v>
      </c>
      <c r="D163" s="20">
        <v>26.6</v>
      </c>
      <c r="E163" s="3">
        <v>0</v>
      </c>
      <c r="F163" s="3">
        <f>IF(Wizualizacja!E162="yes",1,0)</f>
        <v>1</v>
      </c>
      <c r="G163" s="3">
        <f>IF(Wizualizacja!F162="southwest",1,0)</f>
        <v>0</v>
      </c>
      <c r="H163" s="3">
        <f>IF(Wizualizacja!F162="southeast",1,0)</f>
        <v>0</v>
      </c>
      <c r="I163" s="3">
        <f>IF(Wizualizacja!F162="northwest",1,0)</f>
        <v>1</v>
      </c>
      <c r="J163" s="12">
        <f>IF(Wizualizacja!F162="northeast",1,0)</f>
        <v>0</v>
      </c>
      <c r="K163" s="18">
        <v>21348.705999999998</v>
      </c>
      <c r="M163" s="2">
        <f t="shared" si="8"/>
        <v>31891.546846429868</v>
      </c>
      <c r="N163" s="18">
        <f t="shared" si="10"/>
        <v>-10542.84084642987</v>
      </c>
      <c r="P163" s="2">
        <f t="shared" si="9"/>
        <v>32195.463859155734</v>
      </c>
      <c r="Q163" s="18">
        <f t="shared" si="11"/>
        <v>-10846.757859155736</v>
      </c>
      <c r="W163" s="22"/>
      <c r="X163" s="22"/>
      <c r="Y163" s="22"/>
      <c r="Z163" s="22"/>
      <c r="AB163" s="22"/>
      <c r="AC163" s="22"/>
    </row>
    <row r="164" spans="1:29" x14ac:dyDescent="0.25">
      <c r="A164" s="6">
        <v>162</v>
      </c>
      <c r="B164" s="2">
        <v>18</v>
      </c>
      <c r="C164" s="3">
        <f>IF(Wizualizacja!B163="male",1,0)</f>
        <v>0</v>
      </c>
      <c r="D164" s="20">
        <v>36.85</v>
      </c>
      <c r="E164" s="3">
        <v>0</v>
      </c>
      <c r="F164" s="3">
        <f>IF(Wizualizacja!E163="yes",1,0)</f>
        <v>1</v>
      </c>
      <c r="G164" s="3">
        <f>IF(Wizualizacja!F163="southwest",1,0)</f>
        <v>0</v>
      </c>
      <c r="H164" s="3">
        <f>IF(Wizualizacja!F163="southeast",1,0)</f>
        <v>1</v>
      </c>
      <c r="I164" s="3">
        <f>IF(Wizualizacja!F163="northwest",1,0)</f>
        <v>0</v>
      </c>
      <c r="J164" s="12">
        <f>IF(Wizualizacja!F163="northeast",1,0)</f>
        <v>0</v>
      </c>
      <c r="K164" s="18">
        <v>36149.483500000002</v>
      </c>
      <c r="M164" s="2">
        <f t="shared" si="8"/>
        <v>28528.441262344655</v>
      </c>
      <c r="N164" s="18">
        <f t="shared" si="10"/>
        <v>7621.042237655347</v>
      </c>
      <c r="P164" s="2">
        <f t="shared" si="9"/>
        <v>29367.446585347854</v>
      </c>
      <c r="Q164" s="18">
        <f t="shared" si="11"/>
        <v>6782.036914652148</v>
      </c>
      <c r="W164" s="22"/>
      <c r="X164" s="22"/>
      <c r="Y164" s="22"/>
      <c r="Z164" s="22"/>
      <c r="AB164" s="22"/>
      <c r="AC164" s="22"/>
    </row>
    <row r="165" spans="1:29" x14ac:dyDescent="0.25">
      <c r="A165" s="6">
        <v>163</v>
      </c>
      <c r="B165" s="2">
        <v>54</v>
      </c>
      <c r="C165" s="3">
        <f>IF(Wizualizacja!B164="male",1,0)</f>
        <v>1</v>
      </c>
      <c r="D165" s="20">
        <v>39.6</v>
      </c>
      <c r="E165" s="3">
        <v>1</v>
      </c>
      <c r="F165" s="3">
        <f>IF(Wizualizacja!E164="yes",1,0)</f>
        <v>0</v>
      </c>
      <c r="G165" s="3">
        <f>IF(Wizualizacja!F164="southwest",1,0)</f>
        <v>1</v>
      </c>
      <c r="H165" s="3">
        <f>IF(Wizualizacja!F164="southeast",1,0)</f>
        <v>0</v>
      </c>
      <c r="I165" s="3">
        <f>IF(Wizualizacja!F164="northwest",1,0)</f>
        <v>0</v>
      </c>
      <c r="J165" s="12">
        <f>IF(Wizualizacja!F164="northeast",1,0)</f>
        <v>0</v>
      </c>
      <c r="K165" s="18">
        <v>10450.552</v>
      </c>
      <c r="M165" s="2">
        <f t="shared" si="8"/>
        <v>14504.184355626252</v>
      </c>
      <c r="N165" s="18">
        <f t="shared" si="10"/>
        <v>-4053.6323556262523</v>
      </c>
      <c r="P165" s="2">
        <f t="shared" si="9"/>
        <v>15150.762007384861</v>
      </c>
      <c r="Q165" s="18">
        <f t="shared" si="11"/>
        <v>-4700.2100073848615</v>
      </c>
      <c r="W165" s="22"/>
      <c r="X165" s="22"/>
      <c r="Y165" s="22"/>
      <c r="Z165" s="22"/>
      <c r="AB165" s="22"/>
      <c r="AC165" s="22"/>
    </row>
    <row r="166" spans="1:29" x14ac:dyDescent="0.25">
      <c r="A166" s="6">
        <v>164</v>
      </c>
      <c r="B166" s="2">
        <v>32</v>
      </c>
      <c r="C166" s="3">
        <f>IF(Wizualizacja!B165="male",1,0)</f>
        <v>0</v>
      </c>
      <c r="D166" s="20">
        <v>29.8</v>
      </c>
      <c r="E166" s="3">
        <v>2</v>
      </c>
      <c r="F166" s="3">
        <f>IF(Wizualizacja!E165="yes",1,0)</f>
        <v>0</v>
      </c>
      <c r="G166" s="3">
        <f>IF(Wizualizacja!F165="southwest",1,0)</f>
        <v>1</v>
      </c>
      <c r="H166" s="3">
        <f>IF(Wizualizacja!F165="southeast",1,0)</f>
        <v>0</v>
      </c>
      <c r="I166" s="3">
        <f>IF(Wizualizacja!F165="northwest",1,0)</f>
        <v>0</v>
      </c>
      <c r="J166" s="12">
        <f>IF(Wizualizacja!F165="northeast",1,0)</f>
        <v>0</v>
      </c>
      <c r="K166" s="18">
        <v>5152.134</v>
      </c>
      <c r="M166" s="2">
        <f t="shared" si="8"/>
        <v>6239.088829707257</v>
      </c>
      <c r="N166" s="18">
        <f t="shared" si="10"/>
        <v>-1086.954829707257</v>
      </c>
      <c r="P166" s="2">
        <f t="shared" si="9"/>
        <v>6194.7015226013809</v>
      </c>
      <c r="Q166" s="18">
        <f t="shared" si="11"/>
        <v>-1042.5675226013809</v>
      </c>
      <c r="W166" s="22"/>
      <c r="X166" s="22"/>
      <c r="Y166" s="22"/>
      <c r="Z166" s="22"/>
      <c r="AB166" s="22"/>
      <c r="AC166" s="22"/>
    </row>
    <row r="167" spans="1:29" x14ac:dyDescent="0.25">
      <c r="A167" s="6">
        <v>165</v>
      </c>
      <c r="B167" s="2">
        <v>37</v>
      </c>
      <c r="C167" s="3">
        <f>IF(Wizualizacja!B166="male",1,0)</f>
        <v>1</v>
      </c>
      <c r="D167" s="20">
        <v>29.64</v>
      </c>
      <c r="E167" s="3">
        <v>0</v>
      </c>
      <c r="F167" s="3">
        <f>IF(Wizualizacja!E166="yes",1,0)</f>
        <v>0</v>
      </c>
      <c r="G167" s="3">
        <f>IF(Wizualizacja!F166="southwest",1,0)</f>
        <v>0</v>
      </c>
      <c r="H167" s="3">
        <f>IF(Wizualizacja!F166="southeast",1,0)</f>
        <v>0</v>
      </c>
      <c r="I167" s="3">
        <f>IF(Wizualizacja!F166="northwest",1,0)</f>
        <v>1</v>
      </c>
      <c r="J167" s="12">
        <f>IF(Wizualizacja!F166="northeast",1,0)</f>
        <v>0</v>
      </c>
      <c r="K167" s="18">
        <v>5028.1466</v>
      </c>
      <c r="M167" s="2">
        <f t="shared" si="8"/>
        <v>6943.2005955042869</v>
      </c>
      <c r="N167" s="18">
        <f t="shared" si="10"/>
        <v>-1915.0539955042868</v>
      </c>
      <c r="P167" s="2">
        <f t="shared" si="9"/>
        <v>7438.7525206564605</v>
      </c>
      <c r="Q167" s="18">
        <f t="shared" si="11"/>
        <v>-2410.6059206564605</v>
      </c>
      <c r="W167" s="22"/>
      <c r="X167" s="22"/>
      <c r="Y167" s="22"/>
      <c r="Z167" s="22"/>
      <c r="AB167" s="22"/>
      <c r="AC167" s="22"/>
    </row>
    <row r="168" spans="1:29" x14ac:dyDescent="0.25">
      <c r="A168" s="6">
        <v>166</v>
      </c>
      <c r="B168" s="2">
        <v>47</v>
      </c>
      <c r="C168" s="3">
        <f>IF(Wizualizacja!B167="male",1,0)</f>
        <v>1</v>
      </c>
      <c r="D168" s="20">
        <v>28.215</v>
      </c>
      <c r="E168" s="3">
        <v>4</v>
      </c>
      <c r="F168" s="3">
        <f>IF(Wizualizacja!E167="yes",1,0)</f>
        <v>0</v>
      </c>
      <c r="G168" s="3">
        <f>IF(Wizualizacja!F167="southwest",1,0)</f>
        <v>0</v>
      </c>
      <c r="H168" s="3">
        <f>IF(Wizualizacja!F167="southeast",1,0)</f>
        <v>0</v>
      </c>
      <c r="I168" s="3">
        <f>IF(Wizualizacja!F167="northwest",1,0)</f>
        <v>0</v>
      </c>
      <c r="J168" s="12">
        <f>IF(Wizualizacja!F167="northeast",1,0)</f>
        <v>1</v>
      </c>
      <c r="K168" s="18">
        <v>10407.085849999999</v>
      </c>
      <c r="M168" s="2">
        <f t="shared" si="8"/>
        <v>12012.390534901842</v>
      </c>
      <c r="N168" s="18">
        <f t="shared" si="10"/>
        <v>-1605.3046849018428</v>
      </c>
      <c r="P168" s="2">
        <f t="shared" si="9"/>
        <v>9560.5301752641462</v>
      </c>
      <c r="Q168" s="18">
        <f t="shared" si="11"/>
        <v>846.55567473585324</v>
      </c>
      <c r="W168" s="22"/>
      <c r="X168" s="22"/>
      <c r="Y168" s="22"/>
      <c r="Z168" s="22"/>
      <c r="AB168" s="22"/>
      <c r="AC168" s="22"/>
    </row>
    <row r="169" spans="1:29" x14ac:dyDescent="0.25">
      <c r="A169" s="6">
        <v>167</v>
      </c>
      <c r="B169" s="2">
        <v>20</v>
      </c>
      <c r="C169" s="3">
        <f>IF(Wizualizacja!B168="male",1,0)</f>
        <v>0</v>
      </c>
      <c r="D169" s="20" t="s">
        <v>325</v>
      </c>
      <c r="E169" s="3">
        <v>5</v>
      </c>
      <c r="F169" s="3">
        <f>IF(Wizualizacja!E168="yes",1,0)</f>
        <v>0</v>
      </c>
      <c r="G169" s="3">
        <f>IF(Wizualizacja!F168="southwest",1,0)</f>
        <v>1</v>
      </c>
      <c r="H169" s="3">
        <f>IF(Wizualizacja!F168="southeast",1,0)</f>
        <v>0</v>
      </c>
      <c r="I169" s="3">
        <f>IF(Wizualizacja!F168="northwest",1,0)</f>
        <v>0</v>
      </c>
      <c r="J169" s="12">
        <f>IF(Wizualizacja!F168="northeast",1,0)</f>
        <v>0</v>
      </c>
      <c r="K169" s="18">
        <v>4830.63</v>
      </c>
      <c r="M169" s="2">
        <f t="shared" si="8"/>
        <v>7629.355990430985</v>
      </c>
      <c r="N169" s="18">
        <f t="shared" si="10"/>
        <v>-2798.7259904309849</v>
      </c>
      <c r="P169" s="2">
        <f t="shared" si="9"/>
        <v>5468.5870111432559</v>
      </c>
      <c r="Q169" s="18">
        <f t="shared" si="11"/>
        <v>-637.95701114325584</v>
      </c>
      <c r="W169" s="22"/>
      <c r="X169" s="22"/>
      <c r="Y169" s="22"/>
      <c r="Z169" s="22"/>
      <c r="AB169" s="22"/>
      <c r="AC169" s="22"/>
    </row>
    <row r="170" spans="1:29" x14ac:dyDescent="0.25">
      <c r="A170" s="6">
        <v>168</v>
      </c>
      <c r="B170" s="2">
        <v>32</v>
      </c>
      <c r="C170" s="3">
        <f>IF(Wizualizacja!B169="male",1,0)</f>
        <v>0</v>
      </c>
      <c r="D170" s="20">
        <v>33.155000000000001</v>
      </c>
      <c r="E170" s="3">
        <v>3</v>
      </c>
      <c r="F170" s="3">
        <f>IF(Wizualizacja!E169="yes",1,0)</f>
        <v>0</v>
      </c>
      <c r="G170" s="3">
        <f>IF(Wizualizacja!F169="southwest",1,0)</f>
        <v>0</v>
      </c>
      <c r="H170" s="3">
        <f>IF(Wizualizacja!F169="southeast",1,0)</f>
        <v>0</v>
      </c>
      <c r="I170" s="3">
        <f>IF(Wizualizacja!F169="northwest",1,0)</f>
        <v>1</v>
      </c>
      <c r="J170" s="12">
        <f>IF(Wizualizacja!F169="northeast",1,0)</f>
        <v>0</v>
      </c>
      <c r="K170" s="18">
        <v>6128.79745</v>
      </c>
      <c r="M170" s="2">
        <f t="shared" si="8"/>
        <v>9091.0342838161087</v>
      </c>
      <c r="N170" s="18">
        <f t="shared" si="10"/>
        <v>-2962.2368338161086</v>
      </c>
      <c r="P170" s="2">
        <f t="shared" si="9"/>
        <v>7306.9351567559406</v>
      </c>
      <c r="Q170" s="18">
        <f t="shared" si="11"/>
        <v>-1178.1377067559406</v>
      </c>
      <c r="W170" s="22"/>
      <c r="X170" s="22"/>
      <c r="Y170" s="22"/>
      <c r="Z170" s="22"/>
      <c r="AB170" s="22"/>
      <c r="AC170" s="22"/>
    </row>
    <row r="171" spans="1:29" x14ac:dyDescent="0.25">
      <c r="A171" s="6">
        <v>169</v>
      </c>
      <c r="B171" s="2">
        <v>19</v>
      </c>
      <c r="C171" s="3">
        <f>IF(Wizualizacja!B170="male",1,0)</f>
        <v>0</v>
      </c>
      <c r="D171" s="20">
        <v>31.824999999999999</v>
      </c>
      <c r="E171" s="3">
        <v>1</v>
      </c>
      <c r="F171" s="3">
        <f>IF(Wizualizacja!E170="yes",1,0)</f>
        <v>0</v>
      </c>
      <c r="G171" s="3">
        <f>IF(Wizualizacja!F170="southwest",1,0)</f>
        <v>0</v>
      </c>
      <c r="H171" s="3">
        <f>IF(Wizualizacja!F170="southeast",1,0)</f>
        <v>0</v>
      </c>
      <c r="I171" s="3">
        <f>IF(Wizualizacja!F170="northwest",1,0)</f>
        <v>1</v>
      </c>
      <c r="J171" s="12">
        <f>IF(Wizualizacja!F170="northeast",1,0)</f>
        <v>0</v>
      </c>
      <c r="K171" s="18">
        <v>2719.2797500000001</v>
      </c>
      <c r="M171" s="2">
        <f t="shared" si="8"/>
        <v>3958.4395122882479</v>
      </c>
      <c r="N171" s="18">
        <f t="shared" si="10"/>
        <v>-1239.1597622882477</v>
      </c>
      <c r="P171" s="2">
        <f t="shared" si="9"/>
        <v>3493.5769507147161</v>
      </c>
      <c r="Q171" s="18">
        <f t="shared" si="11"/>
        <v>-774.29720071471593</v>
      </c>
      <c r="W171" s="22"/>
      <c r="X171" s="22"/>
      <c r="Y171" s="22"/>
      <c r="Z171" s="22"/>
      <c r="AB171" s="22"/>
      <c r="AC171" s="22"/>
    </row>
    <row r="172" spans="1:29" x14ac:dyDescent="0.25">
      <c r="A172" s="6">
        <v>170</v>
      </c>
      <c r="B172" s="2">
        <v>27</v>
      </c>
      <c r="C172" s="3">
        <f>IF(Wizualizacja!B171="male",1,0)</f>
        <v>1</v>
      </c>
      <c r="D172" s="20">
        <v>18.905000000000001</v>
      </c>
      <c r="E172" s="3">
        <v>3</v>
      </c>
      <c r="F172" s="3">
        <f>IF(Wizualizacja!E171="yes",1,0)</f>
        <v>0</v>
      </c>
      <c r="G172" s="3">
        <f>IF(Wizualizacja!F171="southwest",1,0)</f>
        <v>0</v>
      </c>
      <c r="H172" s="3">
        <f>IF(Wizualizacja!F171="southeast",1,0)</f>
        <v>0</v>
      </c>
      <c r="I172" s="3">
        <f>IF(Wizualizacja!F171="northwest",1,0)</f>
        <v>0</v>
      </c>
      <c r="J172" s="12">
        <f>IF(Wizualizacja!F171="northeast",1,0)</f>
        <v>1</v>
      </c>
      <c r="K172" s="18">
        <v>4827.9049500000001</v>
      </c>
      <c r="M172" s="2">
        <f t="shared" si="8"/>
        <v>2890.1818517046663</v>
      </c>
      <c r="N172" s="18">
        <f t="shared" si="10"/>
        <v>1937.7230982953338</v>
      </c>
      <c r="P172" s="2">
        <f t="shared" si="9"/>
        <v>1285.749533315703</v>
      </c>
      <c r="Q172" s="18">
        <f t="shared" si="11"/>
        <v>3542.1554166842971</v>
      </c>
      <c r="W172" s="22"/>
      <c r="X172" s="22"/>
      <c r="Y172" s="22"/>
      <c r="Z172" s="22"/>
      <c r="AB172" s="22"/>
      <c r="AC172" s="22"/>
    </row>
    <row r="173" spans="1:29" x14ac:dyDescent="0.25">
      <c r="A173" s="6">
        <v>171</v>
      </c>
      <c r="B173" s="2">
        <v>63</v>
      </c>
      <c r="C173" s="3">
        <f>IF(Wizualizacja!B172="male",1,0)</f>
        <v>1</v>
      </c>
      <c r="D173" s="20">
        <v>41.47</v>
      </c>
      <c r="E173" s="3">
        <v>0</v>
      </c>
      <c r="F173" s="3">
        <f>IF(Wizualizacja!E172="yes",1,0)</f>
        <v>0</v>
      </c>
      <c r="G173" s="3">
        <f>IF(Wizualizacja!F172="southwest",1,0)</f>
        <v>0</v>
      </c>
      <c r="H173" s="3">
        <f>IF(Wizualizacja!F172="southeast",1,0)</f>
        <v>1</v>
      </c>
      <c r="I173" s="3">
        <f>IF(Wizualizacja!F172="northwest",1,0)</f>
        <v>0</v>
      </c>
      <c r="J173" s="12">
        <f>IF(Wizualizacja!F172="northeast",1,0)</f>
        <v>0</v>
      </c>
      <c r="K173" s="18">
        <v>13405.390299999999</v>
      </c>
      <c r="M173" s="2">
        <f t="shared" si="8"/>
        <v>17079.82151438915</v>
      </c>
      <c r="N173" s="18">
        <f t="shared" si="10"/>
        <v>-3674.4312143891511</v>
      </c>
      <c r="P173" s="2">
        <f t="shared" si="9"/>
        <v>18105.463694347651</v>
      </c>
      <c r="Q173" s="18">
        <f t="shared" si="11"/>
        <v>-4700.0733943476516</v>
      </c>
      <c r="W173" s="22"/>
      <c r="X173" s="22"/>
      <c r="Y173" s="22"/>
      <c r="Z173" s="22"/>
      <c r="AB173" s="22"/>
      <c r="AC173" s="22"/>
    </row>
    <row r="174" spans="1:29" x14ac:dyDescent="0.25">
      <c r="A174" s="6">
        <v>172</v>
      </c>
      <c r="B174" s="2">
        <v>49</v>
      </c>
      <c r="C174" s="3">
        <f>IF(Wizualizacja!B173="male",1,0)</f>
        <v>1</v>
      </c>
      <c r="D174" s="20">
        <v>30.3</v>
      </c>
      <c r="E174" s="3">
        <v>0</v>
      </c>
      <c r="F174" s="3">
        <f>IF(Wizualizacja!E173="yes",1,0)</f>
        <v>0</v>
      </c>
      <c r="G174" s="3">
        <f>IF(Wizualizacja!F173="southwest",1,0)</f>
        <v>1</v>
      </c>
      <c r="H174" s="3">
        <f>IF(Wizualizacja!F173="southeast",1,0)</f>
        <v>0</v>
      </c>
      <c r="I174" s="3">
        <f>IF(Wizualizacja!F173="northwest",1,0)</f>
        <v>0</v>
      </c>
      <c r="J174" s="12">
        <f>IF(Wizualizacja!F173="northeast",1,0)</f>
        <v>0</v>
      </c>
      <c r="K174" s="18">
        <v>8116.68</v>
      </c>
      <c r="M174" s="2">
        <f t="shared" si="8"/>
        <v>9267.5432502892218</v>
      </c>
      <c r="N174" s="18">
        <f t="shared" si="10"/>
        <v>-1150.8632502892215</v>
      </c>
      <c r="P174" s="2">
        <f t="shared" si="9"/>
        <v>10770.576827779218</v>
      </c>
      <c r="Q174" s="18">
        <f t="shared" si="11"/>
        <v>-2653.8968277792173</v>
      </c>
      <c r="W174" s="22"/>
      <c r="X174" s="22"/>
      <c r="Y174" s="22"/>
      <c r="Z174" s="22"/>
      <c r="AB174" s="22"/>
      <c r="AC174" s="22"/>
    </row>
    <row r="175" spans="1:29" x14ac:dyDescent="0.25">
      <c r="A175" s="6">
        <v>173</v>
      </c>
      <c r="B175" s="2">
        <v>18</v>
      </c>
      <c r="C175" s="3">
        <f>IF(Wizualizacja!B174="male",1,0)</f>
        <v>1</v>
      </c>
      <c r="D175" s="20">
        <v>15.96</v>
      </c>
      <c r="E175" s="3">
        <v>0</v>
      </c>
      <c r="F175" s="3">
        <f>IF(Wizualizacja!E174="yes",1,0)</f>
        <v>0</v>
      </c>
      <c r="G175" s="3">
        <f>IF(Wizualizacja!F174="southwest",1,0)</f>
        <v>0</v>
      </c>
      <c r="H175" s="3">
        <f>IF(Wizualizacja!F174="southeast",1,0)</f>
        <v>0</v>
      </c>
      <c r="I175" s="3">
        <f>IF(Wizualizacja!F174="northwest",1,0)</f>
        <v>0</v>
      </c>
      <c r="J175" s="12">
        <f>IF(Wizualizacja!F174="northeast",1,0)</f>
        <v>1</v>
      </c>
      <c r="K175" s="18">
        <v>1694.7963999999999</v>
      </c>
      <c r="M175" s="2">
        <f t="shared" si="8"/>
        <v>-2427.7856454611983</v>
      </c>
      <c r="N175" s="18">
        <f t="shared" si="10"/>
        <v>4122.5820454611985</v>
      </c>
      <c r="P175" s="2">
        <f t="shared" si="9"/>
        <v>-2025.3310379141967</v>
      </c>
      <c r="Q175" s="18">
        <f t="shared" si="11"/>
        <v>3720.1274379141969</v>
      </c>
      <c r="W175" s="22"/>
      <c r="X175" s="22"/>
      <c r="Y175" s="22"/>
      <c r="Z175" s="22"/>
      <c r="AB175" s="22"/>
      <c r="AC175" s="22"/>
    </row>
    <row r="176" spans="1:29" x14ac:dyDescent="0.25">
      <c r="A176" s="6">
        <v>174</v>
      </c>
      <c r="B176" s="2">
        <v>35</v>
      </c>
      <c r="C176" s="3">
        <f>IF(Wizualizacja!B175="male",1,0)</f>
        <v>0</v>
      </c>
      <c r="D176" s="20">
        <v>34.799999999999997</v>
      </c>
      <c r="E176" s="3">
        <v>1</v>
      </c>
      <c r="F176" s="3">
        <f>IF(Wizualizacja!E175="yes",1,0)</f>
        <v>0</v>
      </c>
      <c r="G176" s="3">
        <f>IF(Wizualizacja!F175="southwest",1,0)</f>
        <v>1</v>
      </c>
      <c r="H176" s="3">
        <f>IF(Wizualizacja!F175="southeast",1,0)</f>
        <v>0</v>
      </c>
      <c r="I176" s="3">
        <f>IF(Wizualizacja!F175="northwest",1,0)</f>
        <v>0</v>
      </c>
      <c r="J176" s="12">
        <f>IF(Wizualizacja!F175="northeast",1,0)</f>
        <v>0</v>
      </c>
      <c r="K176" s="18">
        <v>5246.0469999999996</v>
      </c>
      <c r="M176" s="2">
        <f t="shared" si="8"/>
        <v>8137.9698269990922</v>
      </c>
      <c r="N176" s="18">
        <f t="shared" si="10"/>
        <v>-2891.9228269990926</v>
      </c>
      <c r="P176" s="2">
        <f t="shared" si="9"/>
        <v>8630.5337904811149</v>
      </c>
      <c r="Q176" s="18">
        <f t="shared" si="11"/>
        <v>-3384.4867904811153</v>
      </c>
      <c r="W176" s="22"/>
      <c r="X176" s="22"/>
      <c r="Y176" s="22"/>
      <c r="Z176" s="22"/>
      <c r="AB176" s="22"/>
      <c r="AC176" s="22"/>
    </row>
    <row r="177" spans="1:29" x14ac:dyDescent="0.25">
      <c r="A177" s="6">
        <v>175</v>
      </c>
      <c r="B177" s="2">
        <v>24</v>
      </c>
      <c r="C177" s="3">
        <f>IF(Wizualizacja!B176="male",1,0)</f>
        <v>0</v>
      </c>
      <c r="D177" s="20">
        <v>33.344999999999999</v>
      </c>
      <c r="E177" s="3">
        <v>0</v>
      </c>
      <c r="F177" s="3">
        <f>IF(Wizualizacja!E176="yes",1,0)</f>
        <v>0</v>
      </c>
      <c r="G177" s="3">
        <f>IF(Wizualizacja!F176="southwest",1,0)</f>
        <v>0</v>
      </c>
      <c r="H177" s="3">
        <f>IF(Wizualizacja!F176="southeast",1,0)</f>
        <v>0</v>
      </c>
      <c r="I177" s="3">
        <f>IF(Wizualizacja!F176="northwest",1,0)</f>
        <v>1</v>
      </c>
      <c r="J177" s="12">
        <f>IF(Wizualizacja!F176="northeast",1,0)</f>
        <v>0</v>
      </c>
      <c r="K177" s="18">
        <v>2855.4375500000001</v>
      </c>
      <c r="M177" s="2">
        <f t="shared" si="8"/>
        <v>5142.2961177096777</v>
      </c>
      <c r="N177" s="18">
        <f t="shared" si="10"/>
        <v>-2286.8585677096776</v>
      </c>
      <c r="P177" s="2">
        <f t="shared" si="9"/>
        <v>5294.5735539500211</v>
      </c>
      <c r="Q177" s="18">
        <f t="shared" si="11"/>
        <v>-2439.1360039500209</v>
      </c>
      <c r="W177" s="22"/>
      <c r="X177" s="22"/>
      <c r="Y177" s="22"/>
      <c r="Z177" s="22"/>
      <c r="AB177" s="22"/>
      <c r="AC177" s="22"/>
    </row>
    <row r="178" spans="1:29" x14ac:dyDescent="0.25">
      <c r="A178" s="6">
        <v>176</v>
      </c>
      <c r="B178" s="2">
        <v>63</v>
      </c>
      <c r="C178" s="3">
        <f>IF(Wizualizacja!B177="male",1,0)</f>
        <v>0</v>
      </c>
      <c r="D178" s="20">
        <v>37.700000000000003</v>
      </c>
      <c r="E178" s="3">
        <v>0</v>
      </c>
      <c r="F178" s="3">
        <f>IF(Wizualizacja!E177="yes",1,0)</f>
        <v>1</v>
      </c>
      <c r="G178" s="3">
        <f>IF(Wizualizacja!F177="southwest",1,0)</f>
        <v>1</v>
      </c>
      <c r="H178" s="3">
        <f>IF(Wizualizacja!F177="southeast",1,0)</f>
        <v>0</v>
      </c>
      <c r="I178" s="3">
        <f>IF(Wizualizacja!F177="northwest",1,0)</f>
        <v>0</v>
      </c>
      <c r="J178" s="12">
        <f>IF(Wizualizacja!F177="northeast",1,0)</f>
        <v>0</v>
      </c>
      <c r="K178" s="18">
        <v>48824.45</v>
      </c>
      <c r="M178" s="2">
        <f t="shared" si="8"/>
        <v>40242.988220784646</v>
      </c>
      <c r="N178" s="18">
        <f t="shared" si="10"/>
        <v>8581.4617792153513</v>
      </c>
      <c r="P178" s="2">
        <f t="shared" si="9"/>
        <v>41323.075470142794</v>
      </c>
      <c r="Q178" s="18">
        <f t="shared" si="11"/>
        <v>7501.374529857203</v>
      </c>
      <c r="W178" s="22"/>
      <c r="X178" s="22"/>
      <c r="Y178" s="22"/>
      <c r="Z178" s="22"/>
      <c r="AB178" s="22"/>
      <c r="AC178" s="22"/>
    </row>
    <row r="179" spans="1:29" x14ac:dyDescent="0.25">
      <c r="A179" s="6">
        <v>177</v>
      </c>
      <c r="B179" s="2">
        <v>38</v>
      </c>
      <c r="C179" s="3">
        <f>IF(Wizualizacja!B178="male",1,0)</f>
        <v>1</v>
      </c>
      <c r="D179" s="20">
        <v>27.835000000000001</v>
      </c>
      <c r="E179" s="3">
        <v>2</v>
      </c>
      <c r="F179" s="3">
        <f>IF(Wizualizacja!E178="yes",1,0)</f>
        <v>0</v>
      </c>
      <c r="G179" s="3">
        <f>IF(Wizualizacja!F178="southwest",1,0)</f>
        <v>0</v>
      </c>
      <c r="H179" s="3">
        <f>IF(Wizualizacja!F178="southeast",1,0)</f>
        <v>0</v>
      </c>
      <c r="I179" s="3">
        <f>IF(Wizualizacja!F178="northwest",1,0)</f>
        <v>1</v>
      </c>
      <c r="J179" s="12">
        <f>IF(Wizualizacja!F178="northeast",1,0)</f>
        <v>0</v>
      </c>
      <c r="K179" s="18">
        <v>6455.86265</v>
      </c>
      <c r="M179" s="2">
        <f t="shared" si="8"/>
        <v>7859.7473037363934</v>
      </c>
      <c r="N179" s="18">
        <f t="shared" si="10"/>
        <v>-1403.8846537363934</v>
      </c>
      <c r="P179" s="2">
        <f t="shared" si="9"/>
        <v>7099.7861976576296</v>
      </c>
      <c r="Q179" s="18">
        <f t="shared" si="11"/>
        <v>-643.92354765762957</v>
      </c>
      <c r="W179" s="22"/>
      <c r="X179" s="22"/>
      <c r="Y179" s="22"/>
      <c r="Z179" s="22"/>
      <c r="AB179" s="22"/>
      <c r="AC179" s="22"/>
    </row>
    <row r="180" spans="1:29" x14ac:dyDescent="0.25">
      <c r="A180" s="6">
        <v>178</v>
      </c>
      <c r="B180" s="2">
        <v>54</v>
      </c>
      <c r="C180" s="3">
        <f>IF(Wizualizacja!B179="male",1,0)</f>
        <v>1</v>
      </c>
      <c r="D180" s="20">
        <v>29.2</v>
      </c>
      <c r="E180" s="3">
        <v>1</v>
      </c>
      <c r="F180" s="3">
        <f>IF(Wizualizacja!E179="yes",1,0)</f>
        <v>0</v>
      </c>
      <c r="G180" s="3">
        <f>IF(Wizualizacja!F179="southwest",1,0)</f>
        <v>1</v>
      </c>
      <c r="H180" s="3">
        <f>IF(Wizualizacja!F179="southeast",1,0)</f>
        <v>0</v>
      </c>
      <c r="I180" s="3">
        <f>IF(Wizualizacja!F179="northwest",1,0)</f>
        <v>0</v>
      </c>
      <c r="J180" s="12">
        <f>IF(Wizualizacja!F179="northeast",1,0)</f>
        <v>0</v>
      </c>
      <c r="K180" s="18">
        <v>10436.096</v>
      </c>
      <c r="M180" s="2">
        <f t="shared" si="8"/>
        <v>10820.469098037694</v>
      </c>
      <c r="N180" s="18">
        <f t="shared" si="10"/>
        <v>-384.37309803769494</v>
      </c>
      <c r="P180" s="2">
        <f t="shared" si="9"/>
        <v>11703.003499126313</v>
      </c>
      <c r="Q180" s="18">
        <f t="shared" si="11"/>
        <v>-1266.9074991263133</v>
      </c>
      <c r="W180" s="22"/>
      <c r="X180" s="22"/>
      <c r="Y180" s="22"/>
      <c r="Z180" s="22"/>
      <c r="AB180" s="22"/>
      <c r="AC180" s="22"/>
    </row>
    <row r="181" spans="1:29" x14ac:dyDescent="0.25">
      <c r="A181" s="6">
        <v>179</v>
      </c>
      <c r="B181" s="2">
        <v>46</v>
      </c>
      <c r="C181" s="3">
        <f>IF(Wizualizacja!B180="male",1,0)</f>
        <v>0</v>
      </c>
      <c r="D181" s="20">
        <v>28.9</v>
      </c>
      <c r="E181" s="3">
        <v>2</v>
      </c>
      <c r="F181" s="3">
        <f>IF(Wizualizacja!E180="yes",1,0)</f>
        <v>0</v>
      </c>
      <c r="G181" s="3">
        <f>IF(Wizualizacja!F180="southwest",1,0)</f>
        <v>1</v>
      </c>
      <c r="H181" s="3">
        <f>IF(Wizualizacja!F180="southeast",1,0)</f>
        <v>0</v>
      </c>
      <c r="I181" s="3">
        <f>IF(Wizualizacja!F180="northwest",1,0)</f>
        <v>0</v>
      </c>
      <c r="J181" s="12">
        <f>IF(Wizualizacja!F180="northeast",1,0)</f>
        <v>0</v>
      </c>
      <c r="K181" s="18">
        <v>8823.2790000000005</v>
      </c>
      <c r="M181" s="2">
        <f t="shared" si="8"/>
        <v>9543.5296195978299</v>
      </c>
      <c r="N181" s="18">
        <f t="shared" si="10"/>
        <v>-720.25061959782943</v>
      </c>
      <c r="P181" s="2">
        <f t="shared" si="9"/>
        <v>9528.1994281428251</v>
      </c>
      <c r="Q181" s="18">
        <f t="shared" si="11"/>
        <v>-704.92042814282468</v>
      </c>
      <c r="W181" s="22"/>
      <c r="X181" s="22"/>
      <c r="Y181" s="22"/>
      <c r="Z181" s="22"/>
      <c r="AB181" s="22"/>
      <c r="AC181" s="22"/>
    </row>
    <row r="182" spans="1:29" x14ac:dyDescent="0.25">
      <c r="A182" s="6">
        <v>180</v>
      </c>
      <c r="B182" s="2">
        <v>41</v>
      </c>
      <c r="C182" s="3">
        <f>IF(Wizualizacja!B181="male",1,0)</f>
        <v>0</v>
      </c>
      <c r="D182" s="20">
        <v>33.155000000000001</v>
      </c>
      <c r="E182" s="3">
        <v>3</v>
      </c>
      <c r="F182" s="3">
        <f>IF(Wizualizacja!E181="yes",1,0)</f>
        <v>0</v>
      </c>
      <c r="G182" s="3">
        <f>IF(Wizualizacja!F181="southwest",1,0)</f>
        <v>0</v>
      </c>
      <c r="H182" s="3">
        <f>IF(Wizualizacja!F181="southeast",1,0)</f>
        <v>0</v>
      </c>
      <c r="I182" s="3">
        <f>IF(Wizualizacja!F181="northwest",1,0)</f>
        <v>0</v>
      </c>
      <c r="J182" s="12">
        <f>IF(Wizualizacja!F181="northeast",1,0)</f>
        <v>1</v>
      </c>
      <c r="K182" s="18">
        <v>8538.28845</v>
      </c>
      <c r="M182" s="2">
        <f t="shared" si="8"/>
        <v>11811.998102196278</v>
      </c>
      <c r="N182" s="18">
        <f t="shared" si="10"/>
        <v>-3273.7096521962776</v>
      </c>
      <c r="P182" s="2">
        <f t="shared" si="9"/>
        <v>9641.7033427145489</v>
      </c>
      <c r="Q182" s="18">
        <f t="shared" si="11"/>
        <v>-1103.4148927145488</v>
      </c>
      <c r="W182" s="22"/>
      <c r="X182" s="22"/>
      <c r="Y182" s="22"/>
      <c r="Z182" s="22"/>
      <c r="AB182" s="22"/>
      <c r="AC182" s="22"/>
    </row>
    <row r="183" spans="1:29" x14ac:dyDescent="0.25">
      <c r="A183" s="6">
        <v>181</v>
      </c>
      <c r="B183" s="2">
        <v>58</v>
      </c>
      <c r="C183" s="3">
        <f>IF(Wizualizacja!B182="male",1,0)</f>
        <v>1</v>
      </c>
      <c r="D183" s="20">
        <v>28.594999999999999</v>
      </c>
      <c r="E183" s="3">
        <v>0</v>
      </c>
      <c r="F183" s="3">
        <f>IF(Wizualizacja!E182="yes",1,0)</f>
        <v>0</v>
      </c>
      <c r="G183" s="3">
        <f>IF(Wizualizacja!F182="southwest",1,0)</f>
        <v>0</v>
      </c>
      <c r="H183" s="3">
        <f>IF(Wizualizacja!F182="southeast",1,0)</f>
        <v>0</v>
      </c>
      <c r="I183" s="3">
        <f>IF(Wizualizacja!F182="northwest",1,0)</f>
        <v>1</v>
      </c>
      <c r="J183" s="12">
        <f>IF(Wizualizacja!F182="northeast",1,0)</f>
        <v>0</v>
      </c>
      <c r="K183" s="18">
        <v>11735.87905</v>
      </c>
      <c r="M183" s="2">
        <f t="shared" si="8"/>
        <v>12007.893814336736</v>
      </c>
      <c r="N183" s="18">
        <f t="shared" si="10"/>
        <v>-272.01476433673633</v>
      </c>
      <c r="P183" s="2">
        <f t="shared" si="9"/>
        <v>12540.111527528132</v>
      </c>
      <c r="Q183" s="18">
        <f t="shared" si="11"/>
        <v>-804.23247752813222</v>
      </c>
      <c r="W183" s="22"/>
      <c r="X183" s="22"/>
      <c r="Y183" s="22"/>
      <c r="Z183" s="22"/>
      <c r="AB183" s="22"/>
      <c r="AC183" s="22"/>
    </row>
    <row r="184" spans="1:29" x14ac:dyDescent="0.25">
      <c r="A184" s="6">
        <v>182</v>
      </c>
      <c r="B184" s="2">
        <v>18</v>
      </c>
      <c r="C184" s="3">
        <f>IF(Wizualizacja!B183="male",1,0)</f>
        <v>0</v>
      </c>
      <c r="D184" s="20">
        <v>38.28</v>
      </c>
      <c r="E184" s="3">
        <v>0</v>
      </c>
      <c r="F184" s="3">
        <f>IF(Wizualizacja!E183="yes",1,0)</f>
        <v>0</v>
      </c>
      <c r="G184" s="3">
        <f>IF(Wizualizacja!F183="southwest",1,0)</f>
        <v>0</v>
      </c>
      <c r="H184" s="3">
        <f>IF(Wizualizacja!F183="southeast",1,0)</f>
        <v>1</v>
      </c>
      <c r="I184" s="3">
        <f>IF(Wizualizacja!F183="northwest",1,0)</f>
        <v>0</v>
      </c>
      <c r="J184" s="12">
        <f>IF(Wizualizacja!F183="northeast",1,0)</f>
        <v>0</v>
      </c>
      <c r="K184" s="18">
        <v>1631.8212000000001</v>
      </c>
      <c r="M184" s="2">
        <f t="shared" si="8"/>
        <v>4555.0301677129673</v>
      </c>
      <c r="N184" s="18">
        <f t="shared" si="10"/>
        <v>-2923.208967712967</v>
      </c>
      <c r="P184" s="2">
        <f t="shared" si="9"/>
        <v>5374.0891451945317</v>
      </c>
      <c r="Q184" s="18">
        <f t="shared" si="11"/>
        <v>-3742.2679451945314</v>
      </c>
      <c r="W184" s="22"/>
      <c r="X184" s="22"/>
      <c r="Y184" s="22"/>
      <c r="Z184" s="22"/>
      <c r="AB184" s="22"/>
      <c r="AC184" s="22"/>
    </row>
    <row r="185" spans="1:29" x14ac:dyDescent="0.25">
      <c r="A185" s="6">
        <v>183</v>
      </c>
      <c r="B185" s="2">
        <v>22</v>
      </c>
      <c r="C185" s="3">
        <f>IF(Wizualizacja!B184="male",1,0)</f>
        <v>1</v>
      </c>
      <c r="D185" s="20">
        <v>19.95</v>
      </c>
      <c r="E185" s="3">
        <v>3</v>
      </c>
      <c r="F185" s="3">
        <f>IF(Wizualizacja!E184="yes",1,0)</f>
        <v>0</v>
      </c>
      <c r="G185" s="3">
        <f>IF(Wizualizacja!F184="southwest",1,0)</f>
        <v>0</v>
      </c>
      <c r="H185" s="3">
        <f>IF(Wizualizacja!F184="southeast",1,0)</f>
        <v>0</v>
      </c>
      <c r="I185" s="3">
        <f>IF(Wizualizacja!F184="northwest",1,0)</f>
        <v>0</v>
      </c>
      <c r="J185" s="12">
        <f>IF(Wizualizacja!F184="northeast",1,0)</f>
        <v>1</v>
      </c>
      <c r="K185" s="18">
        <v>4005.4225000000001</v>
      </c>
      <c r="M185" s="2">
        <f t="shared" si="8"/>
        <v>1966.315879761411</v>
      </c>
      <c r="N185" s="18">
        <f t="shared" si="10"/>
        <v>2039.1066202385891</v>
      </c>
      <c r="P185" s="2">
        <f t="shared" si="9"/>
        <v>335.08952370377847</v>
      </c>
      <c r="Q185" s="18">
        <f t="shared" si="11"/>
        <v>3670.3329762962217</v>
      </c>
      <c r="W185" s="22"/>
      <c r="X185" s="22"/>
      <c r="Y185" s="22"/>
      <c r="Z185" s="22"/>
      <c r="AB185" s="22"/>
      <c r="AC185" s="22"/>
    </row>
    <row r="186" spans="1:29" x14ac:dyDescent="0.25">
      <c r="A186" s="6">
        <v>184</v>
      </c>
      <c r="B186" s="2">
        <v>44</v>
      </c>
      <c r="C186" s="3">
        <f>IF(Wizualizacja!B185="male",1,0)</f>
        <v>0</v>
      </c>
      <c r="D186" s="20">
        <v>26.41</v>
      </c>
      <c r="E186" s="3">
        <v>0</v>
      </c>
      <c r="F186" s="3">
        <f>IF(Wizualizacja!E185="yes",1,0)</f>
        <v>0</v>
      </c>
      <c r="G186" s="3">
        <f>IF(Wizualizacja!F185="southwest",1,0)</f>
        <v>0</v>
      </c>
      <c r="H186" s="3">
        <f>IF(Wizualizacja!F185="southeast",1,0)</f>
        <v>0</v>
      </c>
      <c r="I186" s="3">
        <f>IF(Wizualizacja!F185="northwest",1,0)</f>
        <v>1</v>
      </c>
      <c r="J186" s="12">
        <f>IF(Wizualizacja!F185="northeast",1,0)</f>
        <v>0</v>
      </c>
      <c r="K186" s="18">
        <v>7419.4778999999999</v>
      </c>
      <c r="M186" s="2">
        <f t="shared" si="8"/>
        <v>7861.9296656118795</v>
      </c>
      <c r="N186" s="18">
        <f t="shared" si="10"/>
        <v>-442.45176561187964</v>
      </c>
      <c r="P186" s="2">
        <f t="shared" si="9"/>
        <v>8183.8891029503775</v>
      </c>
      <c r="Q186" s="18">
        <f t="shared" si="11"/>
        <v>-764.41120295037763</v>
      </c>
      <c r="W186" s="22"/>
      <c r="X186" s="22"/>
      <c r="Y186" s="22"/>
      <c r="Z186" s="22"/>
      <c r="AB186" s="22"/>
      <c r="AC186" s="22"/>
    </row>
    <row r="187" spans="1:29" x14ac:dyDescent="0.25">
      <c r="A187" s="6">
        <v>185</v>
      </c>
      <c r="B187" s="2">
        <v>44</v>
      </c>
      <c r="C187" s="3">
        <f>IF(Wizualizacja!B186="male",1,0)</f>
        <v>1</v>
      </c>
      <c r="D187" s="20">
        <v>30.69</v>
      </c>
      <c r="E187" s="3">
        <v>2</v>
      </c>
      <c r="F187" s="3">
        <f>IF(Wizualizacja!E186="yes",1,0)</f>
        <v>0</v>
      </c>
      <c r="G187" s="3">
        <f>IF(Wizualizacja!F186="southwest",1,0)</f>
        <v>0</v>
      </c>
      <c r="H187" s="3">
        <f>IF(Wizualizacja!F186="southeast",1,0)</f>
        <v>1</v>
      </c>
      <c r="I187" s="3">
        <f>IF(Wizualizacja!F186="northwest",1,0)</f>
        <v>0</v>
      </c>
      <c r="J187" s="12">
        <f>IF(Wizualizacja!F186="northeast",1,0)</f>
        <v>0</v>
      </c>
      <c r="K187" s="18">
        <v>7731.4270999999999</v>
      </c>
      <c r="M187" s="2">
        <f t="shared" si="8"/>
        <v>9641.3587373888677</v>
      </c>
      <c r="N187" s="18">
        <f t="shared" si="10"/>
        <v>-1909.9316373888678</v>
      </c>
      <c r="P187" s="2">
        <f t="shared" si="9"/>
        <v>9602.7743351952413</v>
      </c>
      <c r="Q187" s="18">
        <f t="shared" si="11"/>
        <v>-1871.3472351952414</v>
      </c>
      <c r="W187" s="22"/>
      <c r="X187" s="22"/>
      <c r="Y187" s="22"/>
      <c r="Z187" s="22"/>
      <c r="AB187" s="22"/>
      <c r="AC187" s="22"/>
    </row>
    <row r="188" spans="1:29" x14ac:dyDescent="0.25">
      <c r="A188" s="6">
        <v>186</v>
      </c>
      <c r="B188" s="2">
        <v>36</v>
      </c>
      <c r="C188" s="3">
        <f>IF(Wizualizacja!B187="male",1,0)</f>
        <v>1</v>
      </c>
      <c r="D188" s="20">
        <v>41.895000000000003</v>
      </c>
      <c r="E188" s="3">
        <v>3</v>
      </c>
      <c r="F188" s="3">
        <f>IF(Wizualizacja!E187="yes",1,0)</f>
        <v>1</v>
      </c>
      <c r="G188" s="3">
        <f>IF(Wizualizacja!F187="southwest",1,0)</f>
        <v>0</v>
      </c>
      <c r="H188" s="3">
        <f>IF(Wizualizacja!F187="southeast",1,0)</f>
        <v>0</v>
      </c>
      <c r="I188" s="3">
        <f>IF(Wizualizacja!F187="northwest",1,0)</f>
        <v>0</v>
      </c>
      <c r="J188" s="12">
        <f>IF(Wizualizacja!F187="northeast",1,0)</f>
        <v>1</v>
      </c>
      <c r="K188" s="18">
        <v>43753.337050000002</v>
      </c>
      <c r="M188" s="2">
        <f t="shared" si="8"/>
        <v>37842.455060241584</v>
      </c>
      <c r="N188" s="18">
        <f t="shared" si="10"/>
        <v>5910.8819897584181</v>
      </c>
      <c r="P188" s="2">
        <f t="shared" si="9"/>
        <v>35709.477349011642</v>
      </c>
      <c r="Q188" s="18">
        <f t="shared" si="11"/>
        <v>8043.8597009883597</v>
      </c>
      <c r="W188" s="22"/>
      <c r="X188" s="22"/>
      <c r="Y188" s="22"/>
      <c r="Z188" s="22"/>
      <c r="AB188" s="22"/>
      <c r="AC188" s="22"/>
    </row>
    <row r="189" spans="1:29" x14ac:dyDescent="0.25">
      <c r="A189" s="6">
        <v>187</v>
      </c>
      <c r="B189" s="2">
        <v>26</v>
      </c>
      <c r="C189" s="3">
        <f>IF(Wizualizacja!B188="male",1,0)</f>
        <v>0</v>
      </c>
      <c r="D189" s="20">
        <v>29.92</v>
      </c>
      <c r="E189" s="3">
        <v>2</v>
      </c>
      <c r="F189" s="3">
        <f>IF(Wizualizacja!E188="yes",1,0)</f>
        <v>0</v>
      </c>
      <c r="G189" s="3">
        <f>IF(Wizualizacja!F188="southwest",1,0)</f>
        <v>0</v>
      </c>
      <c r="H189" s="3">
        <f>IF(Wizualizacja!F188="southeast",1,0)</f>
        <v>1</v>
      </c>
      <c r="I189" s="3">
        <f>IF(Wizualizacja!F188="northwest",1,0)</f>
        <v>0</v>
      </c>
      <c r="J189" s="12">
        <f>IF(Wizualizacja!F188="northeast",1,0)</f>
        <v>0</v>
      </c>
      <c r="K189" s="18">
        <v>3981.9767999999999</v>
      </c>
      <c r="M189" s="2">
        <f t="shared" si="8"/>
        <v>4961.3855740078461</v>
      </c>
      <c r="N189" s="18">
        <f t="shared" si="10"/>
        <v>-979.4087740078462</v>
      </c>
      <c r="P189" s="2">
        <f t="shared" si="9"/>
        <v>4677.9712275704196</v>
      </c>
      <c r="Q189" s="18">
        <f t="shared" si="11"/>
        <v>-695.9944275704197</v>
      </c>
      <c r="W189" s="22"/>
      <c r="X189" s="22"/>
      <c r="Y189" s="22"/>
      <c r="Z189" s="22"/>
      <c r="AB189" s="22"/>
      <c r="AC189" s="22"/>
    </row>
    <row r="190" spans="1:29" x14ac:dyDescent="0.25">
      <c r="A190" s="6">
        <v>188</v>
      </c>
      <c r="B190" s="2">
        <v>30</v>
      </c>
      <c r="C190" s="3">
        <f>IF(Wizualizacja!B189="male",1,0)</f>
        <v>0</v>
      </c>
      <c r="D190" s="20">
        <v>30.9</v>
      </c>
      <c r="E190" s="3">
        <v>3</v>
      </c>
      <c r="F190" s="3">
        <f>IF(Wizualizacja!E189="yes",1,0)</f>
        <v>0</v>
      </c>
      <c r="G190" s="3">
        <f>IF(Wizualizacja!F189="southwest",1,0)</f>
        <v>1</v>
      </c>
      <c r="H190" s="3">
        <f>IF(Wizualizacja!F189="southeast",1,0)</f>
        <v>0</v>
      </c>
      <c r="I190" s="3">
        <f>IF(Wizualizacja!F189="northwest",1,0)</f>
        <v>0</v>
      </c>
      <c r="J190" s="12">
        <f>IF(Wizualizacja!F189="northeast",1,0)</f>
        <v>0</v>
      </c>
      <c r="K190" s="18">
        <v>5325.6509999999998</v>
      </c>
      <c r="M190" s="2">
        <f t="shared" si="8"/>
        <v>6759.6502152777457</v>
      </c>
      <c r="N190" s="18">
        <f t="shared" si="10"/>
        <v>-1433.9992152777459</v>
      </c>
      <c r="P190" s="2">
        <f t="shared" si="9"/>
        <v>6040.5309132404891</v>
      </c>
      <c r="Q190" s="18">
        <f t="shared" si="11"/>
        <v>-714.87991324048926</v>
      </c>
      <c r="W190" s="22"/>
      <c r="X190" s="22"/>
      <c r="Y190" s="22"/>
      <c r="Z190" s="22"/>
      <c r="AB190" s="22"/>
      <c r="AC190" s="22"/>
    </row>
    <row r="191" spans="1:29" x14ac:dyDescent="0.25">
      <c r="A191" s="6">
        <v>189</v>
      </c>
      <c r="B191" s="2">
        <v>41</v>
      </c>
      <c r="C191" s="3">
        <f>IF(Wizualizacja!B190="male",1,0)</f>
        <v>0</v>
      </c>
      <c r="D191" s="20">
        <v>32.200000000000003</v>
      </c>
      <c r="E191" s="3">
        <v>1</v>
      </c>
      <c r="F191" s="3">
        <f>IF(Wizualizacja!E190="yes",1,0)</f>
        <v>0</v>
      </c>
      <c r="G191" s="3">
        <f>IF(Wizualizacja!F190="southwest",1,0)</f>
        <v>1</v>
      </c>
      <c r="H191" s="3">
        <f>IF(Wizualizacja!F190="southeast",1,0)</f>
        <v>0</v>
      </c>
      <c r="I191" s="3">
        <f>IF(Wizualizacja!F190="northwest",1,0)</f>
        <v>0</v>
      </c>
      <c r="J191" s="12">
        <f>IF(Wizualizacja!F190="northeast",1,0)</f>
        <v>0</v>
      </c>
      <c r="K191" s="18">
        <v>6775.9610000000002</v>
      </c>
      <c r="M191" s="2">
        <f t="shared" si="8"/>
        <v>8769.8512301854007</v>
      </c>
      <c r="N191" s="18">
        <f t="shared" si="10"/>
        <v>-1993.8902301854005</v>
      </c>
      <c r="P191" s="2">
        <f t="shared" si="9"/>
        <v>9325.1062873888859</v>
      </c>
      <c r="Q191" s="18">
        <f t="shared" si="11"/>
        <v>-2549.1452873888857</v>
      </c>
      <c r="W191" s="22"/>
      <c r="X191" s="22"/>
      <c r="Y191" s="22"/>
      <c r="Z191" s="22"/>
      <c r="AB191" s="22"/>
      <c r="AC191" s="22"/>
    </row>
    <row r="192" spans="1:29" x14ac:dyDescent="0.25">
      <c r="A192" s="6">
        <v>190</v>
      </c>
      <c r="B192" s="2">
        <v>29</v>
      </c>
      <c r="C192" s="3">
        <f>IF(Wizualizacja!B191="male",1,0)</f>
        <v>0</v>
      </c>
      <c r="D192" s="20">
        <v>32.11</v>
      </c>
      <c r="E192" s="3">
        <v>2</v>
      </c>
      <c r="F192" s="3">
        <f>IF(Wizualizacja!E191="yes",1,0)</f>
        <v>0</v>
      </c>
      <c r="G192" s="3">
        <f>IF(Wizualizacja!F191="southwest",1,0)</f>
        <v>0</v>
      </c>
      <c r="H192" s="3">
        <f>IF(Wizualizacja!F191="southeast",1,0)</f>
        <v>0</v>
      </c>
      <c r="I192" s="3">
        <f>IF(Wizualizacja!F191="northwest",1,0)</f>
        <v>1</v>
      </c>
      <c r="J192" s="12">
        <f>IF(Wizualizacja!F191="northeast",1,0)</f>
        <v>0</v>
      </c>
      <c r="K192" s="18">
        <v>4922.9159</v>
      </c>
      <c r="M192" s="2">
        <f t="shared" si="8"/>
        <v>7295.9455700511462</v>
      </c>
      <c r="N192" s="18">
        <f t="shared" si="10"/>
        <v>-2373.0296700511462</v>
      </c>
      <c r="P192" s="2">
        <f t="shared" si="9"/>
        <v>6182.2456677379887</v>
      </c>
      <c r="Q192" s="18">
        <f t="shared" si="11"/>
        <v>-1259.3297677379887</v>
      </c>
      <c r="W192" s="22"/>
      <c r="X192" s="22"/>
      <c r="Y192" s="22"/>
      <c r="Z192" s="22"/>
      <c r="AB192" s="22"/>
      <c r="AC192" s="22"/>
    </row>
    <row r="193" spans="1:29" x14ac:dyDescent="0.25">
      <c r="A193" s="6">
        <v>191</v>
      </c>
      <c r="B193" s="2">
        <v>61</v>
      </c>
      <c r="C193" s="3">
        <f>IF(Wizualizacja!B192="male",1,0)</f>
        <v>1</v>
      </c>
      <c r="D193" s="20">
        <v>31.57</v>
      </c>
      <c r="E193" s="3">
        <v>0</v>
      </c>
      <c r="F193" s="3">
        <f>IF(Wizualizacja!E192="yes",1,0)</f>
        <v>0</v>
      </c>
      <c r="G193" s="3">
        <f>IF(Wizualizacja!F192="southwest",1,0)</f>
        <v>0</v>
      </c>
      <c r="H193" s="3">
        <f>IF(Wizualizacja!F192="southeast",1,0)</f>
        <v>1</v>
      </c>
      <c r="I193" s="3">
        <f>IF(Wizualizacja!F192="northwest",1,0)</f>
        <v>0</v>
      </c>
      <c r="J193" s="12">
        <f>IF(Wizualizacja!F192="northeast",1,0)</f>
        <v>0</v>
      </c>
      <c r="K193" s="18">
        <v>12557.605299999999</v>
      </c>
      <c r="M193" s="2">
        <f t="shared" si="8"/>
        <v>13055.604546015817</v>
      </c>
      <c r="N193" s="18">
        <f t="shared" si="10"/>
        <v>-497.99924601581733</v>
      </c>
      <c r="P193" s="2">
        <f t="shared" si="9"/>
        <v>14304.625432020986</v>
      </c>
      <c r="Q193" s="18">
        <f t="shared" si="11"/>
        <v>-1747.0201320209871</v>
      </c>
      <c r="W193" s="22"/>
      <c r="X193" s="22"/>
      <c r="Y193" s="22"/>
      <c r="Z193" s="22"/>
      <c r="AB193" s="22"/>
      <c r="AC193" s="22"/>
    </row>
    <row r="194" spans="1:29" x14ac:dyDescent="0.25">
      <c r="A194" s="6">
        <v>192</v>
      </c>
      <c r="B194" s="2">
        <v>36</v>
      </c>
      <c r="C194" s="3">
        <f>IF(Wizualizacja!B193="male",1,0)</f>
        <v>0</v>
      </c>
      <c r="D194" s="20">
        <v>26.2</v>
      </c>
      <c r="E194" s="3">
        <v>0</v>
      </c>
      <c r="F194" s="3">
        <f>IF(Wizualizacja!E193="yes",1,0)</f>
        <v>0</v>
      </c>
      <c r="G194" s="3">
        <f>IF(Wizualizacja!F193="southwest",1,0)</f>
        <v>1</v>
      </c>
      <c r="H194" s="3">
        <f>IF(Wizualizacja!F193="southeast",1,0)</f>
        <v>0</v>
      </c>
      <c r="I194" s="3">
        <f>IF(Wizualizacja!F193="northwest",1,0)</f>
        <v>0</v>
      </c>
      <c r="J194" s="12">
        <f>IF(Wizualizacja!F193="northeast",1,0)</f>
        <v>0</v>
      </c>
      <c r="K194" s="18">
        <v>4883.866</v>
      </c>
      <c r="M194" s="2">
        <f t="shared" si="8"/>
        <v>4702.081312352434</v>
      </c>
      <c r="N194" s="18">
        <f t="shared" si="10"/>
        <v>181.78468764756599</v>
      </c>
      <c r="P194" s="2">
        <f t="shared" si="9"/>
        <v>6038.9214036729754</v>
      </c>
      <c r="Q194" s="18">
        <f t="shared" si="11"/>
        <v>-1155.0554036729754</v>
      </c>
      <c r="W194" s="22"/>
      <c r="X194" s="22"/>
      <c r="Y194" s="22"/>
      <c r="Z194" s="22"/>
      <c r="AB194" s="22"/>
      <c r="AC194" s="22"/>
    </row>
    <row r="195" spans="1:29" x14ac:dyDescent="0.25">
      <c r="A195" s="6">
        <v>193</v>
      </c>
      <c r="B195" s="2">
        <v>25</v>
      </c>
      <c r="C195" s="3">
        <f>IF(Wizualizacja!B194="male",1,0)</f>
        <v>1</v>
      </c>
      <c r="D195" s="20">
        <v>25.74</v>
      </c>
      <c r="E195" s="3">
        <v>0</v>
      </c>
      <c r="F195" s="3">
        <f>IF(Wizualizacja!E194="yes",1,0)</f>
        <v>0</v>
      </c>
      <c r="G195" s="3">
        <f>IF(Wizualizacja!F194="southwest",1,0)</f>
        <v>0</v>
      </c>
      <c r="H195" s="3">
        <f>IF(Wizualizacja!F194="southeast",1,0)</f>
        <v>1</v>
      </c>
      <c r="I195" s="3">
        <f>IF(Wizualizacja!F194="northwest",1,0)</f>
        <v>0</v>
      </c>
      <c r="J195" s="12">
        <f>IF(Wizualizacja!F194="northeast",1,0)</f>
        <v>0</v>
      </c>
      <c r="K195" s="18">
        <v>2137.6536000000001</v>
      </c>
      <c r="M195" s="2">
        <f t="shared" ref="M195:M258" si="12">$X$41+$X$42*B195+$X$43*C195+$X$44*D195+$X$45*E195+$X$46*F195+$X$47*G195+$X$48*H195+$X$49*I195</f>
        <v>1673.7374759246179</v>
      </c>
      <c r="N195" s="18">
        <f t="shared" si="10"/>
        <v>463.91612407538219</v>
      </c>
      <c r="P195" s="2">
        <f t="shared" ref="P195:P258" si="13">$X$69+$X$70*B195+$X$71*D195+$X$72*F195</f>
        <v>3032.8188321146927</v>
      </c>
      <c r="Q195" s="18">
        <f t="shared" si="11"/>
        <v>-895.16523211469257</v>
      </c>
      <c r="W195" s="22"/>
      <c r="X195" s="22"/>
      <c r="Y195" s="22"/>
      <c r="Z195" s="22"/>
      <c r="AB195" s="22"/>
      <c r="AC195" s="22"/>
    </row>
    <row r="196" spans="1:29" x14ac:dyDescent="0.25">
      <c r="A196" s="6">
        <v>194</v>
      </c>
      <c r="B196" s="2">
        <v>56</v>
      </c>
      <c r="C196" s="3">
        <f>IF(Wizualizacja!B195="male",1,0)</f>
        <v>0</v>
      </c>
      <c r="D196" s="20">
        <v>26.6</v>
      </c>
      <c r="E196" s="3">
        <v>1</v>
      </c>
      <c r="F196" s="3">
        <f>IF(Wizualizacja!E195="yes",1,0)</f>
        <v>0</v>
      </c>
      <c r="G196" s="3">
        <f>IF(Wizualizacja!F195="southwest",1,0)</f>
        <v>0</v>
      </c>
      <c r="H196" s="3">
        <f>IF(Wizualizacja!F195="southeast",1,0)</f>
        <v>0</v>
      </c>
      <c r="I196" s="3">
        <f>IF(Wizualizacja!F195="northwest",1,0)</f>
        <v>1</v>
      </c>
      <c r="J196" s="12">
        <f>IF(Wizualizacja!F195="northeast",1,0)</f>
        <v>0</v>
      </c>
      <c r="K196" s="18">
        <v>12044.342000000001</v>
      </c>
      <c r="M196" s="2">
        <f t="shared" si="12"/>
        <v>11683.389807171417</v>
      </c>
      <c r="N196" s="18">
        <f t="shared" ref="N196:N259" si="14">K196-M196</f>
        <v>360.95219282858307</v>
      </c>
      <c r="P196" s="2">
        <f t="shared" si="13"/>
        <v>11359.901246719144</v>
      </c>
      <c r="Q196" s="18">
        <f t="shared" ref="Q196:Q259" si="15">K196-P196</f>
        <v>684.44075328085637</v>
      </c>
      <c r="W196" s="22"/>
      <c r="X196" s="22"/>
      <c r="Y196" s="22"/>
      <c r="Z196" s="22"/>
      <c r="AB196" s="22"/>
      <c r="AC196" s="22"/>
    </row>
    <row r="197" spans="1:29" x14ac:dyDescent="0.25">
      <c r="A197" s="6">
        <v>195</v>
      </c>
      <c r="B197" s="2">
        <v>18</v>
      </c>
      <c r="C197" s="3">
        <f>IF(Wizualizacja!B196="male",1,0)</f>
        <v>1</v>
      </c>
      <c r="D197" s="20">
        <v>34.43</v>
      </c>
      <c r="E197" s="3">
        <v>0</v>
      </c>
      <c r="F197" s="3">
        <f>IF(Wizualizacja!E196="yes",1,0)</f>
        <v>0</v>
      </c>
      <c r="G197" s="3">
        <f>IF(Wizualizacja!F196="southwest",1,0)</f>
        <v>0</v>
      </c>
      <c r="H197" s="3">
        <f>IF(Wizualizacja!F196="southeast",1,0)</f>
        <v>1</v>
      </c>
      <c r="I197" s="3">
        <f>IF(Wizualizacja!F196="northwest",1,0)</f>
        <v>0</v>
      </c>
      <c r="J197" s="12">
        <f>IF(Wizualizacja!F196="northeast",1,0)</f>
        <v>0</v>
      </c>
      <c r="K197" s="18">
        <v>1137.4697000000001</v>
      </c>
      <c r="M197" s="2">
        <f t="shared" si="12"/>
        <v>2940.1530158379564</v>
      </c>
      <c r="N197" s="18">
        <f t="shared" si="14"/>
        <v>-1802.6833158379563</v>
      </c>
      <c r="P197" s="2">
        <f t="shared" si="13"/>
        <v>4097.755466656512</v>
      </c>
      <c r="Q197" s="18">
        <f t="shared" si="15"/>
        <v>-2960.2857666565119</v>
      </c>
      <c r="W197" s="22"/>
      <c r="X197" s="22"/>
      <c r="Y197" s="22"/>
      <c r="Z197" s="22"/>
      <c r="AB197" s="22"/>
      <c r="AC197" s="22"/>
    </row>
    <row r="198" spans="1:29" x14ac:dyDescent="0.25">
      <c r="A198" s="6">
        <v>196</v>
      </c>
      <c r="B198" s="2">
        <v>19</v>
      </c>
      <c r="C198" s="3">
        <f>IF(Wizualizacja!B197="male",1,0)</f>
        <v>1</v>
      </c>
      <c r="D198" s="20">
        <v>30.59</v>
      </c>
      <c r="E198" s="3">
        <v>0</v>
      </c>
      <c r="F198" s="3">
        <f>IF(Wizualizacja!E197="yes",1,0)</f>
        <v>0</v>
      </c>
      <c r="G198" s="3">
        <f>IF(Wizualizacja!F197="southwest",1,0)</f>
        <v>0</v>
      </c>
      <c r="H198" s="3">
        <f>IF(Wizualizacja!F197="southeast",1,0)</f>
        <v>0</v>
      </c>
      <c r="I198" s="3">
        <f>IF(Wizualizacja!F197="northwest",1,0)</f>
        <v>1</v>
      </c>
      <c r="J198" s="12">
        <f>IF(Wizualizacja!F197="northeast",1,0)</f>
        <v>0</v>
      </c>
      <c r="K198" s="18">
        <v>1639.5631000000001</v>
      </c>
      <c r="M198" s="2">
        <f t="shared" si="12"/>
        <v>2621.2631633990513</v>
      </c>
      <c r="N198" s="18">
        <f t="shared" si="14"/>
        <v>-981.70006339905126</v>
      </c>
      <c r="P198" s="2">
        <f t="shared" si="13"/>
        <v>3084.1556278590124</v>
      </c>
      <c r="Q198" s="18">
        <f t="shared" si="15"/>
        <v>-1444.5925278590123</v>
      </c>
      <c r="W198" s="22"/>
      <c r="X198" s="22"/>
      <c r="Y198" s="22"/>
      <c r="Z198" s="22"/>
      <c r="AB198" s="22"/>
      <c r="AC198" s="22"/>
    </row>
    <row r="199" spans="1:29" x14ac:dyDescent="0.25">
      <c r="A199" s="6">
        <v>197</v>
      </c>
      <c r="B199" s="2">
        <v>39</v>
      </c>
      <c r="C199" s="3">
        <f>IF(Wizualizacja!B198="male",1,0)</f>
        <v>0</v>
      </c>
      <c r="D199" s="20">
        <v>32.799999999999997</v>
      </c>
      <c r="E199" s="3">
        <v>0</v>
      </c>
      <c r="F199" s="3">
        <f>IF(Wizualizacja!E198="yes",1,0)</f>
        <v>0</v>
      </c>
      <c r="G199" s="3">
        <f>IF(Wizualizacja!F198="southwest",1,0)</f>
        <v>1</v>
      </c>
      <c r="H199" s="3">
        <f>IF(Wizualizacja!F198="southeast",1,0)</f>
        <v>0</v>
      </c>
      <c r="I199" s="3">
        <f>IF(Wizualizacja!F198="northwest",1,0)</f>
        <v>0</v>
      </c>
      <c r="J199" s="12">
        <f>IF(Wizualizacja!F198="northeast",1,0)</f>
        <v>0</v>
      </c>
      <c r="K199" s="18">
        <v>5649.7150000000001</v>
      </c>
      <c r="M199" s="2">
        <f t="shared" si="12"/>
        <v>7816.2287961522807</v>
      </c>
      <c r="N199" s="18">
        <f t="shared" si="14"/>
        <v>-2166.5137961522805</v>
      </c>
      <c r="P199" s="2">
        <f t="shared" si="13"/>
        <v>9005.1780574386412</v>
      </c>
      <c r="Q199" s="18">
        <f t="shared" si="15"/>
        <v>-3355.463057438641</v>
      </c>
      <c r="W199" s="22"/>
      <c r="X199" s="22"/>
      <c r="Y199" s="22"/>
      <c r="Z199" s="22"/>
      <c r="AB199" s="22"/>
      <c r="AC199" s="22"/>
    </row>
    <row r="200" spans="1:29" x14ac:dyDescent="0.25">
      <c r="A200" s="6">
        <v>198</v>
      </c>
      <c r="B200" s="2">
        <v>45</v>
      </c>
      <c r="C200" s="3">
        <f>IF(Wizualizacja!B199="male",1,0)</f>
        <v>0</v>
      </c>
      <c r="D200" s="20">
        <v>28.6</v>
      </c>
      <c r="E200" s="3">
        <v>2</v>
      </c>
      <c r="F200" s="3">
        <f>IF(Wizualizacja!E199="yes",1,0)</f>
        <v>0</v>
      </c>
      <c r="G200" s="3">
        <f>IF(Wizualizacja!F199="southwest",1,0)</f>
        <v>0</v>
      </c>
      <c r="H200" s="3">
        <f>IF(Wizualizacja!F199="southeast",1,0)</f>
        <v>1</v>
      </c>
      <c r="I200" s="3">
        <f>IF(Wizualizacja!F199="northwest",1,0)</f>
        <v>0</v>
      </c>
      <c r="J200" s="12">
        <f>IF(Wizualizacja!F199="northeast",1,0)</f>
        <v>0</v>
      </c>
      <c r="K200" s="18">
        <v>8516.8289999999997</v>
      </c>
      <c r="M200" s="2">
        <f t="shared" si="12"/>
        <v>9411.0694546871418</v>
      </c>
      <c r="N200" s="18">
        <f t="shared" si="14"/>
        <v>-894.24045468714212</v>
      </c>
      <c r="P200" s="2">
        <f t="shared" si="13"/>
        <v>9169.3261684604804</v>
      </c>
      <c r="Q200" s="18">
        <f t="shared" si="15"/>
        <v>-652.49716846048068</v>
      </c>
      <c r="W200" s="22"/>
      <c r="X200" s="22"/>
      <c r="Y200" s="22"/>
      <c r="Z200" s="22"/>
      <c r="AB200" s="22"/>
      <c r="AC200" s="22"/>
    </row>
    <row r="201" spans="1:29" x14ac:dyDescent="0.25">
      <c r="A201" s="6">
        <v>199</v>
      </c>
      <c r="B201" s="2">
        <v>51</v>
      </c>
      <c r="C201" s="3">
        <f>IF(Wizualizacja!B200="male",1,0)</f>
        <v>0</v>
      </c>
      <c r="D201" s="20">
        <v>18.05</v>
      </c>
      <c r="E201" s="3">
        <v>0</v>
      </c>
      <c r="F201" s="3">
        <f>IF(Wizualizacja!E200="yes",1,0)</f>
        <v>0</v>
      </c>
      <c r="G201" s="3">
        <f>IF(Wizualizacja!F200="southwest",1,0)</f>
        <v>0</v>
      </c>
      <c r="H201" s="3">
        <f>IF(Wizualizacja!F200="southeast",1,0)</f>
        <v>0</v>
      </c>
      <c r="I201" s="3">
        <f>IF(Wizualizacja!F200="northwest",1,0)</f>
        <v>1</v>
      </c>
      <c r="J201" s="12">
        <f>IF(Wizualizacja!F200="northeast",1,0)</f>
        <v>0</v>
      </c>
      <c r="K201" s="18">
        <v>9644.2525000000005</v>
      </c>
      <c r="M201" s="2">
        <f t="shared" si="12"/>
        <v>6712.4012444489499</v>
      </c>
      <c r="N201" s="18">
        <f t="shared" si="14"/>
        <v>2931.8512555510506</v>
      </c>
      <c r="P201" s="2">
        <f t="shared" si="13"/>
        <v>7228.3524979975327</v>
      </c>
      <c r="Q201" s="18">
        <f t="shared" si="15"/>
        <v>2415.9000020024678</v>
      </c>
      <c r="W201" s="22"/>
      <c r="X201" s="22"/>
      <c r="Y201" s="22"/>
      <c r="Z201" s="22"/>
      <c r="AB201" s="22"/>
      <c r="AC201" s="22"/>
    </row>
    <row r="202" spans="1:29" x14ac:dyDescent="0.25">
      <c r="A202" s="6">
        <v>200</v>
      </c>
      <c r="B202" s="2">
        <v>64</v>
      </c>
      <c r="C202" s="3">
        <f>IF(Wizualizacja!B201="male",1,0)</f>
        <v>0</v>
      </c>
      <c r="D202" s="20">
        <v>39.33</v>
      </c>
      <c r="E202" s="3">
        <v>0</v>
      </c>
      <c r="F202" s="3">
        <f>IF(Wizualizacja!E201="yes",1,0)</f>
        <v>0</v>
      </c>
      <c r="G202" s="3">
        <f>IF(Wizualizacja!F201="southwest",1,0)</f>
        <v>0</v>
      </c>
      <c r="H202" s="3">
        <f>IF(Wizualizacja!F201="southeast",1,0)</f>
        <v>0</v>
      </c>
      <c r="I202" s="3">
        <f>IF(Wizualizacja!F201="northwest",1,0)</f>
        <v>0</v>
      </c>
      <c r="J202" s="12">
        <f>IF(Wizualizacja!F201="northeast",1,0)</f>
        <v>1</v>
      </c>
      <c r="K202" s="18">
        <v>14901.5167</v>
      </c>
      <c r="M202" s="2">
        <f t="shared" si="12"/>
        <v>18006.020017001843</v>
      </c>
      <c r="N202" s="18">
        <f t="shared" si="14"/>
        <v>-3104.5033170018432</v>
      </c>
      <c r="P202" s="2">
        <f t="shared" si="13"/>
        <v>17655.439765553951</v>
      </c>
      <c r="Q202" s="18">
        <f t="shared" si="15"/>
        <v>-2753.9230655539504</v>
      </c>
      <c r="W202" s="22"/>
      <c r="X202" s="22"/>
      <c r="Y202" s="22"/>
      <c r="Z202" s="22"/>
      <c r="AB202" s="22"/>
      <c r="AC202" s="22"/>
    </row>
    <row r="203" spans="1:29" x14ac:dyDescent="0.25">
      <c r="A203" s="6">
        <v>201</v>
      </c>
      <c r="B203" s="2">
        <v>19</v>
      </c>
      <c r="C203" s="3">
        <f>IF(Wizualizacja!B202="male",1,0)</f>
        <v>0</v>
      </c>
      <c r="D203" s="20">
        <v>32.11</v>
      </c>
      <c r="E203" s="3">
        <v>0</v>
      </c>
      <c r="F203" s="3">
        <f>IF(Wizualizacja!E202="yes",1,0)</f>
        <v>0</v>
      </c>
      <c r="G203" s="3">
        <f>IF(Wizualizacja!F202="southwest",1,0)</f>
        <v>0</v>
      </c>
      <c r="H203" s="3">
        <f>IF(Wizualizacja!F202="southeast",1,0)</f>
        <v>0</v>
      </c>
      <c r="I203" s="3">
        <f>IF(Wizualizacja!F202="northwest",1,0)</f>
        <v>1</v>
      </c>
      <c r="J203" s="12">
        <f>IF(Wizualizacja!F202="northeast",1,0)</f>
        <v>0</v>
      </c>
      <c r="K203" s="18">
        <v>2130.6759000000002</v>
      </c>
      <c r="M203" s="2">
        <f t="shared" si="12"/>
        <v>3410.8464162181626</v>
      </c>
      <c r="N203" s="18">
        <f t="shared" si="14"/>
        <v>-1280.1705162181624</v>
      </c>
      <c r="P203" s="2">
        <f t="shared" si="13"/>
        <v>3588.058794450646</v>
      </c>
      <c r="Q203" s="18">
        <f t="shared" si="15"/>
        <v>-1457.3828944506458</v>
      </c>
      <c r="W203" s="22"/>
      <c r="X203" s="22"/>
      <c r="Y203" s="22"/>
      <c r="Z203" s="22"/>
      <c r="AB203" s="22"/>
      <c r="AC203" s="22"/>
    </row>
    <row r="204" spans="1:29" x14ac:dyDescent="0.25">
      <c r="A204" s="6">
        <v>202</v>
      </c>
      <c r="B204" s="2">
        <v>48</v>
      </c>
      <c r="C204" s="3">
        <f>IF(Wizualizacja!B203="male",1,0)</f>
        <v>0</v>
      </c>
      <c r="D204" s="20">
        <v>32.229999999999997</v>
      </c>
      <c r="E204" s="3">
        <v>1</v>
      </c>
      <c r="F204" s="3">
        <f>IF(Wizualizacja!E203="yes",1,0)</f>
        <v>0</v>
      </c>
      <c r="G204" s="3">
        <f>IF(Wizualizacja!F203="southwest",1,0)</f>
        <v>0</v>
      </c>
      <c r="H204" s="3">
        <f>IF(Wizualizacja!F203="southeast",1,0)</f>
        <v>1</v>
      </c>
      <c r="I204" s="3">
        <f>IF(Wizualizacja!F203="northwest",1,0)</f>
        <v>0</v>
      </c>
      <c r="J204" s="12">
        <f>IF(Wizualizacja!F203="northeast",1,0)</f>
        <v>0</v>
      </c>
      <c r="K204" s="18">
        <v>8871.1517000000003</v>
      </c>
      <c r="M204" s="2">
        <f t="shared" si="12"/>
        <v>10824.691807469715</v>
      </c>
      <c r="N204" s="18">
        <f t="shared" si="14"/>
        <v>-1953.5401074697147</v>
      </c>
      <c r="P204" s="2">
        <f t="shared" si="13"/>
        <v>11150.982555925386</v>
      </c>
      <c r="Q204" s="18">
        <f t="shared" si="15"/>
        <v>-2279.8308559253855</v>
      </c>
      <c r="W204" s="22"/>
      <c r="X204" s="22"/>
      <c r="Y204" s="22"/>
      <c r="Z204" s="22"/>
      <c r="AB204" s="22"/>
      <c r="AC204" s="22"/>
    </row>
    <row r="205" spans="1:29" x14ac:dyDescent="0.25">
      <c r="A205" s="6">
        <v>203</v>
      </c>
      <c r="B205" s="2">
        <v>60</v>
      </c>
      <c r="C205" s="3">
        <f>IF(Wizualizacja!B204="male",1,0)</f>
        <v>0</v>
      </c>
      <c r="D205" s="20">
        <v>24.035</v>
      </c>
      <c r="E205" s="3">
        <v>0</v>
      </c>
      <c r="F205" s="3">
        <f>IF(Wizualizacja!E204="yes",1,0)</f>
        <v>0</v>
      </c>
      <c r="G205" s="3">
        <f>IF(Wizualizacja!F204="southwest",1,0)</f>
        <v>0</v>
      </c>
      <c r="H205" s="3">
        <f>IF(Wizualizacja!F204="southeast",1,0)</f>
        <v>0</v>
      </c>
      <c r="I205" s="3">
        <f>IF(Wizualizacja!F204="northwest",1,0)</f>
        <v>1</v>
      </c>
      <c r="J205" s="12">
        <f>IF(Wizualizacja!F204="northeast",1,0)</f>
        <v>0</v>
      </c>
      <c r="K205" s="18">
        <v>13012.20865</v>
      </c>
      <c r="M205" s="2">
        <f t="shared" si="12"/>
        <v>11161.523860888303</v>
      </c>
      <c r="N205" s="18">
        <f t="shared" si="14"/>
        <v>1850.6847891116977</v>
      </c>
      <c r="P205" s="2">
        <f t="shared" si="13"/>
        <v>11547.239402410698</v>
      </c>
      <c r="Q205" s="18">
        <f t="shared" si="15"/>
        <v>1464.9692475893025</v>
      </c>
      <c r="W205" s="22"/>
      <c r="X205" s="22"/>
      <c r="Y205" s="22"/>
      <c r="Z205" s="22"/>
      <c r="AB205" s="22"/>
      <c r="AC205" s="22"/>
    </row>
    <row r="206" spans="1:29" x14ac:dyDescent="0.25">
      <c r="A206" s="6">
        <v>204</v>
      </c>
      <c r="B206" s="2">
        <v>27</v>
      </c>
      <c r="C206" s="3">
        <f>IF(Wizualizacja!B205="male",1,0)</f>
        <v>0</v>
      </c>
      <c r="D206" s="20">
        <v>36.08</v>
      </c>
      <c r="E206" s="3">
        <v>0</v>
      </c>
      <c r="F206" s="3">
        <f>IF(Wizualizacja!E205="yes",1,0)</f>
        <v>1</v>
      </c>
      <c r="G206" s="3">
        <f>IF(Wizualizacja!F205="southwest",1,0)</f>
        <v>0</v>
      </c>
      <c r="H206" s="3">
        <f>IF(Wizualizacja!F205="southeast",1,0)</f>
        <v>1</v>
      </c>
      <c r="I206" s="3">
        <f>IF(Wizualizacja!F205="northwest",1,0)</f>
        <v>0</v>
      </c>
      <c r="J206" s="12">
        <f>IF(Wizualizacja!F205="northeast",1,0)</f>
        <v>0</v>
      </c>
      <c r="K206" s="18">
        <v>37133.898200000003</v>
      </c>
      <c r="M206" s="2">
        <f t="shared" si="12"/>
        <v>30584.919978302212</v>
      </c>
      <c r="N206" s="18">
        <f t="shared" si="14"/>
        <v>6548.978221697791</v>
      </c>
      <c r="P206" s="2">
        <f t="shared" si="13"/>
        <v>31446.948035598856</v>
      </c>
      <c r="Q206" s="18">
        <f t="shared" si="15"/>
        <v>5686.950164401147</v>
      </c>
      <c r="W206" s="22"/>
      <c r="X206" s="22"/>
      <c r="Y206" s="22"/>
      <c r="Z206" s="22"/>
      <c r="AB206" s="22"/>
      <c r="AC206" s="22"/>
    </row>
    <row r="207" spans="1:29" x14ac:dyDescent="0.25">
      <c r="A207" s="6">
        <v>205</v>
      </c>
      <c r="B207" s="2">
        <v>46</v>
      </c>
      <c r="C207" s="3">
        <f>IF(Wizualizacja!B206="male",1,0)</f>
        <v>1</v>
      </c>
      <c r="D207" s="20">
        <v>22.3</v>
      </c>
      <c r="E207" s="3">
        <v>0</v>
      </c>
      <c r="F207" s="3">
        <f>IF(Wizualizacja!E206="yes",1,0)</f>
        <v>0</v>
      </c>
      <c r="G207" s="3">
        <f>IF(Wizualizacja!F206="southwest",1,0)</f>
        <v>1</v>
      </c>
      <c r="H207" s="3">
        <f>IF(Wizualizacja!F206="southeast",1,0)</f>
        <v>0</v>
      </c>
      <c r="I207" s="3">
        <f>IF(Wizualizacja!F206="northwest",1,0)</f>
        <v>0</v>
      </c>
      <c r="J207" s="12">
        <f>IF(Wizualizacja!F206="northeast",1,0)</f>
        <v>0</v>
      </c>
      <c r="K207" s="18">
        <v>7147.1049999999996</v>
      </c>
      <c r="M207" s="2">
        <f t="shared" si="12"/>
        <v>5657.5110202755341</v>
      </c>
      <c r="N207" s="18">
        <f t="shared" si="14"/>
        <v>1489.5939797244655</v>
      </c>
      <c r="P207" s="2">
        <f t="shared" si="13"/>
        <v>7340.1988363633636</v>
      </c>
      <c r="Q207" s="18">
        <f t="shared" si="15"/>
        <v>-193.09383636336406</v>
      </c>
      <c r="W207" s="22"/>
      <c r="X207" s="22"/>
      <c r="Y207" s="22"/>
      <c r="Z207" s="22"/>
      <c r="AB207" s="22"/>
      <c r="AC207" s="22"/>
    </row>
    <row r="208" spans="1:29" x14ac:dyDescent="0.25">
      <c r="A208" s="6">
        <v>206</v>
      </c>
      <c r="B208" s="2">
        <v>28</v>
      </c>
      <c r="C208" s="3">
        <f>IF(Wizualizacja!B207="male",1,0)</f>
        <v>0</v>
      </c>
      <c r="D208" s="20">
        <v>28.88</v>
      </c>
      <c r="E208" s="3">
        <v>1</v>
      </c>
      <c r="F208" s="3">
        <f>IF(Wizualizacja!E207="yes",1,0)</f>
        <v>0</v>
      </c>
      <c r="G208" s="3">
        <f>IF(Wizualizacja!F207="southwest",1,0)</f>
        <v>0</v>
      </c>
      <c r="H208" s="3">
        <f>IF(Wizualizacja!F207="southeast",1,0)</f>
        <v>0</v>
      </c>
      <c r="I208" s="3">
        <f>IF(Wizualizacja!F207="northwest",1,0)</f>
        <v>0</v>
      </c>
      <c r="J208" s="12">
        <f>IF(Wizualizacja!F207="northeast",1,0)</f>
        <v>1</v>
      </c>
      <c r="K208" s="18">
        <v>4337.7352000000001</v>
      </c>
      <c r="M208" s="2">
        <f t="shared" si="12"/>
        <v>5636.2743466685815</v>
      </c>
      <c r="N208" s="18">
        <f t="shared" si="14"/>
        <v>-1298.5391466685815</v>
      </c>
      <c r="P208" s="2">
        <f t="shared" si="13"/>
        <v>4852.0327514020337</v>
      </c>
      <c r="Q208" s="18">
        <f t="shared" si="15"/>
        <v>-514.2975514020336</v>
      </c>
      <c r="W208" s="22"/>
      <c r="X208" s="22"/>
      <c r="Y208" s="22"/>
      <c r="Z208" s="22"/>
      <c r="AB208" s="22"/>
      <c r="AC208" s="22"/>
    </row>
    <row r="209" spans="1:29" x14ac:dyDescent="0.25">
      <c r="A209" s="6">
        <v>207</v>
      </c>
      <c r="B209" s="2">
        <v>59</v>
      </c>
      <c r="C209" s="3">
        <f>IF(Wizualizacja!B208="male",1,0)</f>
        <v>1</v>
      </c>
      <c r="D209" s="20">
        <v>26.4</v>
      </c>
      <c r="E209" s="3">
        <v>0</v>
      </c>
      <c r="F209" s="3">
        <f>IF(Wizualizacja!E208="yes",1,0)</f>
        <v>0</v>
      </c>
      <c r="G209" s="3">
        <f>IF(Wizualizacja!F208="southwest",1,0)</f>
        <v>0</v>
      </c>
      <c r="H209" s="3">
        <f>IF(Wizualizacja!F208="southeast",1,0)</f>
        <v>1</v>
      </c>
      <c r="I209" s="3">
        <f>IF(Wizualizacja!F208="northwest",1,0)</f>
        <v>0</v>
      </c>
      <c r="J209" s="12">
        <f>IF(Wizualizacja!F208="northeast",1,0)</f>
        <v>0</v>
      </c>
      <c r="K209" s="18">
        <v>11743.299000000001</v>
      </c>
      <c r="M209" s="2">
        <f t="shared" si="12"/>
        <v>10706.769613064973</v>
      </c>
      <c r="N209" s="18">
        <f t="shared" si="14"/>
        <v>1036.529386935028</v>
      </c>
      <c r="P209" s="2">
        <f t="shared" si="13"/>
        <v>12071.854260469605</v>
      </c>
      <c r="Q209" s="18">
        <f t="shared" si="15"/>
        <v>-328.55526046960404</v>
      </c>
      <c r="W209" s="22"/>
      <c r="X209" s="22"/>
      <c r="Y209" s="22"/>
      <c r="Z209" s="22"/>
      <c r="AB209" s="22"/>
      <c r="AC209" s="22"/>
    </row>
    <row r="210" spans="1:29" x14ac:dyDescent="0.25">
      <c r="A210" s="6">
        <v>208</v>
      </c>
      <c r="B210" s="2">
        <v>35</v>
      </c>
      <c r="C210" s="3">
        <f>IF(Wizualizacja!B209="male",1,0)</f>
        <v>1</v>
      </c>
      <c r="D210" s="20">
        <v>27.74</v>
      </c>
      <c r="E210" s="3">
        <v>2</v>
      </c>
      <c r="F210" s="3">
        <f>IF(Wizualizacja!E209="yes",1,0)</f>
        <v>1</v>
      </c>
      <c r="G210" s="3">
        <f>IF(Wizualizacja!F209="southwest",1,0)</f>
        <v>0</v>
      </c>
      <c r="H210" s="3">
        <f>IF(Wizualizacja!F209="southeast",1,0)</f>
        <v>0</v>
      </c>
      <c r="I210" s="3">
        <f>IF(Wizualizacja!F209="northwest",1,0)</f>
        <v>0</v>
      </c>
      <c r="J210" s="12">
        <f>IF(Wizualizacja!F209="northeast",1,0)</f>
        <v>1</v>
      </c>
      <c r="K210" s="18">
        <v>20984.0936</v>
      </c>
      <c r="M210" s="2">
        <f t="shared" si="12"/>
        <v>31921.363307435269</v>
      </c>
      <c r="N210" s="18">
        <f t="shared" si="14"/>
        <v>-10937.269707435269</v>
      </c>
      <c r="P210" s="2">
        <f t="shared" si="13"/>
        <v>30757.460422798318</v>
      </c>
      <c r="Q210" s="18">
        <f t="shared" si="15"/>
        <v>-9773.366822798318</v>
      </c>
      <c r="W210" s="22"/>
      <c r="X210" s="22"/>
      <c r="Y210" s="22"/>
      <c r="Z210" s="22"/>
      <c r="AB210" s="22"/>
      <c r="AC210" s="22"/>
    </row>
    <row r="211" spans="1:29" x14ac:dyDescent="0.25">
      <c r="A211" s="6">
        <v>209</v>
      </c>
      <c r="B211" s="2">
        <v>63</v>
      </c>
      <c r="C211" s="3">
        <f>IF(Wizualizacja!B210="male",1,0)</f>
        <v>0</v>
      </c>
      <c r="D211" s="20">
        <v>31.8</v>
      </c>
      <c r="E211" s="3">
        <v>0</v>
      </c>
      <c r="F211" s="3">
        <f>IF(Wizualizacja!E210="yes",1,0)</f>
        <v>0</v>
      </c>
      <c r="G211" s="3">
        <f>IF(Wizualizacja!F210="southwest",1,0)</f>
        <v>1</v>
      </c>
      <c r="H211" s="3">
        <f>IF(Wizualizacja!F210="southeast",1,0)</f>
        <v>0</v>
      </c>
      <c r="I211" s="3">
        <f>IF(Wizualizacja!F210="northwest",1,0)</f>
        <v>0</v>
      </c>
      <c r="J211" s="12">
        <f>IF(Wizualizacja!F210="northeast",1,0)</f>
        <v>0</v>
      </c>
      <c r="K211" s="18">
        <v>13880.949000000001</v>
      </c>
      <c r="M211" s="2">
        <f t="shared" si="12"/>
        <v>13673.266276333328</v>
      </c>
      <c r="N211" s="18">
        <f t="shared" si="14"/>
        <v>207.68272366667225</v>
      </c>
      <c r="P211" s="2">
        <f t="shared" si="13"/>
        <v>14899.711312149559</v>
      </c>
      <c r="Q211" s="18">
        <f t="shared" si="15"/>
        <v>-1018.7623121495581</v>
      </c>
      <c r="W211" s="22"/>
      <c r="X211" s="22"/>
      <c r="Y211" s="22"/>
      <c r="Z211" s="22"/>
      <c r="AB211" s="22"/>
      <c r="AC211" s="22"/>
    </row>
    <row r="212" spans="1:29" x14ac:dyDescent="0.25">
      <c r="A212" s="6">
        <v>210</v>
      </c>
      <c r="B212" s="2">
        <v>40</v>
      </c>
      <c r="C212" s="3">
        <f>IF(Wizualizacja!B211="male",1,0)</f>
        <v>1</v>
      </c>
      <c r="D212" s="20">
        <v>41.23</v>
      </c>
      <c r="E212" s="3">
        <v>1</v>
      </c>
      <c r="F212" s="3">
        <f>IF(Wizualizacja!E211="yes",1,0)</f>
        <v>0</v>
      </c>
      <c r="G212" s="3">
        <f>IF(Wizualizacja!F211="southwest",1,0)</f>
        <v>0</v>
      </c>
      <c r="H212" s="3">
        <f>IF(Wizualizacja!F211="southeast",1,0)</f>
        <v>0</v>
      </c>
      <c r="I212" s="3">
        <f>IF(Wizualizacja!F211="northwest",1,0)</f>
        <v>0</v>
      </c>
      <c r="J212" s="12">
        <f>IF(Wizualizacja!F211="northeast",1,0)</f>
        <v>1</v>
      </c>
      <c r="K212" s="18">
        <v>6610.1097</v>
      </c>
      <c r="M212" s="2">
        <f t="shared" si="12"/>
        <v>12865.112550434949</v>
      </c>
      <c r="N212" s="18">
        <f t="shared" si="14"/>
        <v>-6255.0028504349493</v>
      </c>
      <c r="P212" s="2">
        <f t="shared" si="13"/>
        <v>12059.270227903869</v>
      </c>
      <c r="Q212" s="18">
        <f t="shared" si="15"/>
        <v>-5449.1605279038695</v>
      </c>
      <c r="W212" s="22"/>
      <c r="X212" s="22"/>
      <c r="Y212" s="22"/>
      <c r="Z212" s="22"/>
      <c r="AB212" s="22"/>
      <c r="AC212" s="22"/>
    </row>
    <row r="213" spans="1:29" x14ac:dyDescent="0.25">
      <c r="A213" s="6">
        <v>211</v>
      </c>
      <c r="B213" s="2">
        <v>20</v>
      </c>
      <c r="C213" s="3">
        <f>IF(Wizualizacja!B212="male",1,0)</f>
        <v>1</v>
      </c>
      <c r="D213" s="20">
        <v>33</v>
      </c>
      <c r="E213" s="3">
        <v>1</v>
      </c>
      <c r="F213" s="3">
        <f>IF(Wizualizacja!E212="yes",1,0)</f>
        <v>0</v>
      </c>
      <c r="G213" s="3">
        <f>IF(Wizualizacja!F212="southwest",1,0)</f>
        <v>1</v>
      </c>
      <c r="H213" s="3">
        <f>IF(Wizualizacja!F212="southeast",1,0)</f>
        <v>0</v>
      </c>
      <c r="I213" s="3">
        <f>IF(Wizualizacja!F212="northwest",1,0)</f>
        <v>0</v>
      </c>
      <c r="J213" s="12">
        <f>IF(Wizualizacja!F212="northeast",1,0)</f>
        <v>0</v>
      </c>
      <c r="K213" s="18">
        <v>1980.07</v>
      </c>
      <c r="M213" s="2">
        <f t="shared" si="12"/>
        <v>3367.1840809785899</v>
      </c>
      <c r="N213" s="18">
        <f t="shared" si="14"/>
        <v>-1387.11408097859</v>
      </c>
      <c r="P213" s="2">
        <f t="shared" si="13"/>
        <v>4142.5260464284293</v>
      </c>
      <c r="Q213" s="18">
        <f t="shared" si="15"/>
        <v>-2162.4560464284295</v>
      </c>
      <c r="W213" s="22"/>
      <c r="X213" s="22"/>
      <c r="Y213" s="22"/>
      <c r="Z213" s="22"/>
      <c r="AB213" s="22"/>
      <c r="AC213" s="22"/>
    </row>
    <row r="214" spans="1:29" x14ac:dyDescent="0.25">
      <c r="A214" s="6">
        <v>212</v>
      </c>
      <c r="B214" s="2">
        <v>40</v>
      </c>
      <c r="C214" s="3">
        <f>IF(Wizualizacja!B213="male",1,0)</f>
        <v>1</v>
      </c>
      <c r="D214" s="20">
        <v>30.875</v>
      </c>
      <c r="E214" s="3">
        <v>4</v>
      </c>
      <c r="F214" s="3">
        <f>IF(Wizualizacja!E213="yes",1,0)</f>
        <v>0</v>
      </c>
      <c r="G214" s="3">
        <f>IF(Wizualizacja!F213="southwest",1,0)</f>
        <v>0</v>
      </c>
      <c r="H214" s="3">
        <f>IF(Wizualizacja!F213="southeast",1,0)</f>
        <v>0</v>
      </c>
      <c r="I214" s="3">
        <f>IF(Wizualizacja!F213="northwest",1,0)</f>
        <v>1</v>
      </c>
      <c r="J214" s="12">
        <f>IF(Wizualizacja!F213="northeast",1,0)</f>
        <v>0</v>
      </c>
      <c r="K214" s="18">
        <v>8162.7162500000004</v>
      </c>
      <c r="M214" s="2">
        <f t="shared" si="12"/>
        <v>10751.211140189123</v>
      </c>
      <c r="N214" s="18">
        <f t="shared" si="14"/>
        <v>-2588.494890189123</v>
      </c>
      <c r="P214" s="2">
        <f t="shared" si="13"/>
        <v>8626.4299054983658</v>
      </c>
      <c r="Q214" s="18">
        <f t="shared" si="15"/>
        <v>-463.71365549836537</v>
      </c>
      <c r="W214" s="22"/>
      <c r="X214" s="22"/>
      <c r="Y214" s="22"/>
      <c r="Z214" s="22"/>
      <c r="AB214" s="22"/>
      <c r="AC214" s="22"/>
    </row>
    <row r="215" spans="1:29" x14ac:dyDescent="0.25">
      <c r="A215" s="6">
        <v>213</v>
      </c>
      <c r="B215" s="2">
        <v>24</v>
      </c>
      <c r="C215" s="3">
        <f>IF(Wizualizacja!B214="male",1,0)</f>
        <v>1</v>
      </c>
      <c r="D215" s="20">
        <v>28.5</v>
      </c>
      <c r="E215" s="3">
        <v>2</v>
      </c>
      <c r="F215" s="3">
        <f>IF(Wizualizacja!E214="yes",1,0)</f>
        <v>0</v>
      </c>
      <c r="G215" s="3">
        <f>IF(Wizualizacja!F214="southwest",1,0)</f>
        <v>0</v>
      </c>
      <c r="H215" s="3">
        <f>IF(Wizualizacja!F214="southeast",1,0)</f>
        <v>0</v>
      </c>
      <c r="I215" s="3">
        <f>IF(Wizualizacja!F214="northwest",1,0)</f>
        <v>1</v>
      </c>
      <c r="J215" s="12">
        <f>IF(Wizualizacja!F214="northeast",1,0)</f>
        <v>0</v>
      </c>
      <c r="K215" s="18">
        <v>3537.703</v>
      </c>
      <c r="M215" s="2">
        <f t="shared" si="12"/>
        <v>4472.0687171599229</v>
      </c>
      <c r="N215" s="18">
        <f t="shared" si="14"/>
        <v>-934.36571715992295</v>
      </c>
      <c r="P215" s="2">
        <f t="shared" si="13"/>
        <v>3688.3822104391884</v>
      </c>
      <c r="Q215" s="18">
        <f t="shared" si="15"/>
        <v>-150.67921043918841</v>
      </c>
      <c r="W215" s="22"/>
      <c r="X215" s="22"/>
      <c r="Y215" s="22"/>
      <c r="Z215" s="22"/>
      <c r="AB215" s="22"/>
      <c r="AC215" s="22"/>
    </row>
    <row r="216" spans="1:29" x14ac:dyDescent="0.25">
      <c r="A216" s="6">
        <v>214</v>
      </c>
      <c r="B216" s="2">
        <v>34</v>
      </c>
      <c r="C216" s="3">
        <f>IF(Wizualizacja!B215="male",1,0)</f>
        <v>0</v>
      </c>
      <c r="D216" s="20">
        <v>26.73</v>
      </c>
      <c r="E216" s="3">
        <v>1</v>
      </c>
      <c r="F216" s="3">
        <f>IF(Wizualizacja!E215="yes",1,0)</f>
        <v>0</v>
      </c>
      <c r="G216" s="3">
        <f>IF(Wizualizacja!F215="southwest",1,0)</f>
        <v>0</v>
      </c>
      <c r="H216" s="3">
        <f>IF(Wizualizacja!F215="southeast",1,0)</f>
        <v>1</v>
      </c>
      <c r="I216" s="3">
        <f>IF(Wizualizacja!F215="northwest",1,0)</f>
        <v>0</v>
      </c>
      <c r="J216" s="12">
        <f>IF(Wizualizacja!F215="northeast",1,0)</f>
        <v>0</v>
      </c>
      <c r="K216" s="18">
        <v>5002.7826999999997</v>
      </c>
      <c r="M216" s="2">
        <f t="shared" si="12"/>
        <v>5253.3493206015664</v>
      </c>
      <c r="N216" s="18">
        <f t="shared" si="14"/>
        <v>-250.56662060156668</v>
      </c>
      <c r="P216" s="2">
        <f t="shared" si="13"/>
        <v>5695.7871068402219</v>
      </c>
      <c r="Q216" s="18">
        <f t="shared" si="15"/>
        <v>-693.00440684022215</v>
      </c>
      <c r="W216" s="22"/>
      <c r="X216" s="22"/>
      <c r="Y216" s="22"/>
      <c r="Z216" s="22"/>
      <c r="AB216" s="22"/>
      <c r="AC216" s="22"/>
    </row>
    <row r="217" spans="1:29" x14ac:dyDescent="0.25">
      <c r="A217" s="6">
        <v>215</v>
      </c>
      <c r="B217" s="2">
        <v>45</v>
      </c>
      <c r="C217" s="3">
        <f>IF(Wizualizacja!B216="male",1,0)</f>
        <v>0</v>
      </c>
      <c r="D217" s="20">
        <v>30.9</v>
      </c>
      <c r="E217" s="3">
        <v>2</v>
      </c>
      <c r="F217" s="3">
        <f>IF(Wizualizacja!E216="yes",1,0)</f>
        <v>0</v>
      </c>
      <c r="G217" s="3">
        <f>IF(Wizualizacja!F216="southwest",1,0)</f>
        <v>1</v>
      </c>
      <c r="H217" s="3">
        <f>IF(Wizualizacja!F216="southeast",1,0)</f>
        <v>0</v>
      </c>
      <c r="I217" s="3">
        <f>IF(Wizualizacja!F216="northwest",1,0)</f>
        <v>0</v>
      </c>
      <c r="J217" s="12">
        <f>IF(Wizualizacja!F216="northeast",1,0)</f>
        <v>0</v>
      </c>
      <c r="K217" s="18">
        <v>8520.0259999999998</v>
      </c>
      <c r="M217" s="2">
        <f t="shared" si="12"/>
        <v>9993.1346969727456</v>
      </c>
      <c r="N217" s="18">
        <f t="shared" si="14"/>
        <v>-1473.1086969727457</v>
      </c>
      <c r="P217" s="2">
        <f t="shared" si="13"/>
        <v>9931.811223171504</v>
      </c>
      <c r="Q217" s="18">
        <f t="shared" si="15"/>
        <v>-1411.7852231715042</v>
      </c>
      <c r="W217" s="22"/>
      <c r="X217" s="22"/>
      <c r="Y217" s="22"/>
      <c r="Z217" s="22"/>
      <c r="AB217" s="22"/>
      <c r="AC217" s="22"/>
    </row>
    <row r="218" spans="1:29" x14ac:dyDescent="0.25">
      <c r="A218" s="6">
        <v>216</v>
      </c>
      <c r="B218" s="2">
        <v>41</v>
      </c>
      <c r="C218" s="3">
        <f>IF(Wizualizacja!B217="male",1,0)</f>
        <v>0</v>
      </c>
      <c r="D218" s="20">
        <v>37.1</v>
      </c>
      <c r="E218" s="3">
        <v>2</v>
      </c>
      <c r="F218" s="3">
        <f>IF(Wizualizacja!E217="yes",1,0)</f>
        <v>0</v>
      </c>
      <c r="G218" s="3">
        <f>IF(Wizualizacja!F217="southwest",1,0)</f>
        <v>1</v>
      </c>
      <c r="H218" s="3">
        <f>IF(Wizualizacja!F217="southeast",1,0)</f>
        <v>0</v>
      </c>
      <c r="I218" s="3">
        <f>IF(Wizualizacja!F217="northwest",1,0)</f>
        <v>0</v>
      </c>
      <c r="J218" s="12">
        <f>IF(Wizualizacja!F217="northeast",1,0)</f>
        <v>0</v>
      </c>
      <c r="K218" s="18">
        <v>7371.7719999999999</v>
      </c>
      <c r="M218" s="2">
        <f t="shared" si="12"/>
        <v>11153.988904197471</v>
      </c>
      <c r="N218" s="18">
        <f t="shared" si="14"/>
        <v>-3782.2169041974712</v>
      </c>
      <c r="P218" s="2">
        <f t="shared" si="13"/>
        <v>10949.530969164547</v>
      </c>
      <c r="Q218" s="18">
        <f t="shared" si="15"/>
        <v>-3577.7589691645471</v>
      </c>
      <c r="W218" s="22"/>
      <c r="X218" s="22"/>
      <c r="Y218" s="22"/>
      <c r="Z218" s="22"/>
      <c r="AB218" s="22"/>
      <c r="AC218" s="22"/>
    </row>
    <row r="219" spans="1:29" x14ac:dyDescent="0.25">
      <c r="A219" s="6">
        <v>217</v>
      </c>
      <c r="B219" s="2">
        <v>53</v>
      </c>
      <c r="C219" s="3">
        <f>IF(Wizualizacja!B218="male",1,0)</f>
        <v>0</v>
      </c>
      <c r="D219" s="20">
        <v>26.6</v>
      </c>
      <c r="E219" s="3">
        <v>0</v>
      </c>
      <c r="F219" s="3">
        <f>IF(Wizualizacja!E218="yes",1,0)</f>
        <v>0</v>
      </c>
      <c r="G219" s="3">
        <f>IF(Wizualizacja!F218="southwest",1,0)</f>
        <v>0</v>
      </c>
      <c r="H219" s="3">
        <f>IF(Wizualizacja!F218="southeast",1,0)</f>
        <v>0</v>
      </c>
      <c r="I219" s="3">
        <f>IF(Wizualizacja!F218="northwest",1,0)</f>
        <v>1</v>
      </c>
      <c r="J219" s="12">
        <f>IF(Wizualizacja!F218="northeast",1,0)</f>
        <v>0</v>
      </c>
      <c r="K219" s="18">
        <v>10355.641</v>
      </c>
      <c r="M219" s="2">
        <f t="shared" si="12"/>
        <v>10258.443636116073</v>
      </c>
      <c r="N219" s="18">
        <f t="shared" si="14"/>
        <v>97.1973638839263</v>
      </c>
      <c r="P219" s="2">
        <f t="shared" si="13"/>
        <v>10581.645184732943</v>
      </c>
      <c r="Q219" s="18">
        <f t="shared" si="15"/>
        <v>-226.00418473294303</v>
      </c>
      <c r="W219" s="22"/>
      <c r="X219" s="22"/>
      <c r="Y219" s="22"/>
      <c r="Z219" s="22"/>
      <c r="AB219" s="22"/>
      <c r="AC219" s="22"/>
    </row>
    <row r="220" spans="1:29" x14ac:dyDescent="0.25">
      <c r="A220" s="6">
        <v>218</v>
      </c>
      <c r="B220" s="2">
        <v>27</v>
      </c>
      <c r="C220" s="3">
        <f>IF(Wizualizacja!B219="male",1,0)</f>
        <v>1</v>
      </c>
      <c r="D220" s="20">
        <v>23.1</v>
      </c>
      <c r="E220" s="3">
        <v>0</v>
      </c>
      <c r="F220" s="3">
        <f>IF(Wizualizacja!E219="yes",1,0)</f>
        <v>0</v>
      </c>
      <c r="G220" s="3">
        <f>IF(Wizualizacja!F219="southwest",1,0)</f>
        <v>0</v>
      </c>
      <c r="H220" s="3">
        <f>IF(Wizualizacja!F219="southeast",1,0)</f>
        <v>1</v>
      </c>
      <c r="I220" s="3">
        <f>IF(Wizualizacja!F219="northwest",1,0)</f>
        <v>0</v>
      </c>
      <c r="J220" s="12">
        <f>IF(Wizualizacja!F219="northeast",1,0)</f>
        <v>0</v>
      </c>
      <c r="K220" s="18">
        <v>2483.7359999999999</v>
      </c>
      <c r="M220" s="2">
        <f t="shared" si="12"/>
        <v>1256.2439317825203</v>
      </c>
      <c r="N220" s="18">
        <f t="shared" si="14"/>
        <v>1227.4920682174795</v>
      </c>
      <c r="P220" s="2">
        <f t="shared" si="13"/>
        <v>2676.4559700603768</v>
      </c>
      <c r="Q220" s="18">
        <f t="shared" si="15"/>
        <v>-192.71997006037691</v>
      </c>
      <c r="W220" s="22"/>
      <c r="X220" s="22"/>
      <c r="Y220" s="22"/>
      <c r="Z220" s="22"/>
      <c r="AB220" s="22"/>
      <c r="AC220" s="22"/>
    </row>
    <row r="221" spans="1:29" x14ac:dyDescent="0.25">
      <c r="A221" s="6">
        <v>219</v>
      </c>
      <c r="B221" s="2">
        <v>26</v>
      </c>
      <c r="C221" s="3">
        <f>IF(Wizualizacja!B220="male",1,0)</f>
        <v>0</v>
      </c>
      <c r="D221" s="20">
        <v>29.92</v>
      </c>
      <c r="E221" s="3">
        <v>1</v>
      </c>
      <c r="F221" s="3">
        <f>IF(Wizualizacja!E220="yes",1,0)</f>
        <v>0</v>
      </c>
      <c r="G221" s="3">
        <f>IF(Wizualizacja!F220="southwest",1,0)</f>
        <v>0</v>
      </c>
      <c r="H221" s="3">
        <f>IF(Wizualizacja!F220="southeast",1,0)</f>
        <v>1</v>
      </c>
      <c r="I221" s="3">
        <f>IF(Wizualizacja!F220="northwest",1,0)</f>
        <v>0</v>
      </c>
      <c r="J221" s="12">
        <f>IF(Wizualizacja!F220="northeast",1,0)</f>
        <v>0</v>
      </c>
      <c r="K221" s="18">
        <v>3392.9767999999999</v>
      </c>
      <c r="M221" s="2">
        <f t="shared" si="12"/>
        <v>4312.8445117442279</v>
      </c>
      <c r="N221" s="18">
        <f t="shared" si="14"/>
        <v>-919.86771174422802</v>
      </c>
      <c r="P221" s="2">
        <f t="shared" si="13"/>
        <v>4677.9712275704196</v>
      </c>
      <c r="Q221" s="18">
        <f t="shared" si="15"/>
        <v>-1284.9944275704197</v>
      </c>
      <c r="W221" s="22"/>
      <c r="X221" s="22"/>
      <c r="Y221" s="22"/>
      <c r="Z221" s="22"/>
      <c r="AB221" s="22"/>
      <c r="AC221" s="22"/>
    </row>
    <row r="222" spans="1:29" x14ac:dyDescent="0.25">
      <c r="A222" s="6">
        <v>220</v>
      </c>
      <c r="B222" s="2">
        <v>24</v>
      </c>
      <c r="C222" s="3">
        <f>IF(Wizualizacja!B221="male",1,0)</f>
        <v>0</v>
      </c>
      <c r="D222" s="20">
        <v>23.21</v>
      </c>
      <c r="E222" s="3">
        <v>0</v>
      </c>
      <c r="F222" s="3">
        <f>IF(Wizualizacja!E221="yes",1,0)</f>
        <v>0</v>
      </c>
      <c r="G222" s="3">
        <f>IF(Wizualizacja!F221="southwest",1,0)</f>
        <v>0</v>
      </c>
      <c r="H222" s="3">
        <f>IF(Wizualizacja!F221="southeast",1,0)</f>
        <v>1</v>
      </c>
      <c r="I222" s="3">
        <f>IF(Wizualizacja!F221="northwest",1,0)</f>
        <v>0</v>
      </c>
      <c r="J222" s="12">
        <f>IF(Wizualizacja!F221="northeast",1,0)</f>
        <v>0</v>
      </c>
      <c r="K222" s="18">
        <v>25081.76784</v>
      </c>
      <c r="M222" s="2">
        <f t="shared" si="12"/>
        <v>769.99529569453739</v>
      </c>
      <c r="N222" s="18">
        <f t="shared" si="14"/>
        <v>24311.772544305462</v>
      </c>
      <c r="P222" s="2">
        <f t="shared" si="13"/>
        <v>1934.6665846038313</v>
      </c>
      <c r="Q222" s="18">
        <f t="shared" si="15"/>
        <v>23147.10125539617</v>
      </c>
      <c r="W222" s="22"/>
      <c r="X222" s="22"/>
      <c r="Y222" s="22"/>
      <c r="Z222" s="22"/>
      <c r="AB222" s="22"/>
      <c r="AC222" s="22"/>
    </row>
    <row r="223" spans="1:29" x14ac:dyDescent="0.25">
      <c r="A223" s="6">
        <v>221</v>
      </c>
      <c r="B223" s="2">
        <v>34</v>
      </c>
      <c r="C223" s="3">
        <f>IF(Wizualizacja!B222="male",1,0)</f>
        <v>0</v>
      </c>
      <c r="D223" s="20">
        <v>33.700000000000003</v>
      </c>
      <c r="E223" s="3">
        <v>1</v>
      </c>
      <c r="F223" s="3">
        <f>IF(Wizualizacja!E222="yes",1,0)</f>
        <v>0</v>
      </c>
      <c r="G223" s="3">
        <f>IF(Wizualizacja!F222="southwest",1,0)</f>
        <v>1</v>
      </c>
      <c r="H223" s="3">
        <f>IF(Wizualizacja!F222="southeast",1,0)</f>
        <v>0</v>
      </c>
      <c r="I223" s="3">
        <f>IF(Wizualizacja!F222="northwest",1,0)</f>
        <v>0</v>
      </c>
      <c r="J223" s="12">
        <f>IF(Wizualizacja!F222="northeast",1,0)</f>
        <v>0</v>
      </c>
      <c r="K223" s="18">
        <v>5012.4709999999995</v>
      </c>
      <c r="M223" s="2">
        <f t="shared" si="12"/>
        <v>7489.5443949004975</v>
      </c>
      <c r="N223" s="18">
        <f t="shared" si="14"/>
        <v>-2477.073394900498</v>
      </c>
      <c r="P223" s="2">
        <f t="shared" si="13"/>
        <v>8006.4483378558052</v>
      </c>
      <c r="Q223" s="18">
        <f t="shared" si="15"/>
        <v>-2993.9773378558057</v>
      </c>
      <c r="W223" s="22"/>
      <c r="X223" s="22"/>
      <c r="Y223" s="22"/>
      <c r="Z223" s="22"/>
      <c r="AB223" s="22"/>
      <c r="AC223" s="22"/>
    </row>
    <row r="224" spans="1:29" x14ac:dyDescent="0.25">
      <c r="A224" s="6">
        <v>222</v>
      </c>
      <c r="B224" s="2">
        <v>53</v>
      </c>
      <c r="C224" s="3">
        <f>IF(Wizualizacja!B223="male",1,0)</f>
        <v>0</v>
      </c>
      <c r="D224" s="20">
        <v>33.25</v>
      </c>
      <c r="E224" s="3">
        <v>0</v>
      </c>
      <c r="F224" s="3">
        <f>IF(Wizualizacja!E223="yes",1,0)</f>
        <v>0</v>
      </c>
      <c r="G224" s="3">
        <f>IF(Wizualizacja!F223="southwest",1,0)</f>
        <v>0</v>
      </c>
      <c r="H224" s="3">
        <f>IF(Wizualizacja!F223="southeast",1,0)</f>
        <v>0</v>
      </c>
      <c r="I224" s="3">
        <f>IF(Wizualizacja!F223="northwest",1,0)</f>
        <v>0</v>
      </c>
      <c r="J224" s="12">
        <f>IF(Wizualizacja!F223="northeast",1,0)</f>
        <v>1</v>
      </c>
      <c r="K224" s="18">
        <v>10564.8845</v>
      </c>
      <c r="M224" s="2">
        <f t="shared" si="12"/>
        <v>13005.644672636829</v>
      </c>
      <c r="N224" s="18">
        <f t="shared" si="14"/>
        <v>-2440.7601726368284</v>
      </c>
      <c r="P224" s="2">
        <f t="shared" si="13"/>
        <v>12786.221538571339</v>
      </c>
      <c r="Q224" s="18">
        <f t="shared" si="15"/>
        <v>-2221.3370385713388</v>
      </c>
      <c r="W224" s="22"/>
      <c r="X224" s="22"/>
      <c r="Y224" s="22"/>
      <c r="Z224" s="22"/>
      <c r="AB224" s="22"/>
      <c r="AC224" s="22"/>
    </row>
    <row r="225" spans="1:29" x14ac:dyDescent="0.25">
      <c r="A225" s="6">
        <v>223</v>
      </c>
      <c r="B225" s="2">
        <v>32</v>
      </c>
      <c r="C225" s="3">
        <f>IF(Wizualizacja!B224="male",1,0)</f>
        <v>1</v>
      </c>
      <c r="D225" s="20">
        <v>30.8</v>
      </c>
      <c r="E225" s="3">
        <v>3</v>
      </c>
      <c r="F225" s="3">
        <f>IF(Wizualizacja!E224="yes",1,0)</f>
        <v>0</v>
      </c>
      <c r="G225" s="3">
        <f>IF(Wizualizacja!F224="southwest",1,0)</f>
        <v>1</v>
      </c>
      <c r="H225" s="3">
        <f>IF(Wizualizacja!F224="southeast",1,0)</f>
        <v>0</v>
      </c>
      <c r="I225" s="3">
        <f>IF(Wizualizacja!F224="northwest",1,0)</f>
        <v>0</v>
      </c>
      <c r="J225" s="12">
        <f>IF(Wizualizacja!F224="northeast",1,0)</f>
        <v>0</v>
      </c>
      <c r="K225" s="18">
        <v>5253.5240000000003</v>
      </c>
      <c r="M225" s="2">
        <f t="shared" si="12"/>
        <v>6990.6391823366821</v>
      </c>
      <c r="N225" s="18">
        <f t="shared" si="14"/>
        <v>-1737.1151823366818</v>
      </c>
      <c r="P225" s="2">
        <f t="shared" si="13"/>
        <v>6526.2167637800867</v>
      </c>
      <c r="Q225" s="18">
        <f t="shared" si="15"/>
        <v>-1272.6927637800864</v>
      </c>
      <c r="W225" s="22"/>
      <c r="X225" s="22"/>
      <c r="Y225" s="22"/>
      <c r="Z225" s="22"/>
      <c r="AB225" s="22"/>
      <c r="AC225" s="22"/>
    </row>
    <row r="226" spans="1:29" x14ac:dyDescent="0.25">
      <c r="A226" s="6">
        <v>224</v>
      </c>
      <c r="B226" s="2">
        <v>19</v>
      </c>
      <c r="C226" s="3">
        <f>IF(Wizualizacja!B225="male",1,0)</f>
        <v>1</v>
      </c>
      <c r="D226" s="20">
        <v>34.799999999999997</v>
      </c>
      <c r="E226" s="3">
        <v>0</v>
      </c>
      <c r="F226" s="3">
        <f>IF(Wizualizacja!E225="yes",1,0)</f>
        <v>1</v>
      </c>
      <c r="G226" s="3">
        <f>IF(Wizualizacja!F225="southwest",1,0)</f>
        <v>1</v>
      </c>
      <c r="H226" s="3">
        <f>IF(Wizualizacja!F225="southeast",1,0)</f>
        <v>0</v>
      </c>
      <c r="I226" s="3">
        <f>IF(Wizualizacja!F225="northwest",1,0)</f>
        <v>0</v>
      </c>
      <c r="J226" s="12">
        <f>IF(Wizualizacja!F225="northeast",1,0)</f>
        <v>0</v>
      </c>
      <c r="K226" s="18">
        <v>34779.614999999998</v>
      </c>
      <c r="M226" s="2">
        <f t="shared" si="12"/>
        <v>27577.329360609452</v>
      </c>
      <c r="N226" s="18">
        <f t="shared" si="14"/>
        <v>7202.2856393905458</v>
      </c>
      <c r="P226" s="2">
        <f t="shared" si="13"/>
        <v>28947.259028260236</v>
      </c>
      <c r="Q226" s="18">
        <f t="shared" si="15"/>
        <v>5832.355971739762</v>
      </c>
      <c r="W226" s="22"/>
      <c r="X226" s="22"/>
      <c r="Y226" s="22"/>
      <c r="Z226" s="22"/>
      <c r="AB226" s="22"/>
      <c r="AC226" s="22"/>
    </row>
    <row r="227" spans="1:29" x14ac:dyDescent="0.25">
      <c r="A227" s="6">
        <v>225</v>
      </c>
      <c r="B227" s="2">
        <v>42</v>
      </c>
      <c r="C227" s="3">
        <f>IF(Wizualizacja!B226="male",1,0)</f>
        <v>1</v>
      </c>
      <c r="D227" s="20">
        <v>24.64</v>
      </c>
      <c r="E227" s="3">
        <v>0</v>
      </c>
      <c r="F227" s="3">
        <f>IF(Wizualizacja!E226="yes",1,0)</f>
        <v>1</v>
      </c>
      <c r="G227" s="3">
        <f>IF(Wizualizacja!F226="southwest",1,0)</f>
        <v>0</v>
      </c>
      <c r="H227" s="3">
        <f>IF(Wizualizacja!F226="southeast",1,0)</f>
        <v>1</v>
      </c>
      <c r="I227" s="3">
        <f>IF(Wizualizacja!F226="northwest",1,0)</f>
        <v>0</v>
      </c>
      <c r="J227" s="12">
        <f>IF(Wizualizacja!F226="northeast",1,0)</f>
        <v>0</v>
      </c>
      <c r="K227" s="18">
        <v>19515.5416</v>
      </c>
      <c r="M227" s="2">
        <f t="shared" si="12"/>
        <v>30163.664639126484</v>
      </c>
      <c r="N227" s="18">
        <f t="shared" si="14"/>
        <v>-10648.123039126483</v>
      </c>
      <c r="P227" s="2">
        <f t="shared" si="13"/>
        <v>31545.693986445469</v>
      </c>
      <c r="Q227" s="18">
        <f t="shared" si="15"/>
        <v>-12030.152386445468</v>
      </c>
      <c r="W227" s="22"/>
      <c r="X227" s="22"/>
      <c r="Y227" s="22"/>
      <c r="Z227" s="22"/>
      <c r="AB227" s="22"/>
      <c r="AC227" s="22"/>
    </row>
    <row r="228" spans="1:29" x14ac:dyDescent="0.25">
      <c r="A228" s="6">
        <v>226</v>
      </c>
      <c r="B228" s="2">
        <v>55</v>
      </c>
      <c r="C228" s="3">
        <f>IF(Wizualizacja!B227="male",1,0)</f>
        <v>1</v>
      </c>
      <c r="D228" s="20">
        <v>33.880000000000003</v>
      </c>
      <c r="E228" s="3">
        <v>3</v>
      </c>
      <c r="F228" s="3">
        <f>IF(Wizualizacja!E227="yes",1,0)</f>
        <v>0</v>
      </c>
      <c r="G228" s="3">
        <f>IF(Wizualizacja!F227="southwest",1,0)</f>
        <v>0</v>
      </c>
      <c r="H228" s="3">
        <f>IF(Wizualizacja!F227="southeast",1,0)</f>
        <v>1</v>
      </c>
      <c r="I228" s="3">
        <f>IF(Wizualizacja!F227="northwest",1,0)</f>
        <v>0</v>
      </c>
      <c r="J228" s="12">
        <f>IF(Wizualizacja!F227="northeast",1,0)</f>
        <v>0</v>
      </c>
      <c r="K228" s="18">
        <v>11987.1682</v>
      </c>
      <c r="M228" s="2">
        <f t="shared" si="12"/>
        <v>14266.627346476069</v>
      </c>
      <c r="N228" s="18">
        <f t="shared" si="14"/>
        <v>-2279.4591464760688</v>
      </c>
      <c r="P228" s="2">
        <f t="shared" si="13"/>
        <v>13513.913515171394</v>
      </c>
      <c r="Q228" s="18">
        <f t="shared" si="15"/>
        <v>-1526.7453151713944</v>
      </c>
      <c r="W228" s="22"/>
      <c r="X228" s="22"/>
      <c r="Y228" s="22"/>
      <c r="Z228" s="22"/>
      <c r="AB228" s="22"/>
      <c r="AC228" s="22"/>
    </row>
    <row r="229" spans="1:29" x14ac:dyDescent="0.25">
      <c r="A229" s="6">
        <v>227</v>
      </c>
      <c r="B229" s="2">
        <v>28</v>
      </c>
      <c r="C229" s="3">
        <f>IF(Wizualizacja!B228="male",1,0)</f>
        <v>1</v>
      </c>
      <c r="D229" s="20">
        <v>38.06</v>
      </c>
      <c r="E229" s="3">
        <v>0</v>
      </c>
      <c r="F229" s="3">
        <f>IF(Wizualizacja!E228="yes",1,0)</f>
        <v>0</v>
      </c>
      <c r="G229" s="3">
        <f>IF(Wizualizacja!F228="southwest",1,0)</f>
        <v>0</v>
      </c>
      <c r="H229" s="3">
        <f>IF(Wizualizacja!F228="southeast",1,0)</f>
        <v>1</v>
      </c>
      <c r="I229" s="3">
        <f>IF(Wizualizacja!F228="northwest",1,0)</f>
        <v>0</v>
      </c>
      <c r="J229" s="12">
        <f>IF(Wizualizacja!F228="northeast",1,0)</f>
        <v>0</v>
      </c>
      <c r="K229" s="18">
        <v>2689.4953999999998</v>
      </c>
      <c r="M229" s="2">
        <f t="shared" si="12"/>
        <v>6813.9283513981727</v>
      </c>
      <c r="N229" s="18">
        <f t="shared" si="14"/>
        <v>-4124.4329513981729</v>
      </c>
      <c r="P229" s="2">
        <f t="shared" si="13"/>
        <v>7895.3426654225586</v>
      </c>
      <c r="Q229" s="18">
        <f t="shared" si="15"/>
        <v>-5205.8472654225588</v>
      </c>
      <c r="W229" s="22"/>
      <c r="X229" s="22"/>
      <c r="Y229" s="22"/>
      <c r="Z229" s="22"/>
      <c r="AB229" s="22"/>
      <c r="AC229" s="22"/>
    </row>
    <row r="230" spans="1:29" x14ac:dyDescent="0.25">
      <c r="A230" s="6">
        <v>228</v>
      </c>
      <c r="B230" s="2">
        <v>58</v>
      </c>
      <c r="C230" s="3">
        <f>IF(Wizualizacja!B229="male",1,0)</f>
        <v>0</v>
      </c>
      <c r="D230" s="20">
        <v>41.91</v>
      </c>
      <c r="E230" s="3">
        <v>0</v>
      </c>
      <c r="F230" s="3">
        <f>IF(Wizualizacja!E229="yes",1,0)</f>
        <v>0</v>
      </c>
      <c r="G230" s="3">
        <f>IF(Wizualizacja!F229="southwest",1,0)</f>
        <v>0</v>
      </c>
      <c r="H230" s="3">
        <f>IF(Wizualizacja!F229="southeast",1,0)</f>
        <v>1</v>
      </c>
      <c r="I230" s="3">
        <f>IF(Wizualizacja!F229="northwest",1,0)</f>
        <v>0</v>
      </c>
      <c r="J230" s="12">
        <f>IF(Wizualizacja!F229="northeast",1,0)</f>
        <v>0</v>
      </c>
      <c r="K230" s="18">
        <v>24227.337240000001</v>
      </c>
      <c r="M230" s="2">
        <f t="shared" si="12"/>
        <v>16192.856591190422</v>
      </c>
      <c r="N230" s="18">
        <f t="shared" si="14"/>
        <v>8034.4806488095783</v>
      </c>
      <c r="P230" s="2">
        <f t="shared" si="13"/>
        <v>16954.236963822608</v>
      </c>
      <c r="Q230" s="18">
        <f t="shared" si="15"/>
        <v>7273.1002761773925</v>
      </c>
      <c r="W230" s="22"/>
      <c r="X230" s="22"/>
      <c r="Y230" s="22"/>
      <c r="Z230" s="22"/>
      <c r="AB230" s="22"/>
      <c r="AC230" s="22"/>
    </row>
    <row r="231" spans="1:29" x14ac:dyDescent="0.25">
      <c r="A231" s="6">
        <v>229</v>
      </c>
      <c r="B231" s="2">
        <v>41</v>
      </c>
      <c r="C231" s="3">
        <f>IF(Wizualizacja!B230="male",1,0)</f>
        <v>0</v>
      </c>
      <c r="D231" s="20">
        <v>31.635000000000002</v>
      </c>
      <c r="E231" s="3">
        <v>1</v>
      </c>
      <c r="F231" s="3">
        <f>IF(Wizualizacja!E230="yes",1,0)</f>
        <v>0</v>
      </c>
      <c r="G231" s="3">
        <f>IF(Wizualizacja!F230="southwest",1,0)</f>
        <v>0</v>
      </c>
      <c r="H231" s="3">
        <f>IF(Wizualizacja!F230="southeast",1,0)</f>
        <v>0</v>
      </c>
      <c r="I231" s="3">
        <f>IF(Wizualizacja!F230="northwest",1,0)</f>
        <v>0</v>
      </c>
      <c r="J231" s="12">
        <f>IF(Wizualizacja!F230="northeast",1,0)</f>
        <v>1</v>
      </c>
      <c r="K231" s="18">
        <v>7358.1756500000001</v>
      </c>
      <c r="M231" s="2">
        <f t="shared" si="12"/>
        <v>9976.5268246368687</v>
      </c>
      <c r="N231" s="18">
        <f t="shared" si="14"/>
        <v>-2618.3511746368686</v>
      </c>
      <c r="P231" s="2">
        <f t="shared" si="13"/>
        <v>9137.8001761229152</v>
      </c>
      <c r="Q231" s="18">
        <f t="shared" si="15"/>
        <v>-1779.6245261229151</v>
      </c>
      <c r="W231" s="22"/>
      <c r="X231" s="22"/>
      <c r="Y231" s="22"/>
      <c r="Z231" s="22"/>
      <c r="AB231" s="22"/>
      <c r="AC231" s="22"/>
    </row>
    <row r="232" spans="1:29" x14ac:dyDescent="0.25">
      <c r="A232" s="6">
        <v>230</v>
      </c>
      <c r="B232" s="2">
        <v>47</v>
      </c>
      <c r="C232" s="3">
        <f>IF(Wizualizacja!B231="male",1,0)</f>
        <v>1</v>
      </c>
      <c r="D232" s="20">
        <v>25.46</v>
      </c>
      <c r="E232" s="3">
        <v>2</v>
      </c>
      <c r="F232" s="3">
        <f>IF(Wizualizacja!E231="yes",1,0)</f>
        <v>0</v>
      </c>
      <c r="G232" s="3">
        <f>IF(Wizualizacja!F231="southwest",1,0)</f>
        <v>0</v>
      </c>
      <c r="H232" s="3">
        <f>IF(Wizualizacja!F231="southeast",1,0)</f>
        <v>0</v>
      </c>
      <c r="I232" s="3">
        <f>IF(Wizualizacja!F231="northwest",1,0)</f>
        <v>0</v>
      </c>
      <c r="J232" s="12">
        <f>IF(Wizualizacja!F231="northeast",1,0)</f>
        <v>1</v>
      </c>
      <c r="K232" s="18">
        <v>9225.2564000000002</v>
      </c>
      <c r="M232" s="2">
        <f t="shared" si="12"/>
        <v>9739.478070503792</v>
      </c>
      <c r="N232" s="18">
        <f t="shared" si="14"/>
        <v>-514.22167050379176</v>
      </c>
      <c r="P232" s="2">
        <f t="shared" si="13"/>
        <v>8647.2056858168107</v>
      </c>
      <c r="Q232" s="18">
        <f t="shared" si="15"/>
        <v>578.05071418318948</v>
      </c>
      <c r="W232" s="22"/>
      <c r="X232" s="22"/>
      <c r="Y232" s="22"/>
      <c r="Z232" s="22"/>
      <c r="AB232" s="22"/>
      <c r="AC232" s="22"/>
    </row>
    <row r="233" spans="1:29" x14ac:dyDescent="0.25">
      <c r="A233" s="6">
        <v>231</v>
      </c>
      <c r="B233" s="2">
        <v>42</v>
      </c>
      <c r="C233" s="3">
        <f>IF(Wizualizacja!B232="male",1,0)</f>
        <v>0</v>
      </c>
      <c r="D233" s="20">
        <v>36.195</v>
      </c>
      <c r="E233" s="3">
        <v>1</v>
      </c>
      <c r="F233" s="3">
        <f>IF(Wizualizacja!E232="yes",1,0)</f>
        <v>0</v>
      </c>
      <c r="G233" s="3">
        <f>IF(Wizualizacja!F232="southwest",1,0)</f>
        <v>0</v>
      </c>
      <c r="H233" s="3">
        <f>IF(Wizualizacja!F232="southeast",1,0)</f>
        <v>0</v>
      </c>
      <c r="I233" s="3">
        <f>IF(Wizualizacja!F232="northwest",1,0)</f>
        <v>1</v>
      </c>
      <c r="J233" s="12">
        <f>IF(Wizualizacja!F232="northeast",1,0)</f>
        <v>0</v>
      </c>
      <c r="K233" s="18">
        <v>7443.6430499999997</v>
      </c>
      <c r="M233" s="2">
        <f t="shared" si="12"/>
        <v>11458.747494658966</v>
      </c>
      <c r="N233" s="18">
        <f t="shared" si="14"/>
        <v>-4015.1044446589667</v>
      </c>
      <c r="P233" s="2">
        <f t="shared" si="13"/>
        <v>10908.928363226551</v>
      </c>
      <c r="Q233" s="18">
        <f t="shared" si="15"/>
        <v>-3465.2853132265509</v>
      </c>
      <c r="W233" s="22"/>
      <c r="X233" s="22"/>
      <c r="Y233" s="22"/>
      <c r="Z233" s="22"/>
      <c r="AB233" s="22"/>
      <c r="AC233" s="22"/>
    </row>
    <row r="234" spans="1:29" x14ac:dyDescent="0.25">
      <c r="A234" s="6">
        <v>232</v>
      </c>
      <c r="B234" s="2">
        <v>59</v>
      </c>
      <c r="C234" s="3">
        <f>IF(Wizualizacja!B233="male",1,0)</f>
        <v>0</v>
      </c>
      <c r="D234" s="20">
        <v>27.83</v>
      </c>
      <c r="E234" s="3">
        <v>3</v>
      </c>
      <c r="F234" s="3">
        <f>IF(Wizualizacja!E233="yes",1,0)</f>
        <v>0</v>
      </c>
      <c r="G234" s="3">
        <f>IF(Wizualizacja!F233="southwest",1,0)</f>
        <v>0</v>
      </c>
      <c r="H234" s="3">
        <f>IF(Wizualizacja!F233="southeast",1,0)</f>
        <v>1</v>
      </c>
      <c r="I234" s="3">
        <f>IF(Wizualizacja!F233="northwest",1,0)</f>
        <v>0</v>
      </c>
      <c r="J234" s="12">
        <f>IF(Wizualizacja!F233="northeast",1,0)</f>
        <v>0</v>
      </c>
      <c r="K234" s="18">
        <v>14001.286700000001</v>
      </c>
      <c r="M234" s="2">
        <f t="shared" si="12"/>
        <v>13410.097747561193</v>
      </c>
      <c r="N234" s="18">
        <f t="shared" si="14"/>
        <v>591.18895243880797</v>
      </c>
      <c r="P234" s="2">
        <f t="shared" si="13"/>
        <v>12545.921055355155</v>
      </c>
      <c r="Q234" s="18">
        <f t="shared" si="15"/>
        <v>1455.3656446448458</v>
      </c>
      <c r="W234" s="22"/>
      <c r="X234" s="22"/>
      <c r="Y234" s="22"/>
      <c r="Z234" s="22"/>
      <c r="AB234" s="22"/>
      <c r="AC234" s="22"/>
    </row>
    <row r="235" spans="1:29" x14ac:dyDescent="0.25">
      <c r="A235" s="6">
        <v>233</v>
      </c>
      <c r="B235" s="2">
        <v>19</v>
      </c>
      <c r="C235" s="3">
        <f>IF(Wizualizacja!B234="male",1,0)</f>
        <v>0</v>
      </c>
      <c r="D235" s="20">
        <v>17.8</v>
      </c>
      <c r="E235" s="3">
        <v>0</v>
      </c>
      <c r="F235" s="3">
        <f>IF(Wizualizacja!E234="yes",1,0)</f>
        <v>0</v>
      </c>
      <c r="G235" s="3">
        <f>IF(Wizualizacja!F234="southwest",1,0)</f>
        <v>1</v>
      </c>
      <c r="H235" s="3">
        <f>IF(Wizualizacja!F234="southeast",1,0)</f>
        <v>0</v>
      </c>
      <c r="I235" s="3">
        <f>IF(Wizualizacja!F234="northwest",1,0)</f>
        <v>0</v>
      </c>
      <c r="J235" s="12">
        <f>IF(Wizualizacja!F234="northeast",1,0)</f>
        <v>0</v>
      </c>
      <c r="K235" s="18">
        <v>1727.7850000000001</v>
      </c>
      <c r="M235" s="2">
        <f t="shared" si="12"/>
        <v>-2672.8561147504006</v>
      </c>
      <c r="N235" s="18">
        <f t="shared" si="14"/>
        <v>4400.6411147504004</v>
      </c>
      <c r="P235" s="2">
        <f t="shared" si="13"/>
        <v>-1155.9243068166425</v>
      </c>
      <c r="Q235" s="18">
        <f t="shared" si="15"/>
        <v>2883.7093068166423</v>
      </c>
      <c r="W235" s="22"/>
      <c r="X235" s="22"/>
      <c r="Y235" s="22"/>
      <c r="Z235" s="22"/>
      <c r="AB235" s="22"/>
      <c r="AC235" s="22"/>
    </row>
    <row r="236" spans="1:29" x14ac:dyDescent="0.25">
      <c r="A236" s="6">
        <v>234</v>
      </c>
      <c r="B236" s="2">
        <v>59</v>
      </c>
      <c r="C236" s="3">
        <f>IF(Wizualizacja!B235="male",1,0)</f>
        <v>1</v>
      </c>
      <c r="D236" s="20">
        <v>27.5</v>
      </c>
      <c r="E236" s="3">
        <v>1</v>
      </c>
      <c r="F236" s="3">
        <f>IF(Wizualizacja!E235="yes",1,0)</f>
        <v>0</v>
      </c>
      <c r="G236" s="3">
        <f>IF(Wizualizacja!F235="southwest",1,0)</f>
        <v>1</v>
      </c>
      <c r="H236" s="3">
        <f>IF(Wizualizacja!F235="southeast",1,0)</f>
        <v>0</v>
      </c>
      <c r="I236" s="3">
        <f>IF(Wizualizacja!F235="northwest",1,0)</f>
        <v>0</v>
      </c>
      <c r="J236" s="12">
        <f>IF(Wizualizacja!F235="northeast",1,0)</f>
        <v>0</v>
      </c>
      <c r="K236" s="18">
        <v>12333.828</v>
      </c>
      <c r="M236" s="2">
        <f t="shared" si="12"/>
        <v>11512.331849430902</v>
      </c>
      <c r="N236" s="18">
        <f t="shared" si="14"/>
        <v>821.49615056909715</v>
      </c>
      <c r="P236" s="2">
        <f t="shared" si="13"/>
        <v>12436.521025766182</v>
      </c>
      <c r="Q236" s="18">
        <f t="shared" si="15"/>
        <v>-102.69302576618247</v>
      </c>
      <c r="W236" s="22"/>
      <c r="X236" s="22"/>
      <c r="Y236" s="22"/>
      <c r="Z236" s="22"/>
      <c r="AB236" s="22"/>
      <c r="AC236" s="22"/>
    </row>
    <row r="237" spans="1:29" x14ac:dyDescent="0.25">
      <c r="A237" s="6">
        <v>235</v>
      </c>
      <c r="B237" s="2">
        <v>39</v>
      </c>
      <c r="C237" s="3">
        <f>IF(Wizualizacja!B236="male",1,0)</f>
        <v>1</v>
      </c>
      <c r="D237" s="20">
        <v>24.51</v>
      </c>
      <c r="E237" s="3">
        <v>2</v>
      </c>
      <c r="F237" s="3">
        <f>IF(Wizualizacja!E236="yes",1,0)</f>
        <v>0</v>
      </c>
      <c r="G237" s="3">
        <f>IF(Wizualizacja!F236="southwest",1,0)</f>
        <v>0</v>
      </c>
      <c r="H237" s="3">
        <f>IF(Wizualizacja!F236="southeast",1,0)</f>
        <v>0</v>
      </c>
      <c r="I237" s="3">
        <f>IF(Wizualizacja!F236="northwest",1,0)</f>
        <v>1</v>
      </c>
      <c r="J237" s="12">
        <f>IF(Wizualizacja!F236="northeast",1,0)</f>
        <v>0</v>
      </c>
      <c r="K237" s="18">
        <v>6710.1918999999998</v>
      </c>
      <c r="M237" s="2">
        <f t="shared" si="12"/>
        <v>6940.8227344090892</v>
      </c>
      <c r="N237" s="18">
        <f t="shared" si="14"/>
        <v>-230.6308344090894</v>
      </c>
      <c r="P237" s="2">
        <f t="shared" si="13"/>
        <v>6256.916708067165</v>
      </c>
      <c r="Q237" s="18">
        <f t="shared" si="15"/>
        <v>453.27519193283479</v>
      </c>
      <c r="W237" s="22"/>
      <c r="X237" s="22"/>
      <c r="Y237" s="22"/>
      <c r="Z237" s="22"/>
      <c r="AB237" s="22"/>
      <c r="AC237" s="22"/>
    </row>
    <row r="238" spans="1:29" x14ac:dyDescent="0.25">
      <c r="A238" s="6">
        <v>236</v>
      </c>
      <c r="B238" s="2">
        <v>40</v>
      </c>
      <c r="C238" s="3">
        <f>IF(Wizualizacja!B237="male",1,0)</f>
        <v>0</v>
      </c>
      <c r="D238" s="20">
        <v>22.22</v>
      </c>
      <c r="E238" s="3">
        <v>2</v>
      </c>
      <c r="F238" s="3">
        <f>IF(Wizualizacja!E237="yes",1,0)</f>
        <v>1</v>
      </c>
      <c r="G238" s="3">
        <f>IF(Wizualizacja!F237="southwest",1,0)</f>
        <v>0</v>
      </c>
      <c r="H238" s="3">
        <f>IF(Wizualizacja!F237="southeast",1,0)</f>
        <v>1</v>
      </c>
      <c r="I238" s="3">
        <f>IF(Wizualizacja!F237="northwest",1,0)</f>
        <v>0</v>
      </c>
      <c r="J238" s="12">
        <f>IF(Wizualizacja!F237="northeast",1,0)</f>
        <v>0</v>
      </c>
      <c r="K238" s="18">
        <v>19444.265800000001</v>
      </c>
      <c r="M238" s="2">
        <f t="shared" si="12"/>
        <v>30337.165253409865</v>
      </c>
      <c r="N238" s="18">
        <f t="shared" si="14"/>
        <v>-10892.899453409864</v>
      </c>
      <c r="P238" s="2">
        <f t="shared" si="13"/>
        <v>30224.589728135532</v>
      </c>
      <c r="Q238" s="18">
        <f t="shared" si="15"/>
        <v>-10780.323928135531</v>
      </c>
      <c r="W238" s="22"/>
      <c r="X238" s="22"/>
      <c r="Y238" s="22"/>
      <c r="Z238" s="22"/>
      <c r="AB238" s="22"/>
      <c r="AC238" s="22"/>
    </row>
    <row r="239" spans="1:29" x14ac:dyDescent="0.25">
      <c r="A239" s="6">
        <v>237</v>
      </c>
      <c r="B239" s="2">
        <v>18</v>
      </c>
      <c r="C239" s="3">
        <f>IF(Wizualizacja!B238="male",1,0)</f>
        <v>0</v>
      </c>
      <c r="D239" s="20">
        <v>26.73</v>
      </c>
      <c r="E239" s="3">
        <v>0</v>
      </c>
      <c r="F239" s="3">
        <f>IF(Wizualizacja!E238="yes",1,0)</f>
        <v>0</v>
      </c>
      <c r="G239" s="3">
        <f>IF(Wizualizacja!F238="southwest",1,0)</f>
        <v>0</v>
      </c>
      <c r="H239" s="3">
        <f>IF(Wizualizacja!F238="southeast",1,0)</f>
        <v>1</v>
      </c>
      <c r="I239" s="3">
        <f>IF(Wizualizacja!F238="northwest",1,0)</f>
        <v>0</v>
      </c>
      <c r="J239" s="12">
        <f>IF(Wizualizacja!F238="northeast",1,0)</f>
        <v>0</v>
      </c>
      <c r="K239" s="18">
        <v>1615.7666999999999</v>
      </c>
      <c r="M239" s="2">
        <f t="shared" si="12"/>
        <v>463.98101144875295</v>
      </c>
      <c r="N239" s="18">
        <f t="shared" si="14"/>
        <v>1151.7856885512469</v>
      </c>
      <c r="P239" s="2">
        <f t="shared" si="13"/>
        <v>1545.0881095804725</v>
      </c>
      <c r="Q239" s="18">
        <f t="shared" si="15"/>
        <v>70.678590419527382</v>
      </c>
      <c r="W239" s="22"/>
      <c r="X239" s="22"/>
      <c r="Y239" s="22"/>
      <c r="Z239" s="22"/>
      <c r="AB239" s="22"/>
      <c r="AC239" s="22"/>
    </row>
    <row r="240" spans="1:29" x14ac:dyDescent="0.25">
      <c r="A240" s="6">
        <v>238</v>
      </c>
      <c r="B240" s="2">
        <v>31</v>
      </c>
      <c r="C240" s="3">
        <f>IF(Wizualizacja!B239="male",1,0)</f>
        <v>1</v>
      </c>
      <c r="D240" s="20">
        <v>38.39</v>
      </c>
      <c r="E240" s="3">
        <v>2</v>
      </c>
      <c r="F240" s="3">
        <f>IF(Wizualizacja!E239="yes",1,0)</f>
        <v>0</v>
      </c>
      <c r="G240" s="3">
        <f>IF(Wizualizacja!F239="southwest",1,0)</f>
        <v>0</v>
      </c>
      <c r="H240" s="3">
        <f>IF(Wizualizacja!F239="southeast",1,0)</f>
        <v>1</v>
      </c>
      <c r="I240" s="3">
        <f>IF(Wizualizacja!F239="northwest",1,0)</f>
        <v>0</v>
      </c>
      <c r="J240" s="12">
        <f>IF(Wizualizacja!F239="northeast",1,0)</f>
        <v>0</v>
      </c>
      <c r="K240" s="18">
        <v>4463.2051000000001</v>
      </c>
      <c r="M240" s="2">
        <f t="shared" si="12"/>
        <v>9004.3027034675379</v>
      </c>
      <c r="N240" s="18">
        <f t="shared" si="14"/>
        <v>-4541.0976034675377</v>
      </c>
      <c r="P240" s="2">
        <f t="shared" si="13"/>
        <v>8782.9987569977347</v>
      </c>
      <c r="Q240" s="18">
        <f t="shared" si="15"/>
        <v>-4319.7936569977346</v>
      </c>
      <c r="W240" s="22"/>
      <c r="X240" s="22"/>
      <c r="Y240" s="22"/>
      <c r="Z240" s="22"/>
      <c r="AB240" s="22"/>
      <c r="AC240" s="22"/>
    </row>
    <row r="241" spans="1:29" x14ac:dyDescent="0.25">
      <c r="A241" s="6">
        <v>239</v>
      </c>
      <c r="B241" s="2">
        <v>19</v>
      </c>
      <c r="C241" s="3">
        <f>IF(Wizualizacja!B240="male",1,0)</f>
        <v>1</v>
      </c>
      <c r="D241" s="20">
        <v>29.07</v>
      </c>
      <c r="E241" s="3">
        <v>0</v>
      </c>
      <c r="F241" s="3">
        <f>IF(Wizualizacja!E240="yes",1,0)</f>
        <v>1</v>
      </c>
      <c r="G241" s="3">
        <f>IF(Wizualizacja!F240="southwest",1,0)</f>
        <v>0</v>
      </c>
      <c r="H241" s="3">
        <f>IF(Wizualizacja!F240="southeast",1,0)</f>
        <v>0</v>
      </c>
      <c r="I241" s="3">
        <f>IF(Wizualizacja!F240="northwest",1,0)</f>
        <v>1</v>
      </c>
      <c r="J241" s="12">
        <f>IF(Wizualizacja!F240="northeast",1,0)</f>
        <v>0</v>
      </c>
      <c r="K241" s="18">
        <v>17352.6803</v>
      </c>
      <c r="M241" s="2">
        <f t="shared" si="12"/>
        <v>26562.795952916989</v>
      </c>
      <c r="N241" s="18">
        <f t="shared" si="14"/>
        <v>-9210.1156529169893</v>
      </c>
      <c r="P241" s="2">
        <f t="shared" si="13"/>
        <v>27047.676696306247</v>
      </c>
      <c r="Q241" s="18">
        <f t="shared" si="15"/>
        <v>-9694.9963963062473</v>
      </c>
      <c r="W241" s="22"/>
      <c r="X241" s="22"/>
      <c r="Y241" s="22"/>
      <c r="Z241" s="22"/>
      <c r="AB241" s="22"/>
      <c r="AC241" s="22"/>
    </row>
    <row r="242" spans="1:29" x14ac:dyDescent="0.25">
      <c r="A242" s="6">
        <v>240</v>
      </c>
      <c r="B242" s="2">
        <v>44</v>
      </c>
      <c r="C242" s="3">
        <f>IF(Wizualizacja!B241="male",1,0)</f>
        <v>1</v>
      </c>
      <c r="D242" s="20">
        <v>38.06</v>
      </c>
      <c r="E242" s="3">
        <v>1</v>
      </c>
      <c r="F242" s="3">
        <f>IF(Wizualizacja!E241="yes",1,0)</f>
        <v>0</v>
      </c>
      <c r="G242" s="3">
        <f>IF(Wizualizacja!F241="southwest",1,0)</f>
        <v>0</v>
      </c>
      <c r="H242" s="3">
        <f>IF(Wizualizacja!F241="southeast",1,0)</f>
        <v>1</v>
      </c>
      <c r="I242" s="3">
        <f>IF(Wizualizacja!F241="northwest",1,0)</f>
        <v>0</v>
      </c>
      <c r="J242" s="12">
        <f>IF(Wizualizacja!F241="northeast",1,0)</f>
        <v>0</v>
      </c>
      <c r="K242" s="18">
        <v>7152.6714000000002</v>
      </c>
      <c r="M242" s="2">
        <f t="shared" si="12"/>
        <v>11603.296660550988</v>
      </c>
      <c r="N242" s="18">
        <f t="shared" si="14"/>
        <v>-4450.6252605509881</v>
      </c>
      <c r="P242" s="2">
        <f t="shared" si="13"/>
        <v>12046.041662682308</v>
      </c>
      <c r="Q242" s="18">
        <f t="shared" si="15"/>
        <v>-4893.3702626823078</v>
      </c>
      <c r="W242" s="22"/>
      <c r="X242" s="22"/>
      <c r="Y242" s="22"/>
      <c r="Z242" s="22"/>
      <c r="AB242" s="22"/>
      <c r="AC242" s="22"/>
    </row>
    <row r="243" spans="1:29" x14ac:dyDescent="0.25">
      <c r="A243" s="6">
        <v>241</v>
      </c>
      <c r="B243" s="2">
        <v>23</v>
      </c>
      <c r="C243" s="3">
        <f>IF(Wizualizacja!B242="male",1,0)</f>
        <v>0</v>
      </c>
      <c r="D243" s="20">
        <v>36.67</v>
      </c>
      <c r="E243" s="3">
        <v>2</v>
      </c>
      <c r="F243" s="3">
        <f>IF(Wizualizacja!E242="yes",1,0)</f>
        <v>1</v>
      </c>
      <c r="G243" s="3">
        <f>IF(Wizualizacja!F242="southwest",1,0)</f>
        <v>0</v>
      </c>
      <c r="H243" s="3">
        <f>IF(Wizualizacja!F242="southeast",1,0)</f>
        <v>0</v>
      </c>
      <c r="I243" s="3">
        <f>IF(Wizualizacja!F242="northwest",1,0)</f>
        <v>0</v>
      </c>
      <c r="J243" s="12">
        <f>IF(Wizualizacja!F242="northeast",1,0)</f>
        <v>1</v>
      </c>
      <c r="K243" s="18">
        <v>38511.628299999997</v>
      </c>
      <c r="M243" s="2">
        <f t="shared" si="12"/>
        <v>32229.973246119331</v>
      </c>
      <c r="N243" s="18">
        <f t="shared" si="14"/>
        <v>6281.6550538806659</v>
      </c>
      <c r="P243" s="2">
        <f t="shared" si="13"/>
        <v>30604.867278579357</v>
      </c>
      <c r="Q243" s="18">
        <f t="shared" si="15"/>
        <v>7906.7610214206397</v>
      </c>
      <c r="W243" s="22"/>
      <c r="X243" s="22"/>
      <c r="Y243" s="22"/>
      <c r="Z243" s="22"/>
      <c r="AB243" s="22"/>
      <c r="AC243" s="22"/>
    </row>
    <row r="244" spans="1:29" x14ac:dyDescent="0.25">
      <c r="A244" s="6">
        <v>242</v>
      </c>
      <c r="B244" s="2">
        <v>33</v>
      </c>
      <c r="C244" s="3">
        <f>IF(Wizualizacja!B243="male",1,0)</f>
        <v>0</v>
      </c>
      <c r="D244" s="20">
        <v>22.135000000000002</v>
      </c>
      <c r="E244" s="3">
        <v>1</v>
      </c>
      <c r="F244" s="3">
        <f>IF(Wizualizacja!E243="yes",1,0)</f>
        <v>0</v>
      </c>
      <c r="G244" s="3">
        <f>IF(Wizualizacja!F243="southwest",1,0)</f>
        <v>0</v>
      </c>
      <c r="H244" s="3">
        <f>IF(Wizualizacja!F243="southeast",1,0)</f>
        <v>0</v>
      </c>
      <c r="I244" s="3">
        <f>IF(Wizualizacja!F243="northwest",1,0)</f>
        <v>0</v>
      </c>
      <c r="J244" s="12">
        <f>IF(Wizualizacja!F243="northeast",1,0)</f>
        <v>1</v>
      </c>
      <c r="K244" s="18">
        <v>5354.0746499999996</v>
      </c>
      <c r="M244" s="2">
        <f t="shared" si="12"/>
        <v>4541.1809947411839</v>
      </c>
      <c r="N244" s="18">
        <f t="shared" si="14"/>
        <v>812.89365525881567</v>
      </c>
      <c r="P244" s="2">
        <f t="shared" si="13"/>
        <v>3913.0558862953312</v>
      </c>
      <c r="Q244" s="18">
        <f t="shared" si="15"/>
        <v>1441.0187637046683</v>
      </c>
      <c r="W244" s="22"/>
      <c r="X244" s="22"/>
      <c r="Y244" s="22"/>
      <c r="Z244" s="22"/>
      <c r="AB244" s="22"/>
      <c r="AC244" s="22"/>
    </row>
    <row r="245" spans="1:29" x14ac:dyDescent="0.25">
      <c r="A245" s="6">
        <v>243</v>
      </c>
      <c r="B245" s="2">
        <v>55</v>
      </c>
      <c r="C245" s="3">
        <f>IF(Wizualizacja!B244="male",1,0)</f>
        <v>0</v>
      </c>
      <c r="D245" s="20">
        <v>26.8</v>
      </c>
      <c r="E245" s="3">
        <v>1</v>
      </c>
      <c r="F245" s="3">
        <f>IF(Wizualizacja!E244="yes",1,0)</f>
        <v>0</v>
      </c>
      <c r="G245" s="3">
        <f>IF(Wizualizacja!F244="southwest",1,0)</f>
        <v>1</v>
      </c>
      <c r="H245" s="3">
        <f>IF(Wizualizacja!F244="southeast",1,0)</f>
        <v>0</v>
      </c>
      <c r="I245" s="3">
        <f>IF(Wizualizacja!F244="northwest",1,0)</f>
        <v>0</v>
      </c>
      <c r="J245" s="12">
        <f>IF(Wizualizacja!F244="northeast",1,0)</f>
        <v>0</v>
      </c>
      <c r="K245" s="18">
        <v>35160.134570000002</v>
      </c>
      <c r="M245" s="2">
        <f t="shared" si="12"/>
        <v>10480.37676438862</v>
      </c>
      <c r="N245" s="18">
        <f t="shared" si="14"/>
        <v>24679.757805611382</v>
      </c>
      <c r="P245" s="2">
        <f t="shared" si="13"/>
        <v>11166.785607626152</v>
      </c>
      <c r="Q245" s="18">
        <f t="shared" si="15"/>
        <v>23993.34896237385</v>
      </c>
      <c r="W245" s="22"/>
      <c r="X245" s="22"/>
      <c r="Y245" s="22"/>
      <c r="Z245" s="22"/>
      <c r="AB245" s="22"/>
      <c r="AC245" s="22"/>
    </row>
    <row r="246" spans="1:29" x14ac:dyDescent="0.25">
      <c r="A246" s="6">
        <v>244</v>
      </c>
      <c r="B246" s="2">
        <v>40</v>
      </c>
      <c r="C246" s="3">
        <f>IF(Wizualizacja!B245="male",1,0)</f>
        <v>1</v>
      </c>
      <c r="D246" s="20">
        <v>35.299999999999997</v>
      </c>
      <c r="E246" s="3">
        <v>3</v>
      </c>
      <c r="F246" s="3">
        <f>IF(Wizualizacja!E245="yes",1,0)</f>
        <v>0</v>
      </c>
      <c r="G246" s="3">
        <f>IF(Wizualizacja!F245="southwest",1,0)</f>
        <v>1</v>
      </c>
      <c r="H246" s="3">
        <f>IF(Wizualizacja!F245="southeast",1,0)</f>
        <v>0</v>
      </c>
      <c r="I246" s="3">
        <f>IF(Wizualizacja!F245="northwest",1,0)</f>
        <v>0</v>
      </c>
      <c r="J246" s="12">
        <f>IF(Wizualizacja!F245="northeast",1,0)</f>
        <v>0</v>
      </c>
      <c r="K246" s="18">
        <v>7196.8670000000002</v>
      </c>
      <c r="M246" s="2">
        <f t="shared" si="12"/>
        <v>10654.968061468635</v>
      </c>
      <c r="N246" s="18">
        <f t="shared" si="14"/>
        <v>-3458.1010614686347</v>
      </c>
      <c r="P246" s="2">
        <f t="shared" si="13"/>
        <v>10093.384847714142</v>
      </c>
      <c r="Q246" s="18">
        <f t="shared" si="15"/>
        <v>-2896.5178477141417</v>
      </c>
      <c r="W246" s="22"/>
      <c r="X246" s="22"/>
      <c r="Y246" s="22"/>
      <c r="Z246" s="22"/>
      <c r="AB246" s="22"/>
      <c r="AC246" s="22"/>
    </row>
    <row r="247" spans="1:29" x14ac:dyDescent="0.25">
      <c r="A247" s="6">
        <v>245</v>
      </c>
      <c r="B247" s="2">
        <v>63</v>
      </c>
      <c r="C247" s="3">
        <f>IF(Wizualizacja!B246="male",1,0)</f>
        <v>0</v>
      </c>
      <c r="D247" s="20">
        <v>27.74</v>
      </c>
      <c r="E247" s="3">
        <v>0</v>
      </c>
      <c r="F247" s="3">
        <f>IF(Wizualizacja!E246="yes",1,0)</f>
        <v>1</v>
      </c>
      <c r="G247" s="3">
        <f>IF(Wizualizacja!F246="southwest",1,0)</f>
        <v>0</v>
      </c>
      <c r="H247" s="3">
        <f>IF(Wizualizacja!F246="southeast",1,0)</f>
        <v>0</v>
      </c>
      <c r="I247" s="3">
        <f>IF(Wizualizacja!F246="northwest",1,0)</f>
        <v>0</v>
      </c>
      <c r="J247" s="12">
        <f>IF(Wizualizacja!F246="northeast",1,0)</f>
        <v>1</v>
      </c>
      <c r="K247" s="18">
        <v>29523.1656</v>
      </c>
      <c r="M247" s="2">
        <f t="shared" si="12"/>
        <v>38121.922964751066</v>
      </c>
      <c r="N247" s="18">
        <f t="shared" si="14"/>
        <v>-8598.7573647510653</v>
      </c>
      <c r="P247" s="2">
        <f t="shared" si="13"/>
        <v>38021.183668002879</v>
      </c>
      <c r="Q247" s="18">
        <f t="shared" si="15"/>
        <v>-8498.0180680028789</v>
      </c>
      <c r="W247" s="22"/>
      <c r="X247" s="22"/>
      <c r="Y247" s="22"/>
      <c r="Z247" s="22"/>
      <c r="AB247" s="22"/>
      <c r="AC247" s="22"/>
    </row>
    <row r="248" spans="1:29" x14ac:dyDescent="0.25">
      <c r="A248" s="6">
        <v>246</v>
      </c>
      <c r="B248" s="2">
        <v>54</v>
      </c>
      <c r="C248" s="3">
        <f>IF(Wizualizacja!B247="male",1,0)</f>
        <v>1</v>
      </c>
      <c r="D248" s="20">
        <v>30.02</v>
      </c>
      <c r="E248" s="3">
        <v>0</v>
      </c>
      <c r="F248" s="3">
        <f>IF(Wizualizacja!E247="yes",1,0)</f>
        <v>0</v>
      </c>
      <c r="G248" s="3">
        <f>IF(Wizualizacja!F247="southwest",1,0)</f>
        <v>0</v>
      </c>
      <c r="H248" s="3">
        <f>IF(Wizualizacja!F247="southeast",1,0)</f>
        <v>0</v>
      </c>
      <c r="I248" s="3">
        <f>IF(Wizualizacja!F247="northwest",1,0)</f>
        <v>1</v>
      </c>
      <c r="J248" s="12">
        <f>IF(Wizualizacja!F247="northeast",1,0)</f>
        <v>0</v>
      </c>
      <c r="K248" s="18">
        <v>24476.478510000001</v>
      </c>
      <c r="M248" s="2">
        <f t="shared" si="12"/>
        <v>11477.4268335821</v>
      </c>
      <c r="N248" s="18">
        <f t="shared" si="14"/>
        <v>12999.051676417901</v>
      </c>
      <c r="P248" s="2">
        <f t="shared" si="13"/>
        <v>11974.845996892853</v>
      </c>
      <c r="Q248" s="18">
        <f t="shared" si="15"/>
        <v>12501.632513107148</v>
      </c>
      <c r="W248" s="22"/>
      <c r="X248" s="22"/>
      <c r="Y248" s="22"/>
      <c r="Z248" s="22"/>
      <c r="AB248" s="22"/>
      <c r="AC248" s="22"/>
    </row>
    <row r="249" spans="1:29" x14ac:dyDescent="0.25">
      <c r="A249" s="6">
        <v>247</v>
      </c>
      <c r="B249" s="2">
        <v>60</v>
      </c>
      <c r="C249" s="3">
        <f>IF(Wizualizacja!B248="male",1,0)</f>
        <v>0</v>
      </c>
      <c r="D249" s="20">
        <v>38.06</v>
      </c>
      <c r="E249" s="3">
        <v>0</v>
      </c>
      <c r="F249" s="3">
        <f>IF(Wizualizacja!E248="yes",1,0)</f>
        <v>0</v>
      </c>
      <c r="G249" s="3">
        <f>IF(Wizualizacja!F248="southwest",1,0)</f>
        <v>0</v>
      </c>
      <c r="H249" s="3">
        <f>IF(Wizualizacja!F248="southeast",1,0)</f>
        <v>1</v>
      </c>
      <c r="I249" s="3">
        <f>IF(Wizualizacja!F248="northwest",1,0)</f>
        <v>0</v>
      </c>
      <c r="J249" s="12">
        <f>IF(Wizualizacja!F248="northeast",1,0)</f>
        <v>0</v>
      </c>
      <c r="K249" s="18">
        <v>12648.7034</v>
      </c>
      <c r="M249" s="2">
        <f t="shared" si="12"/>
        <v>15346.776944963505</v>
      </c>
      <c r="N249" s="18">
        <f t="shared" si="14"/>
        <v>-2698.0735449635049</v>
      </c>
      <c r="P249" s="2">
        <f t="shared" si="13"/>
        <v>16196.740659942057</v>
      </c>
      <c r="Q249" s="18">
        <f t="shared" si="15"/>
        <v>-3548.0372599420571</v>
      </c>
      <c r="W249" s="22"/>
      <c r="X249" s="22"/>
      <c r="Y249" s="22"/>
      <c r="Z249" s="22"/>
      <c r="AB249" s="22"/>
      <c r="AC249" s="22"/>
    </row>
    <row r="250" spans="1:29" x14ac:dyDescent="0.25">
      <c r="A250" s="6">
        <v>248</v>
      </c>
      <c r="B250" s="2">
        <v>24</v>
      </c>
      <c r="C250" s="3">
        <f>IF(Wizualizacja!B249="male",1,0)</f>
        <v>1</v>
      </c>
      <c r="D250" s="20">
        <v>35.86</v>
      </c>
      <c r="E250" s="3">
        <v>0</v>
      </c>
      <c r="F250" s="3">
        <f>IF(Wizualizacja!E249="yes",1,0)</f>
        <v>0</v>
      </c>
      <c r="G250" s="3">
        <f>IF(Wizualizacja!F249="southwest",1,0)</f>
        <v>0</v>
      </c>
      <c r="H250" s="3">
        <f>IF(Wizualizacja!F249="southeast",1,0)</f>
        <v>1</v>
      </c>
      <c r="I250" s="3">
        <f>IF(Wizualizacja!F249="northwest",1,0)</f>
        <v>0</v>
      </c>
      <c r="J250" s="12">
        <f>IF(Wizualizacja!F249="northeast",1,0)</f>
        <v>0</v>
      </c>
      <c r="K250" s="18">
        <v>1986.9333999999999</v>
      </c>
      <c r="M250" s="2">
        <f t="shared" si="12"/>
        <v>4999.4740813398321</v>
      </c>
      <c r="N250" s="18">
        <f t="shared" si="14"/>
        <v>-3012.5406813398322</v>
      </c>
      <c r="P250" s="2">
        <f t="shared" si="13"/>
        <v>6128.3343855144676</v>
      </c>
      <c r="Q250" s="18">
        <f t="shared" si="15"/>
        <v>-4141.4009855144677</v>
      </c>
      <c r="W250" s="22"/>
      <c r="X250" s="22"/>
      <c r="Y250" s="22"/>
      <c r="Z250" s="22"/>
      <c r="AB250" s="22"/>
      <c r="AC250" s="22"/>
    </row>
    <row r="251" spans="1:29" x14ac:dyDescent="0.25">
      <c r="A251" s="6">
        <v>249</v>
      </c>
      <c r="B251" s="2">
        <v>19</v>
      </c>
      <c r="C251" s="3">
        <f>IF(Wizualizacja!B250="male",1,0)</f>
        <v>1</v>
      </c>
      <c r="D251" s="20">
        <v>20.9</v>
      </c>
      <c r="E251" s="3">
        <v>1</v>
      </c>
      <c r="F251" s="3">
        <f>IF(Wizualizacja!E250="yes",1,0)</f>
        <v>0</v>
      </c>
      <c r="G251" s="3">
        <f>IF(Wizualizacja!F250="southwest",1,0)</f>
        <v>1</v>
      </c>
      <c r="H251" s="3">
        <f>IF(Wizualizacja!F250="southeast",1,0)</f>
        <v>0</v>
      </c>
      <c r="I251" s="3">
        <f>IF(Wizualizacja!F250="northwest",1,0)</f>
        <v>0</v>
      </c>
      <c r="J251" s="12">
        <f>IF(Wizualizacja!F250="northeast",1,0)</f>
        <v>0</v>
      </c>
      <c r="K251" s="18">
        <v>1832.0940000000001</v>
      </c>
      <c r="M251" s="2">
        <f t="shared" si="12"/>
        <v>-1177.4786428002099</v>
      </c>
      <c r="N251" s="18">
        <f t="shared" si="14"/>
        <v>3009.5726428002099</v>
      </c>
      <c r="P251" s="2">
        <f t="shared" si="13"/>
        <v>-128.22705916265295</v>
      </c>
      <c r="Q251" s="18">
        <f t="shared" si="15"/>
        <v>1960.321059162653</v>
      </c>
      <c r="W251" s="22"/>
      <c r="X251" s="22"/>
      <c r="Y251" s="22"/>
      <c r="Z251" s="22"/>
      <c r="AB251" s="22"/>
      <c r="AC251" s="22"/>
    </row>
    <row r="252" spans="1:29" x14ac:dyDescent="0.25">
      <c r="A252" s="6">
        <v>250</v>
      </c>
      <c r="B252" s="2">
        <v>29</v>
      </c>
      <c r="C252" s="3">
        <f>IF(Wizualizacja!B251="male",1,0)</f>
        <v>1</v>
      </c>
      <c r="D252" s="20">
        <v>28.975000000000001</v>
      </c>
      <c r="E252" s="3">
        <v>1</v>
      </c>
      <c r="F252" s="3">
        <f>IF(Wizualizacja!E251="yes",1,0)</f>
        <v>0</v>
      </c>
      <c r="G252" s="3">
        <f>IF(Wizualizacja!F251="southwest",1,0)</f>
        <v>0</v>
      </c>
      <c r="H252" s="3">
        <f>IF(Wizualizacja!F251="southeast",1,0)</f>
        <v>0</v>
      </c>
      <c r="I252" s="3">
        <f>IF(Wizualizacja!F251="northwest",1,0)</f>
        <v>0</v>
      </c>
      <c r="J252" s="12">
        <f>IF(Wizualizacja!F251="northeast",1,0)</f>
        <v>1</v>
      </c>
      <c r="K252" s="18">
        <v>4040.55825</v>
      </c>
      <c r="M252" s="2">
        <f t="shared" si="12"/>
        <v>5677.5312718767291</v>
      </c>
      <c r="N252" s="18">
        <f t="shared" si="14"/>
        <v>-1636.973021876729</v>
      </c>
      <c r="P252" s="2">
        <f t="shared" si="13"/>
        <v>5142.9453866427448</v>
      </c>
      <c r="Q252" s="18">
        <f t="shared" si="15"/>
        <v>-1102.3871366427447</v>
      </c>
      <c r="W252" s="22"/>
      <c r="X252" s="22"/>
      <c r="Y252" s="22"/>
      <c r="Z252" s="22"/>
      <c r="AB252" s="22"/>
      <c r="AC252" s="22"/>
    </row>
    <row r="253" spans="1:29" x14ac:dyDescent="0.25">
      <c r="A253" s="6">
        <v>251</v>
      </c>
      <c r="B253" s="2">
        <v>18</v>
      </c>
      <c r="C253" s="3">
        <f>IF(Wizualizacja!B252="male",1,0)</f>
        <v>1</v>
      </c>
      <c r="D253" s="20">
        <v>17.29</v>
      </c>
      <c r="E253" s="3">
        <v>2</v>
      </c>
      <c r="F253" s="3">
        <f>IF(Wizualizacja!E252="yes",1,0)</f>
        <v>1</v>
      </c>
      <c r="G253" s="3">
        <f>IF(Wizualizacja!F252="southwest",1,0)</f>
        <v>0</v>
      </c>
      <c r="H253" s="3">
        <f>IF(Wizualizacja!F252="southeast",1,0)</f>
        <v>0</v>
      </c>
      <c r="I253" s="3">
        <f>IF(Wizualizacja!F252="northwest",1,0)</f>
        <v>0</v>
      </c>
      <c r="J253" s="12">
        <f>IF(Wizualizacja!F252="northeast",1,0)</f>
        <v>1</v>
      </c>
      <c r="K253" s="18">
        <v>12829.455099999999</v>
      </c>
      <c r="M253" s="2">
        <f t="shared" si="12"/>
        <v>23820.308930519303</v>
      </c>
      <c r="N253" s="18">
        <f t="shared" si="14"/>
        <v>-10990.853830519303</v>
      </c>
      <c r="P253" s="2">
        <f t="shared" si="13"/>
        <v>22883.008467892352</v>
      </c>
      <c r="Q253" s="18">
        <f t="shared" si="15"/>
        <v>-10053.553367892353</v>
      </c>
      <c r="W253" s="22"/>
      <c r="X253" s="22"/>
      <c r="Y253" s="22"/>
      <c r="Z253" s="22"/>
      <c r="AB253" s="22"/>
      <c r="AC253" s="22"/>
    </row>
    <row r="254" spans="1:29" x14ac:dyDescent="0.25">
      <c r="A254" s="6">
        <v>252</v>
      </c>
      <c r="B254" s="2">
        <v>63</v>
      </c>
      <c r="C254" s="3">
        <f>IF(Wizualizacja!B253="male",1,0)</f>
        <v>0</v>
      </c>
      <c r="D254" s="20">
        <v>32.200000000000003</v>
      </c>
      <c r="E254" s="3">
        <v>2</v>
      </c>
      <c r="F254" s="3">
        <f>IF(Wizualizacja!E253="yes",1,0)</f>
        <v>1</v>
      </c>
      <c r="G254" s="3">
        <f>IF(Wizualizacja!F253="southwest",1,0)</f>
        <v>1</v>
      </c>
      <c r="H254" s="3">
        <f>IF(Wizualizacja!F253="southeast",1,0)</f>
        <v>0</v>
      </c>
      <c r="I254" s="3">
        <f>IF(Wizualizacja!F253="northwest",1,0)</f>
        <v>0</v>
      </c>
      <c r="J254" s="12">
        <f>IF(Wizualizacja!F253="northeast",1,0)</f>
        <v>0</v>
      </c>
      <c r="K254" s="18">
        <v>47305.305</v>
      </c>
      <c r="M254" s="2">
        <f t="shared" si="12"/>
        <v>39591.951699471778</v>
      </c>
      <c r="N254" s="18">
        <f t="shared" si="14"/>
        <v>7713.3533005282225</v>
      </c>
      <c r="P254" s="2">
        <f t="shared" si="13"/>
        <v>39499.741643659916</v>
      </c>
      <c r="Q254" s="18">
        <f t="shared" si="15"/>
        <v>7805.5633563400843</v>
      </c>
      <c r="W254" s="22"/>
      <c r="X254" s="22"/>
      <c r="Y254" s="22"/>
      <c r="Z254" s="22"/>
      <c r="AB254" s="22"/>
      <c r="AC254" s="22"/>
    </row>
    <row r="255" spans="1:29" x14ac:dyDescent="0.25">
      <c r="A255" s="6">
        <v>253</v>
      </c>
      <c r="B255" s="2">
        <v>54</v>
      </c>
      <c r="C255" s="3">
        <f>IF(Wizualizacja!B254="male",1,0)</f>
        <v>1</v>
      </c>
      <c r="D255" s="20">
        <v>34.21</v>
      </c>
      <c r="E255" s="3">
        <v>2</v>
      </c>
      <c r="F255" s="3">
        <f>IF(Wizualizacja!E254="yes",1,0)</f>
        <v>1</v>
      </c>
      <c r="G255" s="3">
        <f>IF(Wizualizacja!F254="southwest",1,0)</f>
        <v>0</v>
      </c>
      <c r="H255" s="3">
        <f>IF(Wizualizacja!F254="southeast",1,0)</f>
        <v>1</v>
      </c>
      <c r="I255" s="3">
        <f>IF(Wizualizacja!F254="northwest",1,0)</f>
        <v>0</v>
      </c>
      <c r="J255" s="12">
        <f>IF(Wizualizacja!F254="northeast",1,0)</f>
        <v>0</v>
      </c>
      <c r="K255" s="18">
        <v>44260.749900000003</v>
      </c>
      <c r="M255" s="2">
        <f t="shared" si="12"/>
        <v>37956.093642582389</v>
      </c>
      <c r="N255" s="18">
        <f t="shared" si="14"/>
        <v>6304.6562574176132</v>
      </c>
      <c r="P255" s="2">
        <f t="shared" si="13"/>
        <v>37831.319092470505</v>
      </c>
      <c r="Q255" s="18">
        <f t="shared" si="15"/>
        <v>6429.4308075294975</v>
      </c>
      <c r="W255" s="22"/>
      <c r="X255" s="22"/>
      <c r="Y255" s="22"/>
      <c r="Z255" s="22"/>
      <c r="AB255" s="22"/>
      <c r="AC255" s="22"/>
    </row>
    <row r="256" spans="1:29" x14ac:dyDescent="0.25">
      <c r="A256" s="6">
        <v>254</v>
      </c>
      <c r="B256" s="2">
        <v>27</v>
      </c>
      <c r="C256" s="3">
        <f>IF(Wizualizacja!B255="male",1,0)</f>
        <v>1</v>
      </c>
      <c r="D256" s="20">
        <v>30.3</v>
      </c>
      <c r="E256" s="3">
        <v>3</v>
      </c>
      <c r="F256" s="3">
        <f>IF(Wizualizacja!E255="yes",1,0)</f>
        <v>0</v>
      </c>
      <c r="G256" s="3">
        <f>IF(Wizualizacja!F255="southwest",1,0)</f>
        <v>1</v>
      </c>
      <c r="H256" s="3">
        <f>IF(Wizualizacja!F255="southeast",1,0)</f>
        <v>0</v>
      </c>
      <c r="I256" s="3">
        <f>IF(Wizualizacja!F255="northwest",1,0)</f>
        <v>0</v>
      </c>
      <c r="J256" s="12">
        <f>IF(Wizualizacja!F255="northeast",1,0)</f>
        <v>0</v>
      </c>
      <c r="K256" s="18">
        <v>4260.7439999999997</v>
      </c>
      <c r="M256" s="2">
        <f t="shared" si="12"/>
        <v>5519.5289726074343</v>
      </c>
      <c r="N256" s="18">
        <f t="shared" si="14"/>
        <v>-1258.7849726074346</v>
      </c>
      <c r="P256" s="2">
        <f t="shared" si="13"/>
        <v>5063.3657065470625</v>
      </c>
      <c r="Q256" s="18">
        <f t="shared" si="15"/>
        <v>-802.62170654706279</v>
      </c>
      <c r="W256" s="22"/>
      <c r="X256" s="22"/>
      <c r="Y256" s="22"/>
      <c r="Z256" s="22"/>
      <c r="AB256" s="22"/>
      <c r="AC256" s="22"/>
    </row>
    <row r="257" spans="1:29" x14ac:dyDescent="0.25">
      <c r="A257" s="6">
        <v>255</v>
      </c>
      <c r="B257" s="2">
        <v>50</v>
      </c>
      <c r="C257" s="3">
        <f>IF(Wizualizacja!B256="male",1,0)</f>
        <v>1</v>
      </c>
      <c r="D257" s="20">
        <v>31.824999999999999</v>
      </c>
      <c r="E257" s="3">
        <v>0</v>
      </c>
      <c r="F257" s="3">
        <f>IF(Wizualizacja!E256="yes",1,0)</f>
        <v>1</v>
      </c>
      <c r="G257" s="3">
        <f>IF(Wizualizacja!F256="southwest",1,0)</f>
        <v>0</v>
      </c>
      <c r="H257" s="3">
        <f>IF(Wizualizacja!F256="southeast",1,0)</f>
        <v>0</v>
      </c>
      <c r="I257" s="3">
        <f>IF(Wizualizacja!F256="northwest",1,0)</f>
        <v>0</v>
      </c>
      <c r="J257" s="12">
        <f>IF(Wizualizacja!F256="northeast",1,0)</f>
        <v>1</v>
      </c>
      <c r="K257" s="18">
        <v>41097.161749999999</v>
      </c>
      <c r="M257" s="2">
        <f t="shared" si="12"/>
        <v>35953.227575640616</v>
      </c>
      <c r="N257" s="18">
        <f t="shared" si="14"/>
        <v>5143.9341743593832</v>
      </c>
      <c r="P257" s="2">
        <f t="shared" si="13"/>
        <v>36002.980492944349</v>
      </c>
      <c r="Q257" s="18">
        <f t="shared" si="15"/>
        <v>5094.1812570556503</v>
      </c>
      <c r="W257" s="22"/>
      <c r="X257" s="22"/>
      <c r="Y257" s="22"/>
      <c r="Z257" s="22"/>
      <c r="AB257" s="22"/>
      <c r="AC257" s="22"/>
    </row>
    <row r="258" spans="1:29" x14ac:dyDescent="0.25">
      <c r="A258" s="6">
        <v>256</v>
      </c>
      <c r="B258" s="2">
        <v>55</v>
      </c>
      <c r="C258" s="3">
        <f>IF(Wizualizacja!B257="male",1,0)</f>
        <v>0</v>
      </c>
      <c r="D258" s="20">
        <v>25.364999999999998</v>
      </c>
      <c r="E258" s="3">
        <v>3</v>
      </c>
      <c r="F258" s="3">
        <f>IF(Wizualizacja!E257="yes",1,0)</f>
        <v>0</v>
      </c>
      <c r="G258" s="3">
        <f>IF(Wizualizacja!F257="southwest",1,0)</f>
        <v>0</v>
      </c>
      <c r="H258" s="3">
        <f>IF(Wizualizacja!F257="southeast",1,0)</f>
        <v>0</v>
      </c>
      <c r="I258" s="3">
        <f>IF(Wizualizacja!F257="northwest",1,0)</f>
        <v>0</v>
      </c>
      <c r="J258" s="12">
        <f>IF(Wizualizacja!F257="northeast",1,0)</f>
        <v>1</v>
      </c>
      <c r="K258" s="18">
        <v>13047.332350000001</v>
      </c>
      <c r="M258" s="2">
        <f t="shared" si="12"/>
        <v>12675.977533934434</v>
      </c>
      <c r="N258" s="18">
        <f t="shared" si="14"/>
        <v>371.35481606556641</v>
      </c>
      <c r="P258" s="2">
        <f t="shared" si="13"/>
        <v>10691.061236534708</v>
      </c>
      <c r="Q258" s="18">
        <f t="shared" si="15"/>
        <v>2356.2711134652927</v>
      </c>
      <c r="W258" s="22"/>
      <c r="X258" s="22"/>
      <c r="Y258" s="22"/>
      <c r="Z258" s="22"/>
      <c r="AB258" s="22"/>
      <c r="AC258" s="22"/>
    </row>
    <row r="259" spans="1:29" x14ac:dyDescent="0.25">
      <c r="A259" s="6">
        <v>257</v>
      </c>
      <c r="B259" s="2">
        <v>56</v>
      </c>
      <c r="C259" s="3">
        <f>IF(Wizualizacja!B258="male",1,0)</f>
        <v>1</v>
      </c>
      <c r="D259" s="20">
        <v>33.630000000000003</v>
      </c>
      <c r="E259" s="3">
        <v>0</v>
      </c>
      <c r="F259" s="3">
        <f>IF(Wizualizacja!E258="yes",1,0)</f>
        <v>1</v>
      </c>
      <c r="G259" s="3">
        <f>IF(Wizualizacja!F258="southwest",1,0)</f>
        <v>0</v>
      </c>
      <c r="H259" s="3">
        <f>IF(Wizualizacja!F258="southeast",1,0)</f>
        <v>0</v>
      </c>
      <c r="I259" s="3">
        <f>IF(Wizualizacja!F258="northwest",1,0)</f>
        <v>1</v>
      </c>
      <c r="J259" s="12">
        <f>IF(Wizualizacja!F258="northeast",1,0)</f>
        <v>0</v>
      </c>
      <c r="K259" s="18">
        <v>43921.183700000001</v>
      </c>
      <c r="M259" s="2">
        <f t="shared" ref="M259:M322" si="16">$X$41+$X$42*B259+$X$43*C259+$X$44*D259+$X$45*E259+$X$46*F259+$X$47*G259+$X$48*H259+$X$49*I259</f>
        <v>37753.626420444773</v>
      </c>
      <c r="N259" s="18">
        <f t="shared" si="14"/>
        <v>6167.5572795552289</v>
      </c>
      <c r="P259" s="2">
        <f t="shared" ref="P259:P322" si="17">$X$69+$X$70*B259+$X$71*D259+$X$72*F259</f>
        <v>38157.877627244321</v>
      </c>
      <c r="Q259" s="18">
        <f t="shared" si="15"/>
        <v>5763.3060727556804</v>
      </c>
      <c r="W259" s="22"/>
      <c r="X259" s="22"/>
      <c r="Y259" s="22"/>
      <c r="Z259" s="22"/>
      <c r="AB259" s="22"/>
      <c r="AC259" s="22"/>
    </row>
    <row r="260" spans="1:29" x14ac:dyDescent="0.25">
      <c r="A260" s="6">
        <v>258</v>
      </c>
      <c r="B260" s="2">
        <v>38</v>
      </c>
      <c r="C260" s="3">
        <f>IF(Wizualizacja!B259="male",1,0)</f>
        <v>0</v>
      </c>
      <c r="D260" s="20">
        <v>40.15</v>
      </c>
      <c r="E260" s="3">
        <v>0</v>
      </c>
      <c r="F260" s="3">
        <f>IF(Wizualizacja!E259="yes",1,0)</f>
        <v>0</v>
      </c>
      <c r="G260" s="3">
        <f>IF(Wizualizacja!F259="southwest",1,0)</f>
        <v>0</v>
      </c>
      <c r="H260" s="3">
        <f>IF(Wizualizacja!F259="southeast",1,0)</f>
        <v>1</v>
      </c>
      <c r="I260" s="3">
        <f>IF(Wizualizacja!F259="northwest",1,0)</f>
        <v>0</v>
      </c>
      <c r="J260" s="12">
        <f>IF(Wizualizacja!F259="northeast",1,0)</f>
        <v>0</v>
      </c>
      <c r="K260" s="18">
        <v>5400.9804999999997</v>
      </c>
      <c r="M260" s="2">
        <f t="shared" si="16"/>
        <v>10393.424565910096</v>
      </c>
      <c r="N260" s="18">
        <f t="shared" ref="N260:N323" si="18">K260-M260</f>
        <v>-4992.4440659100965</v>
      </c>
      <c r="P260" s="2">
        <f t="shared" si="17"/>
        <v>11182.396392773398</v>
      </c>
      <c r="Q260" s="18">
        <f t="shared" ref="Q260:Q323" si="19">K260-P260</f>
        <v>-5781.4158927733988</v>
      </c>
      <c r="W260" s="22"/>
      <c r="X260" s="22"/>
      <c r="Y260" s="22"/>
      <c r="Z260" s="22"/>
      <c r="AB260" s="22"/>
      <c r="AC260" s="22"/>
    </row>
    <row r="261" spans="1:29" x14ac:dyDescent="0.25">
      <c r="A261" s="6">
        <v>259</v>
      </c>
      <c r="B261" s="2">
        <v>51</v>
      </c>
      <c r="C261" s="3">
        <f>IF(Wizualizacja!B260="male",1,0)</f>
        <v>1</v>
      </c>
      <c r="D261" s="20">
        <v>24.414999999999999</v>
      </c>
      <c r="E261" s="3">
        <v>4</v>
      </c>
      <c r="F261" s="3">
        <f>IF(Wizualizacja!E260="yes",1,0)</f>
        <v>0</v>
      </c>
      <c r="G261" s="3">
        <f>IF(Wizualizacja!F260="southwest",1,0)</f>
        <v>0</v>
      </c>
      <c r="H261" s="3">
        <f>IF(Wizualizacja!F260="southeast",1,0)</f>
        <v>0</v>
      </c>
      <c r="I261" s="3">
        <f>IF(Wizualizacja!F260="northwest",1,0)</f>
        <v>1</v>
      </c>
      <c r="J261" s="12">
        <f>IF(Wizualizacja!F260="northeast",1,0)</f>
        <v>0</v>
      </c>
      <c r="K261" s="18">
        <v>11520.099850000001</v>
      </c>
      <c r="M261" s="2">
        <f t="shared" si="16"/>
        <v>11309.87597203871</v>
      </c>
      <c r="N261" s="18">
        <f t="shared" si="18"/>
        <v>210.22387796129078</v>
      </c>
      <c r="P261" s="2">
        <f t="shared" si="17"/>
        <v>9338.4470080999999</v>
      </c>
      <c r="Q261" s="18">
        <f t="shared" si="19"/>
        <v>2181.6528419000006</v>
      </c>
      <c r="W261" s="22"/>
      <c r="X261" s="22"/>
      <c r="Y261" s="22"/>
      <c r="Z261" s="22"/>
      <c r="AB261" s="22"/>
      <c r="AC261" s="22"/>
    </row>
    <row r="262" spans="1:29" x14ac:dyDescent="0.25">
      <c r="A262" s="6">
        <v>260</v>
      </c>
      <c r="B262" s="2">
        <v>19</v>
      </c>
      <c r="C262" s="3">
        <f>IF(Wizualizacja!B261="male",1,0)</f>
        <v>1</v>
      </c>
      <c r="D262" s="20">
        <v>31.92</v>
      </c>
      <c r="E262" s="3">
        <v>0</v>
      </c>
      <c r="F262" s="3">
        <f>IF(Wizualizacja!E261="yes",1,0)</f>
        <v>1</v>
      </c>
      <c r="G262" s="3">
        <f>IF(Wizualizacja!F261="southwest",1,0)</f>
        <v>0</v>
      </c>
      <c r="H262" s="3">
        <f>IF(Wizualizacja!F261="southeast",1,0)</f>
        <v>0</v>
      </c>
      <c r="I262" s="3">
        <f>IF(Wizualizacja!F261="northwest",1,0)</f>
        <v>1</v>
      </c>
      <c r="J262" s="12">
        <f>IF(Wizualizacja!F261="northeast",1,0)</f>
        <v>0</v>
      </c>
      <c r="K262" s="18">
        <v>33750.291799999999</v>
      </c>
      <c r="M262" s="2">
        <f t="shared" si="16"/>
        <v>27572.275614852315</v>
      </c>
      <c r="N262" s="18">
        <f t="shared" si="18"/>
        <v>6178.0161851476842</v>
      </c>
      <c r="P262" s="2">
        <f t="shared" si="17"/>
        <v>27992.495133665565</v>
      </c>
      <c r="Q262" s="18">
        <f t="shared" si="19"/>
        <v>5757.7966663344341</v>
      </c>
      <c r="W262" s="22"/>
      <c r="X262" s="22"/>
      <c r="Y262" s="22"/>
      <c r="Z262" s="22"/>
      <c r="AB262" s="22"/>
      <c r="AC262" s="22"/>
    </row>
    <row r="263" spans="1:29" x14ac:dyDescent="0.25">
      <c r="A263" s="6">
        <v>261</v>
      </c>
      <c r="B263" s="2">
        <v>58</v>
      </c>
      <c r="C263" s="3">
        <f>IF(Wizualizacja!B262="male",1,0)</f>
        <v>0</v>
      </c>
      <c r="D263" s="20">
        <v>25.2</v>
      </c>
      <c r="E263" s="3">
        <v>0</v>
      </c>
      <c r="F263" s="3">
        <f>IF(Wizualizacja!E262="yes",1,0)</f>
        <v>0</v>
      </c>
      <c r="G263" s="3">
        <f>IF(Wizualizacja!F262="southwest",1,0)</f>
        <v>1</v>
      </c>
      <c r="H263" s="3">
        <f>IF(Wizualizacja!F262="southeast",1,0)</f>
        <v>0</v>
      </c>
      <c r="I263" s="3">
        <f>IF(Wizualizacja!F262="northwest",1,0)</f>
        <v>0</v>
      </c>
      <c r="J263" s="12">
        <f>IF(Wizualizacja!F262="northeast",1,0)</f>
        <v>0</v>
      </c>
      <c r="K263" s="18">
        <v>11837.16</v>
      </c>
      <c r="M263" s="2">
        <f t="shared" si="16"/>
        <v>10041.51538667233</v>
      </c>
      <c r="N263" s="18">
        <f t="shared" si="18"/>
        <v>1795.6446133276695</v>
      </c>
      <c r="P263" s="2">
        <f t="shared" si="17"/>
        <v>11414.617283726424</v>
      </c>
      <c r="Q263" s="18">
        <f t="shared" si="19"/>
        <v>422.54271627357593</v>
      </c>
      <c r="W263" s="22"/>
      <c r="X263" s="22"/>
      <c r="Y263" s="22"/>
      <c r="Z263" s="22"/>
      <c r="AB263" s="22"/>
      <c r="AC263" s="22"/>
    </row>
    <row r="264" spans="1:29" x14ac:dyDescent="0.25">
      <c r="A264" s="6">
        <v>262</v>
      </c>
      <c r="B264" s="2">
        <v>20</v>
      </c>
      <c r="C264" s="3">
        <f>IF(Wizualizacja!B263="male",1,0)</f>
        <v>0</v>
      </c>
      <c r="D264" s="20">
        <v>26.84</v>
      </c>
      <c r="E264" s="3">
        <v>1</v>
      </c>
      <c r="F264" s="3">
        <f>IF(Wizualizacja!E263="yes",1,0)</f>
        <v>1</v>
      </c>
      <c r="G264" s="3">
        <f>IF(Wizualizacja!F263="southwest",1,0)</f>
        <v>0</v>
      </c>
      <c r="H264" s="3">
        <f>IF(Wizualizacja!F263="southeast",1,0)</f>
        <v>1</v>
      </c>
      <c r="I264" s="3">
        <f>IF(Wizualizacja!F263="northwest",1,0)</f>
        <v>0</v>
      </c>
      <c r="J264" s="12">
        <f>IF(Wizualizacja!F263="northeast",1,0)</f>
        <v>0</v>
      </c>
      <c r="K264" s="18">
        <v>17085.267599999999</v>
      </c>
      <c r="M264" s="2">
        <f t="shared" si="16"/>
        <v>26149.009795040438</v>
      </c>
      <c r="N264" s="18">
        <f t="shared" si="18"/>
        <v>-9063.7421950404387</v>
      </c>
      <c r="P264" s="2">
        <f t="shared" si="17"/>
        <v>26567.816395806469</v>
      </c>
      <c r="Q264" s="18">
        <f t="shared" si="19"/>
        <v>-9482.5487958064696</v>
      </c>
      <c r="W264" s="22"/>
      <c r="X264" s="22"/>
      <c r="Y264" s="22"/>
      <c r="Z264" s="22"/>
      <c r="AB264" s="22"/>
      <c r="AC264" s="22"/>
    </row>
    <row r="265" spans="1:29" x14ac:dyDescent="0.25">
      <c r="A265" s="6">
        <v>263</v>
      </c>
      <c r="B265" s="2">
        <v>52</v>
      </c>
      <c r="C265" s="3">
        <f>IF(Wizualizacja!B264="male",1,0)</f>
        <v>1</v>
      </c>
      <c r="D265" s="20">
        <v>24.32</v>
      </c>
      <c r="E265" s="3">
        <v>3</v>
      </c>
      <c r="F265" s="3">
        <f>IF(Wizualizacja!E264="yes",1,0)</f>
        <v>1</v>
      </c>
      <c r="G265" s="3">
        <f>IF(Wizualizacja!F264="southwest",1,0)</f>
        <v>0</v>
      </c>
      <c r="H265" s="3">
        <f>IF(Wizualizacja!F264="southeast",1,0)</f>
        <v>0</v>
      </c>
      <c r="I265" s="3">
        <f>IF(Wizualizacja!F264="northwest",1,0)</f>
        <v>0</v>
      </c>
      <c r="J265" s="12">
        <f>IF(Wizualizacja!F264="northeast",1,0)</f>
        <v>1</v>
      </c>
      <c r="K265" s="18">
        <v>24869.836800000001</v>
      </c>
      <c r="M265" s="2">
        <f t="shared" si="16"/>
        <v>35758.157725196266</v>
      </c>
      <c r="N265" s="18">
        <f t="shared" si="18"/>
        <v>-10888.320925196265</v>
      </c>
      <c r="P265" s="2">
        <f t="shared" si="17"/>
        <v>34033.795982555632</v>
      </c>
      <c r="Q265" s="18">
        <f t="shared" si="19"/>
        <v>-9163.9591825556308</v>
      </c>
      <c r="W265" s="22"/>
      <c r="X265" s="22"/>
      <c r="Y265" s="22"/>
      <c r="Z265" s="22"/>
      <c r="AB265" s="22"/>
      <c r="AC265" s="22"/>
    </row>
    <row r="266" spans="1:29" x14ac:dyDescent="0.25">
      <c r="A266" s="6">
        <v>264</v>
      </c>
      <c r="B266" s="2">
        <v>19</v>
      </c>
      <c r="C266" s="3">
        <f>IF(Wizualizacja!B265="male",1,0)</f>
        <v>1</v>
      </c>
      <c r="D266" s="20">
        <v>36.954999999999998</v>
      </c>
      <c r="E266" s="3">
        <v>0</v>
      </c>
      <c r="F266" s="3">
        <f>IF(Wizualizacja!E265="yes",1,0)</f>
        <v>1</v>
      </c>
      <c r="G266" s="3">
        <f>IF(Wizualizacja!F265="southwest",1,0)</f>
        <v>0</v>
      </c>
      <c r="H266" s="3">
        <f>IF(Wizualizacja!F265="southeast",1,0)</f>
        <v>0</v>
      </c>
      <c r="I266" s="3">
        <f>IF(Wizualizacja!F265="northwest",1,0)</f>
        <v>1</v>
      </c>
      <c r="J266" s="12">
        <f>IF(Wizualizacja!F265="northeast",1,0)</f>
        <v>0</v>
      </c>
      <c r="K266" s="18">
        <v>36219.405449999998</v>
      </c>
      <c r="M266" s="2">
        <f t="shared" si="16"/>
        <v>29355.68968427139</v>
      </c>
      <c r="N266" s="18">
        <f t="shared" si="18"/>
        <v>6863.7157657286079</v>
      </c>
      <c r="P266" s="2">
        <f t="shared" si="17"/>
        <v>29661.674373000351</v>
      </c>
      <c r="Q266" s="18">
        <f t="shared" si="19"/>
        <v>6557.7310769996475</v>
      </c>
      <c r="W266" s="22"/>
      <c r="X266" s="22"/>
      <c r="Y266" s="22"/>
      <c r="Z266" s="22"/>
      <c r="AB266" s="22"/>
      <c r="AC266" s="22"/>
    </row>
    <row r="267" spans="1:29" x14ac:dyDescent="0.25">
      <c r="A267" s="6">
        <v>265</v>
      </c>
      <c r="B267" s="2">
        <v>53</v>
      </c>
      <c r="C267" s="3">
        <f>IF(Wizualizacja!B266="male",1,0)</f>
        <v>0</v>
      </c>
      <c r="D267" s="20">
        <v>38.06</v>
      </c>
      <c r="E267" s="3">
        <v>3</v>
      </c>
      <c r="F267" s="3">
        <f>IF(Wizualizacja!E266="yes",1,0)</f>
        <v>0</v>
      </c>
      <c r="G267" s="3">
        <f>IF(Wizualizacja!F266="southwest",1,0)</f>
        <v>0</v>
      </c>
      <c r="H267" s="3">
        <f>IF(Wizualizacja!F266="southeast",1,0)</f>
        <v>1</v>
      </c>
      <c r="I267" s="3">
        <f>IF(Wizualizacja!F266="northwest",1,0)</f>
        <v>0</v>
      </c>
      <c r="J267" s="12">
        <f>IF(Wizualizacja!F266="northeast",1,0)</f>
        <v>0</v>
      </c>
      <c r="K267" s="18">
        <v>20462.997660000001</v>
      </c>
      <c r="M267" s="2">
        <f t="shared" si="16"/>
        <v>15480.788211240335</v>
      </c>
      <c r="N267" s="18">
        <f t="shared" si="18"/>
        <v>4982.209448759666</v>
      </c>
      <c r="P267" s="2">
        <f t="shared" si="17"/>
        <v>14380.809848640918</v>
      </c>
      <c r="Q267" s="18">
        <f t="shared" si="19"/>
        <v>6082.1878113590828</v>
      </c>
      <c r="W267" s="22"/>
      <c r="X267" s="22"/>
      <c r="Y267" s="22"/>
      <c r="Z267" s="22"/>
      <c r="AB267" s="22"/>
      <c r="AC267" s="22"/>
    </row>
    <row r="268" spans="1:29" x14ac:dyDescent="0.25">
      <c r="A268" s="6">
        <v>266</v>
      </c>
      <c r="B268" s="2">
        <v>46</v>
      </c>
      <c r="C268" s="3">
        <f>IF(Wizualizacja!B267="male",1,0)</f>
        <v>1</v>
      </c>
      <c r="D268" s="20">
        <v>42.35</v>
      </c>
      <c r="E268" s="3">
        <v>3</v>
      </c>
      <c r="F268" s="3">
        <f>IF(Wizualizacja!E267="yes",1,0)</f>
        <v>1</v>
      </c>
      <c r="G268" s="3">
        <f>IF(Wizualizacja!F267="southwest",1,0)</f>
        <v>0</v>
      </c>
      <c r="H268" s="3">
        <f>IF(Wizualizacja!F267="southeast",1,0)</f>
        <v>1</v>
      </c>
      <c r="I268" s="3">
        <f>IF(Wizualizacja!F267="northwest",1,0)</f>
        <v>0</v>
      </c>
      <c r="J268" s="12">
        <f>IF(Wizualizacja!F267="northeast",1,0)</f>
        <v>0</v>
      </c>
      <c r="K268" s="18">
        <v>46151.124499999998</v>
      </c>
      <c r="M268" s="2">
        <f t="shared" si="16"/>
        <v>39417.436677244761</v>
      </c>
      <c r="N268" s="18">
        <f t="shared" si="18"/>
        <v>6733.687822755237</v>
      </c>
      <c r="P268" s="2">
        <f t="shared" si="17"/>
        <v>38454.503657035297</v>
      </c>
      <c r="Q268" s="18">
        <f t="shared" si="19"/>
        <v>7696.6208429647013</v>
      </c>
      <c r="W268" s="22"/>
      <c r="X268" s="22"/>
      <c r="Y268" s="22"/>
      <c r="Z268" s="22"/>
      <c r="AB268" s="22"/>
      <c r="AC268" s="22"/>
    </row>
    <row r="269" spans="1:29" x14ac:dyDescent="0.25">
      <c r="A269" s="6">
        <v>267</v>
      </c>
      <c r="B269" s="2">
        <v>40</v>
      </c>
      <c r="C269" s="3">
        <f>IF(Wizualizacja!B268="male",1,0)</f>
        <v>1</v>
      </c>
      <c r="D269" s="20">
        <v>19.8</v>
      </c>
      <c r="E269" s="3">
        <v>1</v>
      </c>
      <c r="F269" s="3">
        <f>IF(Wizualizacja!E268="yes",1,0)</f>
        <v>1</v>
      </c>
      <c r="G269" s="3">
        <f>IF(Wizualizacja!F268="southwest",1,0)</f>
        <v>0</v>
      </c>
      <c r="H269" s="3">
        <f>IF(Wizualizacja!F268="southeast",1,0)</f>
        <v>1</v>
      </c>
      <c r="I269" s="3">
        <f>IF(Wizualizacja!F268="northwest",1,0)</f>
        <v>0</v>
      </c>
      <c r="J269" s="12">
        <f>IF(Wizualizacja!F268="northeast",1,0)</f>
        <v>0</v>
      </c>
      <c r="K269" s="18">
        <v>17179.522000000001</v>
      </c>
      <c r="M269" s="2">
        <f t="shared" si="16"/>
        <v>28580.257887189662</v>
      </c>
      <c r="N269" s="18">
        <f t="shared" si="18"/>
        <v>-11400.735887189661</v>
      </c>
      <c r="P269" s="2">
        <f t="shared" si="17"/>
        <v>29422.322844483064</v>
      </c>
      <c r="Q269" s="18">
        <f t="shared" si="19"/>
        <v>-12242.800844483063</v>
      </c>
      <c r="W269" s="22"/>
      <c r="X269" s="22"/>
      <c r="Y269" s="22"/>
      <c r="Z269" s="22"/>
      <c r="AB269" s="22"/>
      <c r="AC269" s="22"/>
    </row>
    <row r="270" spans="1:29" x14ac:dyDescent="0.25">
      <c r="A270" s="6">
        <v>268</v>
      </c>
      <c r="B270" s="2">
        <v>59</v>
      </c>
      <c r="C270" s="3">
        <f>IF(Wizualizacja!B269="male",1,0)</f>
        <v>0</v>
      </c>
      <c r="D270" s="20">
        <v>32.395000000000003</v>
      </c>
      <c r="E270" s="3">
        <v>3</v>
      </c>
      <c r="F270" s="3">
        <f>IF(Wizualizacja!E269="yes",1,0)</f>
        <v>0</v>
      </c>
      <c r="G270" s="3">
        <f>IF(Wizualizacja!F269="southwest",1,0)</f>
        <v>0</v>
      </c>
      <c r="H270" s="3">
        <f>IF(Wizualizacja!F269="southeast",1,0)</f>
        <v>0</v>
      </c>
      <c r="I270" s="3">
        <f>IF(Wizualizacja!F269="northwest",1,0)</f>
        <v>0</v>
      </c>
      <c r="J270" s="12">
        <f>IF(Wizualizacja!F269="northeast",1,0)</f>
        <v>1</v>
      </c>
      <c r="K270" s="18">
        <v>14590.63205</v>
      </c>
      <c r="M270" s="2">
        <f t="shared" si="16"/>
        <v>16201.234178430539</v>
      </c>
      <c r="N270" s="18">
        <f t="shared" si="18"/>
        <v>-1610.6021284305389</v>
      </c>
      <c r="P270" s="2">
        <f t="shared" si="17"/>
        <v>14059.288131335952</v>
      </c>
      <c r="Q270" s="18">
        <f t="shared" si="19"/>
        <v>531.34391866404803</v>
      </c>
      <c r="W270" s="22"/>
      <c r="X270" s="22"/>
      <c r="Y270" s="22"/>
      <c r="Z270" s="22"/>
      <c r="AB270" s="22"/>
      <c r="AC270" s="22"/>
    </row>
    <row r="271" spans="1:29" x14ac:dyDescent="0.25">
      <c r="A271" s="6">
        <v>269</v>
      </c>
      <c r="B271" s="2">
        <v>45</v>
      </c>
      <c r="C271" s="3">
        <f>IF(Wizualizacja!B270="male",1,0)</f>
        <v>1</v>
      </c>
      <c r="D271" s="20">
        <v>30.2</v>
      </c>
      <c r="E271" s="3">
        <v>1</v>
      </c>
      <c r="F271" s="3">
        <f>IF(Wizualizacja!E270="yes",1,0)</f>
        <v>0</v>
      </c>
      <c r="G271" s="3">
        <f>IF(Wizualizacja!F270="southwest",1,0)</f>
        <v>1</v>
      </c>
      <c r="H271" s="3">
        <f>IF(Wizualizacja!F270="southeast",1,0)</f>
        <v>0</v>
      </c>
      <c r="I271" s="3">
        <f>IF(Wizualizacja!F270="northwest",1,0)</f>
        <v>0</v>
      </c>
      <c r="J271" s="12">
        <f>IF(Wizualizacja!F270="northeast",1,0)</f>
        <v>0</v>
      </c>
      <c r="K271" s="18">
        <v>7441.0529999999999</v>
      </c>
      <c r="M271" s="2">
        <f t="shared" si="16"/>
        <v>8845.4571618152677</v>
      </c>
      <c r="N271" s="18">
        <f t="shared" si="18"/>
        <v>-1404.4041618152678</v>
      </c>
      <c r="P271" s="2">
        <f t="shared" si="17"/>
        <v>9699.7505543464085</v>
      </c>
      <c r="Q271" s="18">
        <f t="shared" si="19"/>
        <v>-2258.6975543464087</v>
      </c>
      <c r="W271" s="22"/>
      <c r="X271" s="22"/>
      <c r="Y271" s="22"/>
      <c r="Z271" s="22"/>
      <c r="AB271" s="22"/>
      <c r="AC271" s="22"/>
    </row>
    <row r="272" spans="1:29" x14ac:dyDescent="0.25">
      <c r="A272" s="6">
        <v>270</v>
      </c>
      <c r="B272" s="2">
        <v>49</v>
      </c>
      <c r="C272" s="3">
        <f>IF(Wizualizacja!B271="male",1,0)</f>
        <v>1</v>
      </c>
      <c r="D272" s="20">
        <v>25.84</v>
      </c>
      <c r="E272" s="3">
        <v>1</v>
      </c>
      <c r="F272" s="3">
        <f>IF(Wizualizacja!E271="yes",1,0)</f>
        <v>0</v>
      </c>
      <c r="G272" s="3">
        <f>IF(Wizualizacja!F271="southwest",1,0)</f>
        <v>0</v>
      </c>
      <c r="H272" s="3">
        <f>IF(Wizualizacja!F271="southeast",1,0)</f>
        <v>0</v>
      </c>
      <c r="I272" s="3">
        <f>IF(Wizualizacja!F271="northwest",1,0)</f>
        <v>0</v>
      </c>
      <c r="J272" s="12">
        <f>IF(Wizualizacja!F271="northeast",1,0)</f>
        <v>1</v>
      </c>
      <c r="K272" s="18">
        <v>9282.4806000000008</v>
      </c>
      <c r="M272" s="2">
        <f t="shared" si="16"/>
        <v>9743.137702359365</v>
      </c>
      <c r="N272" s="18">
        <f t="shared" si="18"/>
        <v>-460.65710235936422</v>
      </c>
      <c r="P272" s="2">
        <f t="shared" si="17"/>
        <v>9292.018852122188</v>
      </c>
      <c r="Q272" s="18">
        <f t="shared" si="19"/>
        <v>-9.5382521221872594</v>
      </c>
      <c r="W272" s="22"/>
      <c r="X272" s="22"/>
      <c r="Y272" s="22"/>
      <c r="Z272" s="22"/>
      <c r="AB272" s="22"/>
      <c r="AC272" s="22"/>
    </row>
    <row r="273" spans="1:29" x14ac:dyDescent="0.25">
      <c r="A273" s="6">
        <v>271</v>
      </c>
      <c r="B273" s="2">
        <v>18</v>
      </c>
      <c r="C273" s="3">
        <f>IF(Wizualizacja!B272="male",1,0)</f>
        <v>1</v>
      </c>
      <c r="D273" s="20">
        <v>29.37</v>
      </c>
      <c r="E273" s="3">
        <v>1</v>
      </c>
      <c r="F273" s="3">
        <f>IF(Wizualizacja!E272="yes",1,0)</f>
        <v>0</v>
      </c>
      <c r="G273" s="3">
        <f>IF(Wizualizacja!F272="southwest",1,0)</f>
        <v>0</v>
      </c>
      <c r="H273" s="3">
        <f>IF(Wizualizacja!F272="southeast",1,0)</f>
        <v>1</v>
      </c>
      <c r="I273" s="3">
        <f>IF(Wizualizacja!F272="northwest",1,0)</f>
        <v>0</v>
      </c>
      <c r="J273" s="12">
        <f>IF(Wizualizacja!F272="northeast",1,0)</f>
        <v>0</v>
      </c>
      <c r="K273" s="18">
        <v>1719.4363000000001</v>
      </c>
      <c r="M273" s="2">
        <f t="shared" si="16"/>
        <v>1796.4249239286821</v>
      </c>
      <c r="N273" s="18">
        <f t="shared" si="18"/>
        <v>-76.988623928682046</v>
      </c>
      <c r="P273" s="2">
        <f t="shared" si="17"/>
        <v>2420.2883462922564</v>
      </c>
      <c r="Q273" s="18">
        <f t="shared" si="19"/>
        <v>-700.85204629225632</v>
      </c>
      <c r="W273" s="22"/>
      <c r="X273" s="22"/>
      <c r="Y273" s="22"/>
      <c r="Z273" s="22"/>
      <c r="AB273" s="22"/>
      <c r="AC273" s="22"/>
    </row>
    <row r="274" spans="1:29" x14ac:dyDescent="0.25">
      <c r="A274" s="6">
        <v>272</v>
      </c>
      <c r="B274" s="2">
        <v>50</v>
      </c>
      <c r="C274" s="3">
        <f>IF(Wizualizacja!B273="male",1,0)</f>
        <v>1</v>
      </c>
      <c r="D274" s="20">
        <v>34.200000000000003</v>
      </c>
      <c r="E274" s="3">
        <v>2</v>
      </c>
      <c r="F274" s="3">
        <f>IF(Wizualizacja!E273="yes",1,0)</f>
        <v>1</v>
      </c>
      <c r="G274" s="3">
        <f>IF(Wizualizacja!F273="southwest",1,0)</f>
        <v>1</v>
      </c>
      <c r="H274" s="3">
        <f>IF(Wizualizacja!F273="southeast",1,0)</f>
        <v>0</v>
      </c>
      <c r="I274" s="3">
        <f>IF(Wizualizacja!F273="northwest",1,0)</f>
        <v>0</v>
      </c>
      <c r="J274" s="12">
        <f>IF(Wizualizacja!F273="northeast",1,0)</f>
        <v>0</v>
      </c>
      <c r="K274" s="18">
        <v>42856.838000000003</v>
      </c>
      <c r="M274" s="2">
        <f t="shared" si="16"/>
        <v>36684.742241892855</v>
      </c>
      <c r="N274" s="18">
        <f t="shared" si="18"/>
        <v>6172.0957581071489</v>
      </c>
      <c r="P274" s="2">
        <f t="shared" si="17"/>
        <v>36790.329190743782</v>
      </c>
      <c r="Q274" s="18">
        <f t="shared" si="19"/>
        <v>6066.5088092562219</v>
      </c>
      <c r="W274" s="22"/>
      <c r="X274" s="22"/>
      <c r="Y274" s="22"/>
      <c r="Z274" s="22"/>
      <c r="AB274" s="22"/>
      <c r="AC274" s="22"/>
    </row>
    <row r="275" spans="1:29" x14ac:dyDescent="0.25">
      <c r="A275" s="6">
        <v>273</v>
      </c>
      <c r="B275" s="2">
        <v>41</v>
      </c>
      <c r="C275" s="3">
        <f>IF(Wizualizacja!B274="male",1,0)</f>
        <v>1</v>
      </c>
      <c r="D275" s="20">
        <v>37.049999999999997</v>
      </c>
      <c r="E275" s="3">
        <v>2</v>
      </c>
      <c r="F275" s="3">
        <f>IF(Wizualizacja!E274="yes",1,0)</f>
        <v>0</v>
      </c>
      <c r="G275" s="3">
        <f>IF(Wizualizacja!F274="southwest",1,0)</f>
        <v>0</v>
      </c>
      <c r="H275" s="3">
        <f>IF(Wizualizacja!F274="southeast",1,0)</f>
        <v>0</v>
      </c>
      <c r="I275" s="3">
        <f>IF(Wizualizacja!F274="northwest",1,0)</f>
        <v>1</v>
      </c>
      <c r="J275" s="12">
        <f>IF(Wizualizacja!F274="northeast",1,0)</f>
        <v>0</v>
      </c>
      <c r="K275" s="18">
        <v>7265.7025000000003</v>
      </c>
      <c r="M275" s="2">
        <f t="shared" si="16"/>
        <v>11900.136652785666</v>
      </c>
      <c r="N275" s="18">
        <f t="shared" si="18"/>
        <v>-4634.4341527856659</v>
      </c>
      <c r="P275" s="2">
        <f t="shared" si="17"/>
        <v>10932.95520710561</v>
      </c>
      <c r="Q275" s="18">
        <f t="shared" si="19"/>
        <v>-3667.2527071056093</v>
      </c>
      <c r="W275" s="22"/>
      <c r="X275" s="22"/>
      <c r="Y275" s="22"/>
      <c r="Z275" s="22"/>
      <c r="AB275" s="22"/>
      <c r="AC275" s="22"/>
    </row>
    <row r="276" spans="1:29" x14ac:dyDescent="0.25">
      <c r="A276" s="6">
        <v>274</v>
      </c>
      <c r="B276" s="2">
        <v>50</v>
      </c>
      <c r="C276" s="3">
        <f>IF(Wizualizacja!B275="male",1,0)</f>
        <v>1</v>
      </c>
      <c r="D276" s="20">
        <v>27.454999999999998</v>
      </c>
      <c r="E276" s="3">
        <v>1</v>
      </c>
      <c r="F276" s="3">
        <f>IF(Wizualizacja!E275="yes",1,0)</f>
        <v>0</v>
      </c>
      <c r="G276" s="3">
        <f>IF(Wizualizacja!F275="southwest",1,0)</f>
        <v>0</v>
      </c>
      <c r="H276" s="3">
        <f>IF(Wizualizacja!F275="southeast",1,0)</f>
        <v>0</v>
      </c>
      <c r="I276" s="3">
        <f>IF(Wizualizacja!F275="northwest",1,0)</f>
        <v>0</v>
      </c>
      <c r="J276" s="12">
        <f>IF(Wizualizacja!F275="northeast",1,0)</f>
        <v>1</v>
      </c>
      <c r="K276" s="18">
        <v>9617.6624499999998</v>
      </c>
      <c r="M276" s="2">
        <f t="shared" si="16"/>
        <v>10573.977880386625</v>
      </c>
      <c r="N276" s="18">
        <f t="shared" si="18"/>
        <v>-956.31543038662494</v>
      </c>
      <c r="P276" s="2">
        <f t="shared" si="17"/>
        <v>10086.834653954533</v>
      </c>
      <c r="Q276" s="18">
        <f t="shared" si="19"/>
        <v>-469.17220395453296</v>
      </c>
      <c r="W276" s="22"/>
      <c r="X276" s="22"/>
      <c r="Y276" s="22"/>
      <c r="Z276" s="22"/>
      <c r="AB276" s="22"/>
      <c r="AC276" s="22"/>
    </row>
    <row r="277" spans="1:29" x14ac:dyDescent="0.25">
      <c r="A277" s="6">
        <v>275</v>
      </c>
      <c r="B277" s="2">
        <v>25</v>
      </c>
      <c r="C277" s="3">
        <f>IF(Wizualizacja!B276="male",1,0)</f>
        <v>1</v>
      </c>
      <c r="D277" s="20">
        <v>27.55</v>
      </c>
      <c r="E277" s="3">
        <v>0</v>
      </c>
      <c r="F277" s="3">
        <f>IF(Wizualizacja!E276="yes",1,0)</f>
        <v>0</v>
      </c>
      <c r="G277" s="3">
        <f>IF(Wizualizacja!F276="southwest",1,0)</f>
        <v>0</v>
      </c>
      <c r="H277" s="3">
        <f>IF(Wizualizacja!F276="southeast",1,0)</f>
        <v>0</v>
      </c>
      <c r="I277" s="3">
        <f>IF(Wizualizacja!F276="northwest",1,0)</f>
        <v>1</v>
      </c>
      <c r="J277" s="12">
        <f>IF(Wizualizacja!F276="northeast",1,0)</f>
        <v>0</v>
      </c>
      <c r="K277" s="18">
        <v>2523.1695</v>
      </c>
      <c r="M277" s="2">
        <f t="shared" si="16"/>
        <v>3097.2950749181527</v>
      </c>
      <c r="N277" s="18">
        <f t="shared" si="18"/>
        <v>-574.12557491815278</v>
      </c>
      <c r="P277" s="2">
        <f t="shared" si="17"/>
        <v>3632.8614186481509</v>
      </c>
      <c r="Q277" s="18">
        <f t="shared" si="19"/>
        <v>-1109.6919186481509</v>
      </c>
      <c r="W277" s="22"/>
      <c r="X277" s="22"/>
      <c r="Y277" s="22"/>
      <c r="Z277" s="22"/>
      <c r="AB277" s="22"/>
      <c r="AC277" s="22"/>
    </row>
    <row r="278" spans="1:29" x14ac:dyDescent="0.25">
      <c r="A278" s="6">
        <v>276</v>
      </c>
      <c r="B278" s="2">
        <v>47</v>
      </c>
      <c r="C278" s="3">
        <f>IF(Wizualizacja!B277="male",1,0)</f>
        <v>0</v>
      </c>
      <c r="D278" s="20">
        <v>26.6</v>
      </c>
      <c r="E278" s="3">
        <v>2</v>
      </c>
      <c r="F278" s="3">
        <f>IF(Wizualizacja!E277="yes",1,0)</f>
        <v>0</v>
      </c>
      <c r="G278" s="3">
        <f>IF(Wizualizacja!F277="southwest",1,0)</f>
        <v>0</v>
      </c>
      <c r="H278" s="3">
        <f>IF(Wizualizacja!F277="southeast",1,0)</f>
        <v>0</v>
      </c>
      <c r="I278" s="3">
        <f>IF(Wizualizacja!F277="northwest",1,0)</f>
        <v>0</v>
      </c>
      <c r="J278" s="12">
        <f>IF(Wizualizacja!F277="northeast",1,0)</f>
        <v>1</v>
      </c>
      <c r="K278" s="18">
        <v>9715.8410000000003</v>
      </c>
      <c r="M278" s="2">
        <f t="shared" si="16"/>
        <v>10394.464035064861</v>
      </c>
      <c r="N278" s="18">
        <f t="shared" si="18"/>
        <v>-678.62303506486023</v>
      </c>
      <c r="P278" s="2">
        <f t="shared" si="17"/>
        <v>9025.133060760536</v>
      </c>
      <c r="Q278" s="18">
        <f t="shared" si="19"/>
        <v>690.70793923946439</v>
      </c>
      <c r="W278" s="22"/>
      <c r="X278" s="22"/>
      <c r="Y278" s="22"/>
      <c r="Z278" s="22"/>
      <c r="AB278" s="22"/>
      <c r="AC278" s="22"/>
    </row>
    <row r="279" spans="1:29" x14ac:dyDescent="0.25">
      <c r="A279" s="6">
        <v>277</v>
      </c>
      <c r="B279" s="2">
        <v>19</v>
      </c>
      <c r="C279" s="3">
        <f>IF(Wizualizacja!B278="male",1,0)</f>
        <v>1</v>
      </c>
      <c r="D279" s="20">
        <v>20.614999999999998</v>
      </c>
      <c r="E279" s="3">
        <v>2</v>
      </c>
      <c r="F279" s="3">
        <f>IF(Wizualizacja!E278="yes",1,0)</f>
        <v>0</v>
      </c>
      <c r="G279" s="3">
        <f>IF(Wizualizacja!F278="southwest",1,0)</f>
        <v>0</v>
      </c>
      <c r="H279" s="3">
        <f>IF(Wizualizacja!F278="southeast",1,0)</f>
        <v>0</v>
      </c>
      <c r="I279" s="3">
        <f>IF(Wizualizacja!F278="northwest",1,0)</f>
        <v>1</v>
      </c>
      <c r="J279" s="12">
        <f>IF(Wizualizacja!F278="northeast",1,0)</f>
        <v>0</v>
      </c>
      <c r="K279" s="18">
        <v>2803.69785</v>
      </c>
      <c r="M279" s="2">
        <f t="shared" si="16"/>
        <v>385.16647115264732</v>
      </c>
      <c r="N279" s="18">
        <f t="shared" si="18"/>
        <v>2418.5313788473527</v>
      </c>
      <c r="P279" s="2">
        <f t="shared" si="17"/>
        <v>-222.70890289858471</v>
      </c>
      <c r="Q279" s="18">
        <f t="shared" si="19"/>
        <v>3026.4067528985847</v>
      </c>
      <c r="W279" s="22"/>
      <c r="X279" s="22"/>
      <c r="Y279" s="22"/>
      <c r="Z279" s="22"/>
      <c r="AB279" s="22"/>
      <c r="AC279" s="22"/>
    </row>
    <row r="280" spans="1:29" x14ac:dyDescent="0.25">
      <c r="A280" s="6">
        <v>278</v>
      </c>
      <c r="B280" s="2">
        <v>22</v>
      </c>
      <c r="C280" s="3">
        <f>IF(Wizualizacja!B279="male",1,0)</f>
        <v>0</v>
      </c>
      <c r="D280" s="20">
        <v>24.3</v>
      </c>
      <c r="E280" s="3">
        <v>0</v>
      </c>
      <c r="F280" s="3">
        <f>IF(Wizualizacja!E279="yes",1,0)</f>
        <v>0</v>
      </c>
      <c r="G280" s="3">
        <f>IF(Wizualizacja!F279="southwest",1,0)</f>
        <v>1</v>
      </c>
      <c r="H280" s="3">
        <f>IF(Wizualizacja!F279="southeast",1,0)</f>
        <v>0</v>
      </c>
      <c r="I280" s="3">
        <f>IF(Wizualizacja!F279="northwest",1,0)</f>
        <v>0</v>
      </c>
      <c r="J280" s="12">
        <f>IF(Wizualizacja!F279="northeast",1,0)</f>
        <v>0</v>
      </c>
      <c r="K280" s="18">
        <v>2150.4690000000001</v>
      </c>
      <c r="M280" s="2">
        <f t="shared" si="16"/>
        <v>405.87103003417064</v>
      </c>
      <c r="N280" s="18">
        <f t="shared" si="18"/>
        <v>1744.5979699658294</v>
      </c>
      <c r="P280" s="2">
        <f t="shared" si="17"/>
        <v>1777.180822831152</v>
      </c>
      <c r="Q280" s="18">
        <f t="shared" si="19"/>
        <v>373.28817716884805</v>
      </c>
      <c r="W280" s="22"/>
      <c r="X280" s="22"/>
      <c r="Y280" s="22"/>
      <c r="Z280" s="22"/>
      <c r="AB280" s="22"/>
      <c r="AC280" s="22"/>
    </row>
    <row r="281" spans="1:29" x14ac:dyDescent="0.25">
      <c r="A281" s="6">
        <v>279</v>
      </c>
      <c r="B281" s="2">
        <v>59</v>
      </c>
      <c r="C281" s="3">
        <f>IF(Wizualizacja!B280="male",1,0)</f>
        <v>1</v>
      </c>
      <c r="D281" s="20">
        <v>31.79</v>
      </c>
      <c r="E281" s="3">
        <v>2</v>
      </c>
      <c r="F281" s="3">
        <f>IF(Wizualizacja!E280="yes",1,0)</f>
        <v>0</v>
      </c>
      <c r="G281" s="3">
        <f>IF(Wizualizacja!F280="southwest",1,0)</f>
        <v>0</v>
      </c>
      <c r="H281" s="3">
        <f>IF(Wizualizacja!F280="southeast",1,0)</f>
        <v>1</v>
      </c>
      <c r="I281" s="3">
        <f>IF(Wizualizacja!F280="northwest",1,0)</f>
        <v>0</v>
      </c>
      <c r="J281" s="12">
        <f>IF(Wizualizacja!F280="northeast",1,0)</f>
        <v>0</v>
      </c>
      <c r="K281" s="18">
        <v>12928.7911</v>
      </c>
      <c r="M281" s="2">
        <f t="shared" si="16"/>
        <v>13913.008010515508</v>
      </c>
      <c r="N281" s="18">
        <f t="shared" si="18"/>
        <v>-984.21691051550806</v>
      </c>
      <c r="P281" s="2">
        <f t="shared" si="17"/>
        <v>13858.721410422833</v>
      </c>
      <c r="Q281" s="18">
        <f t="shared" si="19"/>
        <v>-929.93031042283292</v>
      </c>
      <c r="W281" s="22"/>
      <c r="X281" s="22"/>
      <c r="Y281" s="22"/>
      <c r="Z281" s="22"/>
      <c r="AB281" s="22"/>
      <c r="AC281" s="22"/>
    </row>
    <row r="282" spans="1:29" x14ac:dyDescent="0.25">
      <c r="A282" s="6">
        <v>280</v>
      </c>
      <c r="B282" s="2">
        <v>51</v>
      </c>
      <c r="C282" s="3">
        <f>IF(Wizualizacja!B281="male",1,0)</f>
        <v>0</v>
      </c>
      <c r="D282" s="20">
        <v>21.56</v>
      </c>
      <c r="E282" s="3">
        <v>1</v>
      </c>
      <c r="F282" s="3">
        <f>IF(Wizualizacja!E281="yes",1,0)</f>
        <v>0</v>
      </c>
      <c r="G282" s="3">
        <f>IF(Wizualizacja!F281="southwest",1,0)</f>
        <v>0</v>
      </c>
      <c r="H282" s="3">
        <f>IF(Wizualizacja!F281="southeast",1,0)</f>
        <v>1</v>
      </c>
      <c r="I282" s="3">
        <f>IF(Wizualizacja!F281="northwest",1,0)</f>
        <v>0</v>
      </c>
      <c r="J282" s="12">
        <f>IF(Wizualizacja!F281="northeast",1,0)</f>
        <v>0</v>
      </c>
      <c r="K282" s="18">
        <v>9855.1314000000002</v>
      </c>
      <c r="M282" s="2">
        <f t="shared" si="16"/>
        <v>7821.7467433316424</v>
      </c>
      <c r="N282" s="18">
        <f t="shared" si="18"/>
        <v>2033.3846566683578</v>
      </c>
      <c r="P282" s="2">
        <f t="shared" si="17"/>
        <v>8391.9709945347931</v>
      </c>
      <c r="Q282" s="18">
        <f t="shared" si="19"/>
        <v>1463.1604054652071</v>
      </c>
      <c r="W282" s="22"/>
      <c r="X282" s="22"/>
      <c r="Y282" s="22"/>
      <c r="Z282" s="22"/>
      <c r="AB282" s="22"/>
      <c r="AC282" s="22"/>
    </row>
    <row r="283" spans="1:29" x14ac:dyDescent="0.25">
      <c r="A283" s="6">
        <v>281</v>
      </c>
      <c r="B283" s="2">
        <v>40</v>
      </c>
      <c r="C283" s="3">
        <f>IF(Wizualizacja!B282="male",1,0)</f>
        <v>0</v>
      </c>
      <c r="D283" s="20">
        <v>28.12</v>
      </c>
      <c r="E283" s="3">
        <v>1</v>
      </c>
      <c r="F283" s="3">
        <f>IF(Wizualizacja!E282="yes",1,0)</f>
        <v>1</v>
      </c>
      <c r="G283" s="3">
        <f>IF(Wizualizacja!F282="southwest",1,0)</f>
        <v>0</v>
      </c>
      <c r="H283" s="3">
        <f>IF(Wizualizacja!F282="southeast",1,0)</f>
        <v>0</v>
      </c>
      <c r="I283" s="3">
        <f>IF(Wizualizacja!F282="northwest",1,0)</f>
        <v>0</v>
      </c>
      <c r="J283" s="12">
        <f>IF(Wizualizacja!F282="northeast",1,0)</f>
        <v>1</v>
      </c>
      <c r="K283" s="18">
        <v>22331.566800000001</v>
      </c>
      <c r="M283" s="2">
        <f t="shared" si="16"/>
        <v>32952.622147869508</v>
      </c>
      <c r="N283" s="18">
        <f t="shared" si="18"/>
        <v>-10621.055347869507</v>
      </c>
      <c r="P283" s="2">
        <f t="shared" si="17"/>
        <v>32180.529651089899</v>
      </c>
      <c r="Q283" s="18">
        <f t="shared" si="19"/>
        <v>-9848.9628510898983</v>
      </c>
      <c r="W283" s="22"/>
      <c r="X283" s="22"/>
      <c r="Y283" s="22"/>
      <c r="Z283" s="22"/>
      <c r="AB283" s="22"/>
      <c r="AC283" s="22"/>
    </row>
    <row r="284" spans="1:29" x14ac:dyDescent="0.25">
      <c r="A284" s="6">
        <v>282</v>
      </c>
      <c r="B284" s="2">
        <v>54</v>
      </c>
      <c r="C284" s="3">
        <f>IF(Wizualizacja!B283="male",1,0)</f>
        <v>1</v>
      </c>
      <c r="D284" s="20">
        <v>40.564999999999998</v>
      </c>
      <c r="E284" s="3">
        <v>3</v>
      </c>
      <c r="F284" s="3">
        <f>IF(Wizualizacja!E283="yes",1,0)</f>
        <v>1</v>
      </c>
      <c r="G284" s="3">
        <f>IF(Wizualizacja!F283="southwest",1,0)</f>
        <v>0</v>
      </c>
      <c r="H284" s="3">
        <f>IF(Wizualizacja!F283="southeast",1,0)</f>
        <v>0</v>
      </c>
      <c r="I284" s="3">
        <f>IF(Wizualizacja!F283="northwest",1,0)</f>
        <v>0</v>
      </c>
      <c r="J284" s="12">
        <f>IF(Wizualizacja!F283="northeast",1,0)</f>
        <v>1</v>
      </c>
      <c r="K284" s="18">
        <v>48549.178350000002</v>
      </c>
      <c r="M284" s="2">
        <f t="shared" si="16"/>
        <v>42029.795204088769</v>
      </c>
      <c r="N284" s="18">
        <f t="shared" si="18"/>
        <v>6519.3831459112334</v>
      </c>
      <c r="P284" s="2">
        <f t="shared" si="17"/>
        <v>39938.098450161182</v>
      </c>
      <c r="Q284" s="18">
        <f t="shared" si="19"/>
        <v>8611.07989983882</v>
      </c>
      <c r="W284" s="22"/>
      <c r="X284" s="22"/>
      <c r="Y284" s="22"/>
      <c r="Z284" s="22"/>
      <c r="AB284" s="22"/>
      <c r="AC284" s="22"/>
    </row>
    <row r="285" spans="1:29" x14ac:dyDescent="0.25">
      <c r="A285" s="6">
        <v>283</v>
      </c>
      <c r="B285" s="2">
        <v>30</v>
      </c>
      <c r="C285" s="3">
        <f>IF(Wizualizacja!B284="male",1,0)</f>
        <v>1</v>
      </c>
      <c r="D285" s="20">
        <v>27.645</v>
      </c>
      <c r="E285" s="3">
        <v>1</v>
      </c>
      <c r="F285" s="3">
        <f>IF(Wizualizacja!E284="yes",1,0)</f>
        <v>0</v>
      </c>
      <c r="G285" s="3">
        <f>IF(Wizualizacja!F284="southwest",1,0)</f>
        <v>0</v>
      </c>
      <c r="H285" s="3">
        <f>IF(Wizualizacja!F284="southeast",1,0)</f>
        <v>0</v>
      </c>
      <c r="I285" s="3">
        <f>IF(Wizualizacja!F284="northwest",1,0)</f>
        <v>0</v>
      </c>
      <c r="J285" s="12">
        <f>IF(Wizualizacja!F284="northeast",1,0)</f>
        <v>1</v>
      </c>
      <c r="K285" s="18">
        <v>4237.12655</v>
      </c>
      <c r="M285" s="2">
        <f t="shared" si="16"/>
        <v>5465.2424659041508</v>
      </c>
      <c r="N285" s="18">
        <f t="shared" si="18"/>
        <v>-1228.1159159041508</v>
      </c>
      <c r="P285" s="2">
        <f t="shared" si="17"/>
        <v>4961.4488032037989</v>
      </c>
      <c r="Q285" s="18">
        <f t="shared" si="19"/>
        <v>-724.32225320379894</v>
      </c>
      <c r="W285" s="22"/>
      <c r="X285" s="22"/>
      <c r="Y285" s="22"/>
      <c r="Z285" s="22"/>
      <c r="AB285" s="22"/>
      <c r="AC285" s="22"/>
    </row>
    <row r="286" spans="1:29" x14ac:dyDescent="0.25">
      <c r="A286" s="6">
        <v>284</v>
      </c>
      <c r="B286" s="2">
        <v>55</v>
      </c>
      <c r="C286" s="3">
        <f>IF(Wizualizacja!B285="male",1,0)</f>
        <v>0</v>
      </c>
      <c r="D286" s="20">
        <v>32.395000000000003</v>
      </c>
      <c r="E286" s="3">
        <v>1</v>
      </c>
      <c r="F286" s="3">
        <f>IF(Wizualizacja!E285="yes",1,0)</f>
        <v>0</v>
      </c>
      <c r="G286" s="3">
        <f>IF(Wizualizacja!F285="southwest",1,0)</f>
        <v>0</v>
      </c>
      <c r="H286" s="3">
        <f>IF(Wizualizacja!F285="southeast",1,0)</f>
        <v>0</v>
      </c>
      <c r="I286" s="3">
        <f>IF(Wizualizacja!F285="northwest",1,0)</f>
        <v>0</v>
      </c>
      <c r="J286" s="12">
        <f>IF(Wizualizacja!F285="northeast",1,0)</f>
        <v>1</v>
      </c>
      <c r="K286" s="18">
        <v>11879.10405</v>
      </c>
      <c r="M286" s="2">
        <f t="shared" si="16"/>
        <v>13868.945242181004</v>
      </c>
      <c r="N286" s="18">
        <f t="shared" si="18"/>
        <v>-1989.8411921810039</v>
      </c>
      <c r="P286" s="2">
        <f t="shared" si="17"/>
        <v>13021.613382021016</v>
      </c>
      <c r="Q286" s="18">
        <f t="shared" si="19"/>
        <v>-1142.5093320210162</v>
      </c>
      <c r="W286" s="22"/>
      <c r="X286" s="22"/>
      <c r="Y286" s="22"/>
      <c r="Z286" s="22"/>
      <c r="AB286" s="22"/>
      <c r="AC286" s="22"/>
    </row>
    <row r="287" spans="1:29" x14ac:dyDescent="0.25">
      <c r="A287" s="6">
        <v>285</v>
      </c>
      <c r="B287" s="2">
        <v>52</v>
      </c>
      <c r="C287" s="3">
        <f>IF(Wizualizacja!B286="male",1,0)</f>
        <v>0</v>
      </c>
      <c r="D287" s="20">
        <v>31.2</v>
      </c>
      <c r="E287" s="3">
        <v>0</v>
      </c>
      <c r="F287" s="3">
        <f>IF(Wizualizacja!E286="yes",1,0)</f>
        <v>0</v>
      </c>
      <c r="G287" s="3">
        <f>IF(Wizualizacja!F286="southwest",1,0)</f>
        <v>1</v>
      </c>
      <c r="H287" s="3">
        <f>IF(Wizualizacja!F286="southeast",1,0)</f>
        <v>0</v>
      </c>
      <c r="I287" s="3">
        <f>IF(Wizualizacja!F286="northwest",1,0)</f>
        <v>0</v>
      </c>
      <c r="J287" s="12">
        <f>IF(Wizualizacja!F286="northeast",1,0)</f>
        <v>0</v>
      </c>
      <c r="K287" s="18">
        <v>9625.92</v>
      </c>
      <c r="M287" s="2">
        <f t="shared" si="16"/>
        <v>10613.925510005358</v>
      </c>
      <c r="N287" s="18">
        <f t="shared" si="18"/>
        <v>-988.00551000535779</v>
      </c>
      <c r="P287" s="2">
        <f t="shared" si="17"/>
        <v>11847.196606826257</v>
      </c>
      <c r="Q287" s="18">
        <f t="shared" si="19"/>
        <v>-2221.2766068262572</v>
      </c>
      <c r="W287" s="22"/>
      <c r="X287" s="22"/>
      <c r="Y287" s="22"/>
      <c r="Z287" s="22"/>
      <c r="AB287" s="22"/>
      <c r="AC287" s="22"/>
    </row>
    <row r="288" spans="1:29" x14ac:dyDescent="0.25">
      <c r="A288" s="6">
        <v>286</v>
      </c>
      <c r="B288" s="2">
        <v>46</v>
      </c>
      <c r="C288" s="3">
        <f>IF(Wizualizacja!B287="male",1,0)</f>
        <v>1</v>
      </c>
      <c r="D288" s="20">
        <v>26.62</v>
      </c>
      <c r="E288" s="3">
        <v>1</v>
      </c>
      <c r="F288" s="3">
        <f>IF(Wizualizacja!E287="yes",1,0)</f>
        <v>0</v>
      </c>
      <c r="G288" s="3">
        <f>IF(Wizualizacja!F287="southwest",1,0)</f>
        <v>0</v>
      </c>
      <c r="H288" s="3">
        <f>IF(Wizualizacja!F287="southeast",1,0)</f>
        <v>1</v>
      </c>
      <c r="I288" s="3">
        <f>IF(Wizualizacja!F287="northwest",1,0)</f>
        <v>0</v>
      </c>
      <c r="J288" s="12">
        <f>IF(Wizualizacja!F287="northeast",1,0)</f>
        <v>0</v>
      </c>
      <c r="K288" s="18">
        <v>7742.1098000000002</v>
      </c>
      <c r="M288" s="2">
        <f t="shared" si="16"/>
        <v>8068.8132830647237</v>
      </c>
      <c r="N288" s="18">
        <f t="shared" si="18"/>
        <v>-326.70348306472351</v>
      </c>
      <c r="P288" s="2">
        <f t="shared" si="17"/>
        <v>8772.3446782553747</v>
      </c>
      <c r="Q288" s="18">
        <f t="shared" si="19"/>
        <v>-1030.2348782553745</v>
      </c>
      <c r="W288" s="22"/>
      <c r="X288" s="22"/>
      <c r="Y288" s="22"/>
      <c r="Z288" s="22"/>
      <c r="AB288" s="22"/>
      <c r="AC288" s="22"/>
    </row>
    <row r="289" spans="1:29" x14ac:dyDescent="0.25">
      <c r="A289" s="6">
        <v>287</v>
      </c>
      <c r="B289" s="2">
        <v>46</v>
      </c>
      <c r="C289" s="3">
        <f>IF(Wizualizacja!B288="male",1,0)</f>
        <v>0</v>
      </c>
      <c r="D289" s="20">
        <v>48.07</v>
      </c>
      <c r="E289" s="3">
        <v>2</v>
      </c>
      <c r="F289" s="3">
        <f>IF(Wizualizacja!E288="yes",1,0)</f>
        <v>0</v>
      </c>
      <c r="G289" s="3">
        <f>IF(Wizualizacja!F288="southwest",1,0)</f>
        <v>0</v>
      </c>
      <c r="H289" s="3">
        <f>IF(Wizualizacja!F288="southeast",1,0)</f>
        <v>0</v>
      </c>
      <c r="I289" s="3">
        <f>IF(Wizualizacja!F288="northwest",1,0)</f>
        <v>0</v>
      </c>
      <c r="J289" s="12">
        <f>IF(Wizualizacja!F288="northeast",1,0)</f>
        <v>1</v>
      </c>
      <c r="K289" s="18">
        <v>9432.9253000000008</v>
      </c>
      <c r="M289" s="2">
        <f t="shared" si="16"/>
        <v>17740.409118713738</v>
      </c>
      <c r="N289" s="18">
        <f t="shared" si="18"/>
        <v>-8307.4838187137375</v>
      </c>
      <c r="P289" s="2">
        <f t="shared" si="17"/>
        <v>15883.346601538628</v>
      </c>
      <c r="Q289" s="18">
        <f t="shared" si="19"/>
        <v>-6450.4213015386267</v>
      </c>
      <c r="W289" s="22"/>
      <c r="X289" s="22"/>
      <c r="Y289" s="22"/>
      <c r="Z289" s="22"/>
      <c r="AB289" s="22"/>
      <c r="AC289" s="22"/>
    </row>
    <row r="290" spans="1:29" x14ac:dyDescent="0.25">
      <c r="A290" s="6">
        <v>288</v>
      </c>
      <c r="B290" s="2">
        <v>63</v>
      </c>
      <c r="C290" s="3">
        <f>IF(Wizualizacja!B289="male",1,0)</f>
        <v>0</v>
      </c>
      <c r="D290" s="20">
        <v>26.22</v>
      </c>
      <c r="E290" s="3">
        <v>0</v>
      </c>
      <c r="F290" s="3">
        <f>IF(Wizualizacja!E289="yes",1,0)</f>
        <v>0</v>
      </c>
      <c r="G290" s="3">
        <f>IF(Wizualizacja!F289="southwest",1,0)</f>
        <v>0</v>
      </c>
      <c r="H290" s="3">
        <f>IF(Wizualizacja!F289="southeast",1,0)</f>
        <v>0</v>
      </c>
      <c r="I290" s="3">
        <f>IF(Wizualizacja!F289="northwest",1,0)</f>
        <v>1</v>
      </c>
      <c r="J290" s="12">
        <f>IF(Wizualizacja!F289="northeast",1,0)</f>
        <v>0</v>
      </c>
      <c r="K290" s="18">
        <v>14256.192800000001</v>
      </c>
      <c r="M290" s="2">
        <f t="shared" si="16"/>
        <v>12711.863377163778</v>
      </c>
      <c r="N290" s="18">
        <f t="shared" si="18"/>
        <v>1544.3294228362229</v>
      </c>
      <c r="P290" s="2">
        <f t="shared" si="17"/>
        <v>13049.856266372375</v>
      </c>
      <c r="Q290" s="18">
        <f t="shared" si="19"/>
        <v>1206.3365336276256</v>
      </c>
      <c r="W290" s="22"/>
      <c r="X290" s="22"/>
      <c r="Y290" s="22"/>
      <c r="Z290" s="22"/>
      <c r="AB290" s="22"/>
      <c r="AC290" s="22"/>
    </row>
    <row r="291" spans="1:29" x14ac:dyDescent="0.25">
      <c r="A291" s="6">
        <v>289</v>
      </c>
      <c r="B291" s="2">
        <v>59</v>
      </c>
      <c r="C291" s="3">
        <f>IF(Wizualizacja!B290="male",1,0)</f>
        <v>0</v>
      </c>
      <c r="D291" s="20">
        <v>36.765000000000001</v>
      </c>
      <c r="E291" s="3">
        <v>1</v>
      </c>
      <c r="F291" s="3">
        <f>IF(Wizualizacja!E290="yes",1,0)</f>
        <v>1</v>
      </c>
      <c r="G291" s="3">
        <f>IF(Wizualizacja!F290="southwest",1,0)</f>
        <v>0</v>
      </c>
      <c r="H291" s="3">
        <f>IF(Wizualizacja!F290="southeast",1,0)</f>
        <v>0</v>
      </c>
      <c r="I291" s="3">
        <f>IF(Wizualizacja!F290="northwest",1,0)</f>
        <v>0</v>
      </c>
      <c r="J291" s="12">
        <f>IF(Wizualizacja!F290="northeast",1,0)</f>
        <v>1</v>
      </c>
      <c r="K291" s="18">
        <v>47896.79135</v>
      </c>
      <c r="M291" s="2">
        <f t="shared" si="16"/>
        <v>40931.942811420915</v>
      </c>
      <c r="N291" s="18">
        <f t="shared" si="18"/>
        <v>6964.8485385790846</v>
      </c>
      <c r="P291" s="2">
        <f t="shared" si="17"/>
        <v>39975.433970325772</v>
      </c>
      <c r="Q291" s="18">
        <f t="shared" si="19"/>
        <v>7921.3573796742276</v>
      </c>
      <c r="W291" s="22"/>
      <c r="X291" s="22"/>
      <c r="Y291" s="22"/>
      <c r="Z291" s="22"/>
      <c r="AB291" s="22"/>
      <c r="AC291" s="22"/>
    </row>
    <row r="292" spans="1:29" x14ac:dyDescent="0.25">
      <c r="A292" s="6">
        <v>290</v>
      </c>
      <c r="B292" s="2">
        <v>52</v>
      </c>
      <c r="C292" s="3">
        <f>IF(Wizualizacja!B291="male",1,0)</f>
        <v>1</v>
      </c>
      <c r="D292" s="20">
        <v>26.4</v>
      </c>
      <c r="E292" s="3">
        <v>3</v>
      </c>
      <c r="F292" s="3">
        <f>IF(Wizualizacja!E291="yes",1,0)</f>
        <v>0</v>
      </c>
      <c r="G292" s="3">
        <f>IF(Wizualizacja!F291="southwest",1,0)</f>
        <v>0</v>
      </c>
      <c r="H292" s="3">
        <f>IF(Wizualizacja!F291="southeast",1,0)</f>
        <v>1</v>
      </c>
      <c r="I292" s="3">
        <f>IF(Wizualizacja!F291="northwest",1,0)</f>
        <v>0</v>
      </c>
      <c r="J292" s="12">
        <f>IF(Wizualizacja!F291="northeast",1,0)</f>
        <v>0</v>
      </c>
      <c r="K292" s="18">
        <v>25992.821039999999</v>
      </c>
      <c r="M292" s="2">
        <f t="shared" si="16"/>
        <v>10840.780879341804</v>
      </c>
      <c r="N292" s="18">
        <f t="shared" si="18"/>
        <v>15152.040160658195</v>
      </c>
      <c r="P292" s="2">
        <f t="shared" si="17"/>
        <v>10255.923449168466</v>
      </c>
      <c r="Q292" s="18">
        <f t="shared" si="19"/>
        <v>15736.897590831533</v>
      </c>
      <c r="W292" s="22"/>
      <c r="X292" s="22"/>
      <c r="Y292" s="22"/>
      <c r="Z292" s="22"/>
      <c r="AB292" s="22"/>
      <c r="AC292" s="22"/>
    </row>
    <row r="293" spans="1:29" x14ac:dyDescent="0.25">
      <c r="A293" s="6">
        <v>291</v>
      </c>
      <c r="B293" s="2">
        <v>28</v>
      </c>
      <c r="C293" s="3">
        <f>IF(Wizualizacja!B292="male",1,0)</f>
        <v>0</v>
      </c>
      <c r="D293" s="20">
        <v>33.4</v>
      </c>
      <c r="E293" s="3">
        <v>0</v>
      </c>
      <c r="F293" s="3">
        <f>IF(Wizualizacja!E292="yes",1,0)</f>
        <v>0</v>
      </c>
      <c r="G293" s="3">
        <f>IF(Wizualizacja!F292="southwest",1,0)</f>
        <v>1</v>
      </c>
      <c r="H293" s="3">
        <f>IF(Wizualizacja!F292="southeast",1,0)</f>
        <v>0</v>
      </c>
      <c r="I293" s="3">
        <f>IF(Wizualizacja!F292="northwest",1,0)</f>
        <v>0</v>
      </c>
      <c r="J293" s="12">
        <f>IF(Wizualizacja!F292="northeast",1,0)</f>
        <v>0</v>
      </c>
      <c r="K293" s="18">
        <v>3172.018</v>
      </c>
      <c r="M293" s="2">
        <f t="shared" si="16"/>
        <v>5181.9320980076054</v>
      </c>
      <c r="N293" s="18">
        <f t="shared" si="18"/>
        <v>-2009.9140980076054</v>
      </c>
      <c r="P293" s="2">
        <f t="shared" si="17"/>
        <v>6350.4816415297864</v>
      </c>
      <c r="Q293" s="18">
        <f t="shared" si="19"/>
        <v>-3178.4636415297864</v>
      </c>
      <c r="W293" s="22"/>
      <c r="X293" s="22"/>
      <c r="Y293" s="22"/>
      <c r="Z293" s="22"/>
      <c r="AB293" s="22"/>
      <c r="AC293" s="22"/>
    </row>
    <row r="294" spans="1:29" x14ac:dyDescent="0.25">
      <c r="A294" s="6">
        <v>292</v>
      </c>
      <c r="B294" s="2">
        <v>29</v>
      </c>
      <c r="C294" s="3">
        <f>IF(Wizualizacja!B293="male",1,0)</f>
        <v>1</v>
      </c>
      <c r="D294" s="20">
        <v>29.64</v>
      </c>
      <c r="E294" s="3">
        <v>1</v>
      </c>
      <c r="F294" s="3">
        <f>IF(Wizualizacja!E293="yes",1,0)</f>
        <v>0</v>
      </c>
      <c r="G294" s="3">
        <f>IF(Wizualizacja!F293="southwest",1,0)</f>
        <v>0</v>
      </c>
      <c r="H294" s="3">
        <f>IF(Wizualizacja!F293="southeast",1,0)</f>
        <v>0</v>
      </c>
      <c r="I294" s="3">
        <f>IF(Wizualizacja!F293="northwest",1,0)</f>
        <v>0</v>
      </c>
      <c r="J294" s="12">
        <f>IF(Wizualizacja!F293="northeast",1,0)</f>
        <v>1</v>
      </c>
      <c r="K294" s="18">
        <v>20277.807509999999</v>
      </c>
      <c r="M294" s="2">
        <f t="shared" si="16"/>
        <v>5913.0765263283047</v>
      </c>
      <c r="N294" s="18">
        <f t="shared" si="18"/>
        <v>14364.730983671694</v>
      </c>
      <c r="P294" s="2">
        <f t="shared" si="17"/>
        <v>5363.4030220265849</v>
      </c>
      <c r="Q294" s="18">
        <f t="shared" si="19"/>
        <v>14914.404487973414</v>
      </c>
      <c r="W294" s="22"/>
      <c r="X294" s="22"/>
      <c r="Y294" s="22"/>
      <c r="Z294" s="22"/>
      <c r="AB294" s="22"/>
      <c r="AC294" s="22"/>
    </row>
    <row r="295" spans="1:29" x14ac:dyDescent="0.25">
      <c r="A295" s="6">
        <v>293</v>
      </c>
      <c r="B295" s="2">
        <v>25</v>
      </c>
      <c r="C295" s="3">
        <f>IF(Wizualizacja!B294="male",1,0)</f>
        <v>1</v>
      </c>
      <c r="D295" s="20">
        <v>45.54</v>
      </c>
      <c r="E295" s="3">
        <v>2</v>
      </c>
      <c r="F295" s="3">
        <f>IF(Wizualizacja!E294="yes",1,0)</f>
        <v>1</v>
      </c>
      <c r="G295" s="3">
        <f>IF(Wizualizacja!F294="southwest",1,0)</f>
        <v>0</v>
      </c>
      <c r="H295" s="3">
        <f>IF(Wizualizacja!F294="southeast",1,0)</f>
        <v>1</v>
      </c>
      <c r="I295" s="3">
        <f>IF(Wizualizacja!F294="northwest",1,0)</f>
        <v>0</v>
      </c>
      <c r="J295" s="12">
        <f>IF(Wizualizacja!F294="northeast",1,0)</f>
        <v>0</v>
      </c>
      <c r="K295" s="18">
        <v>42112.2356</v>
      </c>
      <c r="M295" s="2">
        <f t="shared" si="16"/>
        <v>34463.968668026333</v>
      </c>
      <c r="N295" s="18">
        <f t="shared" si="18"/>
        <v>7648.2669319736669</v>
      </c>
      <c r="P295" s="2">
        <f t="shared" si="17"/>
        <v>34064.244842491949</v>
      </c>
      <c r="Q295" s="18">
        <f t="shared" si="19"/>
        <v>8047.9907575080506</v>
      </c>
      <c r="W295" s="22"/>
      <c r="X295" s="22"/>
      <c r="Y295" s="22"/>
      <c r="Z295" s="22"/>
      <c r="AB295" s="22"/>
      <c r="AC295" s="22"/>
    </row>
    <row r="296" spans="1:29" x14ac:dyDescent="0.25">
      <c r="A296" s="6">
        <v>294</v>
      </c>
      <c r="B296" s="2">
        <v>22</v>
      </c>
      <c r="C296" s="3">
        <f>IF(Wizualizacja!B295="male",1,0)</f>
        <v>0</v>
      </c>
      <c r="D296" s="20">
        <v>28.82</v>
      </c>
      <c r="E296" s="3">
        <v>0</v>
      </c>
      <c r="F296" s="3">
        <f>IF(Wizualizacja!E295="yes",1,0)</f>
        <v>0</v>
      </c>
      <c r="G296" s="3">
        <f>IF(Wizualizacja!F295="southwest",1,0)</f>
        <v>0</v>
      </c>
      <c r="H296" s="3">
        <f>IF(Wizualizacja!F295="southeast",1,0)</f>
        <v>1</v>
      </c>
      <c r="I296" s="3">
        <f>IF(Wizualizacja!F295="northwest",1,0)</f>
        <v>0</v>
      </c>
      <c r="J296" s="12">
        <f>IF(Wizualizacja!F295="northeast",1,0)</f>
        <v>0</v>
      </c>
      <c r="K296" s="18">
        <v>2156.7518</v>
      </c>
      <c r="M296" s="2">
        <f t="shared" si="16"/>
        <v>2239.47290859029</v>
      </c>
      <c r="N296" s="18">
        <f t="shared" si="18"/>
        <v>-82.721108590289987</v>
      </c>
      <c r="P296" s="2">
        <f t="shared" si="17"/>
        <v>3275.6297129589047</v>
      </c>
      <c r="Q296" s="18">
        <f t="shared" si="19"/>
        <v>-1118.8779129589047</v>
      </c>
      <c r="W296" s="22"/>
      <c r="X296" s="22"/>
      <c r="Y296" s="22"/>
      <c r="Z296" s="22"/>
      <c r="AB296" s="22"/>
      <c r="AC296" s="22"/>
    </row>
    <row r="297" spans="1:29" x14ac:dyDescent="0.25">
      <c r="A297" s="6">
        <v>295</v>
      </c>
      <c r="B297" s="2">
        <v>25</v>
      </c>
      <c r="C297" s="3">
        <f>IF(Wizualizacja!B296="male",1,0)</f>
        <v>1</v>
      </c>
      <c r="D297" s="20">
        <v>26.8</v>
      </c>
      <c r="E297" s="3">
        <v>3</v>
      </c>
      <c r="F297" s="3">
        <f>IF(Wizualizacja!E296="yes",1,0)</f>
        <v>0</v>
      </c>
      <c r="G297" s="3">
        <f>IF(Wizualizacja!F296="southwest",1,0)</f>
        <v>1</v>
      </c>
      <c r="H297" s="3">
        <f>IF(Wizualizacja!F296="southeast",1,0)</f>
        <v>0</v>
      </c>
      <c r="I297" s="3">
        <f>IF(Wizualizacja!F296="northwest",1,0)</f>
        <v>0</v>
      </c>
      <c r="J297" s="12">
        <f>IF(Wizualizacja!F296="northeast",1,0)</f>
        <v>0</v>
      </c>
      <c r="K297" s="18">
        <v>3906.127</v>
      </c>
      <c r="M297" s="2">
        <f t="shared" si="16"/>
        <v>3762.2137012116755</v>
      </c>
      <c r="N297" s="18">
        <f t="shared" si="18"/>
        <v>143.91329878832448</v>
      </c>
      <c r="P297" s="2">
        <f t="shared" si="17"/>
        <v>3384.2249877641216</v>
      </c>
      <c r="Q297" s="18">
        <f t="shared" si="19"/>
        <v>521.90201223587837</v>
      </c>
      <c r="W297" s="22"/>
      <c r="X297" s="22"/>
      <c r="Y297" s="22"/>
      <c r="Z297" s="22"/>
      <c r="AB297" s="22"/>
      <c r="AC297" s="22"/>
    </row>
    <row r="298" spans="1:29" x14ac:dyDescent="0.25">
      <c r="A298" s="6">
        <v>296</v>
      </c>
      <c r="B298" s="2">
        <v>18</v>
      </c>
      <c r="C298" s="3">
        <f>IF(Wizualizacja!B297="male",1,0)</f>
        <v>1</v>
      </c>
      <c r="D298" s="20">
        <v>22.99</v>
      </c>
      <c r="E298" s="3">
        <v>0</v>
      </c>
      <c r="F298" s="3">
        <f>IF(Wizualizacja!E297="yes",1,0)</f>
        <v>0</v>
      </c>
      <c r="G298" s="3">
        <f>IF(Wizualizacja!F297="southwest",1,0)</f>
        <v>0</v>
      </c>
      <c r="H298" s="3">
        <f>IF(Wizualizacja!F297="southeast",1,0)</f>
        <v>0</v>
      </c>
      <c r="I298" s="3">
        <f>IF(Wizualizacja!F297="northwest",1,0)</f>
        <v>0</v>
      </c>
      <c r="J298" s="12">
        <f>IF(Wizualizacja!F297="northeast",1,0)</f>
        <v>1</v>
      </c>
      <c r="K298" s="18">
        <v>1704.5681</v>
      </c>
      <c r="M298" s="2">
        <f t="shared" si="16"/>
        <v>62.264187312604008</v>
      </c>
      <c r="N298" s="18">
        <f t="shared" si="18"/>
        <v>1642.303912687396</v>
      </c>
      <c r="P298" s="2">
        <f t="shared" si="17"/>
        <v>305.22110757210885</v>
      </c>
      <c r="Q298" s="18">
        <f t="shared" si="19"/>
        <v>1399.3469924278911</v>
      </c>
      <c r="W298" s="22"/>
      <c r="X298" s="22"/>
      <c r="Y298" s="22"/>
      <c r="Z298" s="22"/>
      <c r="AB298" s="22"/>
      <c r="AC298" s="22"/>
    </row>
    <row r="299" spans="1:29" x14ac:dyDescent="0.25">
      <c r="A299" s="6">
        <v>297</v>
      </c>
      <c r="B299" s="2">
        <v>19</v>
      </c>
      <c r="C299" s="3">
        <f>IF(Wizualizacja!B298="male",1,0)</f>
        <v>1</v>
      </c>
      <c r="D299" s="20">
        <v>27.7</v>
      </c>
      <c r="E299" s="3">
        <v>0</v>
      </c>
      <c r="F299" s="3">
        <f>IF(Wizualizacja!E298="yes",1,0)</f>
        <v>1</v>
      </c>
      <c r="G299" s="3">
        <f>IF(Wizualizacja!F298="southwest",1,0)</f>
        <v>1</v>
      </c>
      <c r="H299" s="3">
        <f>IF(Wizualizacja!F298="southeast",1,0)</f>
        <v>0</v>
      </c>
      <c r="I299" s="3">
        <f>IF(Wizualizacja!F298="northwest",1,0)</f>
        <v>0</v>
      </c>
      <c r="J299" s="12">
        <f>IF(Wizualizacja!F298="northeast",1,0)</f>
        <v>0</v>
      </c>
      <c r="K299" s="18">
        <v>16297.846</v>
      </c>
      <c r="M299" s="2">
        <f t="shared" si="16"/>
        <v>25062.485290524957</v>
      </c>
      <c r="N299" s="18">
        <f t="shared" si="18"/>
        <v>-8764.6392905249577</v>
      </c>
      <c r="P299" s="2">
        <f t="shared" si="17"/>
        <v>26593.500815891421</v>
      </c>
      <c r="Q299" s="18">
        <f t="shared" si="19"/>
        <v>-10295.654815891421</v>
      </c>
      <c r="W299" s="22"/>
      <c r="X299" s="22"/>
      <c r="Y299" s="22"/>
      <c r="Z299" s="22"/>
      <c r="AB299" s="22"/>
      <c r="AC299" s="22"/>
    </row>
    <row r="300" spans="1:29" x14ac:dyDescent="0.25">
      <c r="A300" s="6">
        <v>298</v>
      </c>
      <c r="B300" s="2">
        <v>47</v>
      </c>
      <c r="C300" s="3">
        <f>IF(Wizualizacja!B299="male",1,0)</f>
        <v>1</v>
      </c>
      <c r="D300" s="20">
        <v>25.41</v>
      </c>
      <c r="E300" s="3">
        <v>1</v>
      </c>
      <c r="F300" s="3">
        <f>IF(Wizualizacja!E299="yes",1,0)</f>
        <v>1</v>
      </c>
      <c r="G300" s="3">
        <f>IF(Wizualizacja!F299="southwest",1,0)</f>
        <v>0</v>
      </c>
      <c r="H300" s="3">
        <f>IF(Wizualizacja!F299="southeast",1,0)</f>
        <v>1</v>
      </c>
      <c r="I300" s="3">
        <f>IF(Wizualizacja!F299="northwest",1,0)</f>
        <v>0</v>
      </c>
      <c r="J300" s="12">
        <f>IF(Wizualizacja!F299="northeast",1,0)</f>
        <v>0</v>
      </c>
      <c r="K300" s="18">
        <v>21978.676899999999</v>
      </c>
      <c r="M300" s="2">
        <f t="shared" si="16"/>
        <v>32378.950826460594</v>
      </c>
      <c r="N300" s="18">
        <f t="shared" si="18"/>
        <v>-10400.273926460595</v>
      </c>
      <c r="P300" s="2">
        <f t="shared" si="17"/>
        <v>33098.054158796745</v>
      </c>
      <c r="Q300" s="18">
        <f t="shared" si="19"/>
        <v>-11119.377258796747</v>
      </c>
      <c r="W300" s="22"/>
      <c r="X300" s="22"/>
      <c r="Y300" s="22"/>
      <c r="Z300" s="22"/>
      <c r="AB300" s="22"/>
      <c r="AC300" s="22"/>
    </row>
    <row r="301" spans="1:29" x14ac:dyDescent="0.25">
      <c r="A301" s="6">
        <v>299</v>
      </c>
      <c r="B301" s="2">
        <v>31</v>
      </c>
      <c r="C301" s="3">
        <f>IF(Wizualizacja!B300="male",1,0)</f>
        <v>1</v>
      </c>
      <c r="D301" s="20">
        <v>34.39</v>
      </c>
      <c r="E301" s="3">
        <v>3</v>
      </c>
      <c r="F301" s="3">
        <f>IF(Wizualizacja!E300="yes",1,0)</f>
        <v>1</v>
      </c>
      <c r="G301" s="3">
        <f>IF(Wizualizacja!F300="southwest",1,0)</f>
        <v>0</v>
      </c>
      <c r="H301" s="3">
        <f>IF(Wizualizacja!F300="southeast",1,0)</f>
        <v>0</v>
      </c>
      <c r="I301" s="3">
        <f>IF(Wizualizacja!F300="northwest",1,0)</f>
        <v>1</v>
      </c>
      <c r="J301" s="12">
        <f>IF(Wizualizacja!F300="northeast",1,0)</f>
        <v>0</v>
      </c>
      <c r="K301" s="18">
        <v>38746.355100000001</v>
      </c>
      <c r="M301" s="2">
        <f t="shared" si="16"/>
        <v>33498.401610487352</v>
      </c>
      <c r="N301" s="18">
        <f t="shared" si="18"/>
        <v>5247.953489512649</v>
      </c>
      <c r="P301" s="2">
        <f t="shared" si="17"/>
        <v>31924.362027321782</v>
      </c>
      <c r="Q301" s="18">
        <f t="shared" si="19"/>
        <v>6821.9930726782186</v>
      </c>
      <c r="W301" s="22"/>
      <c r="X301" s="22"/>
      <c r="Y301" s="22"/>
      <c r="Z301" s="22"/>
      <c r="AB301" s="22"/>
      <c r="AC301" s="22"/>
    </row>
    <row r="302" spans="1:29" x14ac:dyDescent="0.25">
      <c r="A302" s="6">
        <v>300</v>
      </c>
      <c r="B302" s="2">
        <v>48</v>
      </c>
      <c r="C302" s="3">
        <f>IF(Wizualizacja!B301="male",1,0)</f>
        <v>0</v>
      </c>
      <c r="D302" s="20">
        <v>28.88</v>
      </c>
      <c r="E302" s="3">
        <v>1</v>
      </c>
      <c r="F302" s="3">
        <f>IF(Wizualizacja!E301="yes",1,0)</f>
        <v>0</v>
      </c>
      <c r="G302" s="3">
        <f>IF(Wizualizacja!F301="southwest",1,0)</f>
        <v>0</v>
      </c>
      <c r="H302" s="3">
        <f>IF(Wizualizacja!F301="southeast",1,0)</f>
        <v>0</v>
      </c>
      <c r="I302" s="3">
        <f>IF(Wizualizacja!F301="northwest",1,0)</f>
        <v>1</v>
      </c>
      <c r="J302" s="12">
        <f>IF(Wizualizacja!F301="northeast",1,0)</f>
        <v>0</v>
      </c>
      <c r="K302" s="18">
        <v>9249.4951999999994</v>
      </c>
      <c r="M302" s="2">
        <f t="shared" si="16"/>
        <v>10420.559913275079</v>
      </c>
      <c r="N302" s="18">
        <f t="shared" si="18"/>
        <v>-1171.0647132750801</v>
      </c>
      <c r="P302" s="2">
        <f t="shared" si="17"/>
        <v>10040.406497976721</v>
      </c>
      <c r="Q302" s="18">
        <f t="shared" si="19"/>
        <v>-790.91129797672147</v>
      </c>
      <c r="W302" s="22"/>
      <c r="X302" s="22"/>
      <c r="Y302" s="22"/>
      <c r="Z302" s="22"/>
      <c r="AB302" s="22"/>
      <c r="AC302" s="22"/>
    </row>
    <row r="303" spans="1:29" x14ac:dyDescent="0.25">
      <c r="A303" s="6">
        <v>301</v>
      </c>
      <c r="B303" s="2">
        <v>36</v>
      </c>
      <c r="C303" s="3">
        <f>IF(Wizualizacja!B302="male",1,0)</f>
        <v>1</v>
      </c>
      <c r="D303" s="20">
        <v>27.55</v>
      </c>
      <c r="E303" s="3">
        <v>3</v>
      </c>
      <c r="F303" s="3">
        <f>IF(Wizualizacja!E302="yes",1,0)</f>
        <v>0</v>
      </c>
      <c r="G303" s="3">
        <f>IF(Wizualizacja!F302="southwest",1,0)</f>
        <v>0</v>
      </c>
      <c r="H303" s="3">
        <f>IF(Wizualizacja!F302="southeast",1,0)</f>
        <v>0</v>
      </c>
      <c r="I303" s="3">
        <f>IF(Wizualizacja!F302="northwest",1,0)</f>
        <v>0</v>
      </c>
      <c r="J303" s="12">
        <f>IF(Wizualizacja!F302="northeast",1,0)</f>
        <v>1</v>
      </c>
      <c r="K303" s="18">
        <v>6746.7425000000003</v>
      </c>
      <c r="M303" s="2">
        <f t="shared" si="16"/>
        <v>8281.4854859503266</v>
      </c>
      <c r="N303" s="18">
        <f t="shared" si="18"/>
        <v>-1534.7429859503263</v>
      </c>
      <c r="P303" s="2">
        <f t="shared" si="17"/>
        <v>6486.4669792642289</v>
      </c>
      <c r="Q303" s="18">
        <f t="shared" si="19"/>
        <v>260.27552073577135</v>
      </c>
      <c r="W303" s="22"/>
      <c r="X303" s="22"/>
      <c r="Y303" s="22"/>
      <c r="Z303" s="22"/>
      <c r="AB303" s="22"/>
      <c r="AC303" s="22"/>
    </row>
    <row r="304" spans="1:29" x14ac:dyDescent="0.25">
      <c r="A304" s="6">
        <v>302</v>
      </c>
      <c r="B304" s="2">
        <v>53</v>
      </c>
      <c r="C304" s="3">
        <f>IF(Wizualizacja!B303="male",1,0)</f>
        <v>0</v>
      </c>
      <c r="D304" s="20">
        <v>22.61</v>
      </c>
      <c r="E304" s="3">
        <v>3</v>
      </c>
      <c r="F304" s="3">
        <f>IF(Wizualizacja!E303="yes",1,0)</f>
        <v>1</v>
      </c>
      <c r="G304" s="3">
        <f>IF(Wizualizacja!F303="southwest",1,0)</f>
        <v>0</v>
      </c>
      <c r="H304" s="3">
        <f>IF(Wizualizacja!F303="southeast",1,0)</f>
        <v>0</v>
      </c>
      <c r="I304" s="3">
        <f>IF(Wizualizacja!F303="northwest",1,0)</f>
        <v>0</v>
      </c>
      <c r="J304" s="12">
        <f>IF(Wizualizacja!F303="northeast",1,0)</f>
        <v>1</v>
      </c>
      <c r="K304" s="18">
        <v>24873.384900000001</v>
      </c>
      <c r="M304" s="2">
        <f t="shared" si="16"/>
        <v>35662.465730752585</v>
      </c>
      <c r="N304" s="18">
        <f t="shared" si="18"/>
        <v>-10789.080830752584</v>
      </c>
      <c r="P304" s="2">
        <f t="shared" si="17"/>
        <v>33726.323607468774</v>
      </c>
      <c r="Q304" s="18">
        <f t="shared" si="19"/>
        <v>-8852.9387074687729</v>
      </c>
      <c r="W304" s="22"/>
      <c r="X304" s="22"/>
      <c r="Y304" s="22"/>
      <c r="Z304" s="22"/>
      <c r="AB304" s="22"/>
      <c r="AC304" s="22"/>
    </row>
    <row r="305" spans="1:29" x14ac:dyDescent="0.25">
      <c r="A305" s="6">
        <v>303</v>
      </c>
      <c r="B305" s="2">
        <v>56</v>
      </c>
      <c r="C305" s="3">
        <f>IF(Wizualizacja!B304="male",1,0)</f>
        <v>0</v>
      </c>
      <c r="D305" s="20">
        <v>37.51</v>
      </c>
      <c r="E305" s="3">
        <v>2</v>
      </c>
      <c r="F305" s="3">
        <f>IF(Wizualizacja!E304="yes",1,0)</f>
        <v>0</v>
      </c>
      <c r="G305" s="3">
        <f>IF(Wizualizacja!F304="southwest",1,0)</f>
        <v>0</v>
      </c>
      <c r="H305" s="3">
        <f>IF(Wizualizacja!F304="southeast",1,0)</f>
        <v>1</v>
      </c>
      <c r="I305" s="3">
        <f>IF(Wizualizacja!F304="northwest",1,0)</f>
        <v>0</v>
      </c>
      <c r="J305" s="12">
        <f>IF(Wizualizacja!F304="northeast",1,0)</f>
        <v>0</v>
      </c>
      <c r="K305" s="18">
        <v>12265.5069</v>
      </c>
      <c r="M305" s="2">
        <f t="shared" si="16"/>
        <v>15413.84039318443</v>
      </c>
      <c r="N305" s="18">
        <f t="shared" si="18"/>
        <v>-3148.3334931844292</v>
      </c>
      <c r="P305" s="2">
        <f t="shared" si="17"/>
        <v>14976.732527978829</v>
      </c>
      <c r="Q305" s="18">
        <f t="shared" si="19"/>
        <v>-2711.2256279788289</v>
      </c>
      <c r="W305" s="22"/>
      <c r="X305" s="22"/>
      <c r="Y305" s="22"/>
      <c r="Z305" s="22"/>
      <c r="AB305" s="22"/>
      <c r="AC305" s="22"/>
    </row>
    <row r="306" spans="1:29" x14ac:dyDescent="0.25">
      <c r="A306" s="6">
        <v>304</v>
      </c>
      <c r="B306" s="2">
        <v>28</v>
      </c>
      <c r="C306" s="3">
        <f>IF(Wizualizacja!B305="male",1,0)</f>
        <v>0</v>
      </c>
      <c r="D306" s="20">
        <v>33</v>
      </c>
      <c r="E306" s="3">
        <v>2</v>
      </c>
      <c r="F306" s="3">
        <f>IF(Wizualizacja!E305="yes",1,0)</f>
        <v>0</v>
      </c>
      <c r="G306" s="3">
        <f>IF(Wizualizacja!F305="southwest",1,0)</f>
        <v>0</v>
      </c>
      <c r="H306" s="3">
        <f>IF(Wizualizacja!F305="southeast",1,0)</f>
        <v>1</v>
      </c>
      <c r="I306" s="3">
        <f>IF(Wizualizacja!F305="northwest",1,0)</f>
        <v>0</v>
      </c>
      <c r="J306" s="12">
        <f>IF(Wizualizacja!F305="northeast",1,0)</f>
        <v>0</v>
      </c>
      <c r="K306" s="18">
        <v>4349.4620000000004</v>
      </c>
      <c r="M306" s="2">
        <f t="shared" si="16"/>
        <v>6569.9354215394533</v>
      </c>
      <c r="N306" s="18">
        <f t="shared" si="18"/>
        <v>-2220.4734215394528</v>
      </c>
      <c r="P306" s="2">
        <f t="shared" si="17"/>
        <v>6217.875545058303</v>
      </c>
      <c r="Q306" s="18">
        <f t="shared" si="19"/>
        <v>-1868.4135450583026</v>
      </c>
      <c r="W306" s="22"/>
      <c r="X306" s="22"/>
      <c r="Y306" s="22"/>
      <c r="Z306" s="22"/>
      <c r="AB306" s="22"/>
      <c r="AC306" s="22"/>
    </row>
    <row r="307" spans="1:29" x14ac:dyDescent="0.25">
      <c r="A307" s="6">
        <v>305</v>
      </c>
      <c r="B307" s="2">
        <v>57</v>
      </c>
      <c r="C307" s="3">
        <f>IF(Wizualizacja!B306="male",1,0)</f>
        <v>0</v>
      </c>
      <c r="D307" s="20">
        <v>38</v>
      </c>
      <c r="E307" s="3">
        <v>2</v>
      </c>
      <c r="F307" s="3">
        <f>IF(Wizualizacja!E306="yes",1,0)</f>
        <v>0</v>
      </c>
      <c r="G307" s="3">
        <f>IF(Wizualizacja!F306="southwest",1,0)</f>
        <v>1</v>
      </c>
      <c r="H307" s="3">
        <f>IF(Wizualizacja!F306="southeast",1,0)</f>
        <v>0</v>
      </c>
      <c r="I307" s="3">
        <f>IF(Wizualizacja!F306="northwest",1,0)</f>
        <v>0</v>
      </c>
      <c r="J307" s="12">
        <f>IF(Wizualizacja!F306="northeast",1,0)</f>
        <v>0</v>
      </c>
      <c r="K307" s="18">
        <v>12646.207</v>
      </c>
      <c r="M307" s="2">
        <f t="shared" si="16"/>
        <v>15613.599202224137</v>
      </c>
      <c r="N307" s="18">
        <f t="shared" si="18"/>
        <v>-2967.3922022241368</v>
      </c>
      <c r="P307" s="2">
        <f t="shared" si="17"/>
        <v>15398.593683485131</v>
      </c>
      <c r="Q307" s="18">
        <f t="shared" si="19"/>
        <v>-2752.3866834851306</v>
      </c>
      <c r="W307" s="22"/>
      <c r="X307" s="22"/>
      <c r="Y307" s="22"/>
      <c r="Z307" s="22"/>
      <c r="AB307" s="22"/>
      <c r="AC307" s="22"/>
    </row>
    <row r="308" spans="1:29" x14ac:dyDescent="0.25">
      <c r="A308" s="6">
        <v>306</v>
      </c>
      <c r="B308" s="2">
        <v>29</v>
      </c>
      <c r="C308" s="3">
        <f>IF(Wizualizacja!B307="male",1,0)</f>
        <v>1</v>
      </c>
      <c r="D308" s="20">
        <v>33.344999999999999</v>
      </c>
      <c r="E308" s="3">
        <v>2</v>
      </c>
      <c r="F308" s="3">
        <f>IF(Wizualizacja!E307="yes",1,0)</f>
        <v>0</v>
      </c>
      <c r="G308" s="3">
        <f>IF(Wizualizacja!F307="southwest",1,0)</f>
        <v>0</v>
      </c>
      <c r="H308" s="3">
        <f>IF(Wizualizacja!F307="southeast",1,0)</f>
        <v>0</v>
      </c>
      <c r="I308" s="3">
        <f>IF(Wizualizacja!F307="northwest",1,0)</f>
        <v>1</v>
      </c>
      <c r="J308" s="12">
        <f>IF(Wizualizacja!F307="northeast",1,0)</f>
        <v>0</v>
      </c>
      <c r="K308" s="18">
        <v>19442.353500000001</v>
      </c>
      <c r="M308" s="2">
        <f t="shared" si="16"/>
        <v>7482.1926571028489</v>
      </c>
      <c r="N308" s="18">
        <f t="shared" si="18"/>
        <v>11960.160842897152</v>
      </c>
      <c r="P308" s="2">
        <f t="shared" si="17"/>
        <v>6591.6669905936924</v>
      </c>
      <c r="Q308" s="18">
        <f t="shared" si="19"/>
        <v>12850.686509406309</v>
      </c>
      <c r="W308" s="22"/>
      <c r="X308" s="22"/>
      <c r="Y308" s="22"/>
      <c r="Z308" s="22"/>
      <c r="AB308" s="22"/>
      <c r="AC308" s="22"/>
    </row>
    <row r="309" spans="1:29" x14ac:dyDescent="0.25">
      <c r="A309" s="6">
        <v>307</v>
      </c>
      <c r="B309" s="2">
        <v>28</v>
      </c>
      <c r="C309" s="3">
        <f>IF(Wizualizacja!B308="male",1,0)</f>
        <v>0</v>
      </c>
      <c r="D309" s="20">
        <v>27.5</v>
      </c>
      <c r="E309" s="3">
        <v>2</v>
      </c>
      <c r="F309" s="3">
        <f>IF(Wizualizacja!E308="yes",1,0)</f>
        <v>0</v>
      </c>
      <c r="G309" s="3">
        <f>IF(Wizualizacja!F308="southwest",1,0)</f>
        <v>1</v>
      </c>
      <c r="H309" s="3">
        <f>IF(Wizualizacja!F308="southeast",1,0)</f>
        <v>0</v>
      </c>
      <c r="I309" s="3">
        <f>IF(Wizualizacja!F308="northwest",1,0)</f>
        <v>0</v>
      </c>
      <c r="J309" s="12">
        <f>IF(Wizualizacja!F308="northeast",1,0)</f>
        <v>0</v>
      </c>
      <c r="K309" s="18">
        <v>20177.671129999999</v>
      </c>
      <c r="M309" s="2">
        <f t="shared" si="16"/>
        <v>4389.2142206336421</v>
      </c>
      <c r="N309" s="18">
        <f t="shared" si="18"/>
        <v>15788.456909366356</v>
      </c>
      <c r="P309" s="2">
        <f t="shared" si="17"/>
        <v>4394.5417185754177</v>
      </c>
      <c r="Q309" s="18">
        <f t="shared" si="19"/>
        <v>15783.129411424581</v>
      </c>
      <c r="W309" s="22"/>
      <c r="X309" s="22"/>
      <c r="Y309" s="22"/>
      <c r="Z309" s="22"/>
      <c r="AB309" s="22"/>
      <c r="AC309" s="22"/>
    </row>
    <row r="310" spans="1:29" x14ac:dyDescent="0.25">
      <c r="A310" s="6">
        <v>308</v>
      </c>
      <c r="B310" s="2">
        <v>30</v>
      </c>
      <c r="C310" s="3">
        <f>IF(Wizualizacja!B309="male",1,0)</f>
        <v>0</v>
      </c>
      <c r="D310" s="20">
        <v>33.33</v>
      </c>
      <c r="E310" s="3">
        <v>1</v>
      </c>
      <c r="F310" s="3">
        <f>IF(Wizualizacja!E309="yes",1,0)</f>
        <v>0</v>
      </c>
      <c r="G310" s="3">
        <f>IF(Wizualizacja!F309="southwest",1,0)</f>
        <v>0</v>
      </c>
      <c r="H310" s="3">
        <f>IF(Wizualizacja!F309="southeast",1,0)</f>
        <v>1</v>
      </c>
      <c r="I310" s="3">
        <f>IF(Wizualizacja!F309="northwest",1,0)</f>
        <v>0</v>
      </c>
      <c r="J310" s="12">
        <f>IF(Wizualizacja!F309="northeast",1,0)</f>
        <v>0</v>
      </c>
      <c r="K310" s="18">
        <v>4151.0286999999998</v>
      </c>
      <c r="M310" s="2">
        <f t="shared" si="16"/>
        <v>6555.8848838873892</v>
      </c>
      <c r="N310" s="18">
        <f t="shared" si="18"/>
        <v>-2404.8561838873893</v>
      </c>
      <c r="P310" s="2">
        <f t="shared" si="17"/>
        <v>6846.1129493047447</v>
      </c>
      <c r="Q310" s="18">
        <f t="shared" si="19"/>
        <v>-2695.0842493047448</v>
      </c>
      <c r="W310" s="22"/>
      <c r="X310" s="22"/>
      <c r="Y310" s="22"/>
      <c r="Z310" s="22"/>
      <c r="AB310" s="22"/>
      <c r="AC310" s="22"/>
    </row>
    <row r="311" spans="1:29" x14ac:dyDescent="0.25">
      <c r="A311" s="6">
        <v>309</v>
      </c>
      <c r="B311" s="2">
        <v>58</v>
      </c>
      <c r="C311" s="3">
        <f>IF(Wizualizacja!B310="male",1,0)</f>
        <v>1</v>
      </c>
      <c r="D311" s="20">
        <v>34.865000000000002</v>
      </c>
      <c r="E311" s="3">
        <v>0</v>
      </c>
      <c r="F311" s="3">
        <f>IF(Wizualizacja!E310="yes",1,0)</f>
        <v>0</v>
      </c>
      <c r="G311" s="3">
        <f>IF(Wizualizacja!F310="southwest",1,0)</f>
        <v>0</v>
      </c>
      <c r="H311" s="3">
        <f>IF(Wizualizacja!F310="southeast",1,0)</f>
        <v>0</v>
      </c>
      <c r="I311" s="3">
        <f>IF(Wizualizacja!F310="northwest",1,0)</f>
        <v>0</v>
      </c>
      <c r="J311" s="12">
        <f>IF(Wizualizacja!F310="northeast",1,0)</f>
        <v>1</v>
      </c>
      <c r="K311" s="18">
        <v>11944.594349999999</v>
      </c>
      <c r="M311" s="2">
        <f t="shared" si="16"/>
        <v>14620.49756259945</v>
      </c>
      <c r="N311" s="18">
        <f t="shared" si="18"/>
        <v>-2675.9032125994509</v>
      </c>
      <c r="P311" s="2">
        <f t="shared" si="17"/>
        <v>14618.712089718621</v>
      </c>
      <c r="Q311" s="18">
        <f t="shared" si="19"/>
        <v>-2674.117739718622</v>
      </c>
      <c r="W311" s="22"/>
      <c r="X311" s="22"/>
      <c r="Y311" s="22"/>
      <c r="Z311" s="22"/>
      <c r="AB311" s="22"/>
      <c r="AC311" s="22"/>
    </row>
    <row r="312" spans="1:29" x14ac:dyDescent="0.25">
      <c r="A312" s="6">
        <v>310</v>
      </c>
      <c r="B312" s="2">
        <v>41</v>
      </c>
      <c r="C312" s="3">
        <f>IF(Wizualizacja!B311="male",1,0)</f>
        <v>0</v>
      </c>
      <c r="D312" s="20">
        <v>33.06</v>
      </c>
      <c r="E312" s="3">
        <v>2</v>
      </c>
      <c r="F312" s="3">
        <f>IF(Wizualizacja!E311="yes",1,0)</f>
        <v>0</v>
      </c>
      <c r="G312" s="3">
        <f>IF(Wizualizacja!F311="southwest",1,0)</f>
        <v>0</v>
      </c>
      <c r="H312" s="3">
        <f>IF(Wizualizacja!F311="southeast",1,0)</f>
        <v>0</v>
      </c>
      <c r="I312" s="3">
        <f>IF(Wizualizacja!F311="northwest",1,0)</f>
        <v>1</v>
      </c>
      <c r="J312" s="12">
        <f>IF(Wizualizacja!F311="northeast",1,0)</f>
        <v>0</v>
      </c>
      <c r="K312" s="18">
        <v>7749.1563999999998</v>
      </c>
      <c r="M312" s="2">
        <f t="shared" si="16"/>
        <v>10738.059225863151</v>
      </c>
      <c r="N312" s="18">
        <f t="shared" si="18"/>
        <v>-2988.9028258631515</v>
      </c>
      <c r="P312" s="2">
        <f t="shared" si="17"/>
        <v>9610.2093948025722</v>
      </c>
      <c r="Q312" s="18">
        <f t="shared" si="19"/>
        <v>-1861.0529948025724</v>
      </c>
      <c r="W312" s="22"/>
      <c r="X312" s="22"/>
      <c r="Y312" s="22"/>
      <c r="Z312" s="22"/>
      <c r="AB312" s="22"/>
      <c r="AC312" s="22"/>
    </row>
    <row r="313" spans="1:29" x14ac:dyDescent="0.25">
      <c r="A313" s="6">
        <v>311</v>
      </c>
      <c r="B313" s="2">
        <v>50</v>
      </c>
      <c r="C313" s="3">
        <f>IF(Wizualizacja!B312="male",1,0)</f>
        <v>1</v>
      </c>
      <c r="D313" s="20">
        <v>26.6</v>
      </c>
      <c r="E313" s="3">
        <v>0</v>
      </c>
      <c r="F313" s="3">
        <f>IF(Wizualizacja!E312="yes",1,0)</f>
        <v>0</v>
      </c>
      <c r="G313" s="3">
        <f>IF(Wizualizacja!F312="southwest",1,0)</f>
        <v>1</v>
      </c>
      <c r="H313" s="3">
        <f>IF(Wizualizacja!F312="southeast",1,0)</f>
        <v>0</v>
      </c>
      <c r="I313" s="3">
        <f>IF(Wizualizacja!F312="northwest",1,0)</f>
        <v>0</v>
      </c>
      <c r="J313" s="12">
        <f>IF(Wizualizacja!F312="northeast",1,0)</f>
        <v>0</v>
      </c>
      <c r="K313" s="18">
        <v>8444.4740000000002</v>
      </c>
      <c r="M313" s="2">
        <f t="shared" si="16"/>
        <v>8215.7924096546394</v>
      </c>
      <c r="N313" s="18">
        <f t="shared" si="18"/>
        <v>228.68159034536075</v>
      </c>
      <c r="P313" s="2">
        <f t="shared" si="17"/>
        <v>9803.3891227467393</v>
      </c>
      <c r="Q313" s="18">
        <f t="shared" si="19"/>
        <v>-1358.9151227467391</v>
      </c>
      <c r="W313" s="22"/>
      <c r="X313" s="22"/>
      <c r="Y313" s="22"/>
      <c r="Z313" s="22"/>
      <c r="AB313" s="22"/>
      <c r="AC313" s="22"/>
    </row>
    <row r="314" spans="1:29" x14ac:dyDescent="0.25">
      <c r="A314" s="6">
        <v>312</v>
      </c>
      <c r="B314" s="2">
        <v>19</v>
      </c>
      <c r="C314" s="3">
        <f>IF(Wizualizacja!B313="male",1,0)</f>
        <v>0</v>
      </c>
      <c r="D314" s="20">
        <v>24.7</v>
      </c>
      <c r="E314" s="3">
        <v>0</v>
      </c>
      <c r="F314" s="3">
        <f>IF(Wizualizacja!E313="yes",1,0)</f>
        <v>0</v>
      </c>
      <c r="G314" s="3">
        <f>IF(Wizualizacja!F313="southwest",1,0)</f>
        <v>1</v>
      </c>
      <c r="H314" s="3">
        <f>IF(Wizualizacja!F313="southeast",1,0)</f>
        <v>0</v>
      </c>
      <c r="I314" s="3">
        <f>IF(Wizualizacja!F313="northwest",1,0)</f>
        <v>0</v>
      </c>
      <c r="J314" s="12">
        <f>IF(Wizualizacja!F313="northeast",1,0)</f>
        <v>0</v>
      </c>
      <c r="K314" s="18">
        <v>1737.376</v>
      </c>
      <c r="M314" s="2">
        <f t="shared" si="16"/>
        <v>-228.85272269645634</v>
      </c>
      <c r="N314" s="18">
        <f t="shared" si="18"/>
        <v>1966.2287226964563</v>
      </c>
      <c r="P314" s="2">
        <f t="shared" si="17"/>
        <v>1131.530857316432</v>
      </c>
      <c r="Q314" s="18">
        <f t="shared" si="19"/>
        <v>605.84514268356793</v>
      </c>
      <c r="W314" s="22"/>
      <c r="X314" s="22"/>
      <c r="Y314" s="22"/>
      <c r="Z314" s="22"/>
      <c r="AB314" s="22"/>
      <c r="AC314" s="22"/>
    </row>
    <row r="315" spans="1:29" x14ac:dyDescent="0.25">
      <c r="A315" s="6">
        <v>313</v>
      </c>
      <c r="B315" s="2">
        <v>43</v>
      </c>
      <c r="C315" s="3">
        <f>IF(Wizualizacja!B314="male",1,0)</f>
        <v>1</v>
      </c>
      <c r="D315" s="20">
        <v>35.97</v>
      </c>
      <c r="E315" s="3">
        <v>3</v>
      </c>
      <c r="F315" s="3">
        <f>IF(Wizualizacja!E314="yes",1,0)</f>
        <v>1</v>
      </c>
      <c r="G315" s="3">
        <f>IF(Wizualizacja!F314="southwest",1,0)</f>
        <v>0</v>
      </c>
      <c r="H315" s="3">
        <f>IF(Wizualizacja!F314="southeast",1,0)</f>
        <v>1</v>
      </c>
      <c r="I315" s="3">
        <f>IF(Wizualizacja!F314="northwest",1,0)</f>
        <v>0</v>
      </c>
      <c r="J315" s="12">
        <f>IF(Wizualizacja!F314="northeast",1,0)</f>
        <v>0</v>
      </c>
      <c r="K315" s="18">
        <v>42124.515299999999</v>
      </c>
      <c r="M315" s="2">
        <f t="shared" si="16"/>
        <v>36381.213939278525</v>
      </c>
      <c r="N315" s="18">
        <f t="shared" si="18"/>
        <v>5743.3013607214743</v>
      </c>
      <c r="P315" s="2">
        <f t="shared" si="17"/>
        <v>35561.180356328943</v>
      </c>
      <c r="Q315" s="18">
        <f t="shared" si="19"/>
        <v>6563.334943671056</v>
      </c>
      <c r="W315" s="22"/>
      <c r="X315" s="22"/>
      <c r="Y315" s="22"/>
      <c r="Z315" s="22"/>
      <c r="AB315" s="22"/>
      <c r="AC315" s="22"/>
    </row>
    <row r="316" spans="1:29" x14ac:dyDescent="0.25">
      <c r="A316" s="6">
        <v>314</v>
      </c>
      <c r="B316" s="2">
        <v>49</v>
      </c>
      <c r="C316" s="3">
        <f>IF(Wizualizacja!B315="male",1,0)</f>
        <v>1</v>
      </c>
      <c r="D316" s="20">
        <v>35.86</v>
      </c>
      <c r="E316" s="3">
        <v>0</v>
      </c>
      <c r="F316" s="3">
        <f>IF(Wizualizacja!E315="yes",1,0)</f>
        <v>0</v>
      </c>
      <c r="G316" s="3">
        <f>IF(Wizualizacja!F315="southwest",1,0)</f>
        <v>0</v>
      </c>
      <c r="H316" s="3">
        <f>IF(Wizualizacja!F315="southeast",1,0)</f>
        <v>1</v>
      </c>
      <c r="I316" s="3">
        <f>IF(Wizualizacja!F315="northwest",1,0)</f>
        <v>0</v>
      </c>
      <c r="J316" s="12">
        <f>IF(Wizualizacja!F315="northeast",1,0)</f>
        <v>0</v>
      </c>
      <c r="K316" s="18">
        <v>8124.4084000000003</v>
      </c>
      <c r="M316" s="2">
        <f t="shared" si="16"/>
        <v>11469.5166546042</v>
      </c>
      <c r="N316" s="18">
        <f t="shared" si="18"/>
        <v>-3345.1082546041998</v>
      </c>
      <c r="P316" s="2">
        <f t="shared" si="17"/>
        <v>12613.801568732826</v>
      </c>
      <c r="Q316" s="18">
        <f t="shared" si="19"/>
        <v>-4489.3931687328259</v>
      </c>
      <c r="W316" s="22"/>
      <c r="X316" s="22"/>
      <c r="Y316" s="22"/>
      <c r="Z316" s="22"/>
      <c r="AB316" s="22"/>
      <c r="AC316" s="22"/>
    </row>
    <row r="317" spans="1:29" x14ac:dyDescent="0.25">
      <c r="A317" s="6">
        <v>315</v>
      </c>
      <c r="B317" s="2">
        <v>27</v>
      </c>
      <c r="C317" s="3">
        <f>IF(Wizualizacja!B316="male",1,0)</f>
        <v>0</v>
      </c>
      <c r="D317" s="20">
        <v>31.4</v>
      </c>
      <c r="E317" s="3">
        <v>0</v>
      </c>
      <c r="F317" s="3">
        <f>IF(Wizualizacja!E316="yes",1,0)</f>
        <v>1</v>
      </c>
      <c r="G317" s="3">
        <f>IF(Wizualizacja!F316="southwest",1,0)</f>
        <v>1</v>
      </c>
      <c r="H317" s="3">
        <f>IF(Wizualizacja!F316="southeast",1,0)</f>
        <v>0</v>
      </c>
      <c r="I317" s="3">
        <f>IF(Wizualizacja!F316="northwest",1,0)</f>
        <v>0</v>
      </c>
      <c r="J317" s="12">
        <f>IF(Wizualizacja!F316="northeast",1,0)</f>
        <v>0</v>
      </c>
      <c r="K317" s="18">
        <v>34838.873</v>
      </c>
      <c r="M317" s="2">
        <f t="shared" si="16"/>
        <v>28694.645557321652</v>
      </c>
      <c r="N317" s="18">
        <f t="shared" si="18"/>
        <v>6144.2274426783479</v>
      </c>
      <c r="P317" s="2">
        <f t="shared" si="17"/>
        <v>29895.456706882509</v>
      </c>
      <c r="Q317" s="18">
        <f t="shared" si="19"/>
        <v>4943.4162931174906</v>
      </c>
      <c r="W317" s="22"/>
      <c r="X317" s="22"/>
      <c r="Y317" s="22"/>
      <c r="Z317" s="22"/>
      <c r="AB317" s="22"/>
      <c r="AC317" s="22"/>
    </row>
    <row r="318" spans="1:29" x14ac:dyDescent="0.25">
      <c r="A318" s="6">
        <v>316</v>
      </c>
      <c r="B318" s="2">
        <v>52</v>
      </c>
      <c r="C318" s="3">
        <f>IF(Wizualizacja!B317="male",1,0)</f>
        <v>1</v>
      </c>
      <c r="D318" s="20">
        <v>33.25</v>
      </c>
      <c r="E318" s="3">
        <v>0</v>
      </c>
      <c r="F318" s="3">
        <f>IF(Wizualizacja!E317="yes",1,0)</f>
        <v>0</v>
      </c>
      <c r="G318" s="3">
        <f>IF(Wizualizacja!F317="southwest",1,0)</f>
        <v>0</v>
      </c>
      <c r="H318" s="3">
        <f>IF(Wizualizacja!F317="southeast",1,0)</f>
        <v>0</v>
      </c>
      <c r="I318" s="3">
        <f>IF(Wizualizacja!F317="northwest",1,0)</f>
        <v>0</v>
      </c>
      <c r="J318" s="12">
        <f>IF(Wizualizacja!F317="northeast",1,0)</f>
        <v>1</v>
      </c>
      <c r="K318" s="18">
        <v>9722.7695000000003</v>
      </c>
      <c r="M318" s="2">
        <f t="shared" si="16"/>
        <v>12495.648869919316</v>
      </c>
      <c r="N318" s="18">
        <f t="shared" si="18"/>
        <v>-2772.8793699193156</v>
      </c>
      <c r="P318" s="2">
        <f t="shared" si="17"/>
        <v>12526.802851242604</v>
      </c>
      <c r="Q318" s="18">
        <f t="shared" si="19"/>
        <v>-2804.0333512426041</v>
      </c>
      <c r="W318" s="22"/>
      <c r="X318" s="22"/>
      <c r="Y318" s="22"/>
      <c r="Z318" s="22"/>
      <c r="AB318" s="22"/>
      <c r="AC318" s="22"/>
    </row>
    <row r="319" spans="1:29" x14ac:dyDescent="0.25">
      <c r="A319" s="6">
        <v>317</v>
      </c>
      <c r="B319" s="2">
        <v>50</v>
      </c>
      <c r="C319" s="3">
        <f>IF(Wizualizacja!B318="male",1,0)</f>
        <v>1</v>
      </c>
      <c r="D319" s="20">
        <v>32.204999999999998</v>
      </c>
      <c r="E319" s="3">
        <v>0</v>
      </c>
      <c r="F319" s="3">
        <f>IF(Wizualizacja!E318="yes",1,0)</f>
        <v>0</v>
      </c>
      <c r="G319" s="3">
        <f>IF(Wizualizacja!F318="southwest",1,0)</f>
        <v>0</v>
      </c>
      <c r="H319" s="3">
        <f>IF(Wizualizacja!F318="southeast",1,0)</f>
        <v>0</v>
      </c>
      <c r="I319" s="3">
        <f>IF(Wizualizacja!F318="northwest",1,0)</f>
        <v>1</v>
      </c>
      <c r="J319" s="12">
        <f>IF(Wizualizacja!F318="northeast",1,0)</f>
        <v>0</v>
      </c>
      <c r="K319" s="18">
        <v>8835.2649500000007</v>
      </c>
      <c r="M319" s="2">
        <f t="shared" si="16"/>
        <v>11216.154429343551</v>
      </c>
      <c r="N319" s="18">
        <f t="shared" si="18"/>
        <v>-2380.8894793435502</v>
      </c>
      <c r="P319" s="2">
        <f t="shared" si="17"/>
        <v>11661.532049553387</v>
      </c>
      <c r="Q319" s="18">
        <f t="shared" si="19"/>
        <v>-2826.2670995533863</v>
      </c>
      <c r="W319" s="22"/>
      <c r="X319" s="22"/>
      <c r="Y319" s="22"/>
      <c r="Z319" s="22"/>
      <c r="AB319" s="22"/>
      <c r="AC319" s="22"/>
    </row>
    <row r="320" spans="1:29" x14ac:dyDescent="0.25">
      <c r="A320" s="6">
        <v>318</v>
      </c>
      <c r="B320" s="2">
        <v>54</v>
      </c>
      <c r="C320" s="3">
        <f>IF(Wizualizacja!B319="male",1,0)</f>
        <v>1</v>
      </c>
      <c r="D320" s="20">
        <v>32.774999999999999</v>
      </c>
      <c r="E320" s="3">
        <v>0</v>
      </c>
      <c r="F320" s="3">
        <f>IF(Wizualizacja!E319="yes",1,0)</f>
        <v>0</v>
      </c>
      <c r="G320" s="3">
        <f>IF(Wizualizacja!F319="southwest",1,0)</f>
        <v>0</v>
      </c>
      <c r="H320" s="3">
        <f>IF(Wizualizacja!F319="southeast",1,0)</f>
        <v>0</v>
      </c>
      <c r="I320" s="3">
        <f>IF(Wizualizacja!F319="northwest",1,0)</f>
        <v>0</v>
      </c>
      <c r="J320" s="12">
        <f>IF(Wizualizacja!F319="northeast",1,0)</f>
        <v>1</v>
      </c>
      <c r="K320" s="18">
        <v>10435.06525</v>
      </c>
      <c r="M320" s="2">
        <f t="shared" si="16"/>
        <v>12845.005665457911</v>
      </c>
      <c r="N320" s="18">
        <f t="shared" si="18"/>
        <v>-2409.9404154579115</v>
      </c>
      <c r="P320" s="2">
        <f t="shared" si="17"/>
        <v>12888.170486340188</v>
      </c>
      <c r="Q320" s="18">
        <f t="shared" si="19"/>
        <v>-2453.1052363401886</v>
      </c>
      <c r="W320" s="22"/>
      <c r="X320" s="22"/>
      <c r="Y320" s="22"/>
      <c r="Z320" s="22"/>
      <c r="AB320" s="22"/>
      <c r="AC320" s="22"/>
    </row>
    <row r="321" spans="1:29" x14ac:dyDescent="0.25">
      <c r="A321" s="6">
        <v>319</v>
      </c>
      <c r="B321" s="2">
        <v>44</v>
      </c>
      <c r="C321" s="3">
        <f>IF(Wizualizacja!B320="male",1,0)</f>
        <v>0</v>
      </c>
      <c r="D321" s="20">
        <v>27.645</v>
      </c>
      <c r="E321" s="3">
        <v>0</v>
      </c>
      <c r="F321" s="3">
        <f>IF(Wizualizacja!E320="yes",1,0)</f>
        <v>0</v>
      </c>
      <c r="G321" s="3">
        <f>IF(Wizualizacja!F320="southwest",1,0)</f>
        <v>0</v>
      </c>
      <c r="H321" s="3">
        <f>IF(Wizualizacja!F320="southeast",1,0)</f>
        <v>0</v>
      </c>
      <c r="I321" s="3">
        <f>IF(Wizualizacja!F320="northwest",1,0)</f>
        <v>1</v>
      </c>
      <c r="J321" s="12">
        <f>IF(Wizualizacja!F320="northeast",1,0)</f>
        <v>0</v>
      </c>
      <c r="K321" s="18">
        <v>7421.1945500000002</v>
      </c>
      <c r="M321" s="2">
        <f t="shared" si="16"/>
        <v>8299.37085245052</v>
      </c>
      <c r="N321" s="18">
        <f t="shared" si="18"/>
        <v>-878.17630245051987</v>
      </c>
      <c r="P321" s="2">
        <f t="shared" si="17"/>
        <v>8593.3104258060794</v>
      </c>
      <c r="Q321" s="18">
        <f t="shared" si="19"/>
        <v>-1172.1158758060792</v>
      </c>
      <c r="W321" s="22"/>
      <c r="X321" s="22"/>
      <c r="Y321" s="22"/>
      <c r="Z321" s="22"/>
      <c r="AB321" s="22"/>
      <c r="AC321" s="22"/>
    </row>
    <row r="322" spans="1:29" x14ac:dyDescent="0.25">
      <c r="A322" s="6">
        <v>320</v>
      </c>
      <c r="B322" s="2">
        <v>32</v>
      </c>
      <c r="C322" s="3">
        <f>IF(Wizualizacja!B321="male",1,0)</f>
        <v>1</v>
      </c>
      <c r="D322" s="20">
        <v>37.335000000000001</v>
      </c>
      <c r="E322" s="3">
        <v>1</v>
      </c>
      <c r="F322" s="3">
        <f>IF(Wizualizacja!E321="yes",1,0)</f>
        <v>0</v>
      </c>
      <c r="G322" s="3">
        <f>IF(Wizualizacja!F321="southwest",1,0)</f>
        <v>0</v>
      </c>
      <c r="H322" s="3">
        <f>IF(Wizualizacja!F321="southeast",1,0)</f>
        <v>0</v>
      </c>
      <c r="I322" s="3">
        <f>IF(Wizualizacja!F321="northwest",1,0)</f>
        <v>0</v>
      </c>
      <c r="J322" s="12">
        <f>IF(Wizualizacja!F321="northeast",1,0)</f>
        <v>1</v>
      </c>
      <c r="K322" s="18">
        <v>4667.6076499999999</v>
      </c>
      <c r="M322" s="2">
        <f t="shared" si="16"/>
        <v>9415.0767223454077</v>
      </c>
      <c r="N322" s="18">
        <f t="shared" si="18"/>
        <v>-4747.4690723454078</v>
      </c>
      <c r="P322" s="2">
        <f t="shared" si="17"/>
        <v>8692.6688648829349</v>
      </c>
      <c r="Q322" s="18">
        <f t="shared" si="19"/>
        <v>-4025.061214882935</v>
      </c>
      <c r="W322" s="22"/>
      <c r="X322" s="22"/>
      <c r="Y322" s="22"/>
      <c r="Z322" s="22"/>
      <c r="AB322" s="22"/>
      <c r="AC322" s="22"/>
    </row>
    <row r="323" spans="1:29" x14ac:dyDescent="0.25">
      <c r="A323" s="6">
        <v>321</v>
      </c>
      <c r="B323" s="2">
        <v>34</v>
      </c>
      <c r="C323" s="3">
        <f>IF(Wizualizacja!B322="male",1,0)</f>
        <v>1</v>
      </c>
      <c r="D323" s="20">
        <v>25.27</v>
      </c>
      <c r="E323" s="3">
        <v>1</v>
      </c>
      <c r="F323" s="3">
        <f>IF(Wizualizacja!E322="yes",1,0)</f>
        <v>0</v>
      </c>
      <c r="G323" s="3">
        <f>IF(Wizualizacja!F322="southwest",1,0)</f>
        <v>0</v>
      </c>
      <c r="H323" s="3">
        <f>IF(Wizualizacja!F322="southeast",1,0)</f>
        <v>0</v>
      </c>
      <c r="I323" s="3">
        <f>IF(Wizualizacja!F322="northwest",1,0)</f>
        <v>1</v>
      </c>
      <c r="J323" s="12">
        <f>IF(Wizualizacja!F322="northeast",1,0)</f>
        <v>0</v>
      </c>
      <c r="K323" s="18">
        <v>4894.7533000000003</v>
      </c>
      <c r="M323" s="2">
        <f t="shared" ref="M323:M386" si="20">$X$41+$X$42*B323+$X$43*C323+$X$44*D323+$X$45*E323+$X$46*F323+$X$47*G323+$X$48*H323+$X$49*I323</f>
        <v>5267.4677340086819</v>
      </c>
      <c r="N323" s="18">
        <f t="shared" si="18"/>
        <v>-372.71443400868156</v>
      </c>
      <c r="P323" s="2">
        <f t="shared" ref="P323:P386" si="21">$X$69+$X$70*B323+$X$71*D323+$X$72*F323</f>
        <v>5211.7748547193096</v>
      </c>
      <c r="Q323" s="18">
        <f t="shared" si="19"/>
        <v>-317.02155471930928</v>
      </c>
      <c r="W323" s="22"/>
      <c r="X323" s="22"/>
      <c r="Y323" s="22"/>
      <c r="Z323" s="22"/>
      <c r="AB323" s="22"/>
      <c r="AC323" s="22"/>
    </row>
    <row r="324" spans="1:29" x14ac:dyDescent="0.25">
      <c r="A324" s="6">
        <v>322</v>
      </c>
      <c r="B324" s="2">
        <v>26</v>
      </c>
      <c r="C324" s="3">
        <f>IF(Wizualizacja!B323="male",1,0)</f>
        <v>0</v>
      </c>
      <c r="D324" s="20">
        <v>29.64</v>
      </c>
      <c r="E324" s="3">
        <v>4</v>
      </c>
      <c r="F324" s="3">
        <f>IF(Wizualizacja!E323="yes",1,0)</f>
        <v>0</v>
      </c>
      <c r="G324" s="3">
        <f>IF(Wizualizacja!F323="southwest",1,0)</f>
        <v>0</v>
      </c>
      <c r="H324" s="3">
        <f>IF(Wizualizacja!F323="southeast",1,0)</f>
        <v>0</v>
      </c>
      <c r="I324" s="3">
        <f>IF(Wizualizacja!F323="northwest",1,0)</f>
        <v>0</v>
      </c>
      <c r="J324" s="12">
        <f>IF(Wizualizacja!F323="northeast",1,0)</f>
        <v>1</v>
      </c>
      <c r="K324" s="18">
        <v>24671.663339999999</v>
      </c>
      <c r="M324" s="2">
        <f t="shared" si="20"/>
        <v>7333.4887041143738</v>
      </c>
      <c r="N324" s="18">
        <f t="shared" ref="N324:N387" si="22">K324-M324</f>
        <v>17338.174635885625</v>
      </c>
      <c r="P324" s="2">
        <f t="shared" si="21"/>
        <v>4585.1469600403825</v>
      </c>
      <c r="Q324" s="18">
        <f t="shared" ref="Q324:Q387" si="23">K324-P324</f>
        <v>20086.516379959616</v>
      </c>
      <c r="W324" s="22"/>
      <c r="X324" s="22"/>
      <c r="Y324" s="22"/>
      <c r="Z324" s="22"/>
      <c r="AB324" s="22"/>
      <c r="AC324" s="22"/>
    </row>
    <row r="325" spans="1:29" x14ac:dyDescent="0.25">
      <c r="A325" s="6">
        <v>323</v>
      </c>
      <c r="B325" s="2">
        <v>34</v>
      </c>
      <c r="C325" s="3">
        <f>IF(Wizualizacja!B324="male",1,0)</f>
        <v>1</v>
      </c>
      <c r="D325" s="20">
        <v>30.8</v>
      </c>
      <c r="E325" s="3">
        <v>0</v>
      </c>
      <c r="F325" s="3">
        <f>IF(Wizualizacja!E324="yes",1,0)</f>
        <v>1</v>
      </c>
      <c r="G325" s="3">
        <f>IF(Wizualizacja!F324="southwest",1,0)</f>
        <v>1</v>
      </c>
      <c r="H325" s="3">
        <f>IF(Wizualizacja!F324="southeast",1,0)</f>
        <v>0</v>
      </c>
      <c r="I325" s="3">
        <f>IF(Wizualizacja!F324="northwest",1,0)</f>
        <v>0</v>
      </c>
      <c r="J325" s="12">
        <f>IF(Wizualizacja!F324="northeast",1,0)</f>
        <v>0</v>
      </c>
      <c r="K325" s="18">
        <v>35491.64</v>
      </c>
      <c r="M325" s="2">
        <f t="shared" si="20"/>
        <v>30042.541343957091</v>
      </c>
      <c r="N325" s="18">
        <f t="shared" si="22"/>
        <v>5449.0986560429083</v>
      </c>
      <c r="P325" s="2">
        <f t="shared" si="21"/>
        <v>31512.478373476428</v>
      </c>
      <c r="Q325" s="18">
        <f t="shared" si="23"/>
        <v>3979.1616265235716</v>
      </c>
      <c r="W325" s="22"/>
      <c r="X325" s="22"/>
      <c r="Y325" s="22"/>
      <c r="Z325" s="22"/>
      <c r="AB325" s="22"/>
      <c r="AC325" s="22"/>
    </row>
    <row r="326" spans="1:29" x14ac:dyDescent="0.25">
      <c r="A326" s="6">
        <v>324</v>
      </c>
      <c r="B326" s="2">
        <v>57</v>
      </c>
      <c r="C326" s="3">
        <f>IF(Wizualizacja!B325="male",1,0)</f>
        <v>1</v>
      </c>
      <c r="D326" s="20">
        <v>40.945</v>
      </c>
      <c r="E326" s="3">
        <v>0</v>
      </c>
      <c r="F326" s="3">
        <f>IF(Wizualizacja!E325="yes",1,0)</f>
        <v>0</v>
      </c>
      <c r="G326" s="3">
        <f>IF(Wizualizacja!F325="southwest",1,0)</f>
        <v>0</v>
      </c>
      <c r="H326" s="3">
        <f>IF(Wizualizacja!F325="southeast",1,0)</f>
        <v>0</v>
      </c>
      <c r="I326" s="3">
        <f>IF(Wizualizacja!F325="northwest",1,0)</f>
        <v>0</v>
      </c>
      <c r="J326" s="12">
        <f>IF(Wizualizacja!F325="northeast",1,0)</f>
        <v>1</v>
      </c>
      <c r="K326" s="18">
        <v>11566.30055</v>
      </c>
      <c r="M326" s="2">
        <f t="shared" si="20"/>
        <v>16515.252471797568</v>
      </c>
      <c r="N326" s="18">
        <f t="shared" si="22"/>
        <v>-4948.9519217975685</v>
      </c>
      <c r="P326" s="2">
        <f t="shared" si="21"/>
        <v>16374.906068756422</v>
      </c>
      <c r="Q326" s="18">
        <f t="shared" si="23"/>
        <v>-4808.6055187564216</v>
      </c>
      <c r="W326" s="22"/>
      <c r="X326" s="22"/>
      <c r="Y326" s="22"/>
      <c r="Z326" s="22"/>
      <c r="AB326" s="22"/>
      <c r="AC326" s="22"/>
    </row>
    <row r="327" spans="1:29" x14ac:dyDescent="0.25">
      <c r="A327" s="6">
        <v>325</v>
      </c>
      <c r="B327" s="2">
        <v>29</v>
      </c>
      <c r="C327" s="3">
        <f>IF(Wizualizacja!B326="male",1,0)</f>
        <v>1</v>
      </c>
      <c r="D327" s="20">
        <v>27.2</v>
      </c>
      <c r="E327" s="3">
        <v>0</v>
      </c>
      <c r="F327" s="3">
        <f>IF(Wizualizacja!E326="yes",1,0)</f>
        <v>0</v>
      </c>
      <c r="G327" s="3">
        <f>IF(Wizualizacja!F326="southwest",1,0)</f>
        <v>1</v>
      </c>
      <c r="H327" s="3">
        <f>IF(Wizualizacja!F326="southeast",1,0)</f>
        <v>0</v>
      </c>
      <c r="I327" s="3">
        <f>IF(Wizualizacja!F326="northwest",1,0)</f>
        <v>0</v>
      </c>
      <c r="J327" s="12">
        <f>IF(Wizualizacja!F326="northeast",1,0)</f>
        <v>0</v>
      </c>
      <c r="K327" s="18">
        <v>2866.0909999999999</v>
      </c>
      <c r="M327" s="2">
        <f t="shared" si="20"/>
        <v>2993.478682204217</v>
      </c>
      <c r="N327" s="18">
        <f t="shared" si="22"/>
        <v>-127.38768220421707</v>
      </c>
      <c r="P327" s="2">
        <f t="shared" si="21"/>
        <v>4554.50583355054</v>
      </c>
      <c r="Q327" s="18">
        <f t="shared" si="23"/>
        <v>-1688.4148335505402</v>
      </c>
      <c r="W327" s="22"/>
      <c r="X327" s="22"/>
      <c r="Y327" s="22"/>
      <c r="Z327" s="22"/>
      <c r="AB327" s="22"/>
      <c r="AC327" s="22"/>
    </row>
    <row r="328" spans="1:29" x14ac:dyDescent="0.25">
      <c r="A328" s="6">
        <v>326</v>
      </c>
      <c r="B328" s="2">
        <v>40</v>
      </c>
      <c r="C328" s="3">
        <f>IF(Wizualizacja!B327="male",1,0)</f>
        <v>1</v>
      </c>
      <c r="D328" s="20">
        <v>34.104999999999997</v>
      </c>
      <c r="E328" s="3">
        <v>1</v>
      </c>
      <c r="F328" s="3">
        <f>IF(Wizualizacja!E327="yes",1,0)</f>
        <v>0</v>
      </c>
      <c r="G328" s="3">
        <f>IF(Wizualizacja!F327="southwest",1,0)</f>
        <v>0</v>
      </c>
      <c r="H328" s="3">
        <f>IF(Wizualizacja!F327="southeast",1,0)</f>
        <v>0</v>
      </c>
      <c r="I328" s="3">
        <f>IF(Wizualizacja!F327="northwest",1,0)</f>
        <v>0</v>
      </c>
      <c r="J328" s="12">
        <f>IF(Wizualizacja!F327="northeast",1,0)</f>
        <v>1</v>
      </c>
      <c r="K328" s="18">
        <v>6600.2059499999996</v>
      </c>
      <c r="M328" s="2">
        <f t="shared" si="20"/>
        <v>10341.413395596635</v>
      </c>
      <c r="N328" s="18">
        <f t="shared" si="22"/>
        <v>-3741.2074455966358</v>
      </c>
      <c r="P328" s="2">
        <f t="shared" si="21"/>
        <v>9697.2241345055863</v>
      </c>
      <c r="Q328" s="18">
        <f t="shared" si="23"/>
        <v>-3097.0181845055868</v>
      </c>
      <c r="W328" s="22"/>
      <c r="X328" s="22"/>
      <c r="Y328" s="22"/>
      <c r="Z328" s="22"/>
      <c r="AB328" s="22"/>
      <c r="AC328" s="22"/>
    </row>
    <row r="329" spans="1:29" x14ac:dyDescent="0.25">
      <c r="A329" s="6">
        <v>327</v>
      </c>
      <c r="B329" s="2">
        <v>27</v>
      </c>
      <c r="C329" s="3">
        <f>IF(Wizualizacja!B328="male",1,0)</f>
        <v>0</v>
      </c>
      <c r="D329" s="20">
        <v>23.21</v>
      </c>
      <c r="E329" s="3">
        <v>1</v>
      </c>
      <c r="F329" s="3">
        <f>IF(Wizualizacja!E328="yes",1,0)</f>
        <v>0</v>
      </c>
      <c r="G329" s="3">
        <f>IF(Wizualizacja!F328="southwest",1,0)</f>
        <v>0</v>
      </c>
      <c r="H329" s="3">
        <f>IF(Wizualizacja!F328="southeast",1,0)</f>
        <v>1</v>
      </c>
      <c r="I329" s="3">
        <f>IF(Wizualizacja!F328="northwest",1,0)</f>
        <v>0</v>
      </c>
      <c r="J329" s="12">
        <f>IF(Wizualizacja!F328="northeast",1,0)</f>
        <v>0</v>
      </c>
      <c r="K329" s="18">
        <v>3561.8888999999999</v>
      </c>
      <c r="M329" s="2">
        <f t="shared" si="20"/>
        <v>2194.9414667498795</v>
      </c>
      <c r="N329" s="18">
        <f t="shared" si="22"/>
        <v>1366.9474332501204</v>
      </c>
      <c r="P329" s="2">
        <f t="shared" si="21"/>
        <v>2712.9226465900347</v>
      </c>
      <c r="Q329" s="18">
        <f t="shared" si="23"/>
        <v>848.96625340996525</v>
      </c>
      <c r="W329" s="22"/>
      <c r="X329" s="22"/>
      <c r="Y329" s="22"/>
      <c r="Z329" s="22"/>
      <c r="AB329" s="22"/>
      <c r="AC329" s="22"/>
    </row>
    <row r="330" spans="1:29" x14ac:dyDescent="0.25">
      <c r="A330" s="6">
        <v>328</v>
      </c>
      <c r="B330" s="2">
        <v>45</v>
      </c>
      <c r="C330" s="3">
        <f>IF(Wizualizacja!B329="male",1,0)</f>
        <v>1</v>
      </c>
      <c r="D330" s="20">
        <v>36.479999999999997</v>
      </c>
      <c r="E330" s="3">
        <v>2</v>
      </c>
      <c r="F330" s="3">
        <f>IF(Wizualizacja!E329="yes",1,0)</f>
        <v>1</v>
      </c>
      <c r="G330" s="3">
        <f>IF(Wizualizacja!F329="southwest",1,0)</f>
        <v>0</v>
      </c>
      <c r="H330" s="3">
        <f>IF(Wizualizacja!F329="southeast",1,0)</f>
        <v>0</v>
      </c>
      <c r="I330" s="3">
        <f>IF(Wizualizacja!F329="northwest",1,0)</f>
        <v>1</v>
      </c>
      <c r="J330" s="12">
        <f>IF(Wizualizacja!F329="northeast",1,0)</f>
        <v>0</v>
      </c>
      <c r="K330" s="18">
        <v>42760.502200000003</v>
      </c>
      <c r="M330" s="2">
        <f t="shared" si="20"/>
        <v>37213.369474671017</v>
      </c>
      <c r="N330" s="18">
        <f t="shared" si="22"/>
        <v>5547.1327253289855</v>
      </c>
      <c r="P330" s="2">
        <f t="shared" si="21"/>
        <v>36249.090503987558</v>
      </c>
      <c r="Q330" s="18">
        <f t="shared" si="23"/>
        <v>6511.4116960124447</v>
      </c>
      <c r="W330" s="22"/>
      <c r="X330" s="22"/>
      <c r="Y330" s="22"/>
      <c r="Z330" s="22"/>
      <c r="AB330" s="22"/>
      <c r="AC330" s="22"/>
    </row>
    <row r="331" spans="1:29" x14ac:dyDescent="0.25">
      <c r="A331" s="6">
        <v>329</v>
      </c>
      <c r="B331" s="2">
        <v>64</v>
      </c>
      <c r="C331" s="3">
        <f>IF(Wizualizacja!B330="male",1,0)</f>
        <v>0</v>
      </c>
      <c r="D331" s="20">
        <v>33.799999999999997</v>
      </c>
      <c r="E331" s="3">
        <v>1</v>
      </c>
      <c r="F331" s="3">
        <f>IF(Wizualizacja!E330="yes",1,0)</f>
        <v>1</v>
      </c>
      <c r="G331" s="3">
        <f>IF(Wizualizacja!F330="southwest",1,0)</f>
        <v>1</v>
      </c>
      <c r="H331" s="3">
        <f>IF(Wizualizacja!F330="southeast",1,0)</f>
        <v>0</v>
      </c>
      <c r="I331" s="3">
        <f>IF(Wizualizacja!F330="northwest",1,0)</f>
        <v>0</v>
      </c>
      <c r="J331" s="12">
        <f>IF(Wizualizacja!F330="northeast",1,0)</f>
        <v>0</v>
      </c>
      <c r="K331" s="18">
        <v>47928.03</v>
      </c>
      <c r="M331" s="2">
        <f t="shared" si="20"/>
        <v>39768.937764383125</v>
      </c>
      <c r="N331" s="18">
        <f t="shared" si="22"/>
        <v>8159.0922356168739</v>
      </c>
      <c r="P331" s="2">
        <f t="shared" si="21"/>
        <v>40289.584716874575</v>
      </c>
      <c r="Q331" s="18">
        <f t="shared" si="23"/>
        <v>7638.4452831254239</v>
      </c>
      <c r="W331" s="22"/>
      <c r="X331" s="22"/>
      <c r="Y331" s="22"/>
      <c r="Z331" s="22"/>
      <c r="AB331" s="22"/>
      <c r="AC331" s="22"/>
    </row>
    <row r="332" spans="1:29" x14ac:dyDescent="0.25">
      <c r="A332" s="6">
        <v>330</v>
      </c>
      <c r="B332" s="2">
        <v>52</v>
      </c>
      <c r="C332" s="3">
        <f>IF(Wizualizacja!B331="male",1,0)</f>
        <v>1</v>
      </c>
      <c r="D332" s="20">
        <v>36.700000000000003</v>
      </c>
      <c r="E332" s="3">
        <v>0</v>
      </c>
      <c r="F332" s="3">
        <f>IF(Wizualizacja!E331="yes",1,0)</f>
        <v>0</v>
      </c>
      <c r="G332" s="3">
        <f>IF(Wizualizacja!F331="southwest",1,0)</f>
        <v>1</v>
      </c>
      <c r="H332" s="3">
        <f>IF(Wizualizacja!F331="southeast",1,0)</f>
        <v>0</v>
      </c>
      <c r="I332" s="3">
        <f>IF(Wizualizacja!F331="northwest",1,0)</f>
        <v>0</v>
      </c>
      <c r="J332" s="12">
        <f>IF(Wizualizacja!F331="northeast",1,0)</f>
        <v>0</v>
      </c>
      <c r="K332" s="18">
        <v>9144.5650000000005</v>
      </c>
      <c r="M332" s="2">
        <f t="shared" si="20"/>
        <v>12310.850056058522</v>
      </c>
      <c r="N332" s="18">
        <f t="shared" si="22"/>
        <v>-3166.2850560585211</v>
      </c>
      <c r="P332" s="2">
        <f t="shared" si="21"/>
        <v>13670.530433309143</v>
      </c>
      <c r="Q332" s="18">
        <f t="shared" si="23"/>
        <v>-4525.9654333091421</v>
      </c>
      <c r="W332" s="22"/>
      <c r="X332" s="22"/>
      <c r="Y332" s="22"/>
      <c r="Z332" s="22"/>
      <c r="AB332" s="22"/>
      <c r="AC332" s="22"/>
    </row>
    <row r="333" spans="1:29" x14ac:dyDescent="0.25">
      <c r="A333" s="6">
        <v>331</v>
      </c>
      <c r="B333" s="2">
        <v>61</v>
      </c>
      <c r="C333" s="3">
        <f>IF(Wizualizacja!B332="male",1,0)</f>
        <v>0</v>
      </c>
      <c r="D333" s="20">
        <v>36.384999999999998</v>
      </c>
      <c r="E333" s="3">
        <v>1</v>
      </c>
      <c r="F333" s="3">
        <f>IF(Wizualizacja!E332="yes",1,0)</f>
        <v>1</v>
      </c>
      <c r="G333" s="3">
        <f>IF(Wizualizacja!F332="southwest",1,0)</f>
        <v>0</v>
      </c>
      <c r="H333" s="3">
        <f>IF(Wizualizacja!F332="southeast",1,0)</f>
        <v>0</v>
      </c>
      <c r="I333" s="3">
        <f>IF(Wizualizacja!F332="northwest",1,0)</f>
        <v>0</v>
      </c>
      <c r="J333" s="12">
        <f>IF(Wizualizacja!F332="northeast",1,0)</f>
        <v>1</v>
      </c>
      <c r="K333" s="18">
        <v>48517.563150000002</v>
      </c>
      <c r="M333" s="2">
        <f t="shared" si="20"/>
        <v>41314.948929024016</v>
      </c>
      <c r="N333" s="18">
        <f t="shared" si="22"/>
        <v>7202.6142209759855</v>
      </c>
      <c r="P333" s="2">
        <f t="shared" si="21"/>
        <v>40368.295553335331</v>
      </c>
      <c r="Q333" s="18">
        <f t="shared" si="23"/>
        <v>8149.2675966646711</v>
      </c>
      <c r="W333" s="22"/>
      <c r="X333" s="22"/>
      <c r="Y333" s="22"/>
      <c r="Z333" s="22"/>
      <c r="AB333" s="22"/>
      <c r="AC333" s="22"/>
    </row>
    <row r="334" spans="1:29" x14ac:dyDescent="0.25">
      <c r="A334" s="6">
        <v>332</v>
      </c>
      <c r="B334" s="2">
        <v>52</v>
      </c>
      <c r="C334" s="3">
        <f>IF(Wizualizacja!B333="male",1,0)</f>
        <v>1</v>
      </c>
      <c r="D334" s="20">
        <v>27.36</v>
      </c>
      <c r="E334" s="3">
        <v>0</v>
      </c>
      <c r="F334" s="3">
        <f>IF(Wizualizacja!E333="yes",1,0)</f>
        <v>1</v>
      </c>
      <c r="G334" s="3">
        <f>IF(Wizualizacja!F333="southwest",1,0)</f>
        <v>0</v>
      </c>
      <c r="H334" s="3">
        <f>IF(Wizualizacja!F333="southeast",1,0)</f>
        <v>0</v>
      </c>
      <c r="I334" s="3">
        <f>IF(Wizualizacja!F333="northwest",1,0)</f>
        <v>1</v>
      </c>
      <c r="J334" s="12">
        <f>IF(Wizualizacja!F333="northeast",1,0)</f>
        <v>0</v>
      </c>
      <c r="K334" s="18">
        <v>24393.6224</v>
      </c>
      <c r="M334" s="2">
        <f t="shared" si="20"/>
        <v>34497.56435246476</v>
      </c>
      <c r="N334" s="18">
        <f t="shared" si="22"/>
        <v>-10103.94195246476</v>
      </c>
      <c r="P334" s="2">
        <f t="shared" si="21"/>
        <v>35041.602315738899</v>
      </c>
      <c r="Q334" s="18">
        <f t="shared" si="23"/>
        <v>-10647.979915738899</v>
      </c>
      <c r="W334" s="22"/>
      <c r="X334" s="22"/>
      <c r="Y334" s="22"/>
      <c r="Z334" s="22"/>
      <c r="AB334" s="22"/>
      <c r="AC334" s="22"/>
    </row>
    <row r="335" spans="1:29" x14ac:dyDescent="0.25">
      <c r="A335" s="6">
        <v>333</v>
      </c>
      <c r="B335" s="2">
        <v>61</v>
      </c>
      <c r="C335" s="3">
        <f>IF(Wizualizacja!B334="male",1,0)</f>
        <v>0</v>
      </c>
      <c r="D335" s="20">
        <v>31.16</v>
      </c>
      <c r="E335" s="3">
        <v>0</v>
      </c>
      <c r="F335" s="3">
        <f>IF(Wizualizacja!E334="yes",1,0)</f>
        <v>0</v>
      </c>
      <c r="G335" s="3">
        <f>IF(Wizualizacja!F334="southwest",1,0)</f>
        <v>0</v>
      </c>
      <c r="H335" s="3">
        <f>IF(Wizualizacja!F334="southeast",1,0)</f>
        <v>0</v>
      </c>
      <c r="I335" s="3">
        <f>IF(Wizualizacja!F334="northwest",1,0)</f>
        <v>1</v>
      </c>
      <c r="J335" s="12">
        <f>IF(Wizualizacja!F334="northeast",1,0)</f>
        <v>0</v>
      </c>
      <c r="K335" s="18">
        <v>13429.035400000001</v>
      </c>
      <c r="M335" s="2">
        <f t="shared" si="20"/>
        <v>13944.024718657191</v>
      </c>
      <c r="N335" s="18">
        <f t="shared" si="22"/>
        <v>-514.98931865718987</v>
      </c>
      <c r="P335" s="2">
        <f t="shared" si="21"/>
        <v>14168.704183137717</v>
      </c>
      <c r="Q335" s="18">
        <f t="shared" si="23"/>
        <v>-739.66878313771667</v>
      </c>
      <c r="W335" s="22"/>
      <c r="X335" s="22"/>
      <c r="Y335" s="22"/>
      <c r="Z335" s="22"/>
      <c r="AB335" s="22"/>
      <c r="AC335" s="22"/>
    </row>
    <row r="336" spans="1:29" x14ac:dyDescent="0.25">
      <c r="A336" s="6">
        <v>334</v>
      </c>
      <c r="B336" s="2">
        <v>56</v>
      </c>
      <c r="C336" s="3">
        <f>IF(Wizualizacja!B335="male",1,0)</f>
        <v>0</v>
      </c>
      <c r="D336" s="20">
        <v>28.785</v>
      </c>
      <c r="E336" s="3">
        <v>0</v>
      </c>
      <c r="F336" s="3">
        <f>IF(Wizualizacja!E335="yes",1,0)</f>
        <v>0</v>
      </c>
      <c r="G336" s="3">
        <f>IF(Wizualizacja!F335="southwest",1,0)</f>
        <v>0</v>
      </c>
      <c r="H336" s="3">
        <f>IF(Wizualizacja!F335="southeast",1,0)</f>
        <v>0</v>
      </c>
      <c r="I336" s="3">
        <f>IF(Wizualizacja!F335="northwest",1,0)</f>
        <v>0</v>
      </c>
      <c r="J336" s="12">
        <f>IF(Wizualizacja!F335="northeast",1,0)</f>
        <v>1</v>
      </c>
      <c r="K336" s="18">
        <v>11658.379150000001</v>
      </c>
      <c r="M336" s="2">
        <f t="shared" si="20"/>
        <v>12200.531644396544</v>
      </c>
      <c r="N336" s="18">
        <f t="shared" si="22"/>
        <v>-542.15249439654326</v>
      </c>
      <c r="P336" s="2">
        <f t="shared" si="21"/>
        <v>12084.262048694616</v>
      </c>
      <c r="Q336" s="18">
        <f t="shared" si="23"/>
        <v>-425.88289869461551</v>
      </c>
      <c r="W336" s="22"/>
      <c r="X336" s="22"/>
      <c r="Y336" s="22"/>
      <c r="Z336" s="22"/>
      <c r="AB336" s="22"/>
      <c r="AC336" s="22"/>
    </row>
    <row r="337" spans="1:29" x14ac:dyDescent="0.25">
      <c r="A337" s="6">
        <v>335</v>
      </c>
      <c r="B337" s="2">
        <v>43</v>
      </c>
      <c r="C337" s="3">
        <f>IF(Wizualizacja!B336="male",1,0)</f>
        <v>0</v>
      </c>
      <c r="D337" s="20">
        <v>35.72</v>
      </c>
      <c r="E337" s="3">
        <v>2</v>
      </c>
      <c r="F337" s="3">
        <f>IF(Wizualizacja!E336="yes",1,0)</f>
        <v>0</v>
      </c>
      <c r="G337" s="3">
        <f>IF(Wizualizacja!F336="southwest",1,0)</f>
        <v>0</v>
      </c>
      <c r="H337" s="3">
        <f>IF(Wizualizacja!F336="southeast",1,0)</f>
        <v>0</v>
      </c>
      <c r="I337" s="3">
        <f>IF(Wizualizacja!F336="northwest",1,0)</f>
        <v>0</v>
      </c>
      <c r="J337" s="12">
        <f>IF(Wizualizacja!F336="northeast",1,0)</f>
        <v>1</v>
      </c>
      <c r="K337" s="18">
        <v>19144.576519999999</v>
      </c>
      <c r="M337" s="2">
        <f t="shared" si="20"/>
        <v>12589.592141535602</v>
      </c>
      <c r="N337" s="18">
        <f t="shared" si="22"/>
        <v>6554.9843784643963</v>
      </c>
      <c r="P337" s="2">
        <f t="shared" si="21"/>
        <v>11010.8773109954</v>
      </c>
      <c r="Q337" s="18">
        <f t="shared" si="23"/>
        <v>8133.6992090045987</v>
      </c>
      <c r="W337" s="22"/>
      <c r="X337" s="22"/>
      <c r="Y337" s="22"/>
      <c r="Z337" s="22"/>
      <c r="AB337" s="22"/>
      <c r="AC337" s="22"/>
    </row>
    <row r="338" spans="1:29" x14ac:dyDescent="0.25">
      <c r="A338" s="6">
        <v>336</v>
      </c>
      <c r="B338" s="2">
        <v>64</v>
      </c>
      <c r="C338" s="3">
        <f>IF(Wizualizacja!B337="male",1,0)</f>
        <v>1</v>
      </c>
      <c r="D338" s="20">
        <v>34.5</v>
      </c>
      <c r="E338" s="3">
        <v>0</v>
      </c>
      <c r="F338" s="3">
        <f>IF(Wizualizacja!E337="yes",1,0)</f>
        <v>0</v>
      </c>
      <c r="G338" s="3">
        <f>IF(Wizualizacja!F337="southwest",1,0)</f>
        <v>1</v>
      </c>
      <c r="H338" s="3">
        <f>IF(Wizualizacja!F337="southeast",1,0)</f>
        <v>0</v>
      </c>
      <c r="I338" s="3">
        <f>IF(Wizualizacja!F337="northwest",1,0)</f>
        <v>0</v>
      </c>
      <c r="J338" s="12">
        <f>IF(Wizualizacja!F337="northeast",1,0)</f>
        <v>0</v>
      </c>
      <c r="K338" s="18">
        <v>13822.803</v>
      </c>
      <c r="M338" s="2">
        <f t="shared" si="20"/>
        <v>14637.223032889377</v>
      </c>
      <c r="N338" s="18">
        <f t="shared" si="22"/>
        <v>-814.42003288937667</v>
      </c>
      <c r="P338" s="2">
        <f t="shared" si="21"/>
        <v>16054.2211506608</v>
      </c>
      <c r="Q338" s="18">
        <f t="shared" si="23"/>
        <v>-2231.4181506608002</v>
      </c>
      <c r="W338" s="22"/>
      <c r="X338" s="22"/>
      <c r="Y338" s="22"/>
      <c r="Z338" s="22"/>
      <c r="AB338" s="22"/>
      <c r="AC338" s="22"/>
    </row>
    <row r="339" spans="1:29" x14ac:dyDescent="0.25">
      <c r="A339" s="6">
        <v>337</v>
      </c>
      <c r="B339" s="2">
        <v>60</v>
      </c>
      <c r="C339" s="3">
        <f>IF(Wizualizacja!B338="male",1,0)</f>
        <v>1</v>
      </c>
      <c r="D339" s="20">
        <v>25.74</v>
      </c>
      <c r="E339" s="3">
        <v>0</v>
      </c>
      <c r="F339" s="3">
        <f>IF(Wizualizacja!E338="yes",1,0)</f>
        <v>0</v>
      </c>
      <c r="G339" s="3">
        <f>IF(Wizualizacja!F338="southwest",1,0)</f>
        <v>0</v>
      </c>
      <c r="H339" s="3">
        <f>IF(Wizualizacja!F338="southeast",1,0)</f>
        <v>1</v>
      </c>
      <c r="I339" s="3">
        <f>IF(Wizualizacja!F338="northwest",1,0)</f>
        <v>0</v>
      </c>
      <c r="J339" s="12">
        <f>IF(Wizualizacja!F338="northeast",1,0)</f>
        <v>0</v>
      </c>
      <c r="K339" s="18">
        <v>12142.578600000001</v>
      </c>
      <c r="M339" s="2">
        <f t="shared" si="20"/>
        <v>10731.797078494734</v>
      </c>
      <c r="N339" s="18">
        <f t="shared" si="22"/>
        <v>1410.7815215052669</v>
      </c>
      <c r="P339" s="2">
        <f t="shared" si="21"/>
        <v>12112.472888620394</v>
      </c>
      <c r="Q339" s="18">
        <f t="shared" si="23"/>
        <v>30.105711379606873</v>
      </c>
      <c r="W339" s="22"/>
      <c r="X339" s="22"/>
      <c r="Y339" s="22"/>
      <c r="Z339" s="22"/>
      <c r="AB339" s="22"/>
      <c r="AC339" s="22"/>
    </row>
    <row r="340" spans="1:29" x14ac:dyDescent="0.25">
      <c r="A340" s="6">
        <v>338</v>
      </c>
      <c r="B340" s="2">
        <v>62</v>
      </c>
      <c r="C340" s="3">
        <f>IF(Wizualizacja!B339="male",1,0)</f>
        <v>1</v>
      </c>
      <c r="D340" s="20">
        <v>27.55</v>
      </c>
      <c r="E340" s="3">
        <v>1</v>
      </c>
      <c r="F340" s="3">
        <f>IF(Wizualizacja!E339="yes",1,0)</f>
        <v>0</v>
      </c>
      <c r="G340" s="3">
        <f>IF(Wizualizacja!F339="southwest",1,0)</f>
        <v>0</v>
      </c>
      <c r="H340" s="3">
        <f>IF(Wizualizacja!F339="southeast",1,0)</f>
        <v>0</v>
      </c>
      <c r="I340" s="3">
        <f>IF(Wizualizacja!F339="northwest",1,0)</f>
        <v>1</v>
      </c>
      <c r="J340" s="12">
        <f>IF(Wizualizacja!F339="northeast",1,0)</f>
        <v>0</v>
      </c>
      <c r="K340" s="18">
        <v>13937.666499999999</v>
      </c>
      <c r="M340" s="2">
        <f t="shared" si="20"/>
        <v>13321.499145613036</v>
      </c>
      <c r="N340" s="18">
        <f t="shared" si="22"/>
        <v>616.16735438696378</v>
      </c>
      <c r="P340" s="2">
        <f t="shared" si="21"/>
        <v>13231.352849811321</v>
      </c>
      <c r="Q340" s="18">
        <f t="shared" si="23"/>
        <v>706.31365018867837</v>
      </c>
      <c r="W340" s="22"/>
      <c r="X340" s="22"/>
      <c r="Y340" s="22"/>
      <c r="Z340" s="22"/>
      <c r="AB340" s="22"/>
      <c r="AC340" s="22"/>
    </row>
    <row r="341" spans="1:29" x14ac:dyDescent="0.25">
      <c r="A341" s="6">
        <v>339</v>
      </c>
      <c r="B341" s="2">
        <v>50</v>
      </c>
      <c r="C341" s="3">
        <f>IF(Wizualizacja!B340="male",1,0)</f>
        <v>1</v>
      </c>
      <c r="D341" s="20">
        <v>32.299999999999997</v>
      </c>
      <c r="E341" s="3">
        <v>1</v>
      </c>
      <c r="F341" s="3">
        <f>IF(Wizualizacja!E340="yes",1,0)</f>
        <v>1</v>
      </c>
      <c r="G341" s="3">
        <f>IF(Wizualizacja!F340="southwest",1,0)</f>
        <v>0</v>
      </c>
      <c r="H341" s="3">
        <f>IF(Wizualizacja!F340="southeast",1,0)</f>
        <v>0</v>
      </c>
      <c r="I341" s="3">
        <f>IF(Wizualizacja!F340="northwest",1,0)</f>
        <v>0</v>
      </c>
      <c r="J341" s="12">
        <f>IF(Wizualizacja!F340="northeast",1,0)</f>
        <v>1</v>
      </c>
      <c r="K341" s="18">
        <v>41919.097000000002</v>
      </c>
      <c r="M341" s="2">
        <f t="shared" si="20"/>
        <v>36770.015248226788</v>
      </c>
      <c r="N341" s="18">
        <f t="shared" si="22"/>
        <v>5149.0817517732139</v>
      </c>
      <c r="P341" s="2">
        <f t="shared" si="21"/>
        <v>36160.450232504234</v>
      </c>
      <c r="Q341" s="18">
        <f t="shared" si="23"/>
        <v>5758.6467674957676</v>
      </c>
      <c r="W341" s="22"/>
      <c r="X341" s="22"/>
      <c r="Y341" s="22"/>
      <c r="Z341" s="22"/>
      <c r="AB341" s="22"/>
      <c r="AC341" s="22"/>
    </row>
    <row r="342" spans="1:29" x14ac:dyDescent="0.25">
      <c r="A342" s="6">
        <v>340</v>
      </c>
      <c r="B342" s="2">
        <v>46</v>
      </c>
      <c r="C342" s="3">
        <f>IF(Wizualizacja!B341="male",1,0)</f>
        <v>0</v>
      </c>
      <c r="D342" s="20">
        <v>27.72</v>
      </c>
      <c r="E342" s="3">
        <v>1</v>
      </c>
      <c r="F342" s="3">
        <f>IF(Wizualizacja!E341="yes",1,0)</f>
        <v>0</v>
      </c>
      <c r="G342" s="3">
        <f>IF(Wizualizacja!F341="southwest",1,0)</f>
        <v>0</v>
      </c>
      <c r="H342" s="3">
        <f>IF(Wizualizacja!F341="southeast",1,0)</f>
        <v>1</v>
      </c>
      <c r="I342" s="3">
        <f>IF(Wizualizacja!F341="northwest",1,0)</f>
        <v>0</v>
      </c>
      <c r="J342" s="12">
        <f>IF(Wizualizacja!F341="northeast",1,0)</f>
        <v>0</v>
      </c>
      <c r="K342" s="18">
        <v>8232.6388000000006</v>
      </c>
      <c r="M342" s="2">
        <f t="shared" si="20"/>
        <v>8709.6311120196824</v>
      </c>
      <c r="N342" s="18">
        <f t="shared" si="22"/>
        <v>-476.99231201968178</v>
      </c>
      <c r="P342" s="2">
        <f t="shared" si="21"/>
        <v>9137.0114435519517</v>
      </c>
      <c r="Q342" s="18">
        <f t="shared" si="23"/>
        <v>-904.37264355195111</v>
      </c>
      <c r="W342" s="22"/>
      <c r="X342" s="22"/>
      <c r="Y342" s="22"/>
      <c r="Z342" s="22"/>
      <c r="AB342" s="22"/>
      <c r="AC342" s="22"/>
    </row>
    <row r="343" spans="1:29" x14ac:dyDescent="0.25">
      <c r="A343" s="6">
        <v>341</v>
      </c>
      <c r="B343" s="2">
        <v>24</v>
      </c>
      <c r="C343" s="3">
        <f>IF(Wizualizacja!B342="male",1,0)</f>
        <v>0</v>
      </c>
      <c r="D343" s="20">
        <v>27.6</v>
      </c>
      <c r="E343" s="3">
        <v>0</v>
      </c>
      <c r="F343" s="3">
        <f>IF(Wizualizacja!E342="yes",1,0)</f>
        <v>0</v>
      </c>
      <c r="G343" s="3">
        <f>IF(Wizualizacja!F342="southwest",1,0)</f>
        <v>1</v>
      </c>
      <c r="H343" s="3">
        <f>IF(Wizualizacja!F342="southeast",1,0)</f>
        <v>0</v>
      </c>
      <c r="I343" s="3">
        <f>IF(Wizualizacja!F342="northwest",1,0)</f>
        <v>0</v>
      </c>
      <c r="J343" s="12">
        <f>IF(Wizualizacja!F342="northeast",1,0)</f>
        <v>0</v>
      </c>
      <c r="K343" s="18">
        <v>18955.220170000001</v>
      </c>
      <c r="M343" s="2">
        <f t="shared" si="20"/>
        <v>2092.3456233993811</v>
      </c>
      <c r="N343" s="18">
        <f t="shared" si="22"/>
        <v>16862.874546600618</v>
      </c>
      <c r="P343" s="2">
        <f t="shared" si="21"/>
        <v>3390.0184933783521</v>
      </c>
      <c r="Q343" s="18">
        <f t="shared" si="23"/>
        <v>15565.201676621647</v>
      </c>
      <c r="W343" s="22"/>
      <c r="X343" s="22"/>
      <c r="Y343" s="22"/>
      <c r="Z343" s="22"/>
      <c r="AB343" s="22"/>
      <c r="AC343" s="22"/>
    </row>
    <row r="344" spans="1:29" x14ac:dyDescent="0.25">
      <c r="A344" s="6">
        <v>342</v>
      </c>
      <c r="B344" s="2">
        <v>62</v>
      </c>
      <c r="C344" s="3">
        <f>IF(Wizualizacja!B343="male",1,0)</f>
        <v>1</v>
      </c>
      <c r="D344" s="20">
        <v>30.02</v>
      </c>
      <c r="E344" s="3">
        <v>0</v>
      </c>
      <c r="F344" s="3">
        <f>IF(Wizualizacja!E343="yes",1,0)</f>
        <v>0</v>
      </c>
      <c r="G344" s="3">
        <f>IF(Wizualizacja!F343="southwest",1,0)</f>
        <v>0</v>
      </c>
      <c r="H344" s="3">
        <f>IF(Wizualizacja!F343="southeast",1,0)</f>
        <v>0</v>
      </c>
      <c r="I344" s="3">
        <f>IF(Wizualizacja!F343="northwest",1,0)</f>
        <v>1</v>
      </c>
      <c r="J344" s="12">
        <f>IF(Wizualizacja!F343="northeast",1,0)</f>
        <v>0</v>
      </c>
      <c r="K344" s="18">
        <v>13352.0998</v>
      </c>
      <c r="M344" s="2">
        <f t="shared" si="20"/>
        <v>13547.840457026698</v>
      </c>
      <c r="N344" s="18">
        <f t="shared" si="22"/>
        <v>-195.74065702669759</v>
      </c>
      <c r="P344" s="2">
        <f t="shared" si="21"/>
        <v>14050.195495522727</v>
      </c>
      <c r="Q344" s="18">
        <f t="shared" si="23"/>
        <v>-698.0956955227266</v>
      </c>
      <c r="W344" s="22"/>
      <c r="X344" s="22"/>
      <c r="Y344" s="22"/>
      <c r="Z344" s="22"/>
      <c r="AB344" s="22"/>
      <c r="AC344" s="22"/>
    </row>
    <row r="345" spans="1:29" x14ac:dyDescent="0.25">
      <c r="A345" s="6">
        <v>343</v>
      </c>
      <c r="B345" s="2">
        <v>60</v>
      </c>
      <c r="C345" s="3">
        <f>IF(Wizualizacja!B344="male",1,0)</f>
        <v>0</v>
      </c>
      <c r="D345" s="20">
        <v>27.55</v>
      </c>
      <c r="E345" s="3">
        <v>0</v>
      </c>
      <c r="F345" s="3">
        <f>IF(Wizualizacja!E344="yes",1,0)</f>
        <v>0</v>
      </c>
      <c r="G345" s="3">
        <f>IF(Wizualizacja!F344="southwest",1,0)</f>
        <v>0</v>
      </c>
      <c r="H345" s="3">
        <f>IF(Wizualizacja!F344="southeast",1,0)</f>
        <v>0</v>
      </c>
      <c r="I345" s="3">
        <f>IF(Wizualizacja!F344="northwest",1,0)</f>
        <v>0</v>
      </c>
      <c r="J345" s="12">
        <f>IF(Wizualizacja!F344="northeast",1,0)</f>
        <v>1</v>
      </c>
      <c r="K345" s="18">
        <v>13217.094499999999</v>
      </c>
      <c r="M345" s="2">
        <f t="shared" si="20"/>
        <v>12798.297269280203</v>
      </c>
      <c r="N345" s="18">
        <f t="shared" si="22"/>
        <v>418.79723071979606</v>
      </c>
      <c r="P345" s="2">
        <f t="shared" si="21"/>
        <v>12712.515475153852</v>
      </c>
      <c r="Q345" s="18">
        <f t="shared" si="23"/>
        <v>504.57902484614715</v>
      </c>
      <c r="W345" s="22"/>
      <c r="X345" s="22"/>
      <c r="Y345" s="22"/>
      <c r="Z345" s="22"/>
      <c r="AB345" s="22"/>
      <c r="AC345" s="22"/>
    </row>
    <row r="346" spans="1:29" x14ac:dyDescent="0.25">
      <c r="A346" s="6">
        <v>344</v>
      </c>
      <c r="B346" s="2">
        <v>63</v>
      </c>
      <c r="C346" s="3">
        <f>IF(Wizualizacja!B345="male",1,0)</f>
        <v>1</v>
      </c>
      <c r="D346" s="20">
        <v>36.765000000000001</v>
      </c>
      <c r="E346" s="3">
        <v>0</v>
      </c>
      <c r="F346" s="3">
        <f>IF(Wizualizacja!E345="yes",1,0)</f>
        <v>0</v>
      </c>
      <c r="G346" s="3">
        <f>IF(Wizualizacja!F345="southwest",1,0)</f>
        <v>0</v>
      </c>
      <c r="H346" s="3">
        <f>IF(Wizualizacja!F345="southeast",1,0)</f>
        <v>0</v>
      </c>
      <c r="I346" s="3">
        <f>IF(Wizualizacja!F345="northwest",1,0)</f>
        <v>0</v>
      </c>
      <c r="J346" s="12">
        <f>IF(Wizualizacja!F345="northeast",1,0)</f>
        <v>1</v>
      </c>
      <c r="K346" s="18">
        <v>13981.850350000001</v>
      </c>
      <c r="M346" s="2">
        <f t="shared" si="20"/>
        <v>16587.492518542542</v>
      </c>
      <c r="N346" s="18">
        <f t="shared" si="22"/>
        <v>-2605.6421685425412</v>
      </c>
      <c r="P346" s="2">
        <f t="shared" si="21"/>
        <v>16545.684484601836</v>
      </c>
      <c r="Q346" s="18">
        <f t="shared" si="23"/>
        <v>-2563.8341346018351</v>
      </c>
      <c r="W346" s="22"/>
      <c r="X346" s="22"/>
      <c r="Y346" s="22"/>
      <c r="Z346" s="22"/>
      <c r="AB346" s="22"/>
      <c r="AC346" s="22"/>
    </row>
    <row r="347" spans="1:29" x14ac:dyDescent="0.25">
      <c r="A347" s="6">
        <v>345</v>
      </c>
      <c r="B347" s="2">
        <v>49</v>
      </c>
      <c r="C347" s="3">
        <f>IF(Wizualizacja!B346="male",1,0)</f>
        <v>0</v>
      </c>
      <c r="D347" s="20">
        <v>41.47</v>
      </c>
      <c r="E347" s="3">
        <v>4</v>
      </c>
      <c r="F347" s="3">
        <f>IF(Wizualizacja!E346="yes",1,0)</f>
        <v>0</v>
      </c>
      <c r="G347" s="3">
        <f>IF(Wizualizacja!F346="southwest",1,0)</f>
        <v>0</v>
      </c>
      <c r="H347" s="3">
        <f>IF(Wizualizacja!F346="southeast",1,0)</f>
        <v>1</v>
      </c>
      <c r="I347" s="3">
        <f>IF(Wizualizacja!F346="northwest",1,0)</f>
        <v>0</v>
      </c>
      <c r="J347" s="12">
        <f>IF(Wizualizacja!F346="northeast",1,0)</f>
        <v>0</v>
      </c>
      <c r="K347" s="18">
        <v>10977.2063</v>
      </c>
      <c r="M347" s="2">
        <f t="shared" si="20"/>
        <v>16301.956022202514</v>
      </c>
      <c r="N347" s="18">
        <f t="shared" si="22"/>
        <v>-5324.749722202514</v>
      </c>
      <c r="P347" s="2">
        <f t="shared" si="21"/>
        <v>14473.602071745368</v>
      </c>
      <c r="Q347" s="18">
        <f t="shared" si="23"/>
        <v>-3496.3957717453686</v>
      </c>
      <c r="W347" s="22"/>
      <c r="X347" s="22"/>
      <c r="Y347" s="22"/>
      <c r="Z347" s="22"/>
      <c r="AB347" s="22"/>
      <c r="AC347" s="22"/>
    </row>
    <row r="348" spans="1:29" x14ac:dyDescent="0.25">
      <c r="A348" s="6">
        <v>346</v>
      </c>
      <c r="B348" s="2">
        <v>34</v>
      </c>
      <c r="C348" s="3">
        <f>IF(Wizualizacja!B347="male",1,0)</f>
        <v>0</v>
      </c>
      <c r="D348" s="20">
        <v>29.26</v>
      </c>
      <c r="E348" s="3">
        <v>3</v>
      </c>
      <c r="F348" s="3">
        <f>IF(Wizualizacja!E347="yes",1,0)</f>
        <v>0</v>
      </c>
      <c r="G348" s="3">
        <f>IF(Wizualizacja!F347="southwest",1,0)</f>
        <v>0</v>
      </c>
      <c r="H348" s="3">
        <f>IF(Wizualizacja!F347="southeast",1,0)</f>
        <v>1</v>
      </c>
      <c r="I348" s="3">
        <f>IF(Wizualizacja!F347="northwest",1,0)</f>
        <v>0</v>
      </c>
      <c r="J348" s="12">
        <f>IF(Wizualizacja!F347="northeast",1,0)</f>
        <v>0</v>
      </c>
      <c r="K348" s="18">
        <v>6184.2993999999999</v>
      </c>
      <c r="M348" s="2">
        <f t="shared" si="20"/>
        <v>7446.5660222152519</v>
      </c>
      <c r="N348" s="18">
        <f t="shared" si="22"/>
        <v>-1262.266622215252</v>
      </c>
      <c r="P348" s="2">
        <f t="shared" si="21"/>
        <v>6534.5206670223488</v>
      </c>
      <c r="Q348" s="18">
        <f t="shared" si="23"/>
        <v>-350.22126702234891</v>
      </c>
      <c r="W348" s="22"/>
      <c r="X348" s="22"/>
      <c r="Y348" s="22"/>
      <c r="Z348" s="22"/>
      <c r="AB348" s="22"/>
      <c r="AC348" s="22"/>
    </row>
    <row r="349" spans="1:29" x14ac:dyDescent="0.25">
      <c r="A349" s="6">
        <v>347</v>
      </c>
      <c r="B349" s="2">
        <v>33</v>
      </c>
      <c r="C349" s="3">
        <f>IF(Wizualizacja!B348="male",1,0)</f>
        <v>1</v>
      </c>
      <c r="D349" s="20">
        <v>35.75</v>
      </c>
      <c r="E349" s="3">
        <v>2</v>
      </c>
      <c r="F349" s="3">
        <f>IF(Wizualizacja!E348="yes",1,0)</f>
        <v>0</v>
      </c>
      <c r="G349" s="3">
        <f>IF(Wizualizacja!F348="southwest",1,0)</f>
        <v>0</v>
      </c>
      <c r="H349" s="3">
        <f>IF(Wizualizacja!F348="southeast",1,0)</f>
        <v>1</v>
      </c>
      <c r="I349" s="3">
        <f>IF(Wizualizacja!F348="northwest",1,0)</f>
        <v>0</v>
      </c>
      <c r="J349" s="12">
        <f>IF(Wizualizacja!F348="northeast",1,0)</f>
        <v>0</v>
      </c>
      <c r="K349" s="18">
        <v>4889.9994999999999</v>
      </c>
      <c r="M349" s="2">
        <f t="shared" si="20"/>
        <v>8586.8091593254376</v>
      </c>
      <c r="N349" s="18">
        <f t="shared" si="22"/>
        <v>-3696.8096593254377</v>
      </c>
      <c r="P349" s="2">
        <f t="shared" si="21"/>
        <v>8426.635894943418</v>
      </c>
      <c r="Q349" s="18">
        <f t="shared" si="23"/>
        <v>-3536.6363949434181</v>
      </c>
      <c r="W349" s="22"/>
      <c r="X349" s="22"/>
      <c r="Y349" s="22"/>
      <c r="Z349" s="22"/>
      <c r="AB349" s="22"/>
      <c r="AC349" s="22"/>
    </row>
    <row r="350" spans="1:29" x14ac:dyDescent="0.25">
      <c r="A350" s="6">
        <v>348</v>
      </c>
      <c r="B350" s="2">
        <v>46</v>
      </c>
      <c r="C350" s="3">
        <f>IF(Wizualizacja!B349="male",1,0)</f>
        <v>1</v>
      </c>
      <c r="D350" s="20">
        <v>33.344999999999999</v>
      </c>
      <c r="E350" s="3">
        <v>1</v>
      </c>
      <c r="F350" s="3">
        <f>IF(Wizualizacja!E349="yes",1,0)</f>
        <v>0</v>
      </c>
      <c r="G350" s="3">
        <f>IF(Wizualizacja!F349="southwest",1,0)</f>
        <v>0</v>
      </c>
      <c r="H350" s="3">
        <f>IF(Wizualizacja!F349="southeast",1,0)</f>
        <v>0</v>
      </c>
      <c r="I350" s="3">
        <f>IF(Wizualizacja!F349="northwest",1,0)</f>
        <v>0</v>
      </c>
      <c r="J350" s="12">
        <f>IF(Wizualizacja!F349="northeast",1,0)</f>
        <v>1</v>
      </c>
      <c r="K350" s="18">
        <v>8334.4575499999992</v>
      </c>
      <c r="M350" s="2">
        <f t="shared" si="20"/>
        <v>11625.029036663998</v>
      </c>
      <c r="N350" s="18">
        <f t="shared" si="22"/>
        <v>-3290.5714866639992</v>
      </c>
      <c r="P350" s="2">
        <f t="shared" si="21"/>
        <v>11001.784675182176</v>
      </c>
      <c r="Q350" s="18">
        <f t="shared" si="23"/>
        <v>-2667.327125182177</v>
      </c>
      <c r="W350" s="22"/>
      <c r="X350" s="22"/>
      <c r="Y350" s="22"/>
      <c r="Z350" s="22"/>
      <c r="AB350" s="22"/>
      <c r="AC350" s="22"/>
    </row>
    <row r="351" spans="1:29" x14ac:dyDescent="0.25">
      <c r="A351" s="6">
        <v>349</v>
      </c>
      <c r="B351" s="2">
        <v>36</v>
      </c>
      <c r="C351" s="3">
        <f>IF(Wizualizacja!B350="male",1,0)</f>
        <v>0</v>
      </c>
      <c r="D351" s="20">
        <v>29.92</v>
      </c>
      <c r="E351" s="3">
        <v>1</v>
      </c>
      <c r="F351" s="3">
        <f>IF(Wizualizacja!E350="yes",1,0)</f>
        <v>0</v>
      </c>
      <c r="G351" s="3">
        <f>IF(Wizualizacja!F350="southwest",1,0)</f>
        <v>0</v>
      </c>
      <c r="H351" s="3">
        <f>IF(Wizualizacja!F350="southeast",1,0)</f>
        <v>1</v>
      </c>
      <c r="I351" s="3">
        <f>IF(Wizualizacja!F350="northwest",1,0)</f>
        <v>0</v>
      </c>
      <c r="J351" s="12">
        <f>IF(Wizualizacja!F350="northeast",1,0)</f>
        <v>0</v>
      </c>
      <c r="K351" s="18">
        <v>5478.0367999999999</v>
      </c>
      <c r="M351" s="2">
        <f t="shared" si="20"/>
        <v>6900.8615410499751</v>
      </c>
      <c r="N351" s="18">
        <f t="shared" si="22"/>
        <v>-1422.8247410499753</v>
      </c>
      <c r="P351" s="2">
        <f t="shared" si="21"/>
        <v>7272.1581008577632</v>
      </c>
      <c r="Q351" s="18">
        <f t="shared" si="23"/>
        <v>-1794.1213008577633</v>
      </c>
      <c r="W351" s="22"/>
      <c r="X351" s="22"/>
      <c r="Y351" s="22"/>
      <c r="Z351" s="22"/>
      <c r="AB351" s="22"/>
      <c r="AC351" s="22"/>
    </row>
    <row r="352" spans="1:29" x14ac:dyDescent="0.25">
      <c r="A352" s="6">
        <v>350</v>
      </c>
      <c r="B352" s="2">
        <v>19</v>
      </c>
      <c r="C352" s="3">
        <f>IF(Wizualizacja!B351="male",1,0)</f>
        <v>1</v>
      </c>
      <c r="D352" s="20">
        <v>27.835000000000001</v>
      </c>
      <c r="E352" s="3">
        <v>0</v>
      </c>
      <c r="F352" s="3">
        <f>IF(Wizualizacja!E351="yes",1,0)</f>
        <v>0</v>
      </c>
      <c r="G352" s="3">
        <f>IF(Wizualizacja!F351="southwest",1,0)</f>
        <v>0</v>
      </c>
      <c r="H352" s="3">
        <f>IF(Wizualizacja!F351="southeast",1,0)</f>
        <v>0</v>
      </c>
      <c r="I352" s="3">
        <f>IF(Wizualizacja!F351="northwest",1,0)</f>
        <v>1</v>
      </c>
      <c r="J352" s="12">
        <f>IF(Wizualizacja!F351="northeast",1,0)</f>
        <v>0</v>
      </c>
      <c r="K352" s="18">
        <v>1635.7336499999999</v>
      </c>
      <c r="M352" s="2">
        <f t="shared" si="20"/>
        <v>1645.4328235282371</v>
      </c>
      <c r="N352" s="18">
        <f t="shared" si="22"/>
        <v>-9.6991735282372247</v>
      </c>
      <c r="P352" s="2">
        <f t="shared" si="21"/>
        <v>2170.8311384116769</v>
      </c>
      <c r="Q352" s="18">
        <f t="shared" si="23"/>
        <v>-535.09748841167698</v>
      </c>
      <c r="W352" s="22"/>
      <c r="X352" s="22"/>
      <c r="Y352" s="22"/>
      <c r="Z352" s="22"/>
      <c r="AB352" s="22"/>
      <c r="AC352" s="22"/>
    </row>
    <row r="353" spans="1:29" x14ac:dyDescent="0.25">
      <c r="A353" s="6">
        <v>351</v>
      </c>
      <c r="B353" s="2">
        <v>57</v>
      </c>
      <c r="C353" s="3">
        <f>IF(Wizualizacja!B352="male",1,0)</f>
        <v>0</v>
      </c>
      <c r="D353" s="20">
        <v>23.18</v>
      </c>
      <c r="E353" s="3">
        <v>0</v>
      </c>
      <c r="F353" s="3">
        <f>IF(Wizualizacja!E352="yes",1,0)</f>
        <v>0</v>
      </c>
      <c r="G353" s="3">
        <f>IF(Wizualizacja!F352="southwest",1,0)</f>
        <v>0</v>
      </c>
      <c r="H353" s="3">
        <f>IF(Wizualizacja!F352="southeast",1,0)</f>
        <v>0</v>
      </c>
      <c r="I353" s="3">
        <f>IF(Wizualizacja!F352="northwest",1,0)</f>
        <v>1</v>
      </c>
      <c r="J353" s="12">
        <f>IF(Wizualizacja!F352="northeast",1,0)</f>
        <v>0</v>
      </c>
      <c r="K353" s="18">
        <v>11830.6072</v>
      </c>
      <c r="M353" s="2">
        <f t="shared" si="20"/>
        <v>10082.274853515981</v>
      </c>
      <c r="N353" s="18">
        <f t="shared" si="22"/>
        <v>1748.3323464840196</v>
      </c>
      <c r="P353" s="2">
        <f t="shared" si="21"/>
        <v>10485.537809216701</v>
      </c>
      <c r="Q353" s="18">
        <f t="shared" si="23"/>
        <v>1345.0693907832992</v>
      </c>
      <c r="W353" s="22"/>
      <c r="X353" s="22"/>
      <c r="Y353" s="22"/>
      <c r="Z353" s="22"/>
      <c r="AB353" s="22"/>
      <c r="AC353" s="22"/>
    </row>
    <row r="354" spans="1:29" x14ac:dyDescent="0.25">
      <c r="A354" s="6">
        <v>352</v>
      </c>
      <c r="B354" s="2">
        <v>50</v>
      </c>
      <c r="C354" s="3">
        <f>IF(Wizualizacja!B353="male",1,0)</f>
        <v>0</v>
      </c>
      <c r="D354" s="20">
        <v>25.6</v>
      </c>
      <c r="E354" s="3">
        <v>0</v>
      </c>
      <c r="F354" s="3">
        <f>IF(Wizualizacja!E353="yes",1,0)</f>
        <v>0</v>
      </c>
      <c r="G354" s="3">
        <f>IF(Wizualizacja!F353="southwest",1,0)</f>
        <v>1</v>
      </c>
      <c r="H354" s="3">
        <f>IF(Wizualizacja!F353="southeast",1,0)</f>
        <v>0</v>
      </c>
      <c r="I354" s="3">
        <f>IF(Wizualizacja!F353="northwest",1,0)</f>
        <v>0</v>
      </c>
      <c r="J354" s="12">
        <f>IF(Wizualizacja!F353="northeast",1,0)</f>
        <v>0</v>
      </c>
      <c r="K354" s="18">
        <v>8932.0840000000007</v>
      </c>
      <c r="M354" s="2">
        <f t="shared" si="20"/>
        <v>8112.7831192888325</v>
      </c>
      <c r="N354" s="18">
        <f t="shared" si="22"/>
        <v>819.30088071116825</v>
      </c>
      <c r="P354" s="2">
        <f t="shared" si="21"/>
        <v>9471.8738815680317</v>
      </c>
      <c r="Q354" s="18">
        <f t="shared" si="23"/>
        <v>-539.78988156803098</v>
      </c>
      <c r="W354" s="22"/>
      <c r="X354" s="22"/>
      <c r="Y354" s="22"/>
      <c r="Z354" s="22"/>
      <c r="AB354" s="22"/>
      <c r="AC354" s="22"/>
    </row>
    <row r="355" spans="1:29" x14ac:dyDescent="0.25">
      <c r="A355" s="6">
        <v>353</v>
      </c>
      <c r="B355" s="2">
        <v>30</v>
      </c>
      <c r="C355" s="3">
        <f>IF(Wizualizacja!B354="male",1,0)</f>
        <v>0</v>
      </c>
      <c r="D355" s="20">
        <v>27.7</v>
      </c>
      <c r="E355" s="3">
        <v>0</v>
      </c>
      <c r="F355" s="3">
        <f>IF(Wizualizacja!E354="yes",1,0)</f>
        <v>0</v>
      </c>
      <c r="G355" s="3">
        <f>IF(Wizualizacja!F354="southwest",1,0)</f>
        <v>1</v>
      </c>
      <c r="H355" s="3">
        <f>IF(Wizualizacja!F354="southeast",1,0)</f>
        <v>0</v>
      </c>
      <c r="I355" s="3">
        <f>IF(Wizualizacja!F354="northwest",1,0)</f>
        <v>0</v>
      </c>
      <c r="J355" s="12">
        <f>IF(Wizualizacja!F354="northeast",1,0)</f>
        <v>0</v>
      </c>
      <c r="K355" s="18">
        <v>3554.203</v>
      </c>
      <c r="M355" s="2">
        <f t="shared" si="20"/>
        <v>3680.5761799981037</v>
      </c>
      <c r="N355" s="18">
        <f t="shared" si="22"/>
        <v>-126.37317999810375</v>
      </c>
      <c r="P355" s="2">
        <f t="shared" si="21"/>
        <v>4979.6821414686274</v>
      </c>
      <c r="Q355" s="18">
        <f t="shared" si="23"/>
        <v>-1425.4791414686274</v>
      </c>
      <c r="W355" s="22"/>
      <c r="X355" s="22"/>
      <c r="Y355" s="22"/>
      <c r="Z355" s="22"/>
      <c r="AB355" s="22"/>
      <c r="AC355" s="22"/>
    </row>
    <row r="356" spans="1:29" x14ac:dyDescent="0.25">
      <c r="A356" s="6">
        <v>354</v>
      </c>
      <c r="B356" s="2">
        <v>33</v>
      </c>
      <c r="C356" s="3">
        <f>IF(Wizualizacja!B355="male",1,0)</f>
        <v>1</v>
      </c>
      <c r="D356" s="20">
        <v>35.244999999999997</v>
      </c>
      <c r="E356" s="3">
        <v>0</v>
      </c>
      <c r="F356" s="3">
        <f>IF(Wizualizacja!E355="yes",1,0)</f>
        <v>0</v>
      </c>
      <c r="G356" s="3">
        <f>IF(Wizualizacja!F355="southwest",1,0)</f>
        <v>0</v>
      </c>
      <c r="H356" s="3">
        <f>IF(Wizualizacja!F355="southeast",1,0)</f>
        <v>0</v>
      </c>
      <c r="I356" s="3">
        <f>IF(Wizualizacja!F355="northwest",1,0)</f>
        <v>0</v>
      </c>
      <c r="J356" s="12">
        <f>IF(Wizualizacja!F355="northeast",1,0)</f>
        <v>1</v>
      </c>
      <c r="K356" s="18">
        <v>12404.8791</v>
      </c>
      <c r="M356" s="2">
        <f t="shared" si="20"/>
        <v>8285.052277593124</v>
      </c>
      <c r="N356" s="18">
        <f t="shared" si="22"/>
        <v>4119.8268224068761</v>
      </c>
      <c r="P356" s="2">
        <f t="shared" si="21"/>
        <v>8259.2206981481704</v>
      </c>
      <c r="Q356" s="18">
        <f t="shared" si="23"/>
        <v>4145.6584018518297</v>
      </c>
      <c r="W356" s="22"/>
      <c r="X356" s="22"/>
      <c r="Y356" s="22"/>
      <c r="Z356" s="22"/>
      <c r="AB356" s="22"/>
      <c r="AC356" s="22"/>
    </row>
    <row r="357" spans="1:29" x14ac:dyDescent="0.25">
      <c r="A357" s="6">
        <v>355</v>
      </c>
      <c r="B357" s="2">
        <v>18</v>
      </c>
      <c r="C357" s="3">
        <f>IF(Wizualizacja!B356="male",1,0)</f>
        <v>0</v>
      </c>
      <c r="D357" s="20">
        <v>38.28</v>
      </c>
      <c r="E357" s="3">
        <v>0</v>
      </c>
      <c r="F357" s="3">
        <f>IF(Wizualizacja!E356="yes",1,0)</f>
        <v>0</v>
      </c>
      <c r="G357" s="3">
        <f>IF(Wizualizacja!F356="southwest",1,0)</f>
        <v>0</v>
      </c>
      <c r="H357" s="3">
        <f>IF(Wizualizacja!F356="southeast",1,0)</f>
        <v>1</v>
      </c>
      <c r="I357" s="3">
        <f>IF(Wizualizacja!F356="northwest",1,0)</f>
        <v>0</v>
      </c>
      <c r="J357" s="12">
        <f>IF(Wizualizacja!F356="northeast",1,0)</f>
        <v>0</v>
      </c>
      <c r="K357" s="18">
        <v>14133.03775</v>
      </c>
      <c r="M357" s="2">
        <f t="shared" si="20"/>
        <v>4555.0301677129673</v>
      </c>
      <c r="N357" s="18">
        <f t="shared" si="22"/>
        <v>9578.0075822870313</v>
      </c>
      <c r="P357" s="2">
        <f t="shared" si="21"/>
        <v>5374.0891451945317</v>
      </c>
      <c r="Q357" s="18">
        <f t="shared" si="23"/>
        <v>8758.9486048054678</v>
      </c>
      <c r="W357" s="22"/>
      <c r="X357" s="22"/>
      <c r="Y357" s="22"/>
      <c r="Z357" s="22"/>
      <c r="AB357" s="22"/>
      <c r="AC357" s="22"/>
    </row>
    <row r="358" spans="1:29" x14ac:dyDescent="0.25">
      <c r="A358" s="6">
        <v>356</v>
      </c>
      <c r="B358" s="2">
        <v>46</v>
      </c>
      <c r="C358" s="3">
        <f>IF(Wizualizacja!B357="male",1,0)</f>
        <v>1</v>
      </c>
      <c r="D358" s="20">
        <v>27.6</v>
      </c>
      <c r="E358" s="3">
        <v>0</v>
      </c>
      <c r="F358" s="3">
        <f>IF(Wizualizacja!E357="yes",1,0)</f>
        <v>0</v>
      </c>
      <c r="G358" s="3">
        <f>IF(Wizualizacja!F357="southwest",1,0)</f>
        <v>1</v>
      </c>
      <c r="H358" s="3">
        <f>IF(Wizualizacja!F357="southeast",1,0)</f>
        <v>0</v>
      </c>
      <c r="I358" s="3">
        <f>IF(Wizualizacja!F357="northwest",1,0)</f>
        <v>0</v>
      </c>
      <c r="J358" s="12">
        <f>IF(Wizualizacja!F357="northeast",1,0)</f>
        <v>0</v>
      </c>
      <c r="K358" s="18">
        <v>24603.04837</v>
      </c>
      <c r="M358" s="2">
        <f t="shared" si="20"/>
        <v>7534.7889880850862</v>
      </c>
      <c r="N358" s="18">
        <f t="shared" si="22"/>
        <v>17068.259381914915</v>
      </c>
      <c r="P358" s="2">
        <f t="shared" si="21"/>
        <v>9097.2296146105073</v>
      </c>
      <c r="Q358" s="18">
        <f t="shared" si="23"/>
        <v>15505.818755389493</v>
      </c>
      <c r="W358" s="22"/>
      <c r="X358" s="22"/>
      <c r="Y358" s="22"/>
      <c r="Z358" s="22"/>
      <c r="AB358" s="22"/>
      <c r="AC358" s="22"/>
    </row>
    <row r="359" spans="1:29" x14ac:dyDescent="0.25">
      <c r="A359" s="6">
        <v>357</v>
      </c>
      <c r="B359" s="2">
        <v>46</v>
      </c>
      <c r="C359" s="3">
        <f>IF(Wizualizacja!B358="male",1,0)</f>
        <v>1</v>
      </c>
      <c r="D359" s="20">
        <v>43.89</v>
      </c>
      <c r="E359" s="3">
        <v>3</v>
      </c>
      <c r="F359" s="3">
        <f>IF(Wizualizacja!E358="yes",1,0)</f>
        <v>0</v>
      </c>
      <c r="G359" s="3">
        <f>IF(Wizualizacja!F358="southwest",1,0)</f>
        <v>0</v>
      </c>
      <c r="H359" s="3">
        <f>IF(Wizualizacja!F358="southeast",1,0)</f>
        <v>1</v>
      </c>
      <c r="I359" s="3">
        <f>IF(Wizualizacja!F358="northwest",1,0)</f>
        <v>0</v>
      </c>
      <c r="J359" s="12">
        <f>IF(Wizualizacja!F358="northeast",1,0)</f>
        <v>0</v>
      </c>
      <c r="K359" s="18">
        <v>8944.1151000000009</v>
      </c>
      <c r="M359" s="2">
        <f t="shared" si="20"/>
        <v>15482.987955529879</v>
      </c>
      <c r="N359" s="18">
        <f t="shared" si="22"/>
        <v>-6538.8728555298785</v>
      </c>
      <c r="P359" s="2">
        <f t="shared" si="21"/>
        <v>14497.612893411635</v>
      </c>
      <c r="Q359" s="18">
        <f t="shared" si="23"/>
        <v>-5553.4977934116341</v>
      </c>
      <c r="W359" s="22"/>
      <c r="X359" s="22"/>
      <c r="Y359" s="22"/>
      <c r="Z359" s="22"/>
      <c r="AB359" s="22"/>
      <c r="AC359" s="22"/>
    </row>
    <row r="360" spans="1:29" x14ac:dyDescent="0.25">
      <c r="A360" s="6">
        <v>358</v>
      </c>
      <c r="B360" s="2">
        <v>47</v>
      </c>
      <c r="C360" s="3">
        <f>IF(Wizualizacja!B359="male",1,0)</f>
        <v>1</v>
      </c>
      <c r="D360" s="20">
        <v>29.83</v>
      </c>
      <c r="E360" s="3">
        <v>3</v>
      </c>
      <c r="F360" s="3">
        <f>IF(Wizualizacja!E359="yes",1,0)</f>
        <v>0</v>
      </c>
      <c r="G360" s="3">
        <f>IF(Wizualizacja!F359="southwest",1,0)</f>
        <v>0</v>
      </c>
      <c r="H360" s="3">
        <f>IF(Wizualizacja!F359="southeast",1,0)</f>
        <v>0</v>
      </c>
      <c r="I360" s="3">
        <f>IF(Wizualizacja!F359="northwest",1,0)</f>
        <v>1</v>
      </c>
      <c r="J360" s="12">
        <f>IF(Wizualizacja!F359="northeast",1,0)</f>
        <v>0</v>
      </c>
      <c r="K360" s="18">
        <v>9620.3307000000004</v>
      </c>
      <c r="M360" s="2">
        <f t="shared" si="20"/>
        <v>11544.139455729912</v>
      </c>
      <c r="N360" s="18">
        <f t="shared" si="22"/>
        <v>-1923.8087557299114</v>
      </c>
      <c r="P360" s="2">
        <f t="shared" si="21"/>
        <v>10095.927289767757</v>
      </c>
      <c r="Q360" s="18">
        <f t="shared" si="23"/>
        <v>-475.59658976775609</v>
      </c>
      <c r="W360" s="22"/>
      <c r="X360" s="22"/>
      <c r="Y360" s="22"/>
      <c r="Z360" s="22"/>
      <c r="AB360" s="22"/>
      <c r="AC360" s="22"/>
    </row>
    <row r="361" spans="1:29" x14ac:dyDescent="0.25">
      <c r="A361" s="6">
        <v>359</v>
      </c>
      <c r="B361" s="2">
        <v>23</v>
      </c>
      <c r="C361" s="3">
        <f>IF(Wizualizacja!B360="male",1,0)</f>
        <v>1</v>
      </c>
      <c r="D361" s="20">
        <v>41.91</v>
      </c>
      <c r="E361" s="3">
        <v>0</v>
      </c>
      <c r="F361" s="3">
        <f>IF(Wizualizacja!E360="yes",1,0)</f>
        <v>0</v>
      </c>
      <c r="G361" s="3">
        <f>IF(Wizualizacja!F360="southwest",1,0)</f>
        <v>0</v>
      </c>
      <c r="H361" s="3">
        <f>IF(Wizualizacja!F360="southeast",1,0)</f>
        <v>1</v>
      </c>
      <c r="I361" s="3">
        <f>IF(Wizualizacja!F360="northwest",1,0)</f>
        <v>0</v>
      </c>
      <c r="J361" s="12">
        <f>IF(Wizualizacja!F360="northeast",1,0)</f>
        <v>0</v>
      </c>
      <c r="K361" s="18">
        <v>1837.2819</v>
      </c>
      <c r="M361" s="2">
        <f t="shared" si="20"/>
        <v>6883.6028888333676</v>
      </c>
      <c r="N361" s="18">
        <f t="shared" si="22"/>
        <v>-5046.3209888333677</v>
      </c>
      <c r="P361" s="2">
        <f t="shared" si="21"/>
        <v>7874.5829073169052</v>
      </c>
      <c r="Q361" s="18">
        <f t="shared" si="23"/>
        <v>-6037.3010073169053</v>
      </c>
      <c r="W361" s="22"/>
      <c r="X361" s="22"/>
      <c r="Y361" s="22"/>
      <c r="Z361" s="22"/>
      <c r="AB361" s="22"/>
      <c r="AC361" s="22"/>
    </row>
    <row r="362" spans="1:29" x14ac:dyDescent="0.25">
      <c r="A362" s="6">
        <v>360</v>
      </c>
      <c r="B362" s="2">
        <v>18</v>
      </c>
      <c r="C362" s="3">
        <f>IF(Wizualizacja!B361="male",1,0)</f>
        <v>0</v>
      </c>
      <c r="D362" s="20">
        <v>20.79</v>
      </c>
      <c r="E362" s="3">
        <v>0</v>
      </c>
      <c r="F362" s="3">
        <f>IF(Wizualizacja!E361="yes",1,0)</f>
        <v>0</v>
      </c>
      <c r="G362" s="3">
        <f>IF(Wizualizacja!F361="southwest",1,0)</f>
        <v>0</v>
      </c>
      <c r="H362" s="3">
        <f>IF(Wizualizacja!F361="southeast",1,0)</f>
        <v>1</v>
      </c>
      <c r="I362" s="3">
        <f>IF(Wizualizacja!F361="northwest",1,0)</f>
        <v>0</v>
      </c>
      <c r="J362" s="12">
        <f>IF(Wizualizacja!F361="northeast",1,0)</f>
        <v>0</v>
      </c>
      <c r="K362" s="18">
        <v>1607.5101</v>
      </c>
      <c r="M362" s="2">
        <f t="shared" si="20"/>
        <v>-1639.9871260585576</v>
      </c>
      <c r="N362" s="18">
        <f t="shared" si="22"/>
        <v>3247.4972260585573</v>
      </c>
      <c r="P362" s="2">
        <f t="shared" si="21"/>
        <v>-424.11242302104529</v>
      </c>
      <c r="Q362" s="18">
        <f t="shared" si="23"/>
        <v>2031.6225230210453</v>
      </c>
      <c r="W362" s="22"/>
      <c r="X362" s="22"/>
      <c r="Y362" s="22"/>
      <c r="Z362" s="22"/>
      <c r="AB362" s="22"/>
      <c r="AC362" s="22"/>
    </row>
    <row r="363" spans="1:29" x14ac:dyDescent="0.25">
      <c r="A363" s="6">
        <v>361</v>
      </c>
      <c r="B363" s="2">
        <v>48</v>
      </c>
      <c r="C363" s="3">
        <f>IF(Wizualizacja!B362="male",1,0)</f>
        <v>0</v>
      </c>
      <c r="D363" s="20">
        <v>32.299999999999997</v>
      </c>
      <c r="E363" s="3">
        <v>2</v>
      </c>
      <c r="F363" s="3">
        <f>IF(Wizualizacja!E362="yes",1,0)</f>
        <v>0</v>
      </c>
      <c r="G363" s="3">
        <f>IF(Wizualizacja!F362="southwest",1,0)</f>
        <v>0</v>
      </c>
      <c r="H363" s="3">
        <f>IF(Wizualizacja!F362="southeast",1,0)</f>
        <v>0</v>
      </c>
      <c r="I363" s="3">
        <f>IF(Wizualizacja!F362="northwest",1,0)</f>
        <v>0</v>
      </c>
      <c r="J363" s="12">
        <f>IF(Wizualizacja!F362="northeast",1,0)</f>
        <v>1</v>
      </c>
      <c r="K363" s="18">
        <v>10043.249</v>
      </c>
      <c r="M363" s="2">
        <f t="shared" si="20"/>
        <v>12672.225061866084</v>
      </c>
      <c r="N363" s="18">
        <f t="shared" si="22"/>
        <v>-2628.9760618660839</v>
      </c>
      <c r="P363" s="2">
        <f t="shared" si="21"/>
        <v>11174.188622807895</v>
      </c>
      <c r="Q363" s="18">
        <f t="shared" si="23"/>
        <v>-1130.9396228078949</v>
      </c>
      <c r="W363" s="22"/>
      <c r="X363" s="22"/>
      <c r="Y363" s="22"/>
      <c r="Z363" s="22"/>
      <c r="AB363" s="22"/>
      <c r="AC363" s="22"/>
    </row>
    <row r="364" spans="1:29" x14ac:dyDescent="0.25">
      <c r="A364" s="6">
        <v>362</v>
      </c>
      <c r="B364" s="2">
        <v>35</v>
      </c>
      <c r="C364" s="3">
        <f>IF(Wizualizacja!B363="male",1,0)</f>
        <v>1</v>
      </c>
      <c r="D364" s="20">
        <v>30.5</v>
      </c>
      <c r="E364" s="3">
        <v>1</v>
      </c>
      <c r="F364" s="3">
        <f>IF(Wizualizacja!E363="yes",1,0)</f>
        <v>0</v>
      </c>
      <c r="G364" s="3">
        <f>IF(Wizualizacja!F363="southwest",1,0)</f>
        <v>1</v>
      </c>
      <c r="H364" s="3">
        <f>IF(Wizualizacja!F363="southeast",1,0)</f>
        <v>0</v>
      </c>
      <c r="I364" s="3">
        <f>IF(Wizualizacja!F363="northwest",1,0)</f>
        <v>0</v>
      </c>
      <c r="J364" s="12">
        <f>IF(Wizualizacja!F363="northeast",1,0)</f>
        <v>0</v>
      </c>
      <c r="K364" s="18">
        <v>4751.07</v>
      </c>
      <c r="M364" s="2">
        <f t="shared" si="20"/>
        <v>6363.701149555347</v>
      </c>
      <c r="N364" s="18">
        <f t="shared" si="22"/>
        <v>-1612.6311495553473</v>
      </c>
      <c r="P364" s="2">
        <f t="shared" si="21"/>
        <v>7205.018253412678</v>
      </c>
      <c r="Q364" s="18">
        <f t="shared" si="23"/>
        <v>-2453.9482534126782</v>
      </c>
      <c r="W364" s="22"/>
      <c r="X364" s="22"/>
      <c r="Y364" s="22"/>
      <c r="Z364" s="22"/>
      <c r="AB364" s="22"/>
      <c r="AC364" s="22"/>
    </row>
    <row r="365" spans="1:29" x14ac:dyDescent="0.25">
      <c r="A365" s="6">
        <v>363</v>
      </c>
      <c r="B365" s="2">
        <v>19</v>
      </c>
      <c r="C365" s="3">
        <f>IF(Wizualizacja!B364="male",1,0)</f>
        <v>0</v>
      </c>
      <c r="D365" s="20">
        <v>21.7</v>
      </c>
      <c r="E365" s="3">
        <v>0</v>
      </c>
      <c r="F365" s="3">
        <f>IF(Wizualizacja!E364="yes",1,0)</f>
        <v>1</v>
      </c>
      <c r="G365" s="3">
        <f>IF(Wizualizacja!F364="southwest",1,0)</f>
        <v>1</v>
      </c>
      <c r="H365" s="3">
        <f>IF(Wizualizacja!F364="southeast",1,0)</f>
        <v>0</v>
      </c>
      <c r="I365" s="3">
        <f>IF(Wizualizacja!F364="northwest",1,0)</f>
        <v>0</v>
      </c>
      <c r="J365" s="12">
        <f>IF(Wizualizacja!F364="northeast",1,0)</f>
        <v>0</v>
      </c>
      <c r="K365" s="18">
        <v>13844.505999999999</v>
      </c>
      <c r="M365" s="2">
        <f t="shared" si="20"/>
        <v>23188.45904939542</v>
      </c>
      <c r="N365" s="18">
        <f t="shared" si="22"/>
        <v>-9343.9530493954207</v>
      </c>
      <c r="P365" s="2">
        <f t="shared" si="21"/>
        <v>24604.409368819182</v>
      </c>
      <c r="Q365" s="18">
        <f t="shared" si="23"/>
        <v>-10759.903368819183</v>
      </c>
      <c r="W365" s="22"/>
      <c r="X365" s="22"/>
      <c r="Y365" s="22"/>
      <c r="Z365" s="22"/>
      <c r="AB365" s="22"/>
      <c r="AC365" s="22"/>
    </row>
    <row r="366" spans="1:29" x14ac:dyDescent="0.25">
      <c r="A366" s="6">
        <v>364</v>
      </c>
      <c r="B366" s="2">
        <v>21</v>
      </c>
      <c r="C366" s="3">
        <f>IF(Wizualizacja!B365="male",1,0)</f>
        <v>0</v>
      </c>
      <c r="D366" s="20">
        <v>26.4</v>
      </c>
      <c r="E366" s="3">
        <v>1</v>
      </c>
      <c r="F366" s="3">
        <f>IF(Wizualizacja!E365="yes",1,0)</f>
        <v>0</v>
      </c>
      <c r="G366" s="3">
        <f>IF(Wizualizacja!F365="southwest",1,0)</f>
        <v>1</v>
      </c>
      <c r="H366" s="3">
        <f>IF(Wizualizacja!F365="southeast",1,0)</f>
        <v>0</v>
      </c>
      <c r="I366" s="3">
        <f>IF(Wizualizacja!F365="northwest",1,0)</f>
        <v>0</v>
      </c>
      <c r="J366" s="12">
        <f>IF(Wizualizacja!F365="northeast",1,0)</f>
        <v>0</v>
      </c>
      <c r="K366" s="18">
        <v>2597.779</v>
      </c>
      <c r="M366" s="2">
        <f t="shared" si="20"/>
        <v>1539.4375086879797</v>
      </c>
      <c r="N366" s="18">
        <f t="shared" si="22"/>
        <v>1058.3414913120203</v>
      </c>
      <c r="P366" s="2">
        <f t="shared" si="21"/>
        <v>2213.9441419777004</v>
      </c>
      <c r="Q366" s="18">
        <f t="shared" si="23"/>
        <v>383.83485802229961</v>
      </c>
      <c r="W366" s="22"/>
      <c r="X366" s="22"/>
      <c r="Y366" s="22"/>
      <c r="Z366" s="22"/>
      <c r="AB366" s="22"/>
      <c r="AC366" s="22"/>
    </row>
    <row r="367" spans="1:29" x14ac:dyDescent="0.25">
      <c r="A367" s="6">
        <v>365</v>
      </c>
      <c r="B367" s="2">
        <v>21</v>
      </c>
      <c r="C367" s="3">
        <f>IF(Wizualizacja!B366="male",1,0)</f>
        <v>0</v>
      </c>
      <c r="D367" s="20">
        <v>21.89</v>
      </c>
      <c r="E367" s="3">
        <v>2</v>
      </c>
      <c r="F367" s="3">
        <f>IF(Wizualizacja!E366="yes",1,0)</f>
        <v>0</v>
      </c>
      <c r="G367" s="3">
        <f>IF(Wizualizacja!F366="southwest",1,0)</f>
        <v>0</v>
      </c>
      <c r="H367" s="3">
        <f>IF(Wizualizacja!F366="southeast",1,0)</f>
        <v>1</v>
      </c>
      <c r="I367" s="3">
        <f>IF(Wizualizacja!F366="northwest",1,0)</f>
        <v>0</v>
      </c>
      <c r="J367" s="12">
        <f>IF(Wizualizacja!F366="northeast",1,0)</f>
        <v>0</v>
      </c>
      <c r="K367" s="18">
        <v>3180.5101</v>
      </c>
      <c r="M367" s="2">
        <f t="shared" si="20"/>
        <v>823.12383642842406</v>
      </c>
      <c r="N367" s="18">
        <f t="shared" si="22"/>
        <v>2357.3862635715759</v>
      </c>
      <c r="P367" s="2">
        <f t="shared" si="21"/>
        <v>718.81040426173513</v>
      </c>
      <c r="Q367" s="18">
        <f t="shared" si="23"/>
        <v>2461.6996957382648</v>
      </c>
      <c r="W367" s="22"/>
      <c r="X367" s="22"/>
      <c r="Y367" s="22"/>
      <c r="Z367" s="22"/>
      <c r="AB367" s="22"/>
      <c r="AC367" s="22"/>
    </row>
    <row r="368" spans="1:29" x14ac:dyDescent="0.25">
      <c r="A368" s="6">
        <v>366</v>
      </c>
      <c r="B368" s="2">
        <v>49</v>
      </c>
      <c r="C368" s="3">
        <f>IF(Wizualizacja!B367="male",1,0)</f>
        <v>0</v>
      </c>
      <c r="D368" s="20">
        <v>30.78</v>
      </c>
      <c r="E368" s="3">
        <v>1</v>
      </c>
      <c r="F368" s="3">
        <f>IF(Wizualizacja!E367="yes",1,0)</f>
        <v>0</v>
      </c>
      <c r="G368" s="3">
        <f>IF(Wizualizacja!F367="southwest",1,0)</f>
        <v>0</v>
      </c>
      <c r="H368" s="3">
        <f>IF(Wizualizacja!F367="southeast",1,0)</f>
        <v>0</v>
      </c>
      <c r="I368" s="3">
        <f>IF(Wizualizacja!F367="northwest",1,0)</f>
        <v>0</v>
      </c>
      <c r="J368" s="12">
        <f>IF(Wizualizacja!F367="northeast",1,0)</f>
        <v>1</v>
      </c>
      <c r="K368" s="18">
        <v>9778.3472000000002</v>
      </c>
      <c r="M368" s="2">
        <f t="shared" si="20"/>
        <v>11744.096549500868</v>
      </c>
      <c r="N368" s="18">
        <f t="shared" si="22"/>
        <v>-1965.7493495008675</v>
      </c>
      <c r="P368" s="2">
        <f t="shared" si="21"/>
        <v>10929.704143544997</v>
      </c>
      <c r="Q368" s="18">
        <f t="shared" si="23"/>
        <v>-1151.3569435449972</v>
      </c>
      <c r="W368" s="22"/>
      <c r="X368" s="22"/>
      <c r="Y368" s="22"/>
      <c r="Z368" s="22"/>
      <c r="AB368" s="22"/>
      <c r="AC368" s="22"/>
    </row>
    <row r="369" spans="1:29" x14ac:dyDescent="0.25">
      <c r="A369" s="6">
        <v>367</v>
      </c>
      <c r="B369" s="2">
        <v>56</v>
      </c>
      <c r="C369" s="3">
        <f>IF(Wizualizacja!B368="male",1,0)</f>
        <v>0</v>
      </c>
      <c r="D369" s="20">
        <v>32.299999999999997</v>
      </c>
      <c r="E369" s="3">
        <v>3</v>
      </c>
      <c r="F369" s="3">
        <f>IF(Wizualizacja!E368="yes",1,0)</f>
        <v>0</v>
      </c>
      <c r="G369" s="3">
        <f>IF(Wizualizacja!F368="southwest",1,0)</f>
        <v>0</v>
      </c>
      <c r="H369" s="3">
        <f>IF(Wizualizacja!F368="southeast",1,0)</f>
        <v>0</v>
      </c>
      <c r="I369" s="3">
        <f>IF(Wizualizacja!F368="northwest",1,0)</f>
        <v>0</v>
      </c>
      <c r="J369" s="12">
        <f>IF(Wizualizacja!F368="northeast",1,0)</f>
        <v>1</v>
      </c>
      <c r="K369" s="18">
        <v>13430.264999999999</v>
      </c>
      <c r="M369" s="2">
        <f t="shared" si="20"/>
        <v>15391.179747574301</v>
      </c>
      <c r="N369" s="18">
        <f t="shared" si="22"/>
        <v>-1960.9147475743011</v>
      </c>
      <c r="P369" s="2">
        <f t="shared" si="21"/>
        <v>13249.538121437768</v>
      </c>
      <c r="Q369" s="18">
        <f t="shared" si="23"/>
        <v>180.72687856223092</v>
      </c>
      <c r="W369" s="22"/>
      <c r="X369" s="22"/>
      <c r="Y369" s="22"/>
      <c r="Z369" s="22"/>
      <c r="AB369" s="22"/>
      <c r="AC369" s="22"/>
    </row>
    <row r="370" spans="1:29" x14ac:dyDescent="0.25">
      <c r="A370" s="6">
        <v>368</v>
      </c>
      <c r="B370" s="2">
        <v>42</v>
      </c>
      <c r="C370" s="3">
        <f>IF(Wizualizacja!B369="male",1,0)</f>
        <v>0</v>
      </c>
      <c r="D370" s="20">
        <v>24.984999999999999</v>
      </c>
      <c r="E370" s="3">
        <v>2</v>
      </c>
      <c r="F370" s="3">
        <f>IF(Wizualizacja!E369="yes",1,0)</f>
        <v>0</v>
      </c>
      <c r="G370" s="3">
        <f>IF(Wizualizacja!F369="southwest",1,0)</f>
        <v>0</v>
      </c>
      <c r="H370" s="3">
        <f>IF(Wizualizacja!F369="southeast",1,0)</f>
        <v>0</v>
      </c>
      <c r="I370" s="3">
        <f>IF(Wizualizacja!F369="northwest",1,0)</f>
        <v>1</v>
      </c>
      <c r="J370" s="12">
        <f>IF(Wizualizacja!F369="northeast",1,0)</f>
        <v>0</v>
      </c>
      <c r="K370" s="18">
        <v>8017.0611500000005</v>
      </c>
      <c r="M370" s="2">
        <f t="shared" si="20"/>
        <v>8136.6685533103037</v>
      </c>
      <c r="N370" s="18">
        <f t="shared" si="22"/>
        <v>-119.6074033103032</v>
      </c>
      <c r="P370" s="2">
        <f t="shared" si="21"/>
        <v>7192.6425096132516</v>
      </c>
      <c r="Q370" s="18">
        <f t="shared" si="23"/>
        <v>824.41864038674885</v>
      </c>
      <c r="W370" s="22"/>
      <c r="X370" s="22"/>
      <c r="Y370" s="22"/>
      <c r="Z370" s="22"/>
      <c r="AB370" s="22"/>
      <c r="AC370" s="22"/>
    </row>
    <row r="371" spans="1:29" x14ac:dyDescent="0.25">
      <c r="A371" s="6">
        <v>369</v>
      </c>
      <c r="B371" s="2">
        <v>44</v>
      </c>
      <c r="C371" s="3">
        <f>IF(Wizualizacja!B370="male",1,0)</f>
        <v>1</v>
      </c>
      <c r="D371" s="20">
        <v>32.015000000000001</v>
      </c>
      <c r="E371" s="3">
        <v>2</v>
      </c>
      <c r="F371" s="3">
        <f>IF(Wizualizacja!E370="yes",1,0)</f>
        <v>0</v>
      </c>
      <c r="G371" s="3">
        <f>IF(Wizualizacja!F370="southwest",1,0)</f>
        <v>0</v>
      </c>
      <c r="H371" s="3">
        <f>IF(Wizualizacja!F370="southeast",1,0)</f>
        <v>0</v>
      </c>
      <c r="I371" s="3">
        <f>IF(Wizualizacja!F370="northwest",1,0)</f>
        <v>1</v>
      </c>
      <c r="J371" s="12">
        <f>IF(Wizualizacja!F370="northeast",1,0)</f>
        <v>0</v>
      </c>
      <c r="K371" s="18">
        <v>8116.2688500000004</v>
      </c>
      <c r="M371" s="2">
        <f t="shared" si="20"/>
        <v>10893.127692158318</v>
      </c>
      <c r="N371" s="18">
        <f t="shared" si="22"/>
        <v>-2776.8588421583172</v>
      </c>
      <c r="P371" s="2">
        <f t="shared" si="21"/>
        <v>10042.032029757027</v>
      </c>
      <c r="Q371" s="18">
        <f t="shared" si="23"/>
        <v>-1925.7631797570266</v>
      </c>
      <c r="W371" s="22"/>
      <c r="X371" s="22"/>
      <c r="Y371" s="22"/>
      <c r="Z371" s="22"/>
      <c r="AB371" s="22"/>
      <c r="AC371" s="22"/>
    </row>
    <row r="372" spans="1:29" x14ac:dyDescent="0.25">
      <c r="A372" s="6">
        <v>370</v>
      </c>
      <c r="B372" s="2">
        <v>18</v>
      </c>
      <c r="C372" s="3">
        <f>IF(Wizualizacja!B371="male",1,0)</f>
        <v>1</v>
      </c>
      <c r="D372" s="20">
        <v>30.4</v>
      </c>
      <c r="E372" s="3">
        <v>3</v>
      </c>
      <c r="F372" s="3">
        <f>IF(Wizualizacja!E371="yes",1,0)</f>
        <v>0</v>
      </c>
      <c r="G372" s="3">
        <f>IF(Wizualizacja!F371="southwest",1,0)</f>
        <v>0</v>
      </c>
      <c r="H372" s="3">
        <f>IF(Wizualizacja!F371="southeast",1,0)</f>
        <v>0</v>
      </c>
      <c r="I372" s="3">
        <f>IF(Wizualizacja!F371="northwest",1,0)</f>
        <v>0</v>
      </c>
      <c r="J372" s="12">
        <f>IF(Wizualizacja!F371="northeast",1,0)</f>
        <v>1</v>
      </c>
      <c r="K372" s="18">
        <v>3481.8679999999999</v>
      </c>
      <c r="M372" s="2">
        <f t="shared" si="20"/>
        <v>4632.5344951353054</v>
      </c>
      <c r="N372" s="18">
        <f t="shared" si="22"/>
        <v>-1150.6664951353055</v>
      </c>
      <c r="P372" s="2">
        <f t="shared" si="21"/>
        <v>2761.7490447063246</v>
      </c>
      <c r="Q372" s="18">
        <f t="shared" si="23"/>
        <v>720.1189552936753</v>
      </c>
      <c r="W372" s="22"/>
      <c r="X372" s="22"/>
      <c r="Y372" s="22"/>
      <c r="Z372" s="22"/>
      <c r="AB372" s="22"/>
      <c r="AC372" s="22"/>
    </row>
    <row r="373" spans="1:29" x14ac:dyDescent="0.25">
      <c r="A373" s="6">
        <v>371</v>
      </c>
      <c r="B373" s="2">
        <v>61</v>
      </c>
      <c r="C373" s="3">
        <f>IF(Wizualizacja!B372="male",1,0)</f>
        <v>0</v>
      </c>
      <c r="D373" s="20">
        <v>21.09</v>
      </c>
      <c r="E373" s="3">
        <v>0</v>
      </c>
      <c r="F373" s="3">
        <f>IF(Wizualizacja!E372="yes",1,0)</f>
        <v>0</v>
      </c>
      <c r="G373" s="3">
        <f>IF(Wizualizacja!F372="southwest",1,0)</f>
        <v>0</v>
      </c>
      <c r="H373" s="3">
        <f>IF(Wizualizacja!F372="southeast",1,0)</f>
        <v>0</v>
      </c>
      <c r="I373" s="3">
        <f>IF(Wizualizacja!F372="northwest",1,0)</f>
        <v>1</v>
      </c>
      <c r="J373" s="12">
        <f>IF(Wizualizacja!F372="northeast",1,0)</f>
        <v>0</v>
      </c>
      <c r="K373" s="18">
        <v>13415.0381</v>
      </c>
      <c r="M373" s="2">
        <f t="shared" si="20"/>
        <v>10377.196579819041</v>
      </c>
      <c r="N373" s="18">
        <f t="shared" si="22"/>
        <v>3037.8415201809585</v>
      </c>
      <c r="P373" s="2">
        <f t="shared" si="21"/>
        <v>10830.345704468142</v>
      </c>
      <c r="Q373" s="18">
        <f t="shared" si="23"/>
        <v>2584.692395531858</v>
      </c>
      <c r="W373" s="22"/>
      <c r="X373" s="22"/>
      <c r="Y373" s="22"/>
      <c r="Z373" s="22"/>
      <c r="AB373" s="22"/>
      <c r="AC373" s="22"/>
    </row>
    <row r="374" spans="1:29" x14ac:dyDescent="0.25">
      <c r="A374" s="6">
        <v>372</v>
      </c>
      <c r="B374" s="2">
        <v>57</v>
      </c>
      <c r="C374" s="3">
        <f>IF(Wizualizacja!B373="male",1,0)</f>
        <v>0</v>
      </c>
      <c r="D374" s="20">
        <v>22.23</v>
      </c>
      <c r="E374" s="3">
        <v>0</v>
      </c>
      <c r="F374" s="3">
        <f>IF(Wizualizacja!E373="yes",1,0)</f>
        <v>0</v>
      </c>
      <c r="G374" s="3">
        <f>IF(Wizualizacja!F373="southwest",1,0)</f>
        <v>0</v>
      </c>
      <c r="H374" s="3">
        <f>IF(Wizualizacja!F373="southeast",1,0)</f>
        <v>0</v>
      </c>
      <c r="I374" s="3">
        <f>IF(Wizualizacja!F373="northwest",1,0)</f>
        <v>0</v>
      </c>
      <c r="J374" s="12">
        <f>IF(Wizualizacja!F373="northeast",1,0)</f>
        <v>1</v>
      </c>
      <c r="K374" s="18">
        <v>12029.286700000001</v>
      </c>
      <c r="M374" s="2">
        <f t="shared" si="20"/>
        <v>10137.53012487587</v>
      </c>
      <c r="N374" s="18">
        <f t="shared" si="22"/>
        <v>1891.7565751241309</v>
      </c>
      <c r="P374" s="2">
        <f t="shared" si="21"/>
        <v>10170.598330096931</v>
      </c>
      <c r="Q374" s="18">
        <f t="shared" si="23"/>
        <v>1858.6883699030695</v>
      </c>
      <c r="W374" s="22"/>
      <c r="X374" s="22"/>
      <c r="Y374" s="22"/>
      <c r="Z374" s="22"/>
      <c r="AB374" s="22"/>
      <c r="AC374" s="22"/>
    </row>
    <row r="375" spans="1:29" x14ac:dyDescent="0.25">
      <c r="A375" s="6">
        <v>373</v>
      </c>
      <c r="B375" s="2">
        <v>42</v>
      </c>
      <c r="C375" s="3">
        <f>IF(Wizualizacja!B374="male",1,0)</f>
        <v>0</v>
      </c>
      <c r="D375" s="20">
        <v>33.155000000000001</v>
      </c>
      <c r="E375" s="3">
        <v>1</v>
      </c>
      <c r="F375" s="3">
        <f>IF(Wizualizacja!E374="yes",1,0)</f>
        <v>0</v>
      </c>
      <c r="G375" s="3">
        <f>IF(Wizualizacja!F374="southwest",1,0)</f>
        <v>0</v>
      </c>
      <c r="H375" s="3">
        <f>IF(Wizualizacja!F374="southeast",1,0)</f>
        <v>0</v>
      </c>
      <c r="I375" s="3">
        <f>IF(Wizualizacja!F374="northwest",1,0)</f>
        <v>0</v>
      </c>
      <c r="J375" s="12">
        <f>IF(Wizualizacja!F374="northeast",1,0)</f>
        <v>1</v>
      </c>
      <c r="K375" s="18">
        <v>7639.4174499999999</v>
      </c>
      <c r="M375" s="2">
        <f t="shared" si="20"/>
        <v>10773.717680599617</v>
      </c>
      <c r="N375" s="18">
        <f t="shared" si="22"/>
        <v>-3134.300230599617</v>
      </c>
      <c r="P375" s="2">
        <f t="shared" si="21"/>
        <v>9901.1220300432833</v>
      </c>
      <c r="Q375" s="18">
        <f t="shared" si="23"/>
        <v>-2261.7045800432834</v>
      </c>
      <c r="W375" s="22"/>
      <c r="X375" s="22"/>
      <c r="Y375" s="22"/>
      <c r="Z375" s="22"/>
      <c r="AB375" s="22"/>
      <c r="AC375" s="22"/>
    </row>
    <row r="376" spans="1:29" x14ac:dyDescent="0.25">
      <c r="A376" s="6">
        <v>374</v>
      </c>
      <c r="B376" s="2">
        <v>26</v>
      </c>
      <c r="C376" s="3">
        <f>IF(Wizualizacja!B375="male",1,0)</f>
        <v>1</v>
      </c>
      <c r="D376" s="20">
        <v>32.9</v>
      </c>
      <c r="E376" s="3">
        <v>2</v>
      </c>
      <c r="F376" s="3">
        <f>IF(Wizualizacja!E375="yes",1,0)</f>
        <v>1</v>
      </c>
      <c r="G376" s="3">
        <f>IF(Wizualizacja!F375="southwest",1,0)</f>
        <v>1</v>
      </c>
      <c r="H376" s="3">
        <f>IF(Wizualizacja!F375="southeast",1,0)</f>
        <v>0</v>
      </c>
      <c r="I376" s="3">
        <f>IF(Wizualizacja!F375="northwest",1,0)</f>
        <v>0</v>
      </c>
      <c r="J376" s="12">
        <f>IF(Wizualizacja!F375="northeast",1,0)</f>
        <v>0</v>
      </c>
      <c r="K376" s="18">
        <v>36085.218999999997</v>
      </c>
      <c r="M376" s="2">
        <f t="shared" si="20"/>
        <v>30013.036964360494</v>
      </c>
      <c r="N376" s="18">
        <f t="shared" si="22"/>
        <v>6072.1820356395037</v>
      </c>
      <c r="P376" s="2">
        <f t="shared" si="21"/>
        <v>30133.310881321835</v>
      </c>
      <c r="Q376" s="18">
        <f t="shared" si="23"/>
        <v>5951.9081186781623</v>
      </c>
      <c r="W376" s="22"/>
      <c r="X376" s="22"/>
      <c r="Y376" s="22"/>
      <c r="Z376" s="22"/>
      <c r="AB376" s="22"/>
      <c r="AC376" s="22"/>
    </row>
    <row r="377" spans="1:29" x14ac:dyDescent="0.25">
      <c r="A377" s="6">
        <v>375</v>
      </c>
      <c r="B377" s="2">
        <v>20</v>
      </c>
      <c r="C377" s="3">
        <f>IF(Wizualizacja!B376="male",1,0)</f>
        <v>1</v>
      </c>
      <c r="D377" s="20">
        <v>33.33</v>
      </c>
      <c r="E377" s="3">
        <v>0</v>
      </c>
      <c r="F377" s="3">
        <f>IF(Wizualizacja!E376="yes",1,0)</f>
        <v>0</v>
      </c>
      <c r="G377" s="3">
        <f>IF(Wizualizacja!F376="southwest",1,0)</f>
        <v>0</v>
      </c>
      <c r="H377" s="3">
        <f>IF(Wizualizacja!F376="southeast",1,0)</f>
        <v>1</v>
      </c>
      <c r="I377" s="3">
        <f>IF(Wizualizacja!F376="northwest",1,0)</f>
        <v>0</v>
      </c>
      <c r="J377" s="12">
        <f>IF(Wizualizacja!F376="northeast",1,0)</f>
        <v>0</v>
      </c>
      <c r="K377" s="18">
        <v>1391.5287000000001</v>
      </c>
      <c r="M377" s="2">
        <f t="shared" si="20"/>
        <v>3068.132692531085</v>
      </c>
      <c r="N377" s="18">
        <f t="shared" si="22"/>
        <v>-1676.6039925310849</v>
      </c>
      <c r="P377" s="2">
        <f t="shared" si="21"/>
        <v>4251.926076017402</v>
      </c>
      <c r="Q377" s="18">
        <f t="shared" si="23"/>
        <v>-2860.3973760174022</v>
      </c>
      <c r="W377" s="22"/>
      <c r="X377" s="22"/>
      <c r="Y377" s="22"/>
      <c r="Z377" s="22"/>
      <c r="AB377" s="22"/>
      <c r="AC377" s="22"/>
    </row>
    <row r="378" spans="1:29" x14ac:dyDescent="0.25">
      <c r="A378" s="6">
        <v>376</v>
      </c>
      <c r="B378" s="2">
        <v>23</v>
      </c>
      <c r="C378" s="3">
        <f>IF(Wizualizacja!B377="male",1,0)</f>
        <v>0</v>
      </c>
      <c r="D378" s="20">
        <v>28.31</v>
      </c>
      <c r="E378" s="3">
        <v>0</v>
      </c>
      <c r="F378" s="3">
        <f>IF(Wizualizacja!E377="yes",1,0)</f>
        <v>1</v>
      </c>
      <c r="G378" s="3">
        <f>IF(Wizualizacja!F377="southwest",1,0)</f>
        <v>0</v>
      </c>
      <c r="H378" s="3">
        <f>IF(Wizualizacja!F377="southeast",1,0)</f>
        <v>0</v>
      </c>
      <c r="I378" s="3">
        <f>IF(Wizualizacja!F377="northwest",1,0)</f>
        <v>1</v>
      </c>
      <c r="J378" s="12">
        <f>IF(Wizualizacja!F377="northeast",1,0)</f>
        <v>0</v>
      </c>
      <c r="K378" s="18">
        <v>18033.9679</v>
      </c>
      <c r="M378" s="2">
        <f t="shared" si="20"/>
        <v>27580.002287910142</v>
      </c>
      <c r="N378" s="18">
        <f t="shared" si="22"/>
        <v>-9546.034387910142</v>
      </c>
      <c r="P378" s="2">
        <f t="shared" si="21"/>
        <v>27833.399862325368</v>
      </c>
      <c r="Q378" s="18">
        <f t="shared" si="23"/>
        <v>-9799.4319623253687</v>
      </c>
      <c r="W378" s="22"/>
      <c r="X378" s="22"/>
      <c r="Y378" s="22"/>
      <c r="Z378" s="22"/>
      <c r="AB378" s="22"/>
      <c r="AC378" s="22"/>
    </row>
    <row r="379" spans="1:29" x14ac:dyDescent="0.25">
      <c r="A379" s="6">
        <v>377</v>
      </c>
      <c r="B379" s="2">
        <v>39</v>
      </c>
      <c r="C379" s="3">
        <f>IF(Wizualizacja!B378="male",1,0)</f>
        <v>0</v>
      </c>
      <c r="D379" s="20">
        <v>24.89</v>
      </c>
      <c r="E379" s="3">
        <v>3</v>
      </c>
      <c r="F379" s="3">
        <f>IF(Wizualizacja!E378="yes",1,0)</f>
        <v>1</v>
      </c>
      <c r="G379" s="3">
        <f>IF(Wizualizacja!F378="southwest",1,0)</f>
        <v>0</v>
      </c>
      <c r="H379" s="3">
        <f>IF(Wizualizacja!F378="southeast",1,0)</f>
        <v>0</v>
      </c>
      <c r="I379" s="3">
        <f>IF(Wizualizacja!F378="northwest",1,0)</f>
        <v>0</v>
      </c>
      <c r="J379" s="12">
        <f>IF(Wizualizacja!F378="northeast",1,0)</f>
        <v>1</v>
      </c>
      <c r="K379" s="18">
        <v>21659.930100000001</v>
      </c>
      <c r="M379" s="2">
        <f t="shared" si="20"/>
        <v>32846.8256192728</v>
      </c>
      <c r="N379" s="18">
        <f t="shared" si="22"/>
        <v>-11186.895519272799</v>
      </c>
      <c r="P379" s="2">
        <f t="shared" si="21"/>
        <v>30850.316734753942</v>
      </c>
      <c r="Q379" s="18">
        <f t="shared" si="23"/>
        <v>-9190.3866347539406</v>
      </c>
      <c r="W379" s="22"/>
      <c r="X379" s="22"/>
      <c r="Y379" s="22"/>
      <c r="Z379" s="22"/>
      <c r="AB379" s="22"/>
      <c r="AC379" s="22"/>
    </row>
    <row r="380" spans="1:29" x14ac:dyDescent="0.25">
      <c r="A380" s="6">
        <v>378</v>
      </c>
      <c r="B380" s="2">
        <v>24</v>
      </c>
      <c r="C380" s="3">
        <f>IF(Wizualizacja!B379="male",1,0)</f>
        <v>1</v>
      </c>
      <c r="D380" s="20">
        <v>40.15</v>
      </c>
      <c r="E380" s="3">
        <v>0</v>
      </c>
      <c r="F380" s="3">
        <f>IF(Wizualizacja!E379="yes",1,0)</f>
        <v>1</v>
      </c>
      <c r="G380" s="3">
        <f>IF(Wizualizacja!F379="southwest",1,0)</f>
        <v>0</v>
      </c>
      <c r="H380" s="3">
        <f>IF(Wizualizacja!F379="southeast",1,0)</f>
        <v>1</v>
      </c>
      <c r="I380" s="3">
        <f>IF(Wizualizacja!F379="northwest",1,0)</f>
        <v>0</v>
      </c>
      <c r="J380" s="12">
        <f>IF(Wizualizacja!F379="northeast",1,0)</f>
        <v>0</v>
      </c>
      <c r="K380" s="18">
        <v>38126.246500000001</v>
      </c>
      <c r="M380" s="2">
        <f t="shared" si="20"/>
        <v>30998.928567645224</v>
      </c>
      <c r="N380" s="18">
        <f t="shared" si="22"/>
        <v>7127.3179323547774</v>
      </c>
      <c r="P380" s="2">
        <f t="shared" si="21"/>
        <v>32017.959005209988</v>
      </c>
      <c r="Q380" s="18">
        <f t="shared" si="23"/>
        <v>6108.2874947900127</v>
      </c>
      <c r="W380" s="22"/>
      <c r="X380" s="22"/>
      <c r="Y380" s="22"/>
      <c r="Z380" s="22"/>
      <c r="AB380" s="22"/>
      <c r="AC380" s="22"/>
    </row>
    <row r="381" spans="1:29" x14ac:dyDescent="0.25">
      <c r="A381" s="6">
        <v>379</v>
      </c>
      <c r="B381" s="2">
        <v>64</v>
      </c>
      <c r="C381" s="3">
        <f>IF(Wizualizacja!B380="male",1,0)</f>
        <v>0</v>
      </c>
      <c r="D381" s="20">
        <v>30.114999999999998</v>
      </c>
      <c r="E381" s="3">
        <v>3</v>
      </c>
      <c r="F381" s="3">
        <f>IF(Wizualizacja!E380="yes",1,0)</f>
        <v>0</v>
      </c>
      <c r="G381" s="3">
        <f>IF(Wizualizacja!F380="southwest",1,0)</f>
        <v>0</v>
      </c>
      <c r="H381" s="3">
        <f>IF(Wizualizacja!F380="southeast",1,0)</f>
        <v>0</v>
      </c>
      <c r="I381" s="3">
        <f>IF(Wizualizacja!F380="northwest",1,0)</f>
        <v>1</v>
      </c>
      <c r="J381" s="12">
        <f>IF(Wizualizacja!F380="northeast",1,0)</f>
        <v>0</v>
      </c>
      <c r="K381" s="18">
        <v>16455.707849999999</v>
      </c>
      <c r="M381" s="2">
        <f t="shared" si="20"/>
        <v>16295.910471530151</v>
      </c>
      <c r="N381" s="18">
        <f t="shared" si="22"/>
        <v>159.7973784698479</v>
      </c>
      <c r="P381" s="2">
        <f t="shared" si="21"/>
        <v>14600.526818092172</v>
      </c>
      <c r="Q381" s="18">
        <f t="shared" si="23"/>
        <v>1855.1810319078268</v>
      </c>
      <c r="W381" s="22"/>
      <c r="X381" s="22"/>
      <c r="Y381" s="22"/>
      <c r="Z381" s="22"/>
      <c r="AB381" s="22"/>
      <c r="AC381" s="22"/>
    </row>
    <row r="382" spans="1:29" x14ac:dyDescent="0.25">
      <c r="A382" s="6">
        <v>380</v>
      </c>
      <c r="B382" s="2">
        <v>62</v>
      </c>
      <c r="C382" s="3">
        <f>IF(Wizualizacja!B381="male",1,0)</f>
        <v>1</v>
      </c>
      <c r="D382" s="20">
        <v>31.46</v>
      </c>
      <c r="E382" s="3">
        <v>1</v>
      </c>
      <c r="F382" s="3">
        <f>IF(Wizualizacja!E381="yes",1,0)</f>
        <v>0</v>
      </c>
      <c r="G382" s="3">
        <f>IF(Wizualizacja!F381="southwest",1,0)</f>
        <v>0</v>
      </c>
      <c r="H382" s="3">
        <f>IF(Wizualizacja!F381="southeast",1,0)</f>
        <v>1</v>
      </c>
      <c r="I382" s="3">
        <f>IF(Wizualizacja!F381="northwest",1,0)</f>
        <v>0</v>
      </c>
      <c r="J382" s="12">
        <f>IF(Wizualizacja!F381="northeast",1,0)</f>
        <v>0</v>
      </c>
      <c r="K382" s="18">
        <v>27000.98473</v>
      </c>
      <c r="M382" s="2">
        <f t="shared" si="20"/>
        <v>13923.98493829321</v>
      </c>
      <c r="N382" s="18">
        <f t="shared" si="22"/>
        <v>13076.99979170679</v>
      </c>
      <c r="P382" s="2">
        <f t="shared" si="21"/>
        <v>14527.577442820064</v>
      </c>
      <c r="Q382" s="18">
        <f t="shared" si="23"/>
        <v>12473.407287179936</v>
      </c>
      <c r="W382" s="22"/>
      <c r="X382" s="22"/>
      <c r="Y382" s="22"/>
      <c r="Z382" s="22"/>
      <c r="AB382" s="22"/>
      <c r="AC382" s="22"/>
    </row>
    <row r="383" spans="1:29" x14ac:dyDescent="0.25">
      <c r="A383" s="6">
        <v>381</v>
      </c>
      <c r="B383" s="2">
        <v>27</v>
      </c>
      <c r="C383" s="3">
        <f>IF(Wizualizacja!B382="male",1,0)</f>
        <v>0</v>
      </c>
      <c r="D383" s="20">
        <v>17.954999999999998</v>
      </c>
      <c r="E383" s="3">
        <v>2</v>
      </c>
      <c r="F383" s="3">
        <f>IF(Wizualizacja!E382="yes",1,0)</f>
        <v>1</v>
      </c>
      <c r="G383" s="3">
        <f>IF(Wizualizacja!F382="southwest",1,0)</f>
        <v>0</v>
      </c>
      <c r="H383" s="3">
        <f>IF(Wizualizacja!F382="southeast",1,0)</f>
        <v>0</v>
      </c>
      <c r="I383" s="3">
        <f>IF(Wizualizacja!F382="northwest",1,0)</f>
        <v>0</v>
      </c>
      <c r="J383" s="12">
        <f>IF(Wizualizacja!F382="northeast",1,0)</f>
        <v>1</v>
      </c>
      <c r="K383" s="18">
        <v>15006.579449999999</v>
      </c>
      <c r="M383" s="2">
        <f t="shared" si="20"/>
        <v>26636.263611132992</v>
      </c>
      <c r="N383" s="18">
        <f t="shared" si="22"/>
        <v>-11629.684161132993</v>
      </c>
      <c r="P383" s="2">
        <f t="shared" si="21"/>
        <v>25438.234289234802</v>
      </c>
      <c r="Q383" s="18">
        <f t="shared" si="23"/>
        <v>-10431.654839234803</v>
      </c>
      <c r="W383" s="22"/>
      <c r="X383" s="22"/>
      <c r="Y383" s="22"/>
      <c r="Z383" s="22"/>
      <c r="AB383" s="22"/>
      <c r="AC383" s="22"/>
    </row>
    <row r="384" spans="1:29" x14ac:dyDescent="0.25">
      <c r="A384" s="6">
        <v>382</v>
      </c>
      <c r="B384" s="2">
        <v>55</v>
      </c>
      <c r="C384" s="3">
        <f>IF(Wizualizacja!B383="male",1,0)</f>
        <v>1</v>
      </c>
      <c r="D384" s="20">
        <v>30.684999999999999</v>
      </c>
      <c r="E384" s="3">
        <v>0</v>
      </c>
      <c r="F384" s="3">
        <f>IF(Wizualizacja!E383="yes",1,0)</f>
        <v>1</v>
      </c>
      <c r="G384" s="3">
        <f>IF(Wizualizacja!F383="southwest",1,0)</f>
        <v>0</v>
      </c>
      <c r="H384" s="3">
        <f>IF(Wizualizacja!F383="southeast",1,0)</f>
        <v>0</v>
      </c>
      <c r="I384" s="3">
        <f>IF(Wizualizacja!F383="northwest",1,0)</f>
        <v>0</v>
      </c>
      <c r="J384" s="12">
        <f>IF(Wizualizacja!F383="northeast",1,0)</f>
        <v>1</v>
      </c>
      <c r="K384" s="18">
        <v>42303.692150000003</v>
      </c>
      <c r="M384" s="2">
        <f t="shared" si="20"/>
        <v>36843.444225519364</v>
      </c>
      <c r="N384" s="18">
        <f t="shared" si="22"/>
        <v>5460.2479244806382</v>
      </c>
      <c r="P384" s="2">
        <f t="shared" si="21"/>
        <v>36922.146554644292</v>
      </c>
      <c r="Q384" s="18">
        <f t="shared" si="23"/>
        <v>5381.5455953557102</v>
      </c>
      <c r="W384" s="22"/>
      <c r="X384" s="22"/>
      <c r="Y384" s="22"/>
      <c r="Z384" s="22"/>
      <c r="AB384" s="22"/>
      <c r="AC384" s="22"/>
    </row>
    <row r="385" spans="1:29" x14ac:dyDescent="0.25">
      <c r="A385" s="6">
        <v>383</v>
      </c>
      <c r="B385" s="2">
        <v>55</v>
      </c>
      <c r="C385" s="3">
        <f>IF(Wizualizacja!B384="male",1,0)</f>
        <v>1</v>
      </c>
      <c r="D385" s="20">
        <v>33</v>
      </c>
      <c r="E385" s="3">
        <v>0</v>
      </c>
      <c r="F385" s="3">
        <f>IF(Wizualizacja!E384="yes",1,0)</f>
        <v>0</v>
      </c>
      <c r="G385" s="3">
        <f>IF(Wizualizacja!F384="southwest",1,0)</f>
        <v>0</v>
      </c>
      <c r="H385" s="3">
        <f>IF(Wizualizacja!F384="southeast",1,0)</f>
        <v>1</v>
      </c>
      <c r="I385" s="3">
        <f>IF(Wizualizacja!F384="northwest",1,0)</f>
        <v>0</v>
      </c>
      <c r="J385" s="12">
        <f>IF(Wizualizacja!F384="northeast",1,0)</f>
        <v>0</v>
      </c>
      <c r="K385" s="18">
        <v>20781.48892</v>
      </c>
      <c r="M385" s="2">
        <f t="shared" si="20"/>
        <v>12009.305176350797</v>
      </c>
      <c r="N385" s="18">
        <f t="shared" si="22"/>
        <v>8772.1837436492024</v>
      </c>
      <c r="P385" s="2">
        <f t="shared" si="21"/>
        <v>13222.180102934131</v>
      </c>
      <c r="Q385" s="18">
        <f t="shared" si="23"/>
        <v>7559.3088170658684</v>
      </c>
      <c r="W385" s="22"/>
      <c r="X385" s="22"/>
      <c r="Y385" s="22"/>
      <c r="Z385" s="22"/>
      <c r="AB385" s="22"/>
      <c r="AC385" s="22"/>
    </row>
    <row r="386" spans="1:29" x14ac:dyDescent="0.25">
      <c r="A386" s="6">
        <v>384</v>
      </c>
      <c r="B386" s="2">
        <v>35</v>
      </c>
      <c r="C386" s="3">
        <f>IF(Wizualizacja!B385="male",1,0)</f>
        <v>0</v>
      </c>
      <c r="D386" s="20">
        <v>43.34</v>
      </c>
      <c r="E386" s="3">
        <v>2</v>
      </c>
      <c r="F386" s="3">
        <f>IF(Wizualizacja!E385="yes",1,0)</f>
        <v>0</v>
      </c>
      <c r="G386" s="3">
        <f>IF(Wizualizacja!F385="southwest",1,0)</f>
        <v>0</v>
      </c>
      <c r="H386" s="3">
        <f>IF(Wizualizacja!F385="southeast",1,0)</f>
        <v>1</v>
      </c>
      <c r="I386" s="3">
        <f>IF(Wizualizacja!F385="northwest",1,0)</f>
        <v>0</v>
      </c>
      <c r="J386" s="12">
        <f>IF(Wizualizacja!F385="northeast",1,0)</f>
        <v>0</v>
      </c>
      <c r="K386" s="18">
        <v>5846.9175999999998</v>
      </c>
      <c r="M386" s="2">
        <f t="shared" si="20"/>
        <v>12044.01039623287</v>
      </c>
      <c r="N386" s="18">
        <f t="shared" si="22"/>
        <v>-6197.0927962328706</v>
      </c>
      <c r="P386" s="2">
        <f t="shared" si="21"/>
        <v>11461.673950147271</v>
      </c>
      <c r="Q386" s="18">
        <f t="shared" si="23"/>
        <v>-5614.7563501472714</v>
      </c>
      <c r="W386" s="22"/>
      <c r="X386" s="22"/>
      <c r="Y386" s="22"/>
      <c r="Z386" s="22"/>
      <c r="AB386" s="22"/>
      <c r="AC386" s="22"/>
    </row>
    <row r="387" spans="1:29" x14ac:dyDescent="0.25">
      <c r="A387" s="6">
        <v>385</v>
      </c>
      <c r="B387" s="2">
        <v>44</v>
      </c>
      <c r="C387" s="3">
        <f>IF(Wizualizacja!B386="male",1,0)</f>
        <v>1</v>
      </c>
      <c r="D387" s="20">
        <v>22.135000000000002</v>
      </c>
      <c r="E387" s="3">
        <v>2</v>
      </c>
      <c r="F387" s="3">
        <f>IF(Wizualizacja!E386="yes",1,0)</f>
        <v>0</v>
      </c>
      <c r="G387" s="3">
        <f>IF(Wizualizacja!F386="southwest",1,0)</f>
        <v>0</v>
      </c>
      <c r="H387" s="3">
        <f>IF(Wizualizacja!F386="southeast",1,0)</f>
        <v>0</v>
      </c>
      <c r="I387" s="3">
        <f>IF(Wizualizacja!F386="northwest",1,0)</f>
        <v>0</v>
      </c>
      <c r="J387" s="12">
        <f>IF(Wizualizacja!F386="northeast",1,0)</f>
        <v>1</v>
      </c>
      <c r="K387" s="18">
        <v>8302.5356499999998</v>
      </c>
      <c r="M387" s="2">
        <f t="shared" ref="M387:M450" si="24">$X$41+$X$42*B387+$X$43*C387+$X$44*D387+$X$45*E387+$X$46*F387+$X$47*G387+$X$48*H387+$X$49*I387</f>
        <v>7785.3466894541862</v>
      </c>
      <c r="N387" s="18">
        <f t="shared" si="22"/>
        <v>517.18896054581364</v>
      </c>
      <c r="P387" s="2">
        <f t="shared" ref="P387:P450" si="25">$X$69+$X$70*B387+$X$71*D387+$X$72*F387</f>
        <v>6766.6614469114083</v>
      </c>
      <c r="Q387" s="18">
        <f t="shared" si="23"/>
        <v>1535.8742030885915</v>
      </c>
      <c r="W387" s="22"/>
      <c r="X387" s="22"/>
      <c r="Y387" s="22"/>
      <c r="Z387" s="22"/>
      <c r="AB387" s="22"/>
      <c r="AC387" s="22"/>
    </row>
    <row r="388" spans="1:29" x14ac:dyDescent="0.25">
      <c r="A388" s="6">
        <v>386</v>
      </c>
      <c r="B388" s="2">
        <v>19</v>
      </c>
      <c r="C388" s="3">
        <f>IF(Wizualizacja!B387="male",1,0)</f>
        <v>1</v>
      </c>
      <c r="D388" s="20">
        <v>34.4</v>
      </c>
      <c r="E388" s="3">
        <v>0</v>
      </c>
      <c r="F388" s="3">
        <f>IF(Wizualizacja!E387="yes",1,0)</f>
        <v>0</v>
      </c>
      <c r="G388" s="3">
        <f>IF(Wizualizacja!F387="southwest",1,0)</f>
        <v>1</v>
      </c>
      <c r="H388" s="3">
        <f>IF(Wizualizacja!F387="southeast",1,0)</f>
        <v>0</v>
      </c>
      <c r="I388" s="3">
        <f>IF(Wizualizacja!F387="northwest",1,0)</f>
        <v>0</v>
      </c>
      <c r="J388" s="12">
        <f>IF(Wizualizacja!F387="northeast",1,0)</f>
        <v>0</v>
      </c>
      <c r="K388" s="18">
        <v>1261.8589999999999</v>
      </c>
      <c r="M388" s="2">
        <f t="shared" si="24"/>
        <v>2955.7260619982389</v>
      </c>
      <c r="N388" s="18">
        <f t="shared" ref="N388:N451" si="26">K388-M388</f>
        <v>-1693.867061998239</v>
      </c>
      <c r="P388" s="2">
        <f t="shared" si="25"/>
        <v>4347.228696749884</v>
      </c>
      <c r="Q388" s="18">
        <f t="shared" ref="Q388:Q451" si="27">K388-P388</f>
        <v>-3085.369696749884</v>
      </c>
      <c r="W388" s="22"/>
      <c r="X388" s="22"/>
      <c r="Y388" s="22"/>
      <c r="Z388" s="22"/>
      <c r="AB388" s="22"/>
      <c r="AC388" s="22"/>
    </row>
    <row r="389" spans="1:29" x14ac:dyDescent="0.25">
      <c r="A389" s="6">
        <v>387</v>
      </c>
      <c r="B389" s="2">
        <v>58</v>
      </c>
      <c r="C389" s="3">
        <f>IF(Wizualizacja!B388="male",1,0)</f>
        <v>0</v>
      </c>
      <c r="D389" s="20">
        <v>39.049999999999997</v>
      </c>
      <c r="E389" s="3">
        <v>0</v>
      </c>
      <c r="F389" s="3">
        <f>IF(Wizualizacja!E388="yes",1,0)</f>
        <v>0</v>
      </c>
      <c r="G389" s="3">
        <f>IF(Wizualizacja!F388="southwest",1,0)</f>
        <v>0</v>
      </c>
      <c r="H389" s="3">
        <f>IF(Wizualizacja!F388="southeast",1,0)</f>
        <v>1</v>
      </c>
      <c r="I389" s="3">
        <f>IF(Wizualizacja!F388="northwest",1,0)</f>
        <v>0</v>
      </c>
      <c r="J389" s="12">
        <f>IF(Wizualizacja!F388="northeast",1,0)</f>
        <v>0</v>
      </c>
      <c r="K389" s="18">
        <v>11856.4115</v>
      </c>
      <c r="M389" s="2">
        <f t="shared" si="24"/>
        <v>15179.83489535357</v>
      </c>
      <c r="N389" s="18">
        <f t="shared" si="26"/>
        <v>-3323.4233953535695</v>
      </c>
      <c r="P389" s="2">
        <f t="shared" si="25"/>
        <v>16006.103374051507</v>
      </c>
      <c r="Q389" s="18">
        <f t="shared" si="27"/>
        <v>-4149.6918740515066</v>
      </c>
      <c r="W389" s="22"/>
      <c r="X389" s="22"/>
      <c r="Y389" s="22"/>
      <c r="Z389" s="22"/>
      <c r="AB389" s="22"/>
      <c r="AC389" s="22"/>
    </row>
    <row r="390" spans="1:29" x14ac:dyDescent="0.25">
      <c r="A390" s="6">
        <v>388</v>
      </c>
      <c r="B390" s="2">
        <v>50</v>
      </c>
      <c r="C390" s="3">
        <f>IF(Wizualizacja!B389="male",1,0)</f>
        <v>1</v>
      </c>
      <c r="D390" s="20">
        <v>25.364999999999998</v>
      </c>
      <c r="E390" s="3">
        <v>2</v>
      </c>
      <c r="F390" s="3">
        <f>IF(Wizualizacja!E389="yes",1,0)</f>
        <v>0</v>
      </c>
      <c r="G390" s="3">
        <f>IF(Wizualizacja!F389="southwest",1,0)</f>
        <v>0</v>
      </c>
      <c r="H390" s="3">
        <f>IF(Wizualizacja!F389="southeast",1,0)</f>
        <v>0</v>
      </c>
      <c r="I390" s="3">
        <f>IF(Wizualizacja!F389="northwest",1,0)</f>
        <v>1</v>
      </c>
      <c r="J390" s="12">
        <f>IF(Wizualizacja!F389="northeast",1,0)</f>
        <v>0</v>
      </c>
      <c r="K390" s="18">
        <v>30284.642940000002</v>
      </c>
      <c r="M390" s="2">
        <f t="shared" si="24"/>
        <v>10090.485365226004</v>
      </c>
      <c r="N390" s="18">
        <f t="shared" si="26"/>
        <v>20194.157574773999</v>
      </c>
      <c r="P390" s="2">
        <f t="shared" si="25"/>
        <v>9393.9677998910356</v>
      </c>
      <c r="Q390" s="18">
        <f t="shared" si="27"/>
        <v>20890.675140108964</v>
      </c>
      <c r="W390" s="22"/>
      <c r="X390" s="22"/>
      <c r="Y390" s="22"/>
      <c r="Z390" s="22"/>
      <c r="AB390" s="22"/>
      <c r="AC390" s="22"/>
    </row>
    <row r="391" spans="1:29" x14ac:dyDescent="0.25">
      <c r="A391" s="6">
        <v>389</v>
      </c>
      <c r="B391" s="2">
        <v>26</v>
      </c>
      <c r="C391" s="3">
        <f>IF(Wizualizacja!B390="male",1,0)</f>
        <v>0</v>
      </c>
      <c r="D391" s="20">
        <v>22.61</v>
      </c>
      <c r="E391" s="3">
        <v>0</v>
      </c>
      <c r="F391" s="3">
        <f>IF(Wizualizacja!E390="yes",1,0)</f>
        <v>0</v>
      </c>
      <c r="G391" s="3">
        <f>IF(Wizualizacja!F390="southwest",1,0)</f>
        <v>0</v>
      </c>
      <c r="H391" s="3">
        <f>IF(Wizualizacja!F390="southeast",1,0)</f>
        <v>0</v>
      </c>
      <c r="I391" s="3">
        <f>IF(Wizualizacja!F390="northwest",1,0)</f>
        <v>1</v>
      </c>
      <c r="J391" s="12">
        <f>IF(Wizualizacja!F390="northeast",1,0)</f>
        <v>0</v>
      </c>
      <c r="K391" s="18">
        <v>3176.8159000000001</v>
      </c>
      <c r="M391" s="2">
        <f t="shared" si="24"/>
        <v>1857.5261302811011</v>
      </c>
      <c r="N391" s="18">
        <f t="shared" si="26"/>
        <v>1319.2897697188989</v>
      </c>
      <c r="P391" s="2">
        <f t="shared" si="25"/>
        <v>2254.5948145540751</v>
      </c>
      <c r="Q391" s="18">
        <f t="shared" si="27"/>
        <v>922.22108544592493</v>
      </c>
      <c r="W391" s="22"/>
      <c r="X391" s="22"/>
      <c r="Y391" s="22"/>
      <c r="Z391" s="22"/>
      <c r="AB391" s="22"/>
      <c r="AC391" s="22"/>
    </row>
    <row r="392" spans="1:29" x14ac:dyDescent="0.25">
      <c r="A392" s="6">
        <v>390</v>
      </c>
      <c r="B392" s="2">
        <v>24</v>
      </c>
      <c r="C392" s="3">
        <f>IF(Wizualizacja!B391="male",1,0)</f>
        <v>0</v>
      </c>
      <c r="D392" s="20">
        <v>30.21</v>
      </c>
      <c r="E392" s="3">
        <v>3</v>
      </c>
      <c r="F392" s="3">
        <f>IF(Wizualizacja!E391="yes",1,0)</f>
        <v>0</v>
      </c>
      <c r="G392" s="3">
        <f>IF(Wizualizacja!F391="southwest",1,0)</f>
        <v>0</v>
      </c>
      <c r="H392" s="3">
        <f>IF(Wizualizacja!F391="southeast",1,0)</f>
        <v>0</v>
      </c>
      <c r="I392" s="3">
        <f>IF(Wizualizacja!F391="northwest",1,0)</f>
        <v>1</v>
      </c>
      <c r="J392" s="12">
        <f>IF(Wizualizacja!F391="northeast",1,0)</f>
        <v>0</v>
      </c>
      <c r="K392" s="18">
        <v>4618.0798999999997</v>
      </c>
      <c r="M392" s="2">
        <f t="shared" si="24"/>
        <v>5977.4916763716747</v>
      </c>
      <c r="N392" s="18">
        <f t="shared" si="26"/>
        <v>-1359.4117763716749</v>
      </c>
      <c r="P392" s="2">
        <f t="shared" si="25"/>
        <v>4255.2732728547753</v>
      </c>
      <c r="Q392" s="18">
        <f t="shared" si="27"/>
        <v>362.80662714522441</v>
      </c>
      <c r="W392" s="22"/>
      <c r="X392" s="22"/>
      <c r="Y392" s="22"/>
      <c r="Z392" s="22"/>
      <c r="AB392" s="22"/>
      <c r="AC392" s="22"/>
    </row>
    <row r="393" spans="1:29" x14ac:dyDescent="0.25">
      <c r="A393" s="6">
        <v>391</v>
      </c>
      <c r="B393" s="2">
        <v>48</v>
      </c>
      <c r="C393" s="3">
        <f>IF(Wizualizacja!B392="male",1,0)</f>
        <v>1</v>
      </c>
      <c r="D393" s="20">
        <v>35.625</v>
      </c>
      <c r="E393" s="3">
        <v>4</v>
      </c>
      <c r="F393" s="3">
        <f>IF(Wizualizacja!E392="yes",1,0)</f>
        <v>0</v>
      </c>
      <c r="G393" s="3">
        <f>IF(Wizualizacja!F392="southwest",1,0)</f>
        <v>0</v>
      </c>
      <c r="H393" s="3">
        <f>IF(Wizualizacja!F392="southeast",1,0)</f>
        <v>0</v>
      </c>
      <c r="I393" s="3">
        <f>IF(Wizualizacja!F392="northwest",1,0)</f>
        <v>0</v>
      </c>
      <c r="J393" s="12">
        <f>IF(Wizualizacja!F392="northeast",1,0)</f>
        <v>1</v>
      </c>
      <c r="K393" s="18">
        <v>10736.87075</v>
      </c>
      <c r="M393" s="2">
        <f t="shared" si="24"/>
        <v>14895.839358864261</v>
      </c>
      <c r="N393" s="18">
        <f t="shared" si="26"/>
        <v>-4158.9686088642611</v>
      </c>
      <c r="P393" s="2">
        <f t="shared" si="25"/>
        <v>12276.476799727096</v>
      </c>
      <c r="Q393" s="18">
        <f t="shared" si="27"/>
        <v>-1539.6060497270955</v>
      </c>
      <c r="W393" s="22"/>
      <c r="X393" s="22"/>
      <c r="Y393" s="22"/>
      <c r="Z393" s="22"/>
      <c r="AB393" s="22"/>
      <c r="AC393" s="22"/>
    </row>
    <row r="394" spans="1:29" x14ac:dyDescent="0.25">
      <c r="A394" s="6">
        <v>392</v>
      </c>
      <c r="B394" s="2">
        <v>19</v>
      </c>
      <c r="C394" s="3">
        <f>IF(Wizualizacja!B393="male",1,0)</f>
        <v>0</v>
      </c>
      <c r="D394" s="20">
        <v>37.43</v>
      </c>
      <c r="E394" s="3">
        <v>0</v>
      </c>
      <c r="F394" s="3">
        <f>IF(Wizualizacja!E393="yes",1,0)</f>
        <v>0</v>
      </c>
      <c r="G394" s="3">
        <f>IF(Wizualizacja!F393="southwest",1,0)</f>
        <v>0</v>
      </c>
      <c r="H394" s="3">
        <f>IF(Wizualizacja!F393="southeast",1,0)</f>
        <v>0</v>
      </c>
      <c r="I394" s="3">
        <f>IF(Wizualizacja!F393="northwest",1,0)</f>
        <v>1</v>
      </c>
      <c r="J394" s="12">
        <f>IF(Wizualizacja!F393="northeast",1,0)</f>
        <v>0</v>
      </c>
      <c r="K394" s="18">
        <v>2138.0707000000002</v>
      </c>
      <c r="M394" s="2">
        <f t="shared" si="24"/>
        <v>5295.2084518307711</v>
      </c>
      <c r="N394" s="18">
        <f t="shared" si="26"/>
        <v>-3157.1377518307709</v>
      </c>
      <c r="P394" s="2">
        <f t="shared" si="25"/>
        <v>5351.7198775213656</v>
      </c>
      <c r="Q394" s="18">
        <f t="shared" si="27"/>
        <v>-3213.6491775213653</v>
      </c>
      <c r="W394" s="22"/>
      <c r="X394" s="22"/>
      <c r="Y394" s="22"/>
      <c r="Z394" s="22"/>
      <c r="AB394" s="22"/>
      <c r="AC394" s="22"/>
    </row>
    <row r="395" spans="1:29" x14ac:dyDescent="0.25">
      <c r="A395" s="6">
        <v>393</v>
      </c>
      <c r="B395" s="2">
        <v>48</v>
      </c>
      <c r="C395" s="3">
        <f>IF(Wizualizacja!B394="male",1,0)</f>
        <v>1</v>
      </c>
      <c r="D395" s="20">
        <v>31.445</v>
      </c>
      <c r="E395" s="3">
        <v>1</v>
      </c>
      <c r="F395" s="3">
        <f>IF(Wizualizacja!E394="yes",1,0)</f>
        <v>0</v>
      </c>
      <c r="G395" s="3">
        <f>IF(Wizualizacja!F394="southwest",1,0)</f>
        <v>0</v>
      </c>
      <c r="H395" s="3">
        <f>IF(Wizualizacja!F394="southeast",1,0)</f>
        <v>0</v>
      </c>
      <c r="I395" s="3">
        <f>IF(Wizualizacja!F394="northwest",1,0)</f>
        <v>0</v>
      </c>
      <c r="J395" s="12">
        <f>IF(Wizualizacja!F394="northeast",1,0)</f>
        <v>1</v>
      </c>
      <c r="K395" s="18">
        <v>8964.0605500000001</v>
      </c>
      <c r="M395" s="2">
        <f t="shared" si="24"/>
        <v>11469.646001234931</v>
      </c>
      <c r="N395" s="18">
        <f t="shared" si="26"/>
        <v>-2505.5854512349306</v>
      </c>
      <c r="P395" s="2">
        <f t="shared" si="25"/>
        <v>10890.743091600103</v>
      </c>
      <c r="Q395" s="18">
        <f t="shared" si="27"/>
        <v>-1926.6825416001029</v>
      </c>
      <c r="W395" s="22"/>
      <c r="X395" s="22"/>
      <c r="Y395" s="22"/>
      <c r="Z395" s="22"/>
      <c r="AB395" s="22"/>
      <c r="AC395" s="22"/>
    </row>
    <row r="396" spans="1:29" x14ac:dyDescent="0.25">
      <c r="A396" s="6">
        <v>394</v>
      </c>
      <c r="B396" s="2">
        <v>49</v>
      </c>
      <c r="C396" s="3">
        <f>IF(Wizualizacja!B395="male",1,0)</f>
        <v>1</v>
      </c>
      <c r="D396" s="20">
        <v>31.35</v>
      </c>
      <c r="E396" s="3">
        <v>1</v>
      </c>
      <c r="F396" s="3">
        <f>IF(Wizualizacja!E395="yes",1,0)</f>
        <v>0</v>
      </c>
      <c r="G396" s="3">
        <f>IF(Wizualizacja!F395="southwest",1,0)</f>
        <v>0</v>
      </c>
      <c r="H396" s="3">
        <f>IF(Wizualizacja!F395="southeast",1,0)</f>
        <v>0</v>
      </c>
      <c r="I396" s="3">
        <f>IF(Wizualizacja!F395="northwest",1,0)</f>
        <v>0</v>
      </c>
      <c r="J396" s="12">
        <f>IF(Wizualizacja!F395="northeast",1,0)</f>
        <v>1</v>
      </c>
      <c r="K396" s="18">
        <v>9290.1394999999993</v>
      </c>
      <c r="M396" s="2">
        <f t="shared" si="24"/>
        <v>11694.798382100995</v>
      </c>
      <c r="N396" s="18">
        <f t="shared" si="26"/>
        <v>-2404.6588821009955</v>
      </c>
      <c r="P396" s="2">
        <f t="shared" si="25"/>
        <v>11118.667831016861</v>
      </c>
      <c r="Q396" s="18">
        <f t="shared" si="27"/>
        <v>-1828.5283310168616</v>
      </c>
      <c r="W396" s="22"/>
      <c r="X396" s="22"/>
      <c r="Y396" s="22"/>
      <c r="Z396" s="22"/>
      <c r="AB396" s="22"/>
      <c r="AC396" s="22"/>
    </row>
    <row r="397" spans="1:29" x14ac:dyDescent="0.25">
      <c r="A397" s="6">
        <v>395</v>
      </c>
      <c r="B397" s="2">
        <v>46</v>
      </c>
      <c r="C397" s="3">
        <f>IF(Wizualizacja!B396="male",1,0)</f>
        <v>0</v>
      </c>
      <c r="D397" s="20">
        <v>32.299999999999997</v>
      </c>
      <c r="E397" s="3">
        <v>2</v>
      </c>
      <c r="F397" s="3">
        <f>IF(Wizualizacja!E396="yes",1,0)</f>
        <v>0</v>
      </c>
      <c r="G397" s="3">
        <f>IF(Wizualizacja!F396="southwest",1,0)</f>
        <v>0</v>
      </c>
      <c r="H397" s="3">
        <f>IF(Wizualizacja!F396="southeast",1,0)</f>
        <v>0</v>
      </c>
      <c r="I397" s="3">
        <f>IF(Wizualizacja!F396="northwest",1,0)</f>
        <v>0</v>
      </c>
      <c r="J397" s="12">
        <f>IF(Wizualizacja!F396="northeast",1,0)</f>
        <v>1</v>
      </c>
      <c r="K397" s="18">
        <v>9411.0049999999992</v>
      </c>
      <c r="M397" s="2">
        <f t="shared" si="24"/>
        <v>12154.621656004934</v>
      </c>
      <c r="N397" s="18">
        <f t="shared" si="26"/>
        <v>-2743.6166560049351</v>
      </c>
      <c r="P397" s="2">
        <f t="shared" si="25"/>
        <v>10655.351248150426</v>
      </c>
      <c r="Q397" s="18">
        <f t="shared" si="27"/>
        <v>-1244.3462481504266</v>
      </c>
      <c r="W397" s="22"/>
      <c r="X397" s="22"/>
      <c r="Y397" s="22"/>
      <c r="Z397" s="22"/>
      <c r="AB397" s="22"/>
      <c r="AC397" s="22"/>
    </row>
    <row r="398" spans="1:29" x14ac:dyDescent="0.25">
      <c r="A398" s="6">
        <v>396</v>
      </c>
      <c r="B398" s="2">
        <v>46</v>
      </c>
      <c r="C398" s="3">
        <f>IF(Wizualizacja!B397="male",1,0)</f>
        <v>1</v>
      </c>
      <c r="D398" s="20">
        <v>19.855</v>
      </c>
      <c r="E398" s="3">
        <v>0</v>
      </c>
      <c r="F398" s="3">
        <f>IF(Wizualizacja!E397="yes",1,0)</f>
        <v>0</v>
      </c>
      <c r="G398" s="3">
        <f>IF(Wizualizacja!F397="southwest",1,0)</f>
        <v>0</v>
      </c>
      <c r="H398" s="3">
        <f>IF(Wizualizacja!F397="southeast",1,0)</f>
        <v>0</v>
      </c>
      <c r="I398" s="3">
        <f>IF(Wizualizacja!F397="northwest",1,0)</f>
        <v>1</v>
      </c>
      <c r="J398" s="12">
        <f>IF(Wizualizacja!F397="northeast",1,0)</f>
        <v>0</v>
      </c>
      <c r="K398" s="18">
        <v>7526.7064499999997</v>
      </c>
      <c r="M398" s="2">
        <f t="shared" si="24"/>
        <v>5806.5357492348421</v>
      </c>
      <c r="N398" s="18">
        <f t="shared" si="26"/>
        <v>1720.1707007651576</v>
      </c>
      <c r="P398" s="2">
        <f t="shared" si="25"/>
        <v>6529.6440716814259</v>
      </c>
      <c r="Q398" s="18">
        <f t="shared" si="27"/>
        <v>997.06237831857379</v>
      </c>
      <c r="W398" s="22"/>
      <c r="X398" s="22"/>
      <c r="Y398" s="22"/>
      <c r="Z398" s="22"/>
      <c r="AB398" s="22"/>
      <c r="AC398" s="22"/>
    </row>
    <row r="399" spans="1:29" x14ac:dyDescent="0.25">
      <c r="A399" s="6">
        <v>397</v>
      </c>
      <c r="B399" s="2">
        <v>43</v>
      </c>
      <c r="C399" s="3">
        <f>IF(Wizualizacja!B398="male",1,0)</f>
        <v>0</v>
      </c>
      <c r="D399" s="20">
        <v>34.4</v>
      </c>
      <c r="E399" s="3">
        <v>3</v>
      </c>
      <c r="F399" s="3">
        <f>IF(Wizualizacja!E398="yes",1,0)</f>
        <v>0</v>
      </c>
      <c r="G399" s="3">
        <f>IF(Wizualizacja!F398="southwest",1,0)</f>
        <v>1</v>
      </c>
      <c r="H399" s="3">
        <f>IF(Wizualizacja!F398="southeast",1,0)</f>
        <v>0</v>
      </c>
      <c r="I399" s="3">
        <f>IF(Wizualizacja!F398="northwest",1,0)</f>
        <v>0</v>
      </c>
      <c r="J399" s="12">
        <f>IF(Wizualizacja!F398="northeast",1,0)</f>
        <v>0</v>
      </c>
      <c r="K399" s="18">
        <v>8522.0030000000006</v>
      </c>
      <c r="M399" s="2">
        <f t="shared" si="24"/>
        <v>11363.784218909826</v>
      </c>
      <c r="N399" s="18">
        <f t="shared" si="26"/>
        <v>-2841.7812189098258</v>
      </c>
      <c r="P399" s="2">
        <f t="shared" si="25"/>
        <v>10573.277192639507</v>
      </c>
      <c r="Q399" s="18">
        <f t="shared" si="27"/>
        <v>-2051.2741926395065</v>
      </c>
      <c r="W399" s="22"/>
      <c r="X399" s="22"/>
      <c r="Y399" s="22"/>
      <c r="Z399" s="22"/>
      <c r="AB399" s="22"/>
      <c r="AC399" s="22"/>
    </row>
    <row r="400" spans="1:29" x14ac:dyDescent="0.25">
      <c r="A400" s="6">
        <v>398</v>
      </c>
      <c r="B400" s="2">
        <v>21</v>
      </c>
      <c r="C400" s="3">
        <f>IF(Wizualizacja!B399="male",1,0)</f>
        <v>1</v>
      </c>
      <c r="D400" s="20">
        <v>31.02</v>
      </c>
      <c r="E400" s="3">
        <v>0</v>
      </c>
      <c r="F400" s="3">
        <f>IF(Wizualizacja!E399="yes",1,0)</f>
        <v>0</v>
      </c>
      <c r="G400" s="3">
        <f>IF(Wizualizacja!F399="southwest",1,0)</f>
        <v>0</v>
      </c>
      <c r="H400" s="3">
        <f>IF(Wizualizacja!F399="southeast",1,0)</f>
        <v>1</v>
      </c>
      <c r="I400" s="3">
        <f>IF(Wizualizacja!F399="northwest",1,0)</f>
        <v>0</v>
      </c>
      <c r="J400" s="12">
        <f>IF(Wizualizacja!F399="northeast",1,0)</f>
        <v>0</v>
      </c>
      <c r="K400" s="18">
        <v>16586.49771</v>
      </c>
      <c r="M400" s="2">
        <f t="shared" si="24"/>
        <v>2508.7245642088183</v>
      </c>
      <c r="N400" s="18">
        <f t="shared" si="26"/>
        <v>14077.773145791181</v>
      </c>
      <c r="P400" s="2">
        <f t="shared" si="25"/>
        <v>3745.5445562233244</v>
      </c>
      <c r="Q400" s="18">
        <f t="shared" si="27"/>
        <v>12840.953153776674</v>
      </c>
      <c r="W400" s="22"/>
      <c r="X400" s="22"/>
      <c r="Y400" s="22"/>
      <c r="Z400" s="22"/>
      <c r="AB400" s="22"/>
      <c r="AC400" s="22"/>
    </row>
    <row r="401" spans="1:29" x14ac:dyDescent="0.25">
      <c r="A401" s="6">
        <v>399</v>
      </c>
      <c r="B401" s="2">
        <v>64</v>
      </c>
      <c r="C401" s="3">
        <f>IF(Wizualizacja!B400="male",1,0)</f>
        <v>1</v>
      </c>
      <c r="D401" s="20">
        <v>25.6</v>
      </c>
      <c r="E401" s="3">
        <v>2</v>
      </c>
      <c r="F401" s="3">
        <f>IF(Wizualizacja!E400="yes",1,0)</f>
        <v>0</v>
      </c>
      <c r="G401" s="3">
        <f>IF(Wizualizacja!F400="southwest",1,0)</f>
        <v>1</v>
      </c>
      <c r="H401" s="3">
        <f>IF(Wizualizacja!F400="southeast",1,0)</f>
        <v>0</v>
      </c>
      <c r="I401" s="3">
        <f>IF(Wizualizacja!F400="northwest",1,0)</f>
        <v>0</v>
      </c>
      <c r="J401" s="12">
        <f>IF(Wizualizacja!F400="northeast",1,0)</f>
        <v>0</v>
      </c>
      <c r="K401" s="18">
        <v>14988.432000000001</v>
      </c>
      <c r="M401" s="2">
        <f t="shared" si="24"/>
        <v>12781.894985057175</v>
      </c>
      <c r="N401" s="18">
        <f t="shared" si="26"/>
        <v>2206.5370149428254</v>
      </c>
      <c r="P401" s="2">
        <f t="shared" si="25"/>
        <v>13103.735504170312</v>
      </c>
      <c r="Q401" s="18">
        <f t="shared" si="27"/>
        <v>1884.6964958296885</v>
      </c>
      <c r="W401" s="22"/>
      <c r="X401" s="22"/>
      <c r="Y401" s="22"/>
      <c r="Z401" s="22"/>
      <c r="AB401" s="22"/>
      <c r="AC401" s="22"/>
    </row>
    <row r="402" spans="1:29" x14ac:dyDescent="0.25">
      <c r="A402" s="6">
        <v>400</v>
      </c>
      <c r="B402" s="2">
        <v>18</v>
      </c>
      <c r="C402" s="3">
        <f>IF(Wizualizacja!B401="male",1,0)</f>
        <v>0</v>
      </c>
      <c r="D402" s="20">
        <v>38.17</v>
      </c>
      <c r="E402" s="3">
        <v>0</v>
      </c>
      <c r="F402" s="3">
        <f>IF(Wizualizacja!E401="yes",1,0)</f>
        <v>0</v>
      </c>
      <c r="G402" s="3">
        <f>IF(Wizualizacja!F401="southwest",1,0)</f>
        <v>0</v>
      </c>
      <c r="H402" s="3">
        <f>IF(Wizualizacja!F401="southeast",1,0)</f>
        <v>1</v>
      </c>
      <c r="I402" s="3">
        <f>IF(Wizualizacja!F401="northwest",1,0)</f>
        <v>0</v>
      </c>
      <c r="J402" s="12">
        <f>IF(Wizualizacja!F401="northeast",1,0)</f>
        <v>0</v>
      </c>
      <c r="K402" s="18">
        <v>1631.6683</v>
      </c>
      <c r="M402" s="2">
        <f t="shared" si="24"/>
        <v>4516.0677947961658</v>
      </c>
      <c r="N402" s="18">
        <f t="shared" si="26"/>
        <v>-2884.3994947961655</v>
      </c>
      <c r="P402" s="2">
        <f t="shared" si="25"/>
        <v>5337.6224686648748</v>
      </c>
      <c r="Q402" s="18">
        <f t="shared" si="27"/>
        <v>-3705.9541686648745</v>
      </c>
      <c r="W402" s="22"/>
      <c r="X402" s="22"/>
      <c r="Y402" s="22"/>
      <c r="Z402" s="22"/>
      <c r="AB402" s="22"/>
      <c r="AC402" s="22"/>
    </row>
    <row r="403" spans="1:29" x14ac:dyDescent="0.25">
      <c r="A403" s="6">
        <v>401</v>
      </c>
      <c r="B403" s="2">
        <v>51</v>
      </c>
      <c r="C403" s="3">
        <f>IF(Wizualizacja!B402="male",1,0)</f>
        <v>0</v>
      </c>
      <c r="D403" s="20">
        <v>20.6</v>
      </c>
      <c r="E403" s="3">
        <v>0</v>
      </c>
      <c r="F403" s="3">
        <f>IF(Wizualizacja!E402="yes",1,0)</f>
        <v>0</v>
      </c>
      <c r="G403" s="3">
        <f>IF(Wizualizacja!F402="southwest",1,0)</f>
        <v>1</v>
      </c>
      <c r="H403" s="3">
        <f>IF(Wizualizacja!F402="southeast",1,0)</f>
        <v>0</v>
      </c>
      <c r="I403" s="3">
        <f>IF(Wizualizacja!F402="northwest",1,0)</f>
        <v>0</v>
      </c>
      <c r="J403" s="12">
        <f>IF(Wizualizacja!F402="northeast",1,0)</f>
        <v>0</v>
      </c>
      <c r="K403" s="18">
        <v>9264.7970000000005</v>
      </c>
      <c r="M403" s="2">
        <f t="shared" si="24"/>
        <v>6600.5678714556798</v>
      </c>
      <c r="N403" s="18">
        <f t="shared" si="26"/>
        <v>2664.2291285443207</v>
      </c>
      <c r="P403" s="2">
        <f t="shared" si="25"/>
        <v>8073.7163630032346</v>
      </c>
      <c r="Q403" s="18">
        <f t="shared" si="27"/>
        <v>1191.0806369967659</v>
      </c>
      <c r="W403" s="22"/>
      <c r="X403" s="22"/>
      <c r="Y403" s="22"/>
      <c r="Z403" s="22"/>
      <c r="AB403" s="22"/>
      <c r="AC403" s="22"/>
    </row>
    <row r="404" spans="1:29" x14ac:dyDescent="0.25">
      <c r="A404" s="6">
        <v>402</v>
      </c>
      <c r="B404" s="2">
        <v>47</v>
      </c>
      <c r="C404" s="3">
        <f>IF(Wizualizacja!B403="male",1,0)</f>
        <v>1</v>
      </c>
      <c r="D404" s="20">
        <v>47.52</v>
      </c>
      <c r="E404" s="3">
        <v>1</v>
      </c>
      <c r="F404" s="3">
        <f>IF(Wizualizacja!E403="yes",1,0)</f>
        <v>0</v>
      </c>
      <c r="G404" s="3">
        <f>IF(Wizualizacja!F403="southwest",1,0)</f>
        <v>0</v>
      </c>
      <c r="H404" s="3">
        <f>IF(Wizualizacja!F403="southeast",1,0)</f>
        <v>1</v>
      </c>
      <c r="I404" s="3">
        <f>IF(Wizualizacja!F403="northwest",1,0)</f>
        <v>0</v>
      </c>
      <c r="J404" s="12">
        <f>IF(Wizualizacja!F403="northeast",1,0)</f>
        <v>0</v>
      </c>
      <c r="K404" s="18">
        <v>8083.9197999999997</v>
      </c>
      <c r="M404" s="2">
        <f t="shared" si="24"/>
        <v>15730.465840187688</v>
      </c>
      <c r="N404" s="18">
        <f t="shared" si="26"/>
        <v>-7646.546040187688</v>
      </c>
      <c r="P404" s="2">
        <f t="shared" si="25"/>
        <v>15960.431906219075</v>
      </c>
      <c r="Q404" s="18">
        <f t="shared" si="27"/>
        <v>-7876.5121062190756</v>
      </c>
      <c r="W404" s="22"/>
      <c r="X404" s="22"/>
      <c r="Y404" s="22"/>
      <c r="Z404" s="22"/>
      <c r="AB404" s="22"/>
      <c r="AC404" s="22"/>
    </row>
    <row r="405" spans="1:29" x14ac:dyDescent="0.25">
      <c r="A405" s="6">
        <v>403</v>
      </c>
      <c r="B405" s="2">
        <v>64</v>
      </c>
      <c r="C405" s="3">
        <f>IF(Wizualizacja!B404="male",1,0)</f>
        <v>0</v>
      </c>
      <c r="D405" s="20">
        <v>32.965000000000003</v>
      </c>
      <c r="E405" s="3">
        <v>0</v>
      </c>
      <c r="F405" s="3">
        <f>IF(Wizualizacja!E404="yes",1,0)</f>
        <v>0</v>
      </c>
      <c r="G405" s="3">
        <f>IF(Wizualizacja!F404="southwest",1,0)</f>
        <v>0</v>
      </c>
      <c r="H405" s="3">
        <f>IF(Wizualizacja!F404="southeast",1,0)</f>
        <v>0</v>
      </c>
      <c r="I405" s="3">
        <f>IF(Wizualizacja!F404="northwest",1,0)</f>
        <v>1</v>
      </c>
      <c r="J405" s="12">
        <f>IF(Wizualizacja!F404="northeast",1,0)</f>
        <v>0</v>
      </c>
      <c r="K405" s="18">
        <v>14692.66935</v>
      </c>
      <c r="M405" s="2">
        <f t="shared" si="24"/>
        <v>15359.766946674623</v>
      </c>
      <c r="N405" s="18">
        <f t="shared" si="26"/>
        <v>-667.09759667462276</v>
      </c>
      <c r="P405" s="2">
        <f t="shared" si="25"/>
        <v>15545.345255451486</v>
      </c>
      <c r="Q405" s="18">
        <f t="shared" si="27"/>
        <v>-852.67590545148596</v>
      </c>
      <c r="W405" s="22"/>
      <c r="X405" s="22"/>
      <c r="Y405" s="22"/>
      <c r="Z405" s="22"/>
      <c r="AB405" s="22"/>
      <c r="AC405" s="22"/>
    </row>
    <row r="406" spans="1:29" x14ac:dyDescent="0.25">
      <c r="A406" s="6">
        <v>404</v>
      </c>
      <c r="B406" s="2">
        <v>49</v>
      </c>
      <c r="C406" s="3">
        <f>IF(Wizualizacja!B405="male",1,0)</f>
        <v>1</v>
      </c>
      <c r="D406" s="20">
        <v>32.299999999999997</v>
      </c>
      <c r="E406" s="3">
        <v>3</v>
      </c>
      <c r="F406" s="3">
        <f>IF(Wizualizacja!E405="yes",1,0)</f>
        <v>0</v>
      </c>
      <c r="G406" s="3">
        <f>IF(Wizualizacja!F405="southwest",1,0)</f>
        <v>0</v>
      </c>
      <c r="H406" s="3">
        <f>IF(Wizualizacja!F405="southeast",1,0)</f>
        <v>0</v>
      </c>
      <c r="I406" s="3">
        <f>IF(Wizualizacja!F405="northwest",1,0)</f>
        <v>1</v>
      </c>
      <c r="J406" s="12">
        <f>IF(Wizualizacja!F405="northeast",1,0)</f>
        <v>0</v>
      </c>
      <c r="K406" s="18">
        <v>10269.459999999999</v>
      </c>
      <c r="M406" s="2">
        <f t="shared" si="24"/>
        <v>12936.62523526834</v>
      </c>
      <c r="N406" s="18">
        <f t="shared" si="26"/>
        <v>-2667.1652352683413</v>
      </c>
      <c r="P406" s="2">
        <f t="shared" si="25"/>
        <v>11433.607310136629</v>
      </c>
      <c r="Q406" s="18">
        <f t="shared" si="27"/>
        <v>-1164.14731013663</v>
      </c>
      <c r="W406" s="22"/>
      <c r="X406" s="22"/>
      <c r="Y406" s="22"/>
      <c r="Z406" s="22"/>
      <c r="AB406" s="22"/>
      <c r="AC406" s="22"/>
    </row>
    <row r="407" spans="1:29" x14ac:dyDescent="0.25">
      <c r="A407" s="6">
        <v>405</v>
      </c>
      <c r="B407" s="2">
        <v>31</v>
      </c>
      <c r="C407" s="3">
        <f>IF(Wizualizacja!B406="male",1,0)</f>
        <v>1</v>
      </c>
      <c r="D407" s="20">
        <v>20.399999999999999</v>
      </c>
      <c r="E407" s="3">
        <v>0</v>
      </c>
      <c r="F407" s="3">
        <f>IF(Wizualizacja!E406="yes",1,0)</f>
        <v>0</v>
      </c>
      <c r="G407" s="3">
        <f>IF(Wizualizacja!F406="southwest",1,0)</f>
        <v>1</v>
      </c>
      <c r="H407" s="3">
        <f>IF(Wizualizacja!F406="southeast",1,0)</f>
        <v>0</v>
      </c>
      <c r="I407" s="3">
        <f>IF(Wizualizacja!F406="northwest",1,0)</f>
        <v>0</v>
      </c>
      <c r="J407" s="12">
        <f>IF(Wizualizacja!F406="northeast",1,0)</f>
        <v>0</v>
      </c>
      <c r="K407" s="18">
        <v>3260.1990000000001</v>
      </c>
      <c r="M407" s="2">
        <f t="shared" si="24"/>
        <v>1102.4990350266951</v>
      </c>
      <c r="N407" s="18">
        <f t="shared" si="26"/>
        <v>2157.6999649733052</v>
      </c>
      <c r="P407" s="2">
        <f t="shared" si="25"/>
        <v>2819.0395681928057</v>
      </c>
      <c r="Q407" s="18">
        <f t="shared" si="27"/>
        <v>441.15943180719432</v>
      </c>
      <c r="W407" s="22"/>
      <c r="X407" s="22"/>
      <c r="Y407" s="22"/>
      <c r="Z407" s="22"/>
      <c r="AB407" s="22"/>
      <c r="AC407" s="22"/>
    </row>
    <row r="408" spans="1:29" x14ac:dyDescent="0.25">
      <c r="A408" s="6">
        <v>406</v>
      </c>
      <c r="B408" s="2">
        <v>52</v>
      </c>
      <c r="C408" s="3">
        <f>IF(Wizualizacja!B407="male",1,0)</f>
        <v>0</v>
      </c>
      <c r="D408" s="20">
        <v>38.380000000000003</v>
      </c>
      <c r="E408" s="3">
        <v>2</v>
      </c>
      <c r="F408" s="3">
        <f>IF(Wizualizacja!E407="yes",1,0)</f>
        <v>0</v>
      </c>
      <c r="G408" s="3">
        <f>IF(Wizualizacja!F407="southwest",1,0)</f>
        <v>0</v>
      </c>
      <c r="H408" s="3">
        <f>IF(Wizualizacja!F407="southeast",1,0)</f>
        <v>0</v>
      </c>
      <c r="I408" s="3">
        <f>IF(Wizualizacja!F407="northwest",1,0)</f>
        <v>0</v>
      </c>
      <c r="J408" s="12">
        <f>IF(Wizualizacja!F407="northeast",1,0)</f>
        <v>1</v>
      </c>
      <c r="K408" s="18">
        <v>11396.9002</v>
      </c>
      <c r="M408" s="2">
        <f t="shared" si="24"/>
        <v>15860.988485717078</v>
      </c>
      <c r="N408" s="18">
        <f t="shared" si="26"/>
        <v>-4464.0882857170782</v>
      </c>
      <c r="P408" s="2">
        <f t="shared" si="25"/>
        <v>14227.476038489371</v>
      </c>
      <c r="Q408" s="18">
        <f t="shared" si="27"/>
        <v>-2830.5758384893707</v>
      </c>
      <c r="W408" s="22"/>
      <c r="X408" s="22"/>
      <c r="Y408" s="22"/>
      <c r="Z408" s="22"/>
      <c r="AB408" s="22"/>
      <c r="AC408" s="22"/>
    </row>
    <row r="409" spans="1:29" x14ac:dyDescent="0.25">
      <c r="A409" s="6">
        <v>407</v>
      </c>
      <c r="B409" s="2">
        <v>33</v>
      </c>
      <c r="C409" s="3">
        <f>IF(Wizualizacja!B408="male",1,0)</f>
        <v>0</v>
      </c>
      <c r="D409" s="20">
        <v>24.31</v>
      </c>
      <c r="E409" s="3">
        <v>0</v>
      </c>
      <c r="F409" s="3">
        <f>IF(Wizualizacja!E408="yes",1,0)</f>
        <v>0</v>
      </c>
      <c r="G409" s="3">
        <f>IF(Wizualizacja!F408="southwest",1,0)</f>
        <v>0</v>
      </c>
      <c r="H409" s="3">
        <f>IF(Wizualizacja!F408="southeast",1,0)</f>
        <v>1</v>
      </c>
      <c r="I409" s="3">
        <f>IF(Wizualizacja!F408="northwest",1,0)</f>
        <v>0</v>
      </c>
      <c r="J409" s="12">
        <f>IF(Wizualizacja!F408="northeast",1,0)</f>
        <v>0</v>
      </c>
      <c r="K409" s="18">
        <v>4185.0978999999998</v>
      </c>
      <c r="M409" s="2">
        <f t="shared" si="24"/>
        <v>3488.8343512377278</v>
      </c>
      <c r="N409" s="18">
        <f t="shared" si="26"/>
        <v>696.26354876227197</v>
      </c>
      <c r="P409" s="2">
        <f t="shared" si="25"/>
        <v>4634.1015358590166</v>
      </c>
      <c r="Q409" s="18">
        <f t="shared" si="27"/>
        <v>-449.00363585901687</v>
      </c>
      <c r="W409" s="22"/>
      <c r="X409" s="22"/>
      <c r="Y409" s="22"/>
      <c r="Z409" s="22"/>
      <c r="AB409" s="22"/>
      <c r="AC409" s="22"/>
    </row>
    <row r="410" spans="1:29" x14ac:dyDescent="0.25">
      <c r="A410" s="6">
        <v>408</v>
      </c>
      <c r="B410" s="2">
        <v>47</v>
      </c>
      <c r="C410" s="3">
        <f>IF(Wizualizacja!B409="male",1,0)</f>
        <v>0</v>
      </c>
      <c r="D410" s="20">
        <v>23.6</v>
      </c>
      <c r="E410" s="3">
        <v>1</v>
      </c>
      <c r="F410" s="3">
        <f>IF(Wizualizacja!E409="yes",1,0)</f>
        <v>0</v>
      </c>
      <c r="G410" s="3">
        <f>IF(Wizualizacja!F409="southwest",1,0)</f>
        <v>1</v>
      </c>
      <c r="H410" s="3">
        <f>IF(Wizualizacja!F409="southeast",1,0)</f>
        <v>0</v>
      </c>
      <c r="I410" s="3">
        <f>IF(Wizualizacja!F409="northwest",1,0)</f>
        <v>0</v>
      </c>
      <c r="J410" s="12">
        <f>IF(Wizualizacja!F409="northeast",1,0)</f>
        <v>0</v>
      </c>
      <c r="K410" s="18">
        <v>8539.6710000000003</v>
      </c>
      <c r="M410" s="2">
        <f t="shared" si="24"/>
        <v>7276.512292455237</v>
      </c>
      <c r="N410" s="18">
        <f t="shared" si="26"/>
        <v>1263.1587075447633</v>
      </c>
      <c r="P410" s="2">
        <f t="shared" si="25"/>
        <v>8030.5873372244159</v>
      </c>
      <c r="Q410" s="18">
        <f t="shared" si="27"/>
        <v>509.08366277558434</v>
      </c>
      <c r="W410" s="22"/>
      <c r="X410" s="22"/>
      <c r="Y410" s="22"/>
      <c r="Z410" s="22"/>
      <c r="AB410" s="22"/>
      <c r="AC410" s="22"/>
    </row>
    <row r="411" spans="1:29" x14ac:dyDescent="0.25">
      <c r="A411" s="6">
        <v>409</v>
      </c>
      <c r="B411" s="2">
        <v>38</v>
      </c>
      <c r="C411" s="3">
        <f>IF(Wizualizacja!B410="male",1,0)</f>
        <v>1</v>
      </c>
      <c r="D411" s="20">
        <v>21.12</v>
      </c>
      <c r="E411" s="3">
        <v>3</v>
      </c>
      <c r="F411" s="3">
        <f>IF(Wizualizacja!E410="yes",1,0)</f>
        <v>0</v>
      </c>
      <c r="G411" s="3">
        <f>IF(Wizualizacja!F410="southwest",1,0)</f>
        <v>0</v>
      </c>
      <c r="H411" s="3">
        <f>IF(Wizualizacja!F410="southeast",1,0)</f>
        <v>1</v>
      </c>
      <c r="I411" s="3">
        <f>IF(Wizualizacja!F410="northwest",1,0)</f>
        <v>0</v>
      </c>
      <c r="J411" s="12">
        <f>IF(Wizualizacja!F410="northeast",1,0)</f>
        <v>0</v>
      </c>
      <c r="K411" s="18">
        <v>6652.5288</v>
      </c>
      <c r="M411" s="2">
        <f t="shared" si="24"/>
        <v>5347.3631383072598</v>
      </c>
      <c r="N411" s="18">
        <f t="shared" si="26"/>
        <v>1305.1656616927403</v>
      </c>
      <c r="P411" s="2">
        <f t="shared" si="25"/>
        <v>4873.6613531426156</v>
      </c>
      <c r="Q411" s="18">
        <f t="shared" si="27"/>
        <v>1778.8674468573845</v>
      </c>
      <c r="W411" s="22"/>
      <c r="X411" s="22"/>
      <c r="Y411" s="22"/>
      <c r="Z411" s="22"/>
      <c r="AB411" s="22"/>
      <c r="AC411" s="22"/>
    </row>
    <row r="412" spans="1:29" x14ac:dyDescent="0.25">
      <c r="A412" s="6">
        <v>410</v>
      </c>
      <c r="B412" s="2">
        <v>32</v>
      </c>
      <c r="C412" s="3">
        <f>IF(Wizualizacja!B411="male",1,0)</f>
        <v>1</v>
      </c>
      <c r="D412" s="20">
        <v>30.03</v>
      </c>
      <c r="E412" s="3">
        <v>1</v>
      </c>
      <c r="F412" s="3">
        <f>IF(Wizualizacja!E411="yes",1,0)</f>
        <v>0</v>
      </c>
      <c r="G412" s="3">
        <f>IF(Wizualizacja!F411="southwest",1,0)</f>
        <v>0</v>
      </c>
      <c r="H412" s="3">
        <f>IF(Wizualizacja!F411="southeast",1,0)</f>
        <v>1</v>
      </c>
      <c r="I412" s="3">
        <f>IF(Wizualizacja!F411="northwest",1,0)</f>
        <v>0</v>
      </c>
      <c r="J412" s="12">
        <f>IF(Wizualizacja!F411="northeast",1,0)</f>
        <v>0</v>
      </c>
      <c r="K412" s="18">
        <v>4074.4537</v>
      </c>
      <c r="M412" s="2">
        <f t="shared" si="24"/>
        <v>5653.423002457539</v>
      </c>
      <c r="N412" s="18">
        <f t="shared" si="26"/>
        <v>-1578.969302457539</v>
      </c>
      <c r="P412" s="2">
        <f t="shared" si="25"/>
        <v>6270.9500280724842</v>
      </c>
      <c r="Q412" s="18">
        <f t="shared" si="27"/>
        <v>-2196.4963280724842</v>
      </c>
      <c r="W412" s="22"/>
      <c r="X412" s="22"/>
      <c r="Y412" s="22"/>
      <c r="Z412" s="22"/>
      <c r="AB412" s="22"/>
      <c r="AC412" s="22"/>
    </row>
    <row r="413" spans="1:29" x14ac:dyDescent="0.25">
      <c r="A413" s="6">
        <v>411</v>
      </c>
      <c r="B413" s="2">
        <v>19</v>
      </c>
      <c r="C413" s="3">
        <f>IF(Wizualizacja!B412="male",1,0)</f>
        <v>1</v>
      </c>
      <c r="D413" s="20">
        <v>17.48</v>
      </c>
      <c r="E413" s="3">
        <v>0</v>
      </c>
      <c r="F413" s="3">
        <f>IF(Wizualizacja!E412="yes",1,0)</f>
        <v>0</v>
      </c>
      <c r="G413" s="3">
        <f>IF(Wizualizacja!F412="southwest",1,0)</f>
        <v>0</v>
      </c>
      <c r="H413" s="3">
        <f>IF(Wizualizacja!F412="southeast",1,0)</f>
        <v>0</v>
      </c>
      <c r="I413" s="3">
        <f>IF(Wizualizacja!F412="northwest",1,0)</f>
        <v>1</v>
      </c>
      <c r="J413" s="12">
        <f>IF(Wizualizacja!F412="northeast",1,0)</f>
        <v>0</v>
      </c>
      <c r="K413" s="18">
        <v>1621.3402000000001</v>
      </c>
      <c r="M413" s="2">
        <f t="shared" si="24"/>
        <v>-2022.3432815034469</v>
      </c>
      <c r="N413" s="18">
        <f t="shared" si="26"/>
        <v>3643.6834815034472</v>
      </c>
      <c r="P413" s="2">
        <f t="shared" si="25"/>
        <v>-1262.0091839938286</v>
      </c>
      <c r="Q413" s="18">
        <f t="shared" si="27"/>
        <v>2883.3493839938287</v>
      </c>
      <c r="W413" s="22"/>
      <c r="X413" s="22"/>
      <c r="Y413" s="22"/>
      <c r="Z413" s="22"/>
      <c r="AB413" s="22"/>
      <c r="AC413" s="22"/>
    </row>
    <row r="414" spans="1:29" x14ac:dyDescent="0.25">
      <c r="A414" s="6">
        <v>412</v>
      </c>
      <c r="B414" s="2">
        <v>44</v>
      </c>
      <c r="C414" s="3">
        <f>IF(Wizualizacja!B413="male",1,0)</f>
        <v>0</v>
      </c>
      <c r="D414" s="20">
        <v>20.234999999999999</v>
      </c>
      <c r="E414" s="3">
        <v>1</v>
      </c>
      <c r="F414" s="3">
        <f>IF(Wizualizacja!E413="yes",1,0)</f>
        <v>1</v>
      </c>
      <c r="G414" s="3">
        <f>IF(Wizualizacja!F413="southwest",1,0)</f>
        <v>0</v>
      </c>
      <c r="H414" s="3">
        <f>IF(Wizualizacja!F413="southeast",1,0)</f>
        <v>0</v>
      </c>
      <c r="I414" s="3">
        <f>IF(Wizualizacja!F413="northwest",1,0)</f>
        <v>0</v>
      </c>
      <c r="J414" s="12">
        <f>IF(Wizualizacja!F413="northeast",1,0)</f>
        <v>1</v>
      </c>
      <c r="K414" s="18">
        <v>19594.809649999999</v>
      </c>
      <c r="M414" s="2">
        <f t="shared" si="24"/>
        <v>31194.935228237402</v>
      </c>
      <c r="N414" s="18">
        <f t="shared" si="26"/>
        <v>-11600.125578237403</v>
      </c>
      <c r="P414" s="2">
        <f t="shared" si="25"/>
        <v>30604.206723710737</v>
      </c>
      <c r="Q414" s="18">
        <f t="shared" si="27"/>
        <v>-11009.397073710737</v>
      </c>
      <c r="W414" s="22"/>
      <c r="X414" s="22"/>
      <c r="Y414" s="22"/>
      <c r="Z414" s="22"/>
      <c r="AB414" s="22"/>
      <c r="AC414" s="22"/>
    </row>
    <row r="415" spans="1:29" x14ac:dyDescent="0.25">
      <c r="A415" s="6">
        <v>413</v>
      </c>
      <c r="B415" s="2">
        <v>26</v>
      </c>
      <c r="C415" s="3">
        <f>IF(Wizualizacja!B414="male",1,0)</f>
        <v>0</v>
      </c>
      <c r="D415" s="20">
        <v>17.195</v>
      </c>
      <c r="E415" s="3">
        <v>2</v>
      </c>
      <c r="F415" s="3">
        <f>IF(Wizualizacja!E414="yes",1,0)</f>
        <v>1</v>
      </c>
      <c r="G415" s="3">
        <f>IF(Wizualizacja!F414="southwest",1,0)</f>
        <v>0</v>
      </c>
      <c r="H415" s="3">
        <f>IF(Wizualizacja!F414="southeast",1,0)</f>
        <v>0</v>
      </c>
      <c r="I415" s="3">
        <f>IF(Wizualizacja!F414="northwest",1,0)</f>
        <v>0</v>
      </c>
      <c r="J415" s="12">
        <f>IF(Wizualizacja!F414="northeast",1,0)</f>
        <v>1</v>
      </c>
      <c r="K415" s="18">
        <v>14455.644050000001</v>
      </c>
      <c r="M415" s="2">
        <f t="shared" si="24"/>
        <v>26108.267331686329</v>
      </c>
      <c r="N415" s="18">
        <f t="shared" si="26"/>
        <v>-11652.623281686328</v>
      </c>
      <c r="P415" s="2">
        <f t="shared" si="25"/>
        <v>24926.864018610249</v>
      </c>
      <c r="Q415" s="18">
        <f t="shared" si="27"/>
        <v>-10471.219968610249</v>
      </c>
      <c r="W415" s="22"/>
      <c r="X415" s="22"/>
      <c r="Y415" s="22"/>
      <c r="Z415" s="22"/>
      <c r="AB415" s="22"/>
      <c r="AC415" s="22"/>
    </row>
    <row r="416" spans="1:29" x14ac:dyDescent="0.25">
      <c r="A416" s="6">
        <v>414</v>
      </c>
      <c r="B416" s="2">
        <v>25</v>
      </c>
      <c r="C416" s="3">
        <f>IF(Wizualizacja!B415="male",1,0)</f>
        <v>1</v>
      </c>
      <c r="D416" s="20">
        <v>23.9</v>
      </c>
      <c r="E416" s="3">
        <v>5</v>
      </c>
      <c r="F416" s="3">
        <f>IF(Wizualizacja!E415="yes",1,0)</f>
        <v>0</v>
      </c>
      <c r="G416" s="3">
        <f>IF(Wizualizacja!F415="southwest",1,0)</f>
        <v>1</v>
      </c>
      <c r="H416" s="3">
        <f>IF(Wizualizacja!F415="southeast",1,0)</f>
        <v>0</v>
      </c>
      <c r="I416" s="3">
        <f>IF(Wizualizacja!F415="northwest",1,0)</f>
        <v>0</v>
      </c>
      <c r="J416" s="12">
        <f>IF(Wizualizacja!F415="northeast",1,0)</f>
        <v>0</v>
      </c>
      <c r="K416" s="18">
        <v>5080.0959999999995</v>
      </c>
      <c r="M416" s="2">
        <f t="shared" si="24"/>
        <v>4032.1059942959482</v>
      </c>
      <c r="N416" s="18">
        <f t="shared" si="26"/>
        <v>1047.9900057040513</v>
      </c>
      <c r="P416" s="2">
        <f t="shared" si="25"/>
        <v>2422.830788345872</v>
      </c>
      <c r="Q416" s="18">
        <f t="shared" si="27"/>
        <v>2657.2652116541276</v>
      </c>
      <c r="W416" s="22"/>
      <c r="X416" s="22"/>
      <c r="Y416" s="22"/>
      <c r="Z416" s="22"/>
      <c r="AB416" s="22"/>
      <c r="AC416" s="22"/>
    </row>
    <row r="417" spans="1:29" x14ac:dyDescent="0.25">
      <c r="A417" s="6">
        <v>415</v>
      </c>
      <c r="B417" s="2">
        <v>19</v>
      </c>
      <c r="C417" s="3">
        <f>IF(Wizualizacja!B416="male",1,0)</f>
        <v>0</v>
      </c>
      <c r="D417" s="20">
        <v>35.15</v>
      </c>
      <c r="E417" s="3">
        <v>0</v>
      </c>
      <c r="F417" s="3">
        <f>IF(Wizualizacja!E416="yes",1,0)</f>
        <v>0</v>
      </c>
      <c r="G417" s="3">
        <f>IF(Wizualizacja!F416="southwest",1,0)</f>
        <v>0</v>
      </c>
      <c r="H417" s="3">
        <f>IF(Wizualizacja!F416="southeast",1,0)</f>
        <v>0</v>
      </c>
      <c r="I417" s="3">
        <f>IF(Wizualizacja!F416="northwest",1,0)</f>
        <v>1</v>
      </c>
      <c r="J417" s="12">
        <f>IF(Wizualizacja!F416="northeast",1,0)</f>
        <v>0</v>
      </c>
      <c r="K417" s="18">
        <v>2134.9014999999999</v>
      </c>
      <c r="M417" s="2">
        <f t="shared" si="24"/>
        <v>4487.6247222825095</v>
      </c>
      <c r="N417" s="18">
        <f t="shared" si="26"/>
        <v>-2352.7232222825096</v>
      </c>
      <c r="P417" s="2">
        <f t="shared" si="25"/>
        <v>4595.8651276339133</v>
      </c>
      <c r="Q417" s="18">
        <f t="shared" si="27"/>
        <v>-2460.9636276339133</v>
      </c>
      <c r="W417" s="22"/>
      <c r="X417" s="22"/>
      <c r="Y417" s="22"/>
      <c r="Z417" s="22"/>
      <c r="AB417" s="22"/>
      <c r="AC417" s="22"/>
    </row>
    <row r="418" spans="1:29" x14ac:dyDescent="0.25">
      <c r="A418" s="6">
        <v>416</v>
      </c>
      <c r="B418" s="2">
        <v>43</v>
      </c>
      <c r="C418" s="3">
        <f>IF(Wizualizacja!B417="male",1,0)</f>
        <v>0</v>
      </c>
      <c r="D418" s="20">
        <v>35.64</v>
      </c>
      <c r="E418" s="3">
        <v>1</v>
      </c>
      <c r="F418" s="3">
        <f>IF(Wizualizacja!E417="yes",1,0)</f>
        <v>0</v>
      </c>
      <c r="G418" s="3">
        <f>IF(Wizualizacja!F417="southwest",1,0)</f>
        <v>0</v>
      </c>
      <c r="H418" s="3">
        <f>IF(Wizualizacja!F417="southeast",1,0)</f>
        <v>1</v>
      </c>
      <c r="I418" s="3">
        <f>IF(Wizualizacja!F417="northwest",1,0)</f>
        <v>0</v>
      </c>
      <c r="J418" s="12">
        <f>IF(Wizualizacja!F417="northeast",1,0)</f>
        <v>0</v>
      </c>
      <c r="K418" s="18">
        <v>7345.7266</v>
      </c>
      <c r="M418" s="2">
        <f t="shared" si="24"/>
        <v>10738.516853237707</v>
      </c>
      <c r="N418" s="18">
        <f t="shared" si="26"/>
        <v>-3392.7902532377066</v>
      </c>
      <c r="P418" s="2">
        <f t="shared" si="25"/>
        <v>10984.356091701104</v>
      </c>
      <c r="Q418" s="18">
        <f t="shared" si="27"/>
        <v>-3638.6294917011037</v>
      </c>
      <c r="W418" s="22"/>
      <c r="X418" s="22"/>
      <c r="Y418" s="22"/>
      <c r="Z418" s="22"/>
      <c r="AB418" s="22"/>
      <c r="AC418" s="22"/>
    </row>
    <row r="419" spans="1:29" x14ac:dyDescent="0.25">
      <c r="A419" s="6">
        <v>417</v>
      </c>
      <c r="B419" s="2">
        <v>52</v>
      </c>
      <c r="C419" s="3">
        <f>IF(Wizualizacja!B418="male",1,0)</f>
        <v>1</v>
      </c>
      <c r="D419" s="20">
        <v>34.1</v>
      </c>
      <c r="E419" s="3">
        <v>0</v>
      </c>
      <c r="F419" s="3">
        <f>IF(Wizualizacja!E418="yes",1,0)</f>
        <v>0</v>
      </c>
      <c r="G419" s="3">
        <f>IF(Wizualizacja!F418="southwest",1,0)</f>
        <v>0</v>
      </c>
      <c r="H419" s="3">
        <f>IF(Wizualizacja!F418="southeast",1,0)</f>
        <v>1</v>
      </c>
      <c r="I419" s="3">
        <f>IF(Wizualizacja!F418="northwest",1,0)</f>
        <v>0</v>
      </c>
      <c r="J419" s="12">
        <f>IF(Wizualizacja!F418="northeast",1,0)</f>
        <v>0</v>
      </c>
      <c r="K419" s="18">
        <v>9140.9509999999991</v>
      </c>
      <c r="M419" s="2">
        <f t="shared" si="24"/>
        <v>11622.523796727093</v>
      </c>
      <c r="N419" s="18">
        <f t="shared" si="26"/>
        <v>-2481.5727967270941</v>
      </c>
      <c r="P419" s="2">
        <f t="shared" si="25"/>
        <v>12808.590806244507</v>
      </c>
      <c r="Q419" s="18">
        <f t="shared" si="27"/>
        <v>-3667.6398062445078</v>
      </c>
      <c r="W419" s="22"/>
      <c r="X419" s="22"/>
      <c r="Y419" s="22"/>
      <c r="Z419" s="22"/>
      <c r="AB419" s="22"/>
      <c r="AC419" s="22"/>
    </row>
    <row r="420" spans="1:29" x14ac:dyDescent="0.25">
      <c r="A420" s="6">
        <v>418</v>
      </c>
      <c r="B420" s="2">
        <v>36</v>
      </c>
      <c r="C420" s="3">
        <f>IF(Wizualizacja!B419="male",1,0)</f>
        <v>0</v>
      </c>
      <c r="D420" s="20">
        <v>22.6</v>
      </c>
      <c r="E420" s="3">
        <v>2</v>
      </c>
      <c r="F420" s="3">
        <f>IF(Wizualizacja!E419="yes",1,0)</f>
        <v>1</v>
      </c>
      <c r="G420" s="3">
        <f>IF(Wizualizacja!F419="southwest",1,0)</f>
        <v>1</v>
      </c>
      <c r="H420" s="3">
        <f>IF(Wizualizacja!F419="southeast",1,0)</f>
        <v>0</v>
      </c>
      <c r="I420" s="3">
        <f>IF(Wizualizacja!F419="northwest",1,0)</f>
        <v>0</v>
      </c>
      <c r="J420" s="12">
        <f>IF(Wizualizacja!F419="northeast",1,0)</f>
        <v>0</v>
      </c>
      <c r="K420" s="18">
        <v>18608.261999999999</v>
      </c>
      <c r="M420" s="2">
        <f t="shared" si="24"/>
        <v>29203.953174879898</v>
      </c>
      <c r="N420" s="18">
        <f t="shared" si="26"/>
        <v>-10595.691174879899</v>
      </c>
      <c r="P420" s="2">
        <f t="shared" si="25"/>
        <v>29312.890770468504</v>
      </c>
      <c r="Q420" s="18">
        <f t="shared" si="27"/>
        <v>-10704.628770468506</v>
      </c>
      <c r="W420" s="22"/>
      <c r="X420" s="22"/>
      <c r="Y420" s="22"/>
      <c r="Z420" s="22"/>
      <c r="AB420" s="22"/>
      <c r="AC420" s="22"/>
    </row>
    <row r="421" spans="1:29" x14ac:dyDescent="0.25">
      <c r="A421" s="6">
        <v>419</v>
      </c>
      <c r="B421" s="2">
        <v>64</v>
      </c>
      <c r="C421" s="3">
        <f>IF(Wizualizacja!B420="male",1,0)</f>
        <v>1</v>
      </c>
      <c r="D421" s="20">
        <v>39.159999999999997</v>
      </c>
      <c r="E421" s="3">
        <v>1</v>
      </c>
      <c r="F421" s="3">
        <f>IF(Wizualizacja!E420="yes",1,0)</f>
        <v>0</v>
      </c>
      <c r="G421" s="3">
        <f>IF(Wizualizacja!F420="southwest",1,0)</f>
        <v>0</v>
      </c>
      <c r="H421" s="3">
        <f>IF(Wizualizacja!F420="southeast",1,0)</f>
        <v>1</v>
      </c>
      <c r="I421" s="3">
        <f>IF(Wizualizacja!F420="northwest",1,0)</f>
        <v>0</v>
      </c>
      <c r="J421" s="12">
        <f>IF(Wizualizacja!F420="northeast",1,0)</f>
        <v>0</v>
      </c>
      <c r="K421" s="18">
        <v>14418.2804</v>
      </c>
      <c r="M421" s="2">
        <f t="shared" si="24"/>
        <v>17168.9544483305</v>
      </c>
      <c r="N421" s="18">
        <f t="shared" si="26"/>
        <v>-2750.6740483305002</v>
      </c>
      <c r="P421" s="2">
        <f t="shared" si="25"/>
        <v>17599.082174553572</v>
      </c>
      <c r="Q421" s="18">
        <f t="shared" si="27"/>
        <v>-3180.8017745535726</v>
      </c>
      <c r="W421" s="22"/>
      <c r="X421" s="22"/>
      <c r="Y421" s="22"/>
      <c r="Z421" s="22"/>
      <c r="AB421" s="22"/>
      <c r="AC421" s="22"/>
    </row>
    <row r="422" spans="1:29" x14ac:dyDescent="0.25">
      <c r="A422" s="6">
        <v>420</v>
      </c>
      <c r="B422" s="2">
        <v>63</v>
      </c>
      <c r="C422" s="3">
        <f>IF(Wizualizacja!B421="male",1,0)</f>
        <v>0</v>
      </c>
      <c r="D422" s="20">
        <v>26.98</v>
      </c>
      <c r="E422" s="3">
        <v>0</v>
      </c>
      <c r="F422" s="3">
        <f>IF(Wizualizacja!E421="yes",1,0)</f>
        <v>1</v>
      </c>
      <c r="G422" s="3">
        <f>IF(Wizualizacja!F421="southwest",1,0)</f>
        <v>0</v>
      </c>
      <c r="H422" s="3">
        <f>IF(Wizualizacja!F421="southeast",1,0)</f>
        <v>0</v>
      </c>
      <c r="I422" s="3">
        <f>IF(Wizualizacja!F421="northwest",1,0)</f>
        <v>1</v>
      </c>
      <c r="J422" s="12">
        <f>IF(Wizualizacja!F421="northeast",1,0)</f>
        <v>0</v>
      </c>
      <c r="K422" s="18">
        <v>28950.4692</v>
      </c>
      <c r="M422" s="2">
        <f t="shared" si="24"/>
        <v>37460.979896229976</v>
      </c>
      <c r="N422" s="18">
        <f t="shared" si="26"/>
        <v>-8510.510696229976</v>
      </c>
      <c r="P422" s="2">
        <f t="shared" si="25"/>
        <v>37769.232084707066</v>
      </c>
      <c r="Q422" s="18">
        <f t="shared" si="27"/>
        <v>-8818.7628847070664</v>
      </c>
      <c r="W422" s="22"/>
      <c r="X422" s="22"/>
      <c r="Y422" s="22"/>
      <c r="Z422" s="22"/>
      <c r="AB422" s="22"/>
      <c r="AC422" s="22"/>
    </row>
    <row r="423" spans="1:29" x14ac:dyDescent="0.25">
      <c r="A423" s="6">
        <v>421</v>
      </c>
      <c r="B423" s="2">
        <v>64</v>
      </c>
      <c r="C423" s="3">
        <f>IF(Wizualizacja!B422="male",1,0)</f>
        <v>1</v>
      </c>
      <c r="D423" s="20">
        <v>33.880000000000003</v>
      </c>
      <c r="E423" s="3">
        <v>0</v>
      </c>
      <c r="F423" s="3">
        <f>IF(Wizualizacja!E422="yes",1,0)</f>
        <v>1</v>
      </c>
      <c r="G423" s="3">
        <f>IF(Wizualizacja!F422="southwest",1,0)</f>
        <v>0</v>
      </c>
      <c r="H423" s="3">
        <f>IF(Wizualizacja!F422="southeast",1,0)</f>
        <v>1</v>
      </c>
      <c r="I423" s="3">
        <f>IF(Wizualizacja!F422="northwest",1,0)</f>
        <v>0</v>
      </c>
      <c r="J423" s="12">
        <f>IF(Wizualizacja!F422="northeast",1,0)</f>
        <v>0</v>
      </c>
      <c r="K423" s="18">
        <v>46889.261200000001</v>
      </c>
      <c r="M423" s="2">
        <f t="shared" si="24"/>
        <v>39130.141428610492</v>
      </c>
      <c r="N423" s="18">
        <f t="shared" si="26"/>
        <v>7759.119771389509</v>
      </c>
      <c r="P423" s="2">
        <f t="shared" si="25"/>
        <v>40316.105936168875</v>
      </c>
      <c r="Q423" s="18">
        <f t="shared" si="27"/>
        <v>6573.1552638311259</v>
      </c>
      <c r="W423" s="22"/>
      <c r="X423" s="22"/>
      <c r="Y423" s="22"/>
      <c r="Z423" s="22"/>
      <c r="AB423" s="22"/>
      <c r="AC423" s="22"/>
    </row>
    <row r="424" spans="1:29" x14ac:dyDescent="0.25">
      <c r="A424" s="6">
        <v>422</v>
      </c>
      <c r="B424" s="2">
        <v>61</v>
      </c>
      <c r="C424" s="3">
        <f>IF(Wizualizacja!B423="male",1,0)</f>
        <v>1</v>
      </c>
      <c r="D424" s="20">
        <v>35.86</v>
      </c>
      <c r="E424" s="3">
        <v>0</v>
      </c>
      <c r="F424" s="3">
        <f>IF(Wizualizacja!E423="yes",1,0)</f>
        <v>1</v>
      </c>
      <c r="G424" s="3">
        <f>IF(Wizualizacja!F423="southwest",1,0)</f>
        <v>0</v>
      </c>
      <c r="H424" s="3">
        <f>IF(Wizualizacja!F423="southeast",1,0)</f>
        <v>1</v>
      </c>
      <c r="I424" s="3">
        <f>IF(Wizualizacja!F423="northwest",1,0)</f>
        <v>0</v>
      </c>
      <c r="J424" s="12">
        <f>IF(Wizualizacja!F423="northeast",1,0)</f>
        <v>0</v>
      </c>
      <c r="K424" s="18">
        <v>46599.108399999997</v>
      </c>
      <c r="M424" s="2">
        <f t="shared" si="24"/>
        <v>39055.059032321209</v>
      </c>
      <c r="N424" s="18">
        <f t="shared" si="26"/>
        <v>7544.0493676787883</v>
      </c>
      <c r="P424" s="2">
        <f t="shared" si="25"/>
        <v>40194.25005171651</v>
      </c>
      <c r="Q424" s="18">
        <f t="shared" si="27"/>
        <v>6404.8583482834874</v>
      </c>
      <c r="W424" s="22"/>
      <c r="X424" s="22"/>
      <c r="Y424" s="22"/>
      <c r="Z424" s="22"/>
      <c r="AB424" s="22"/>
      <c r="AC424" s="22"/>
    </row>
    <row r="425" spans="1:29" x14ac:dyDescent="0.25">
      <c r="A425" s="6">
        <v>423</v>
      </c>
      <c r="B425" s="2">
        <v>40</v>
      </c>
      <c r="C425" s="3">
        <f>IF(Wizualizacja!B424="male",1,0)</f>
        <v>1</v>
      </c>
      <c r="D425" s="20">
        <v>32.774999999999999</v>
      </c>
      <c r="E425" s="3">
        <v>1</v>
      </c>
      <c r="F425" s="3">
        <f>IF(Wizualizacja!E424="yes",1,0)</f>
        <v>1</v>
      </c>
      <c r="G425" s="3">
        <f>IF(Wizualizacja!F424="southwest",1,0)</f>
        <v>0</v>
      </c>
      <c r="H425" s="3">
        <f>IF(Wizualizacja!F424="southeast",1,0)</f>
        <v>0</v>
      </c>
      <c r="I425" s="3">
        <f>IF(Wizualizacja!F424="northwest",1,0)</f>
        <v>0</v>
      </c>
      <c r="J425" s="12">
        <f>IF(Wizualizacja!F424="northeast",1,0)</f>
        <v>1</v>
      </c>
      <c r="K425" s="18">
        <v>39125.332249999999</v>
      </c>
      <c r="M425" s="2">
        <f t="shared" si="24"/>
        <v>34350.244829243602</v>
      </c>
      <c r="N425" s="18">
        <f t="shared" si="26"/>
        <v>4775.0874207563975</v>
      </c>
      <c r="P425" s="2">
        <f t="shared" si="25"/>
        <v>33723.733098776778</v>
      </c>
      <c r="Q425" s="18">
        <f t="shared" si="27"/>
        <v>5401.5991512232213</v>
      </c>
      <c r="W425" s="22"/>
      <c r="X425" s="22"/>
      <c r="Y425" s="22"/>
      <c r="Z425" s="22"/>
      <c r="AB425" s="22"/>
      <c r="AC425" s="22"/>
    </row>
    <row r="426" spans="1:29" x14ac:dyDescent="0.25">
      <c r="A426" s="6">
        <v>424</v>
      </c>
      <c r="B426" s="2">
        <v>25</v>
      </c>
      <c r="C426" s="3">
        <f>IF(Wizualizacja!B425="male",1,0)</f>
        <v>1</v>
      </c>
      <c r="D426" s="20">
        <v>30.59</v>
      </c>
      <c r="E426" s="3">
        <v>0</v>
      </c>
      <c r="F426" s="3">
        <f>IF(Wizualizacja!E425="yes",1,0)</f>
        <v>0</v>
      </c>
      <c r="G426" s="3">
        <f>IF(Wizualizacja!F425="southwest",1,0)</f>
        <v>0</v>
      </c>
      <c r="H426" s="3">
        <f>IF(Wizualizacja!F425="southeast",1,0)</f>
        <v>0</v>
      </c>
      <c r="I426" s="3">
        <f>IF(Wizualizacja!F425="northwest",1,0)</f>
        <v>0</v>
      </c>
      <c r="J426" s="12">
        <f>IF(Wizualizacja!F425="northeast",1,0)</f>
        <v>1</v>
      </c>
      <c r="K426" s="18">
        <v>2727.3951000000002</v>
      </c>
      <c r="M426" s="2">
        <f t="shared" si="24"/>
        <v>4565.8218729874961</v>
      </c>
      <c r="N426" s="18">
        <f t="shared" si="26"/>
        <v>-1838.426772987496</v>
      </c>
      <c r="P426" s="2">
        <f t="shared" si="25"/>
        <v>4640.6677518314182</v>
      </c>
      <c r="Q426" s="18">
        <f t="shared" si="27"/>
        <v>-1913.272651831418</v>
      </c>
      <c r="W426" s="22"/>
      <c r="X426" s="22"/>
      <c r="Y426" s="22"/>
      <c r="Z426" s="22"/>
      <c r="AB426" s="22"/>
      <c r="AC426" s="22"/>
    </row>
    <row r="427" spans="1:29" x14ac:dyDescent="0.25">
      <c r="A427" s="6">
        <v>425</v>
      </c>
      <c r="B427" s="2">
        <v>48</v>
      </c>
      <c r="C427" s="3">
        <f>IF(Wizualizacja!B426="male",1,0)</f>
        <v>1</v>
      </c>
      <c r="D427" s="20">
        <v>30.2</v>
      </c>
      <c r="E427" s="3">
        <v>2</v>
      </c>
      <c r="F427" s="3">
        <f>IF(Wizualizacja!E426="yes",1,0)</f>
        <v>0</v>
      </c>
      <c r="G427" s="3">
        <f>IF(Wizualizacja!F426="southwest",1,0)</f>
        <v>1</v>
      </c>
      <c r="H427" s="3">
        <f>IF(Wizualizacja!F426="southeast",1,0)</f>
        <v>0</v>
      </c>
      <c r="I427" s="3">
        <f>IF(Wizualizacja!F426="northwest",1,0)</f>
        <v>0</v>
      </c>
      <c r="J427" s="12">
        <f>IF(Wizualizacja!F426="northeast",1,0)</f>
        <v>0</v>
      </c>
      <c r="K427" s="18">
        <v>8968.33</v>
      </c>
      <c r="M427" s="2">
        <f t="shared" si="24"/>
        <v>10270.40333287061</v>
      </c>
      <c r="N427" s="18">
        <f t="shared" si="26"/>
        <v>-1302.0733328706101</v>
      </c>
      <c r="P427" s="2">
        <f t="shared" si="25"/>
        <v>10478.006616332612</v>
      </c>
      <c r="Q427" s="18">
        <f t="shared" si="27"/>
        <v>-1509.676616332612</v>
      </c>
      <c r="W427" s="22"/>
      <c r="X427" s="22"/>
      <c r="Y427" s="22"/>
      <c r="Z427" s="22"/>
      <c r="AB427" s="22"/>
      <c r="AC427" s="22"/>
    </row>
    <row r="428" spans="1:29" x14ac:dyDescent="0.25">
      <c r="A428" s="6">
        <v>426</v>
      </c>
      <c r="B428" s="2">
        <v>45</v>
      </c>
      <c r="C428" s="3">
        <f>IF(Wizualizacja!B427="male",1,0)</f>
        <v>1</v>
      </c>
      <c r="D428" s="20">
        <v>24.31</v>
      </c>
      <c r="E428" s="3">
        <v>5</v>
      </c>
      <c r="F428" s="3">
        <f>IF(Wizualizacja!E427="yes",1,0)</f>
        <v>0</v>
      </c>
      <c r="G428" s="3">
        <f>IF(Wizualizacja!F427="southwest",1,0)</f>
        <v>0</v>
      </c>
      <c r="H428" s="3">
        <f>IF(Wizualizacja!F427="southeast",1,0)</f>
        <v>1</v>
      </c>
      <c r="I428" s="3">
        <f>IF(Wizualizacja!F427="northwest",1,0)</f>
        <v>0</v>
      </c>
      <c r="J428" s="12">
        <f>IF(Wizualizacja!F427="northeast",1,0)</f>
        <v>0</v>
      </c>
      <c r="K428" s="18">
        <v>9788.8659000000007</v>
      </c>
      <c r="M428" s="2">
        <f t="shared" si="24"/>
        <v>9585.9659979357784</v>
      </c>
      <c r="N428" s="18">
        <f t="shared" si="26"/>
        <v>202.89990206422226</v>
      </c>
      <c r="P428" s="2">
        <f t="shared" si="25"/>
        <v>7747.1257838038282</v>
      </c>
      <c r="Q428" s="18">
        <f t="shared" si="27"/>
        <v>2041.7401161961725</v>
      </c>
      <c r="W428" s="22"/>
      <c r="X428" s="22"/>
      <c r="Y428" s="22"/>
      <c r="Z428" s="22"/>
      <c r="AB428" s="22"/>
      <c r="AC428" s="22"/>
    </row>
    <row r="429" spans="1:29" x14ac:dyDescent="0.25">
      <c r="A429" s="6">
        <v>427</v>
      </c>
      <c r="B429" s="2">
        <v>38</v>
      </c>
      <c r="C429" s="3">
        <f>IF(Wizualizacja!B428="male",1,0)</f>
        <v>0</v>
      </c>
      <c r="D429" s="20">
        <v>27.265000000000001</v>
      </c>
      <c r="E429" s="3">
        <v>1</v>
      </c>
      <c r="F429" s="3">
        <f>IF(Wizualizacja!E428="yes",1,0)</f>
        <v>0</v>
      </c>
      <c r="G429" s="3">
        <f>IF(Wizualizacja!F428="southwest",1,0)</f>
        <v>0</v>
      </c>
      <c r="H429" s="3">
        <f>IF(Wizualizacja!F428="southeast",1,0)</f>
        <v>0</v>
      </c>
      <c r="I429" s="3">
        <f>IF(Wizualizacja!F428="northwest",1,0)</f>
        <v>0</v>
      </c>
      <c r="J429" s="12">
        <f>IF(Wizualizacja!F428="northeast",1,0)</f>
        <v>1</v>
      </c>
      <c r="K429" s="18">
        <v>6555.07035</v>
      </c>
      <c r="M429" s="2">
        <f t="shared" si="24"/>
        <v>7652.2529008776446</v>
      </c>
      <c r="N429" s="18">
        <f t="shared" si="26"/>
        <v>-1097.1825508776446</v>
      </c>
      <c r="P429" s="2">
        <f t="shared" si="25"/>
        <v>6910.8225101857661</v>
      </c>
      <c r="Q429" s="18">
        <f t="shared" si="27"/>
        <v>-355.75216018576612</v>
      </c>
      <c r="W429" s="22"/>
      <c r="X429" s="22"/>
      <c r="Y429" s="22"/>
      <c r="Z429" s="22"/>
      <c r="AB429" s="22"/>
      <c r="AC429" s="22"/>
    </row>
    <row r="430" spans="1:29" x14ac:dyDescent="0.25">
      <c r="A430" s="6">
        <v>428</v>
      </c>
      <c r="B430" s="2">
        <v>18</v>
      </c>
      <c r="C430" s="3">
        <f>IF(Wizualizacja!B429="male",1,0)</f>
        <v>0</v>
      </c>
      <c r="D430" s="20">
        <v>29.164999999999999</v>
      </c>
      <c r="E430" s="3">
        <v>0</v>
      </c>
      <c r="F430" s="3">
        <f>IF(Wizualizacja!E429="yes",1,0)</f>
        <v>0</v>
      </c>
      <c r="G430" s="3">
        <f>IF(Wizualizacja!F429="southwest",1,0)</f>
        <v>0</v>
      </c>
      <c r="H430" s="3">
        <f>IF(Wizualizacja!F429="southeast",1,0)</f>
        <v>0</v>
      </c>
      <c r="I430" s="3">
        <f>IF(Wizualizacja!F429="northwest",1,0)</f>
        <v>0</v>
      </c>
      <c r="J430" s="12">
        <f>IF(Wizualizacja!F429="northeast",1,0)</f>
        <v>1</v>
      </c>
      <c r="K430" s="18">
        <v>7323.7348190000002</v>
      </c>
      <c r="M430" s="2">
        <f t="shared" si="24"/>
        <v>2500.6642212927491</v>
      </c>
      <c r="N430" s="18">
        <f t="shared" si="26"/>
        <v>4823.0705977072512</v>
      </c>
      <c r="P430" s="2">
        <f t="shared" si="25"/>
        <v>2352.3277218506209</v>
      </c>
      <c r="Q430" s="18">
        <f t="shared" si="27"/>
        <v>4971.4070971493793</v>
      </c>
      <c r="W430" s="22"/>
      <c r="X430" s="22"/>
      <c r="Y430" s="22"/>
      <c r="Z430" s="22"/>
      <c r="AB430" s="22"/>
      <c r="AC430" s="22"/>
    </row>
    <row r="431" spans="1:29" x14ac:dyDescent="0.25">
      <c r="A431" s="6">
        <v>429</v>
      </c>
      <c r="B431" s="2">
        <v>21</v>
      </c>
      <c r="C431" s="3">
        <f>IF(Wizualizacja!B430="male",1,0)</f>
        <v>0</v>
      </c>
      <c r="D431" s="20">
        <v>16.815000000000001</v>
      </c>
      <c r="E431" s="3">
        <v>1</v>
      </c>
      <c r="F431" s="3">
        <f>IF(Wizualizacja!E430="yes",1,0)</f>
        <v>0</v>
      </c>
      <c r="G431" s="3">
        <f>IF(Wizualizacja!F430="southwest",1,0)</f>
        <v>0</v>
      </c>
      <c r="H431" s="3">
        <f>IF(Wizualizacja!F430="southeast",1,0)</f>
        <v>0</v>
      </c>
      <c r="I431" s="3">
        <f>IF(Wizualizacja!F430="northwest",1,0)</f>
        <v>0</v>
      </c>
      <c r="J431" s="12">
        <f>IF(Wizualizacja!F430="northeast",1,0)</f>
        <v>1</v>
      </c>
      <c r="K431" s="18">
        <v>3167.4558499999998</v>
      </c>
      <c r="M431" s="2">
        <f t="shared" si="24"/>
        <v>-448.80147603831927</v>
      </c>
      <c r="N431" s="18">
        <f t="shared" si="26"/>
        <v>3616.2573260383192</v>
      </c>
      <c r="P431" s="2">
        <f t="shared" si="25"/>
        <v>-963.6294447201999</v>
      </c>
      <c r="Q431" s="18">
        <f t="shared" si="27"/>
        <v>4131.0852947202002</v>
      </c>
      <c r="W431" s="22"/>
      <c r="X431" s="22"/>
      <c r="Y431" s="22"/>
      <c r="Z431" s="22"/>
      <c r="AB431" s="22"/>
      <c r="AC431" s="22"/>
    </row>
    <row r="432" spans="1:29" x14ac:dyDescent="0.25">
      <c r="A432" s="6">
        <v>430</v>
      </c>
      <c r="B432" s="2">
        <v>27</v>
      </c>
      <c r="C432" s="3">
        <f>IF(Wizualizacja!B431="male",1,0)</f>
        <v>0</v>
      </c>
      <c r="D432" s="20">
        <v>30.4</v>
      </c>
      <c r="E432" s="3">
        <v>3</v>
      </c>
      <c r="F432" s="3">
        <f>IF(Wizualizacja!E431="yes",1,0)</f>
        <v>0</v>
      </c>
      <c r="G432" s="3">
        <f>IF(Wizualizacja!F431="southwest",1,0)</f>
        <v>0</v>
      </c>
      <c r="H432" s="3">
        <f>IF(Wizualizacja!F431="southeast",1,0)</f>
        <v>0</v>
      </c>
      <c r="I432" s="3">
        <f>IF(Wizualizacja!F431="northwest",1,0)</f>
        <v>1</v>
      </c>
      <c r="J432" s="12">
        <f>IF(Wizualizacja!F431="northeast",1,0)</f>
        <v>0</v>
      </c>
      <c r="K432" s="18">
        <v>18804.752400000001</v>
      </c>
      <c r="M432" s="2">
        <f t="shared" si="24"/>
        <v>6821.1954292924192</v>
      </c>
      <c r="N432" s="18">
        <f t="shared" si="26"/>
        <v>11983.556970707581</v>
      </c>
      <c r="P432" s="2">
        <f t="shared" si="25"/>
        <v>5096.5172306649338</v>
      </c>
      <c r="Q432" s="18">
        <f t="shared" si="27"/>
        <v>13708.235169335068</v>
      </c>
      <c r="W432" s="22"/>
      <c r="X432" s="22"/>
      <c r="Y432" s="22"/>
      <c r="Z432" s="22"/>
      <c r="AB432" s="22"/>
      <c r="AC432" s="22"/>
    </row>
    <row r="433" spans="1:29" x14ac:dyDescent="0.25">
      <c r="A433" s="6">
        <v>431</v>
      </c>
      <c r="B433" s="2">
        <v>19</v>
      </c>
      <c r="C433" s="3">
        <f>IF(Wizualizacja!B432="male",1,0)</f>
        <v>1</v>
      </c>
      <c r="D433" s="20">
        <v>33.1</v>
      </c>
      <c r="E433" s="3">
        <v>0</v>
      </c>
      <c r="F433" s="3">
        <f>IF(Wizualizacja!E432="yes",1,0)</f>
        <v>0</v>
      </c>
      <c r="G433" s="3">
        <f>IF(Wizualizacja!F432="southwest",1,0)</f>
        <v>1</v>
      </c>
      <c r="H433" s="3">
        <f>IF(Wizualizacja!F432="southeast",1,0)</f>
        <v>0</v>
      </c>
      <c r="I433" s="3">
        <f>IF(Wizualizacja!F432="northwest",1,0)</f>
        <v>0</v>
      </c>
      <c r="J433" s="12">
        <f>IF(Wizualizacja!F432="northeast",1,0)</f>
        <v>0</v>
      </c>
      <c r="K433" s="18">
        <v>23082.955330000001</v>
      </c>
      <c r="M433" s="2">
        <f t="shared" si="24"/>
        <v>2495.2616547996713</v>
      </c>
      <c r="N433" s="18">
        <f t="shared" si="26"/>
        <v>20587.693675200331</v>
      </c>
      <c r="P433" s="2">
        <f t="shared" si="25"/>
        <v>3916.2588832175661</v>
      </c>
      <c r="Q433" s="18">
        <f t="shared" si="27"/>
        <v>19166.696446782436</v>
      </c>
      <c r="W433" s="22"/>
      <c r="X433" s="22"/>
      <c r="Y433" s="22"/>
      <c r="Z433" s="22"/>
      <c r="AB433" s="22"/>
      <c r="AC433" s="22"/>
    </row>
    <row r="434" spans="1:29" x14ac:dyDescent="0.25">
      <c r="A434" s="6">
        <v>432</v>
      </c>
      <c r="B434" s="2">
        <v>29</v>
      </c>
      <c r="C434" s="3">
        <f>IF(Wizualizacja!B433="male",1,0)</f>
        <v>0</v>
      </c>
      <c r="D434" s="20">
        <v>20.234999999999999</v>
      </c>
      <c r="E434" s="3">
        <v>2</v>
      </c>
      <c r="F434" s="3">
        <f>IF(Wizualizacja!E433="yes",1,0)</f>
        <v>0</v>
      </c>
      <c r="G434" s="3">
        <f>IF(Wizualizacja!F433="southwest",1,0)</f>
        <v>0</v>
      </c>
      <c r="H434" s="3">
        <f>IF(Wizualizacja!F433="southeast",1,0)</f>
        <v>0</v>
      </c>
      <c r="I434" s="3">
        <f>IF(Wizualizacja!F433="northwest",1,0)</f>
        <v>1</v>
      </c>
      <c r="J434" s="12">
        <f>IF(Wizualizacja!F433="northeast",1,0)</f>
        <v>0</v>
      </c>
      <c r="K434" s="18">
        <v>4906.4096499999996</v>
      </c>
      <c r="M434" s="2">
        <f t="shared" si="24"/>
        <v>3089.7803119872906</v>
      </c>
      <c r="N434" s="18">
        <f t="shared" si="26"/>
        <v>1816.629338012709</v>
      </c>
      <c r="P434" s="2">
        <f t="shared" si="25"/>
        <v>2245.5021787408505</v>
      </c>
      <c r="Q434" s="18">
        <f t="shared" si="27"/>
        <v>2660.9074712591491</v>
      </c>
      <c r="W434" s="22"/>
      <c r="X434" s="22"/>
      <c r="Y434" s="22"/>
      <c r="Z434" s="22"/>
      <c r="AB434" s="22"/>
      <c r="AC434" s="22"/>
    </row>
    <row r="435" spans="1:29" x14ac:dyDescent="0.25">
      <c r="A435" s="6">
        <v>433</v>
      </c>
      <c r="B435" s="2">
        <v>42</v>
      </c>
      <c r="C435" s="3">
        <f>IF(Wizualizacja!B434="male",1,0)</f>
        <v>1</v>
      </c>
      <c r="D435" s="20">
        <v>26.9</v>
      </c>
      <c r="E435" s="3">
        <v>0</v>
      </c>
      <c r="F435" s="3">
        <f>IF(Wizualizacja!E434="yes",1,0)</f>
        <v>0</v>
      </c>
      <c r="G435" s="3">
        <f>IF(Wizualizacja!F434="southwest",1,0)</f>
        <v>1</v>
      </c>
      <c r="H435" s="3">
        <f>IF(Wizualizacja!F434="southeast",1,0)</f>
        <v>0</v>
      </c>
      <c r="I435" s="3">
        <f>IF(Wizualizacja!F434="northwest",1,0)</f>
        <v>0</v>
      </c>
      <c r="J435" s="12">
        <f>IF(Wizualizacja!F434="northeast",1,0)</f>
        <v>0</v>
      </c>
      <c r="K435" s="18">
        <v>5969.723</v>
      </c>
      <c r="M435" s="2">
        <f t="shared" si="24"/>
        <v>6251.6398032558654</v>
      </c>
      <c r="N435" s="18">
        <f t="shared" si="26"/>
        <v>-281.91680325586549</v>
      </c>
      <c r="P435" s="2">
        <f t="shared" si="25"/>
        <v>7827.494196470474</v>
      </c>
      <c r="Q435" s="18">
        <f t="shared" si="27"/>
        <v>-1857.771196470474</v>
      </c>
      <c r="W435" s="22"/>
      <c r="X435" s="22"/>
      <c r="Y435" s="22"/>
      <c r="Z435" s="22"/>
      <c r="AB435" s="22"/>
      <c r="AC435" s="22"/>
    </row>
    <row r="436" spans="1:29" x14ac:dyDescent="0.25">
      <c r="A436" s="6">
        <v>434</v>
      </c>
      <c r="B436" s="2">
        <v>60</v>
      </c>
      <c r="C436" s="3">
        <f>IF(Wizualizacja!B435="male",1,0)</f>
        <v>0</v>
      </c>
      <c r="D436" s="20">
        <v>30.5</v>
      </c>
      <c r="E436" s="3">
        <v>0</v>
      </c>
      <c r="F436" s="3">
        <f>IF(Wizualizacja!E435="yes",1,0)</f>
        <v>0</v>
      </c>
      <c r="G436" s="3">
        <f>IF(Wizualizacja!F435="southwest",1,0)</f>
        <v>1</v>
      </c>
      <c r="H436" s="3">
        <f>IF(Wizualizacja!F435="southeast",1,0)</f>
        <v>0</v>
      </c>
      <c r="I436" s="3">
        <f>IF(Wizualizacja!F435="northwest",1,0)</f>
        <v>0</v>
      </c>
      <c r="J436" s="12">
        <f>IF(Wizualizacja!F435="northeast",1,0)</f>
        <v>0</v>
      </c>
      <c r="K436" s="18">
        <v>12638.195</v>
      </c>
      <c r="M436" s="2">
        <f t="shared" si="24"/>
        <v>12436.396760343034</v>
      </c>
      <c r="N436" s="18">
        <f t="shared" si="26"/>
        <v>201.79823965696596</v>
      </c>
      <c r="P436" s="2">
        <f t="shared" si="25"/>
        <v>13690.485436631036</v>
      </c>
      <c r="Q436" s="18">
        <f t="shared" si="27"/>
        <v>-1052.2904366310358</v>
      </c>
      <c r="W436" s="22"/>
      <c r="X436" s="22"/>
      <c r="Y436" s="22"/>
      <c r="Z436" s="22"/>
      <c r="AB436" s="22"/>
      <c r="AC436" s="22"/>
    </row>
    <row r="437" spans="1:29" x14ac:dyDescent="0.25">
      <c r="A437" s="6">
        <v>435</v>
      </c>
      <c r="B437" s="2">
        <v>31</v>
      </c>
      <c r="C437" s="3">
        <f>IF(Wizualizacja!B436="male",1,0)</f>
        <v>1</v>
      </c>
      <c r="D437" s="20">
        <v>28.594999999999999</v>
      </c>
      <c r="E437" s="3">
        <v>1</v>
      </c>
      <c r="F437" s="3">
        <f>IF(Wizualizacja!E436="yes",1,0)</f>
        <v>0</v>
      </c>
      <c r="G437" s="3">
        <f>IF(Wizualizacja!F436="southwest",1,0)</f>
        <v>0</v>
      </c>
      <c r="H437" s="3">
        <f>IF(Wizualizacja!F436="southeast",1,0)</f>
        <v>0</v>
      </c>
      <c r="I437" s="3">
        <f>IF(Wizualizacja!F436="northwest",1,0)</f>
        <v>1</v>
      </c>
      <c r="J437" s="12">
        <f>IF(Wizualizacja!F436="northeast",1,0)</f>
        <v>0</v>
      </c>
      <c r="K437" s="18">
        <v>4243.5900499999998</v>
      </c>
      <c r="M437" s="2">
        <f t="shared" si="24"/>
        <v>5668.7888974748375</v>
      </c>
      <c r="N437" s="18">
        <f t="shared" si="26"/>
        <v>-1425.1988474748377</v>
      </c>
      <c r="P437" s="2">
        <f t="shared" si="25"/>
        <v>5535.8069696523053</v>
      </c>
      <c r="Q437" s="18">
        <f t="shared" si="27"/>
        <v>-1292.2169196523055</v>
      </c>
      <c r="W437" s="22"/>
      <c r="X437" s="22"/>
      <c r="Y437" s="22"/>
      <c r="Z437" s="22"/>
      <c r="AB437" s="22"/>
      <c r="AC437" s="22"/>
    </row>
    <row r="438" spans="1:29" x14ac:dyDescent="0.25">
      <c r="A438" s="6">
        <v>436</v>
      </c>
      <c r="B438" s="2">
        <v>60</v>
      </c>
      <c r="C438" s="3">
        <f>IF(Wizualizacja!B437="male",1,0)</f>
        <v>1</v>
      </c>
      <c r="D438" s="20">
        <v>33.11</v>
      </c>
      <c r="E438" s="3">
        <v>3</v>
      </c>
      <c r="F438" s="3">
        <f>IF(Wizualizacja!E437="yes",1,0)</f>
        <v>0</v>
      </c>
      <c r="G438" s="3">
        <f>IF(Wizualizacja!F437="southwest",1,0)</f>
        <v>0</v>
      </c>
      <c r="H438" s="3">
        <f>IF(Wizualizacja!F437="southeast",1,0)</f>
        <v>1</v>
      </c>
      <c r="I438" s="3">
        <f>IF(Wizualizacja!F437="northwest",1,0)</f>
        <v>0</v>
      </c>
      <c r="J438" s="12">
        <f>IF(Wizualizacja!F437="northeast",1,0)</f>
        <v>0</v>
      </c>
      <c r="K438" s="18">
        <v>13919.822899999999</v>
      </c>
      <c r="M438" s="2">
        <f t="shared" si="24"/>
        <v>15287.899250711325</v>
      </c>
      <c r="N438" s="18">
        <f t="shared" si="26"/>
        <v>-1368.0763507113261</v>
      </c>
      <c r="P438" s="2">
        <f t="shared" si="25"/>
        <v>14555.740216107461</v>
      </c>
      <c r="Q438" s="18">
        <f t="shared" si="27"/>
        <v>-635.91731610746137</v>
      </c>
      <c r="W438" s="22"/>
      <c r="X438" s="22"/>
      <c r="Y438" s="22"/>
      <c r="Z438" s="22"/>
      <c r="AB438" s="22"/>
      <c r="AC438" s="22"/>
    </row>
    <row r="439" spans="1:29" x14ac:dyDescent="0.25">
      <c r="A439" s="6">
        <v>437</v>
      </c>
      <c r="B439" s="2">
        <v>22</v>
      </c>
      <c r="C439" s="3">
        <f>IF(Wizualizacja!B438="male",1,0)</f>
        <v>1</v>
      </c>
      <c r="D439" s="20">
        <v>31.73</v>
      </c>
      <c r="E439" s="3">
        <v>0</v>
      </c>
      <c r="F439" s="3">
        <f>IF(Wizualizacja!E438="yes",1,0)</f>
        <v>0</v>
      </c>
      <c r="G439" s="3">
        <f>IF(Wizualizacja!F438="southwest",1,0)</f>
        <v>0</v>
      </c>
      <c r="H439" s="3">
        <f>IF(Wizualizacja!F438="southeast",1,0)</f>
        <v>0</v>
      </c>
      <c r="I439" s="3">
        <f>IF(Wizualizacja!F438="northwest",1,0)</f>
        <v>0</v>
      </c>
      <c r="J439" s="12">
        <f>IF(Wizualizacja!F438="northeast",1,0)</f>
        <v>1</v>
      </c>
      <c r="K439" s="18">
        <v>2254.7966999999999</v>
      </c>
      <c r="M439" s="2">
        <f t="shared" si="24"/>
        <v>4193.2086289699018</v>
      </c>
      <c r="N439" s="18">
        <f t="shared" si="26"/>
        <v>-1938.411928969902</v>
      </c>
      <c r="P439" s="2">
        <f t="shared" si="25"/>
        <v>4240.33906478894</v>
      </c>
      <c r="Q439" s="18">
        <f t="shared" si="27"/>
        <v>-1985.5423647889402</v>
      </c>
      <c r="W439" s="22"/>
      <c r="X439" s="22"/>
      <c r="Y439" s="22"/>
      <c r="Z439" s="22"/>
      <c r="AB439" s="22"/>
      <c r="AC439" s="22"/>
    </row>
    <row r="440" spans="1:29" x14ac:dyDescent="0.25">
      <c r="A440" s="6">
        <v>438</v>
      </c>
      <c r="B440" s="2">
        <v>35</v>
      </c>
      <c r="C440" s="3">
        <f>IF(Wizualizacja!B439="male",1,0)</f>
        <v>1</v>
      </c>
      <c r="D440" s="20">
        <v>28.9</v>
      </c>
      <c r="E440" s="3">
        <v>3</v>
      </c>
      <c r="F440" s="3">
        <f>IF(Wizualizacja!E439="yes",1,0)</f>
        <v>0</v>
      </c>
      <c r="G440" s="3">
        <f>IF(Wizualizacja!F439="southwest",1,0)</f>
        <v>1</v>
      </c>
      <c r="H440" s="3">
        <f>IF(Wizualizacja!F439="southeast",1,0)</f>
        <v>0</v>
      </c>
      <c r="I440" s="3">
        <f>IF(Wizualizacja!F439="northwest",1,0)</f>
        <v>0</v>
      </c>
      <c r="J440" s="12">
        <f>IF(Wizualizacja!F439="northeast",1,0)</f>
        <v>0</v>
      </c>
      <c r="K440" s="18">
        <v>5926.8459999999995</v>
      </c>
      <c r="M440" s="2">
        <f t="shared" si="24"/>
        <v>7094.0578498381901</v>
      </c>
      <c r="N440" s="18">
        <f t="shared" si="26"/>
        <v>-1167.2118498381906</v>
      </c>
      <c r="P440" s="2">
        <f t="shared" si="25"/>
        <v>6674.593867526748</v>
      </c>
      <c r="Q440" s="18">
        <f t="shared" si="27"/>
        <v>-747.74786752674845</v>
      </c>
      <c r="W440" s="22"/>
      <c r="X440" s="22"/>
      <c r="Y440" s="22"/>
      <c r="Z440" s="22"/>
      <c r="AB440" s="22"/>
      <c r="AC440" s="22"/>
    </row>
    <row r="441" spans="1:29" x14ac:dyDescent="0.25">
      <c r="A441" s="6">
        <v>439</v>
      </c>
      <c r="B441" s="2">
        <v>52</v>
      </c>
      <c r="C441" s="3">
        <f>IF(Wizualizacja!B440="male",1,0)</f>
        <v>0</v>
      </c>
      <c r="D441" s="20">
        <v>46.75</v>
      </c>
      <c r="E441" s="3">
        <v>5</v>
      </c>
      <c r="F441" s="3">
        <f>IF(Wizualizacja!E440="yes",1,0)</f>
        <v>0</v>
      </c>
      <c r="G441" s="3">
        <f>IF(Wizualizacja!F440="southwest",1,0)</f>
        <v>0</v>
      </c>
      <c r="H441" s="3">
        <f>IF(Wizualizacja!F440="southeast",1,0)</f>
        <v>1</v>
      </c>
      <c r="I441" s="3">
        <f>IF(Wizualizacja!F440="northwest",1,0)</f>
        <v>0</v>
      </c>
      <c r="J441" s="12">
        <f>IF(Wizualizacja!F440="northeast",1,0)</f>
        <v>0</v>
      </c>
      <c r="K441" s="18">
        <v>12592.5345</v>
      </c>
      <c r="M441" s="2">
        <f t="shared" si="24"/>
        <v>19597.096093264357</v>
      </c>
      <c r="N441" s="18">
        <f t="shared" si="26"/>
        <v>-7004.5615932643577</v>
      </c>
      <c r="P441" s="2">
        <f t="shared" si="25"/>
        <v>17002.258607155141</v>
      </c>
      <c r="Q441" s="18">
        <f t="shared" si="27"/>
        <v>-4409.7241071551416</v>
      </c>
      <c r="W441" s="22"/>
      <c r="X441" s="22"/>
      <c r="Y441" s="22"/>
      <c r="Z441" s="22"/>
      <c r="AB441" s="22"/>
      <c r="AC441" s="22"/>
    </row>
    <row r="442" spans="1:29" x14ac:dyDescent="0.25">
      <c r="A442" s="6">
        <v>440</v>
      </c>
      <c r="B442" s="2">
        <v>26</v>
      </c>
      <c r="C442" s="3">
        <f>IF(Wizualizacja!B441="male",1,0)</f>
        <v>1</v>
      </c>
      <c r="D442" s="20">
        <v>29.45</v>
      </c>
      <c r="E442" s="3">
        <v>0</v>
      </c>
      <c r="F442" s="3">
        <f>IF(Wizualizacja!E441="yes",1,0)</f>
        <v>0</v>
      </c>
      <c r="G442" s="3">
        <f>IF(Wizualizacja!F441="southwest",1,0)</f>
        <v>0</v>
      </c>
      <c r="H442" s="3">
        <f>IF(Wizualizacja!F441="southeast",1,0)</f>
        <v>0</v>
      </c>
      <c r="I442" s="3">
        <f>IF(Wizualizacja!F441="northwest",1,0)</f>
        <v>0</v>
      </c>
      <c r="J442" s="12">
        <f>IF(Wizualizacja!F441="northeast",1,0)</f>
        <v>1</v>
      </c>
      <c r="K442" s="18">
        <v>2897.3235</v>
      </c>
      <c r="M442" s="2">
        <f t="shared" si="24"/>
        <v>4420.8317111439392</v>
      </c>
      <c r="N442" s="18">
        <f t="shared" si="26"/>
        <v>-1523.5082111439392</v>
      </c>
      <c r="P442" s="2">
        <f t="shared" si="25"/>
        <v>4522.1590642164274</v>
      </c>
      <c r="Q442" s="18">
        <f t="shared" si="27"/>
        <v>-1624.8355642164274</v>
      </c>
      <c r="W442" s="22"/>
      <c r="X442" s="22"/>
      <c r="Y442" s="22"/>
      <c r="Z442" s="22"/>
      <c r="AB442" s="22"/>
      <c r="AC442" s="22"/>
    </row>
    <row r="443" spans="1:29" x14ac:dyDescent="0.25">
      <c r="A443" s="6">
        <v>441</v>
      </c>
      <c r="B443" s="2">
        <v>31</v>
      </c>
      <c r="C443" s="3">
        <f>IF(Wizualizacja!B442="male",1,0)</f>
        <v>0</v>
      </c>
      <c r="D443" s="20">
        <v>32.68</v>
      </c>
      <c r="E443" s="3">
        <v>1</v>
      </c>
      <c r="F443" s="3">
        <f>IF(Wizualizacja!E442="yes",1,0)</f>
        <v>0</v>
      </c>
      <c r="G443" s="3">
        <f>IF(Wizualizacja!F442="southwest",1,0)</f>
        <v>0</v>
      </c>
      <c r="H443" s="3">
        <f>IF(Wizualizacja!F442="southeast",1,0)</f>
        <v>0</v>
      </c>
      <c r="I443" s="3">
        <f>IF(Wizualizacja!F442="northwest",1,0)</f>
        <v>1</v>
      </c>
      <c r="J443" s="12">
        <f>IF(Wizualizacja!F442="northeast",1,0)</f>
        <v>0</v>
      </c>
      <c r="K443" s="18">
        <v>4738.2682000000004</v>
      </c>
      <c r="M443" s="2">
        <f t="shared" si="24"/>
        <v>7366.9038460357433</v>
      </c>
      <c r="N443" s="18">
        <f t="shared" si="26"/>
        <v>-2628.6356460357429</v>
      </c>
      <c r="P443" s="2">
        <f t="shared" si="25"/>
        <v>6890.0467298673211</v>
      </c>
      <c r="Q443" s="18">
        <f t="shared" si="27"/>
        <v>-2151.7785298673207</v>
      </c>
      <c r="W443" s="22"/>
      <c r="X443" s="22"/>
      <c r="Y443" s="22"/>
      <c r="Z443" s="22"/>
      <c r="AB443" s="22"/>
      <c r="AC443" s="22"/>
    </row>
    <row r="444" spans="1:29" x14ac:dyDescent="0.25">
      <c r="A444" s="6">
        <v>442</v>
      </c>
      <c r="B444" s="2">
        <v>33</v>
      </c>
      <c r="C444" s="3">
        <f>IF(Wizualizacja!B443="male",1,0)</f>
        <v>0</v>
      </c>
      <c r="D444" s="20">
        <v>33.5</v>
      </c>
      <c r="E444" s="3">
        <v>0</v>
      </c>
      <c r="F444" s="3">
        <f>IF(Wizualizacja!E443="yes",1,0)</f>
        <v>1</v>
      </c>
      <c r="G444" s="3">
        <f>IF(Wizualizacja!F443="southwest",1,0)</f>
        <v>1</v>
      </c>
      <c r="H444" s="3">
        <f>IF(Wizualizacja!F443="southeast",1,0)</f>
        <v>0</v>
      </c>
      <c r="I444" s="3">
        <f>IF(Wizualizacja!F443="northwest",1,0)</f>
        <v>0</v>
      </c>
      <c r="J444" s="12">
        <f>IF(Wizualizacja!F443="northeast",1,0)</f>
        <v>0</v>
      </c>
      <c r="K444" s="18">
        <v>37079.372000000003</v>
      </c>
      <c r="M444" s="2">
        <f t="shared" si="24"/>
        <v>30991.282894225864</v>
      </c>
      <c r="N444" s="18">
        <f t="shared" si="26"/>
        <v>6088.0891057741392</v>
      </c>
      <c r="P444" s="2">
        <f t="shared" si="25"/>
        <v>32148.150837330199</v>
      </c>
      <c r="Q444" s="18">
        <f t="shared" si="27"/>
        <v>4931.2211626698045</v>
      </c>
      <c r="W444" s="22"/>
      <c r="X444" s="22"/>
      <c r="Y444" s="22"/>
      <c r="Z444" s="22"/>
      <c r="AB444" s="22"/>
      <c r="AC444" s="22"/>
    </row>
    <row r="445" spans="1:29" x14ac:dyDescent="0.25">
      <c r="A445" s="6">
        <v>443</v>
      </c>
      <c r="B445" s="2">
        <v>18</v>
      </c>
      <c r="C445" s="3">
        <f>IF(Wizualizacja!B444="male",1,0)</f>
        <v>1</v>
      </c>
      <c r="D445" s="20">
        <v>43.01</v>
      </c>
      <c r="E445" s="3">
        <v>0</v>
      </c>
      <c r="F445" s="3">
        <f>IF(Wizualizacja!E444="yes",1,0)</f>
        <v>0</v>
      </c>
      <c r="G445" s="3">
        <f>IF(Wizualizacja!F444="southwest",1,0)</f>
        <v>0</v>
      </c>
      <c r="H445" s="3">
        <f>IF(Wizualizacja!F444="southeast",1,0)</f>
        <v>1</v>
      </c>
      <c r="I445" s="3">
        <f>IF(Wizualizacja!F444="northwest",1,0)</f>
        <v>0</v>
      </c>
      <c r="J445" s="12">
        <f>IF(Wizualizacja!F444="northeast",1,0)</f>
        <v>0</v>
      </c>
      <c r="K445" s="18">
        <v>1149.3959</v>
      </c>
      <c r="M445" s="2">
        <f t="shared" si="24"/>
        <v>5979.2181033485149</v>
      </c>
      <c r="N445" s="18">
        <f t="shared" si="26"/>
        <v>-4829.8222033485144</v>
      </c>
      <c r="P445" s="2">
        <f t="shared" si="25"/>
        <v>6942.1562359698128</v>
      </c>
      <c r="Q445" s="18">
        <f t="shared" si="27"/>
        <v>-5792.7603359698132</v>
      </c>
      <c r="W445" s="22"/>
      <c r="X445" s="22"/>
      <c r="Y445" s="22"/>
      <c r="Z445" s="22"/>
      <c r="AB445" s="22"/>
      <c r="AC445" s="22"/>
    </row>
    <row r="446" spans="1:29" x14ac:dyDescent="0.25">
      <c r="A446" s="6">
        <v>444</v>
      </c>
      <c r="B446" s="2">
        <v>59</v>
      </c>
      <c r="C446" s="3">
        <f>IF(Wizualizacja!B445="male",1,0)</f>
        <v>0</v>
      </c>
      <c r="D446" s="20">
        <v>36.520000000000003</v>
      </c>
      <c r="E446" s="3">
        <v>1</v>
      </c>
      <c r="F446" s="3">
        <f>IF(Wizualizacja!E445="yes",1,0)</f>
        <v>0</v>
      </c>
      <c r="G446" s="3">
        <f>IF(Wizualizacja!F445="southwest",1,0)</f>
        <v>0</v>
      </c>
      <c r="H446" s="3">
        <f>IF(Wizualizacja!F445="southeast",1,0)</f>
        <v>1</v>
      </c>
      <c r="I446" s="3">
        <f>IF(Wizualizacja!F445="northwest",1,0)</f>
        <v>0</v>
      </c>
      <c r="J446" s="12">
        <f>IF(Wizualizacja!F445="northeast",1,0)</f>
        <v>0</v>
      </c>
      <c r="K446" s="18">
        <v>28287.897659999999</v>
      </c>
      <c r="M446" s="2">
        <f t="shared" si="24"/>
        <v>15191.04308346132</v>
      </c>
      <c r="N446" s="18">
        <f t="shared" si="26"/>
        <v>13096.854576538679</v>
      </c>
      <c r="P446" s="2">
        <f t="shared" si="25"/>
        <v>15426.788501198116</v>
      </c>
      <c r="Q446" s="18">
        <f t="shared" si="27"/>
        <v>12861.109158801883</v>
      </c>
      <c r="W446" s="22"/>
      <c r="X446" s="22"/>
      <c r="Y446" s="22"/>
      <c r="Z446" s="22"/>
      <c r="AB446" s="22"/>
      <c r="AC446" s="22"/>
    </row>
    <row r="447" spans="1:29" x14ac:dyDescent="0.25">
      <c r="A447" s="6">
        <v>445</v>
      </c>
      <c r="B447" s="2">
        <v>56</v>
      </c>
      <c r="C447" s="3">
        <f>IF(Wizualizacja!B446="male",1,0)</f>
        <v>1</v>
      </c>
      <c r="D447" s="20">
        <v>26.695</v>
      </c>
      <c r="E447" s="3">
        <v>1</v>
      </c>
      <c r="F447" s="3">
        <f>IF(Wizualizacja!E446="yes",1,0)</f>
        <v>1</v>
      </c>
      <c r="G447" s="3">
        <f>IF(Wizualizacja!F446="southwest",1,0)</f>
        <v>0</v>
      </c>
      <c r="H447" s="3">
        <f>IF(Wizualizacja!F446="southeast",1,0)</f>
        <v>0</v>
      </c>
      <c r="I447" s="3">
        <f>IF(Wizualizacja!F446="northwest",1,0)</f>
        <v>1</v>
      </c>
      <c r="J447" s="12">
        <f>IF(Wizualizacja!F446="northeast",1,0)</f>
        <v>0</v>
      </c>
      <c r="K447" s="18">
        <v>26109.32905</v>
      </c>
      <c r="M447" s="2">
        <f t="shared" si="24"/>
        <v>35945.766971999103</v>
      </c>
      <c r="N447" s="18">
        <f t="shared" si="26"/>
        <v>-9836.4379219991024</v>
      </c>
      <c r="P447" s="2">
        <f t="shared" si="25"/>
        <v>35858.819429669995</v>
      </c>
      <c r="Q447" s="18">
        <f t="shared" si="27"/>
        <v>-9749.4903796699946</v>
      </c>
      <c r="W447" s="22"/>
      <c r="X447" s="22"/>
      <c r="Y447" s="22"/>
      <c r="Z447" s="22"/>
      <c r="AB447" s="22"/>
      <c r="AC447" s="22"/>
    </row>
    <row r="448" spans="1:29" x14ac:dyDescent="0.25">
      <c r="A448" s="6">
        <v>446</v>
      </c>
      <c r="B448" s="2">
        <v>45</v>
      </c>
      <c r="C448" s="3">
        <f>IF(Wizualizacja!B447="male",1,0)</f>
        <v>0</v>
      </c>
      <c r="D448" s="20">
        <v>33.1</v>
      </c>
      <c r="E448" s="3">
        <v>0</v>
      </c>
      <c r="F448" s="3">
        <f>IF(Wizualizacja!E447="yes",1,0)</f>
        <v>0</v>
      </c>
      <c r="G448" s="3">
        <f>IF(Wizualizacja!F447="southwest",1,0)</f>
        <v>1</v>
      </c>
      <c r="H448" s="3">
        <f>IF(Wizualizacja!F447="southeast",1,0)</f>
        <v>0</v>
      </c>
      <c r="I448" s="3">
        <f>IF(Wizualizacja!F447="northwest",1,0)</f>
        <v>0</v>
      </c>
      <c r="J448" s="12">
        <f>IF(Wizualizacja!F447="northeast",1,0)</f>
        <v>0</v>
      </c>
      <c r="K448" s="18">
        <v>7345.0839999999998</v>
      </c>
      <c r="M448" s="2">
        <f t="shared" si="24"/>
        <v>9475.300030781551</v>
      </c>
      <c r="N448" s="18">
        <f t="shared" si="26"/>
        <v>-2130.2160307815511</v>
      </c>
      <c r="P448" s="2">
        <f t="shared" si="25"/>
        <v>10661.144753764658</v>
      </c>
      <c r="Q448" s="18">
        <f t="shared" si="27"/>
        <v>-3316.0607537646583</v>
      </c>
      <c r="W448" s="22"/>
      <c r="X448" s="22"/>
      <c r="Y448" s="22"/>
      <c r="Z448" s="22"/>
      <c r="AB448" s="22"/>
      <c r="AC448" s="22"/>
    </row>
    <row r="449" spans="1:29" x14ac:dyDescent="0.25">
      <c r="A449" s="6">
        <v>447</v>
      </c>
      <c r="B449" s="2">
        <v>60</v>
      </c>
      <c r="C449" s="3">
        <f>IF(Wizualizacja!B448="male",1,0)</f>
        <v>1</v>
      </c>
      <c r="D449" s="20">
        <v>29.64</v>
      </c>
      <c r="E449" s="3">
        <v>0</v>
      </c>
      <c r="F449" s="3">
        <f>IF(Wizualizacja!E448="yes",1,0)</f>
        <v>0</v>
      </c>
      <c r="G449" s="3">
        <f>IF(Wizualizacja!F448="southwest",1,0)</f>
        <v>0</v>
      </c>
      <c r="H449" s="3">
        <f>IF(Wizualizacja!F448="southeast",1,0)</f>
        <v>0</v>
      </c>
      <c r="I449" s="3">
        <f>IF(Wizualizacja!F448="northwest",1,0)</f>
        <v>0</v>
      </c>
      <c r="J449" s="12">
        <f>IF(Wizualizacja!F448="northeast",1,0)</f>
        <v>1</v>
      </c>
      <c r="K449" s="18">
        <v>12730.999599999999</v>
      </c>
      <c r="M449" s="2">
        <f t="shared" si="24"/>
        <v>13287.388254912503</v>
      </c>
      <c r="N449" s="18">
        <f t="shared" si="26"/>
        <v>-556.38865491250363</v>
      </c>
      <c r="P449" s="2">
        <f t="shared" si="25"/>
        <v>13405.382329217349</v>
      </c>
      <c r="Q449" s="18">
        <f t="shared" si="27"/>
        <v>-674.38272921735006</v>
      </c>
      <c r="W449" s="22"/>
      <c r="X449" s="22"/>
      <c r="Y449" s="22"/>
      <c r="Z449" s="22"/>
      <c r="AB449" s="22"/>
      <c r="AC449" s="22"/>
    </row>
    <row r="450" spans="1:29" x14ac:dyDescent="0.25">
      <c r="A450" s="6">
        <v>448</v>
      </c>
      <c r="B450" s="2">
        <v>56</v>
      </c>
      <c r="C450" s="3">
        <f>IF(Wizualizacja!B449="male",1,0)</f>
        <v>0</v>
      </c>
      <c r="D450" s="20">
        <v>25.65</v>
      </c>
      <c r="E450" s="3">
        <v>0</v>
      </c>
      <c r="F450" s="3">
        <f>IF(Wizualizacja!E449="yes",1,0)</f>
        <v>0</v>
      </c>
      <c r="G450" s="3">
        <f>IF(Wizualizacja!F449="southwest",1,0)</f>
        <v>0</v>
      </c>
      <c r="H450" s="3">
        <f>IF(Wizualizacja!F449="southeast",1,0)</f>
        <v>0</v>
      </c>
      <c r="I450" s="3">
        <f>IF(Wizualizacja!F449="northwest",1,0)</f>
        <v>1</v>
      </c>
      <c r="J450" s="12">
        <f>IF(Wizualizacja!F449="northeast",1,0)</f>
        <v>0</v>
      </c>
      <c r="K450" s="18">
        <v>11454.021500000001</v>
      </c>
      <c r="M450" s="2">
        <f t="shared" si="24"/>
        <v>10698.355524262688</v>
      </c>
      <c r="N450" s="18">
        <f t="shared" si="26"/>
        <v>755.66597573731269</v>
      </c>
      <c r="P450" s="2">
        <f t="shared" si="25"/>
        <v>11044.961767599372</v>
      </c>
      <c r="Q450" s="18">
        <f t="shared" si="27"/>
        <v>409.05973240062849</v>
      </c>
      <c r="W450" s="22"/>
      <c r="X450" s="22"/>
      <c r="Y450" s="22"/>
      <c r="Z450" s="22"/>
      <c r="AB450" s="22"/>
      <c r="AC450" s="22"/>
    </row>
    <row r="451" spans="1:29" x14ac:dyDescent="0.25">
      <c r="A451" s="6">
        <v>449</v>
      </c>
      <c r="B451" s="2">
        <v>40</v>
      </c>
      <c r="C451" s="3">
        <f>IF(Wizualizacja!B450="male",1,0)</f>
        <v>0</v>
      </c>
      <c r="D451" s="20">
        <v>29.6</v>
      </c>
      <c r="E451" s="3">
        <v>0</v>
      </c>
      <c r="F451" s="3">
        <f>IF(Wizualizacja!E450="yes",1,0)</f>
        <v>0</v>
      </c>
      <c r="G451" s="3">
        <f>IF(Wizualizacja!F450="southwest",1,0)</f>
        <v>1</v>
      </c>
      <c r="H451" s="3">
        <f>IF(Wizualizacja!F450="southeast",1,0)</f>
        <v>0</v>
      </c>
      <c r="I451" s="3">
        <f>IF(Wizualizacja!F450="northwest",1,0)</f>
        <v>0</v>
      </c>
      <c r="J451" s="12">
        <f>IF(Wizualizacja!F450="northeast",1,0)</f>
        <v>0</v>
      </c>
      <c r="K451" s="18">
        <v>5910.9440000000004</v>
      </c>
      <c r="M451" s="2">
        <f t="shared" ref="M451:M514" si="28">$X$41+$X$42*B451+$X$43*C451+$X$44*D451+$X$45*E451+$X$46*F451+$X$47*G451+$X$48*H451+$X$49*I451</f>
        <v>6941.5796505940698</v>
      </c>
      <c r="N451" s="18">
        <f t="shared" si="26"/>
        <v>-1030.6356505940694</v>
      </c>
      <c r="P451" s="2">
        <f t="shared" ref="P451:P514" si="29">$X$69+$X$70*B451+$X$71*D451+$X$72*F451</f>
        <v>8203.7479729955157</v>
      </c>
      <c r="Q451" s="18">
        <f t="shared" si="27"/>
        <v>-2292.8039729955153</v>
      </c>
      <c r="W451" s="22"/>
      <c r="X451" s="22"/>
      <c r="Y451" s="22"/>
      <c r="Z451" s="22"/>
      <c r="AB451" s="22"/>
      <c r="AC451" s="22"/>
    </row>
    <row r="452" spans="1:29" x14ac:dyDescent="0.25">
      <c r="A452" s="6">
        <v>450</v>
      </c>
      <c r="B452" s="2">
        <v>35</v>
      </c>
      <c r="C452" s="3">
        <f>IF(Wizualizacja!B451="male",1,0)</f>
        <v>1</v>
      </c>
      <c r="D452" s="20">
        <v>38.6</v>
      </c>
      <c r="E452" s="3">
        <v>1</v>
      </c>
      <c r="F452" s="3">
        <f>IF(Wizualizacja!E451="yes",1,0)</f>
        <v>0</v>
      </c>
      <c r="G452" s="3">
        <f>IF(Wizualizacja!F451="southwest",1,0)</f>
        <v>1</v>
      </c>
      <c r="H452" s="3">
        <f>IF(Wizualizacja!F451="southeast",1,0)</f>
        <v>0</v>
      </c>
      <c r="I452" s="3">
        <f>IF(Wizualizacja!F451="northwest",1,0)</f>
        <v>0</v>
      </c>
      <c r="J452" s="12">
        <f>IF(Wizualizacja!F451="northeast",1,0)</f>
        <v>0</v>
      </c>
      <c r="K452" s="18">
        <v>4762.3289999999997</v>
      </c>
      <c r="M452" s="2">
        <f t="shared" si="28"/>
        <v>9232.7486097925885</v>
      </c>
      <c r="N452" s="18">
        <f t="shared" ref="N452:N515" si="30">K452-M452</f>
        <v>-4470.4196097925887</v>
      </c>
      <c r="P452" s="2">
        <f t="shared" si="29"/>
        <v>9890.2917069602008</v>
      </c>
      <c r="Q452" s="18">
        <f t="shared" ref="Q452:Q515" si="31">K452-P452</f>
        <v>-5127.9627069602011</v>
      </c>
      <c r="W452" s="22"/>
      <c r="X452" s="22"/>
      <c r="Y452" s="22"/>
      <c r="Z452" s="22"/>
      <c r="AB452" s="22"/>
      <c r="AC452" s="22"/>
    </row>
    <row r="453" spans="1:29" x14ac:dyDescent="0.25">
      <c r="A453" s="6">
        <v>451</v>
      </c>
      <c r="B453" s="2">
        <v>39</v>
      </c>
      <c r="C453" s="3">
        <f>IF(Wizualizacja!B452="male",1,0)</f>
        <v>1</v>
      </c>
      <c r="D453" s="20">
        <v>29.6</v>
      </c>
      <c r="E453" s="3">
        <v>4</v>
      </c>
      <c r="F453" s="3">
        <f>IF(Wizualizacja!E452="yes",1,0)</f>
        <v>0</v>
      </c>
      <c r="G453" s="3">
        <f>IF(Wizualizacja!F452="southwest",1,0)</f>
        <v>1</v>
      </c>
      <c r="H453" s="3">
        <f>IF(Wizualizacja!F452="southeast",1,0)</f>
        <v>0</v>
      </c>
      <c r="I453" s="3">
        <f>IF(Wizualizacja!F452="northwest",1,0)</f>
        <v>0</v>
      </c>
      <c r="J453" s="12">
        <f>IF(Wizualizacja!F452="northeast",1,0)</f>
        <v>0</v>
      </c>
      <c r="K453" s="18">
        <v>7512.2669999999998</v>
      </c>
      <c r="M453" s="2">
        <f t="shared" si="28"/>
        <v>9025.7480969310291</v>
      </c>
      <c r="N453" s="18">
        <f t="shared" si="30"/>
        <v>-1513.4810969310292</v>
      </c>
      <c r="P453" s="2">
        <f t="shared" si="29"/>
        <v>7944.3292856667813</v>
      </c>
      <c r="Q453" s="18">
        <f t="shared" si="31"/>
        <v>-432.06228566678146</v>
      </c>
      <c r="W453" s="22"/>
      <c r="X453" s="22"/>
      <c r="Y453" s="22"/>
      <c r="Z453" s="22"/>
      <c r="AB453" s="22"/>
      <c r="AC453" s="22"/>
    </row>
    <row r="454" spans="1:29" x14ac:dyDescent="0.25">
      <c r="A454" s="6">
        <v>452</v>
      </c>
      <c r="B454" s="2">
        <v>30</v>
      </c>
      <c r="C454" s="3">
        <f>IF(Wizualizacja!B453="male",1,0)</f>
        <v>1</v>
      </c>
      <c r="D454" s="20">
        <v>24.13</v>
      </c>
      <c r="E454" s="3">
        <v>1</v>
      </c>
      <c r="F454" s="3">
        <f>IF(Wizualizacja!E453="yes",1,0)</f>
        <v>0</v>
      </c>
      <c r="G454" s="3">
        <f>IF(Wizualizacja!F453="southwest",1,0)</f>
        <v>0</v>
      </c>
      <c r="H454" s="3">
        <f>IF(Wizualizacja!F453="southeast",1,0)</f>
        <v>0</v>
      </c>
      <c r="I454" s="3">
        <f>IF(Wizualizacja!F453="northwest",1,0)</f>
        <v>1</v>
      </c>
      <c r="J454" s="12">
        <f>IF(Wizualizacja!F453="northeast",1,0)</f>
        <v>0</v>
      </c>
      <c r="K454" s="18">
        <v>4032.2406999999998</v>
      </c>
      <c r="M454" s="2">
        <f t="shared" si="28"/>
        <v>3828.4690575122531</v>
      </c>
      <c r="N454" s="18">
        <f t="shared" si="30"/>
        <v>203.7716424877467</v>
      </c>
      <c r="P454" s="2">
        <f t="shared" si="29"/>
        <v>3796.1727304606457</v>
      </c>
      <c r="Q454" s="18">
        <f t="shared" si="31"/>
        <v>236.06796953935418</v>
      </c>
      <c r="W454" s="22"/>
      <c r="X454" s="22"/>
      <c r="Y454" s="22"/>
      <c r="Z454" s="22"/>
      <c r="AB454" s="22"/>
      <c r="AC454" s="22"/>
    </row>
    <row r="455" spans="1:29" x14ac:dyDescent="0.25">
      <c r="A455" s="6">
        <v>453</v>
      </c>
      <c r="B455" s="2">
        <v>24</v>
      </c>
      <c r="C455" s="3">
        <f>IF(Wizualizacja!B454="male",1,0)</f>
        <v>1</v>
      </c>
      <c r="D455" s="20">
        <v>23.4</v>
      </c>
      <c r="E455" s="3">
        <v>0</v>
      </c>
      <c r="F455" s="3">
        <f>IF(Wizualizacja!E454="yes",1,0)</f>
        <v>0</v>
      </c>
      <c r="G455" s="3">
        <f>IF(Wizualizacja!F454="southwest",1,0)</f>
        <v>1</v>
      </c>
      <c r="H455" s="3">
        <f>IF(Wizualizacja!F454="southeast",1,0)</f>
        <v>0</v>
      </c>
      <c r="I455" s="3">
        <f>IF(Wizualizacja!F454="northwest",1,0)</f>
        <v>0</v>
      </c>
      <c r="J455" s="12">
        <f>IF(Wizualizacja!F454="northeast",1,0)</f>
        <v>0</v>
      </c>
      <c r="K455" s="18">
        <v>1969.614</v>
      </c>
      <c r="M455" s="2">
        <f t="shared" si="28"/>
        <v>353.49728497090905</v>
      </c>
      <c r="N455" s="18">
        <f t="shared" si="30"/>
        <v>1616.116715029091</v>
      </c>
      <c r="P455" s="2">
        <f t="shared" si="29"/>
        <v>1997.6544804277846</v>
      </c>
      <c r="Q455" s="18">
        <f t="shared" si="31"/>
        <v>-28.040480427784587</v>
      </c>
      <c r="W455" s="22"/>
      <c r="X455" s="22"/>
      <c r="Y455" s="22"/>
      <c r="Z455" s="22"/>
      <c r="AB455" s="22"/>
      <c r="AC455" s="22"/>
    </row>
    <row r="456" spans="1:29" x14ac:dyDescent="0.25">
      <c r="A456" s="6">
        <v>454</v>
      </c>
      <c r="B456" s="2">
        <v>20</v>
      </c>
      <c r="C456" s="3">
        <f>IF(Wizualizacja!B455="male",1,0)</f>
        <v>1</v>
      </c>
      <c r="D456" s="20">
        <v>29.734999999999999</v>
      </c>
      <c r="E456" s="3">
        <v>0</v>
      </c>
      <c r="F456" s="3">
        <f>IF(Wizualizacja!E455="yes",1,0)</f>
        <v>0</v>
      </c>
      <c r="G456" s="3">
        <f>IF(Wizualizacja!F455="southwest",1,0)</f>
        <v>0</v>
      </c>
      <c r="H456" s="3">
        <f>IF(Wizualizacja!F455="southeast",1,0)</f>
        <v>0</v>
      </c>
      <c r="I456" s="3">
        <f>IF(Wizualizacja!F455="northwest",1,0)</f>
        <v>1</v>
      </c>
      <c r="J456" s="12">
        <f>IF(Wizualizacja!F455="northeast",1,0)</f>
        <v>0</v>
      </c>
      <c r="K456" s="18">
        <v>1769.5316499999999</v>
      </c>
      <c r="M456" s="2">
        <f t="shared" si="28"/>
        <v>2577.2209677490273</v>
      </c>
      <c r="N456" s="18">
        <f t="shared" si="30"/>
        <v>-807.6893177490274</v>
      </c>
      <c r="P456" s="2">
        <f t="shared" si="29"/>
        <v>3060.1287839799534</v>
      </c>
      <c r="Q456" s="18">
        <f t="shared" si="31"/>
        <v>-1290.5971339799535</v>
      </c>
      <c r="W456" s="22"/>
      <c r="X456" s="22"/>
      <c r="Y456" s="22"/>
      <c r="Z456" s="22"/>
      <c r="AB456" s="22"/>
      <c r="AC456" s="22"/>
    </row>
    <row r="457" spans="1:29" x14ac:dyDescent="0.25">
      <c r="A457" s="6">
        <v>455</v>
      </c>
      <c r="B457" s="2">
        <v>32</v>
      </c>
      <c r="C457" s="3">
        <f>IF(Wizualizacja!B456="male",1,0)</f>
        <v>1</v>
      </c>
      <c r="D457" s="20">
        <v>46.53</v>
      </c>
      <c r="E457" s="3">
        <v>2</v>
      </c>
      <c r="F457" s="3">
        <f>IF(Wizualizacja!E456="yes",1,0)</f>
        <v>0</v>
      </c>
      <c r="G457" s="3">
        <f>IF(Wizualizacja!F456="southwest",1,0)</f>
        <v>0</v>
      </c>
      <c r="H457" s="3">
        <f>IF(Wizualizacja!F456="southeast",1,0)</f>
        <v>1</v>
      </c>
      <c r="I457" s="3">
        <f>IF(Wizualizacja!F456="northwest",1,0)</f>
        <v>0</v>
      </c>
      <c r="J457" s="12">
        <f>IF(Wizualizacja!F456="northeast",1,0)</f>
        <v>0</v>
      </c>
      <c r="K457" s="18">
        <v>4686.3887000000004</v>
      </c>
      <c r="M457" s="2">
        <f t="shared" si="28"/>
        <v>12146.320002241466</v>
      </c>
      <c r="N457" s="18">
        <f t="shared" si="30"/>
        <v>-7459.9313022414653</v>
      </c>
      <c r="P457" s="2">
        <f t="shared" si="29"/>
        <v>11740.95150752114</v>
      </c>
      <c r="Q457" s="18">
        <f t="shared" si="31"/>
        <v>-7054.5628075211398</v>
      </c>
      <c r="W457" s="22"/>
      <c r="X457" s="22"/>
      <c r="Y457" s="22"/>
      <c r="Z457" s="22"/>
      <c r="AB457" s="22"/>
      <c r="AC457" s="22"/>
    </row>
    <row r="458" spans="1:29" x14ac:dyDescent="0.25">
      <c r="A458" s="6">
        <v>456</v>
      </c>
      <c r="B458" s="2">
        <v>59</v>
      </c>
      <c r="C458" s="3">
        <f>IF(Wizualizacja!B457="male",1,0)</f>
        <v>1</v>
      </c>
      <c r="D458" s="20">
        <v>37.4</v>
      </c>
      <c r="E458" s="3">
        <v>0</v>
      </c>
      <c r="F458" s="3">
        <f>IF(Wizualizacja!E457="yes",1,0)</f>
        <v>0</v>
      </c>
      <c r="G458" s="3">
        <f>IF(Wizualizacja!F457="southwest",1,0)</f>
        <v>1</v>
      </c>
      <c r="H458" s="3">
        <f>IF(Wizualizacja!F457="southeast",1,0)</f>
        <v>0</v>
      </c>
      <c r="I458" s="3">
        <f>IF(Wizualizacja!F457="northwest",1,0)</f>
        <v>0</v>
      </c>
      <c r="J458" s="12">
        <f>IF(Wizualizacja!F457="northeast",1,0)</f>
        <v>0</v>
      </c>
      <c r="K458" s="18">
        <v>21797.000400000001</v>
      </c>
      <c r="M458" s="2">
        <f t="shared" si="28"/>
        <v>14370.404349679466</v>
      </c>
      <c r="N458" s="18">
        <f t="shared" si="30"/>
        <v>7426.5960503205351</v>
      </c>
      <c r="P458" s="2">
        <f t="shared" si="29"/>
        <v>15718.521913435376</v>
      </c>
      <c r="Q458" s="18">
        <f t="shared" si="31"/>
        <v>6078.4784865646252</v>
      </c>
      <c r="W458" s="22"/>
      <c r="X458" s="22"/>
      <c r="Y458" s="22"/>
      <c r="Z458" s="22"/>
      <c r="AB458" s="22"/>
      <c r="AC458" s="22"/>
    </row>
    <row r="459" spans="1:29" x14ac:dyDescent="0.25">
      <c r="A459" s="6">
        <v>457</v>
      </c>
      <c r="B459" s="2">
        <v>55</v>
      </c>
      <c r="C459" s="3">
        <f>IF(Wizualizacja!B458="male",1,0)</f>
        <v>0</v>
      </c>
      <c r="D459" s="20">
        <v>30.14</v>
      </c>
      <c r="E459" s="3">
        <v>2</v>
      </c>
      <c r="F459" s="3">
        <f>IF(Wizualizacja!E458="yes",1,0)</f>
        <v>0</v>
      </c>
      <c r="G459" s="3">
        <f>IF(Wizualizacja!F458="southwest",1,0)</f>
        <v>0</v>
      </c>
      <c r="H459" s="3">
        <f>IF(Wizualizacja!F458="southeast",1,0)</f>
        <v>1</v>
      </c>
      <c r="I459" s="3">
        <f>IF(Wizualizacja!F458="northwest",1,0)</f>
        <v>0</v>
      </c>
      <c r="J459" s="12">
        <f>IF(Wizualizacja!F458="northeast",1,0)</f>
        <v>0</v>
      </c>
      <c r="K459" s="18">
        <v>11881.9696</v>
      </c>
      <c r="M459" s="2">
        <f t="shared" si="28"/>
        <v>12544.55970482812</v>
      </c>
      <c r="N459" s="18">
        <f t="shared" si="30"/>
        <v>-662.59010482811937</v>
      </c>
      <c r="P459" s="2">
        <f t="shared" si="29"/>
        <v>12274.046513163032</v>
      </c>
      <c r="Q459" s="18">
        <f t="shared" si="31"/>
        <v>-392.07691316303135</v>
      </c>
      <c r="W459" s="22"/>
      <c r="X459" s="22"/>
      <c r="Y459" s="22"/>
      <c r="Z459" s="22"/>
      <c r="AB459" s="22"/>
      <c r="AC459" s="22"/>
    </row>
    <row r="460" spans="1:29" x14ac:dyDescent="0.25">
      <c r="A460" s="6">
        <v>458</v>
      </c>
      <c r="B460" s="2">
        <v>57</v>
      </c>
      <c r="C460" s="3">
        <f>IF(Wizualizacja!B459="male",1,0)</f>
        <v>0</v>
      </c>
      <c r="D460" s="20">
        <v>30.495000000000001</v>
      </c>
      <c r="E460" s="3">
        <v>0</v>
      </c>
      <c r="F460" s="3">
        <f>IF(Wizualizacja!E459="yes",1,0)</f>
        <v>0</v>
      </c>
      <c r="G460" s="3">
        <f>IF(Wizualizacja!F459="southwest",1,0)</f>
        <v>0</v>
      </c>
      <c r="H460" s="3">
        <f>IF(Wizualizacja!F459="southeast",1,0)</f>
        <v>0</v>
      </c>
      <c r="I460" s="3">
        <f>IF(Wizualizacja!F459="northwest",1,0)</f>
        <v>1</v>
      </c>
      <c r="J460" s="12">
        <f>IF(Wizualizacja!F459="northeast",1,0)</f>
        <v>0</v>
      </c>
      <c r="K460" s="18">
        <v>11840.77505</v>
      </c>
      <c r="M460" s="2">
        <f t="shared" si="28"/>
        <v>12673.272652483316</v>
      </c>
      <c r="N460" s="18">
        <f t="shared" si="30"/>
        <v>-832.49760248331586</v>
      </c>
      <c r="P460" s="2">
        <f t="shared" si="29"/>
        <v>12910.571798438939</v>
      </c>
      <c r="Q460" s="18">
        <f t="shared" si="31"/>
        <v>-1069.7967484389392</v>
      </c>
      <c r="W460" s="22"/>
      <c r="X460" s="22"/>
      <c r="Y460" s="22"/>
      <c r="Z460" s="22"/>
      <c r="AB460" s="22"/>
      <c r="AC460" s="22"/>
    </row>
    <row r="461" spans="1:29" x14ac:dyDescent="0.25">
      <c r="A461" s="6">
        <v>459</v>
      </c>
      <c r="B461" s="2">
        <v>56</v>
      </c>
      <c r="C461" s="3">
        <f>IF(Wizualizacja!B460="male",1,0)</f>
        <v>1</v>
      </c>
      <c r="D461" s="20">
        <v>39.6</v>
      </c>
      <c r="E461" s="3">
        <v>0</v>
      </c>
      <c r="F461" s="3">
        <f>IF(Wizualizacja!E460="yes",1,0)</f>
        <v>0</v>
      </c>
      <c r="G461" s="3">
        <f>IF(Wizualizacja!F460="southwest",1,0)</f>
        <v>1</v>
      </c>
      <c r="H461" s="3">
        <f>IF(Wizualizacja!F460="southeast",1,0)</f>
        <v>0</v>
      </c>
      <c r="I461" s="3">
        <f>IF(Wizualizacja!F460="northwest",1,0)</f>
        <v>0</v>
      </c>
      <c r="J461" s="12">
        <f>IF(Wizualizacja!F460="northeast",1,0)</f>
        <v>0</v>
      </c>
      <c r="K461" s="18">
        <v>10601.412</v>
      </c>
      <c r="M461" s="2">
        <f t="shared" si="28"/>
        <v>14373.246699223782</v>
      </c>
      <c r="N461" s="18">
        <f t="shared" si="30"/>
        <v>-3771.8346992237821</v>
      </c>
      <c r="P461" s="2">
        <f t="shared" si="29"/>
        <v>15669.599382042328</v>
      </c>
      <c r="Q461" s="18">
        <f t="shared" si="31"/>
        <v>-5068.187382042328</v>
      </c>
      <c r="W461" s="22"/>
      <c r="X461" s="22"/>
      <c r="Y461" s="22"/>
      <c r="Z461" s="22"/>
      <c r="AB461" s="22"/>
      <c r="AC461" s="22"/>
    </row>
    <row r="462" spans="1:29" x14ac:dyDescent="0.25">
      <c r="A462" s="6">
        <v>460</v>
      </c>
      <c r="B462" s="2">
        <v>40</v>
      </c>
      <c r="C462" s="3">
        <f>IF(Wizualizacja!B461="male",1,0)</f>
        <v>0</v>
      </c>
      <c r="D462" s="20">
        <v>33</v>
      </c>
      <c r="E462" s="3">
        <v>3</v>
      </c>
      <c r="F462" s="3">
        <f>IF(Wizualizacja!E461="yes",1,0)</f>
        <v>0</v>
      </c>
      <c r="G462" s="3">
        <f>IF(Wizualizacja!F461="southwest",1,0)</f>
        <v>0</v>
      </c>
      <c r="H462" s="3">
        <f>IF(Wizualizacja!F461="southeast",1,0)</f>
        <v>1</v>
      </c>
      <c r="I462" s="3">
        <f>IF(Wizualizacja!F461="northwest",1,0)</f>
        <v>0</v>
      </c>
      <c r="J462" s="12">
        <f>IF(Wizualizacja!F461="northeast",1,0)</f>
        <v>0</v>
      </c>
      <c r="K462" s="18">
        <v>7682.67</v>
      </c>
      <c r="M462" s="2">
        <f t="shared" si="28"/>
        <v>10324.09691896997</v>
      </c>
      <c r="N462" s="18">
        <f t="shared" si="30"/>
        <v>-2641.4269189699698</v>
      </c>
      <c r="P462" s="2">
        <f t="shared" si="29"/>
        <v>9330.8997930031164</v>
      </c>
      <c r="Q462" s="18">
        <f t="shared" si="31"/>
        <v>-1648.2297930031164</v>
      </c>
      <c r="W462" s="22"/>
      <c r="X462" s="22"/>
      <c r="Y462" s="22"/>
      <c r="Z462" s="22"/>
      <c r="AB462" s="22"/>
      <c r="AC462" s="22"/>
    </row>
    <row r="463" spans="1:29" x14ac:dyDescent="0.25">
      <c r="A463" s="6">
        <v>461</v>
      </c>
      <c r="B463" s="2">
        <v>49</v>
      </c>
      <c r="C463" s="3">
        <f>IF(Wizualizacja!B462="male",1,0)</f>
        <v>0</v>
      </c>
      <c r="D463" s="20">
        <v>36.630000000000003</v>
      </c>
      <c r="E463" s="3">
        <v>3</v>
      </c>
      <c r="F463" s="3">
        <f>IF(Wizualizacja!E462="yes",1,0)</f>
        <v>0</v>
      </c>
      <c r="G463" s="3">
        <f>IF(Wizualizacja!F462="southwest",1,0)</f>
        <v>0</v>
      </c>
      <c r="H463" s="3">
        <f>IF(Wizualizacja!F462="southeast",1,0)</f>
        <v>1</v>
      </c>
      <c r="I463" s="3">
        <f>IF(Wizualizacja!F462="northwest",1,0)</f>
        <v>0</v>
      </c>
      <c r="J463" s="12">
        <f>IF(Wizualizacja!F462="northeast",1,0)</f>
        <v>0</v>
      </c>
      <c r="K463" s="18">
        <v>10381.4787</v>
      </c>
      <c r="M463" s="2">
        <f t="shared" si="28"/>
        <v>13939.070551599609</v>
      </c>
      <c r="N463" s="18">
        <f t="shared" si="30"/>
        <v>-3557.5918515996091</v>
      </c>
      <c r="P463" s="2">
        <f t="shared" si="29"/>
        <v>12869.06830444043</v>
      </c>
      <c r="Q463" s="18">
        <f t="shared" si="31"/>
        <v>-2487.5896044404308</v>
      </c>
      <c r="W463" s="22"/>
      <c r="X463" s="22"/>
      <c r="Y463" s="22"/>
      <c r="Z463" s="22"/>
      <c r="AB463" s="22"/>
      <c r="AC463" s="22"/>
    </row>
    <row r="464" spans="1:29" x14ac:dyDescent="0.25">
      <c r="A464" s="6">
        <v>462</v>
      </c>
      <c r="B464" s="2">
        <v>42</v>
      </c>
      <c r="C464" s="3">
        <f>IF(Wizualizacja!B463="male",1,0)</f>
        <v>1</v>
      </c>
      <c r="D464" s="20">
        <v>30</v>
      </c>
      <c r="E464" s="3">
        <v>0</v>
      </c>
      <c r="F464" s="3">
        <f>IF(Wizualizacja!E463="yes",1,0)</f>
        <v>1</v>
      </c>
      <c r="G464" s="3">
        <f>IF(Wizualizacja!F463="southwest",1,0)</f>
        <v>1</v>
      </c>
      <c r="H464" s="3">
        <f>IF(Wizualizacja!F463="southeast",1,0)</f>
        <v>0</v>
      </c>
      <c r="I464" s="3">
        <f>IF(Wizualizacja!F463="northwest",1,0)</f>
        <v>0</v>
      </c>
      <c r="J464" s="12">
        <f>IF(Wizualizacja!F463="northeast",1,0)</f>
        <v>0</v>
      </c>
      <c r="K464" s="18">
        <v>22144.031999999999</v>
      </c>
      <c r="M464" s="2">
        <f t="shared" si="28"/>
        <v>31829.592255279487</v>
      </c>
      <c r="N464" s="18">
        <f t="shared" si="30"/>
        <v>-9685.560255279488</v>
      </c>
      <c r="P464" s="2">
        <f t="shared" si="29"/>
        <v>33322.615679163333</v>
      </c>
      <c r="Q464" s="18">
        <f t="shared" si="31"/>
        <v>-11178.583679163334</v>
      </c>
      <c r="W464" s="22"/>
      <c r="X464" s="22"/>
      <c r="Y464" s="22"/>
      <c r="Z464" s="22"/>
      <c r="AB464" s="22"/>
      <c r="AC464" s="22"/>
    </row>
    <row r="465" spans="1:29" x14ac:dyDescent="0.25">
      <c r="A465" s="6">
        <v>463</v>
      </c>
      <c r="B465" s="2">
        <v>62</v>
      </c>
      <c r="C465" s="3">
        <f>IF(Wizualizacja!B464="male",1,0)</f>
        <v>0</v>
      </c>
      <c r="D465" s="20">
        <v>38.094999999999999</v>
      </c>
      <c r="E465" s="3">
        <v>2</v>
      </c>
      <c r="F465" s="3">
        <f>IF(Wizualizacja!E464="yes",1,0)</f>
        <v>0</v>
      </c>
      <c r="G465" s="3">
        <f>IF(Wizualizacja!F464="southwest",1,0)</f>
        <v>0</v>
      </c>
      <c r="H465" s="3">
        <f>IF(Wizualizacja!F464="southeast",1,0)</f>
        <v>0</v>
      </c>
      <c r="I465" s="3">
        <f>IF(Wizualizacja!F464="northwest",1,0)</f>
        <v>0</v>
      </c>
      <c r="J465" s="12">
        <f>IF(Wizualizacja!F464="northeast",1,0)</f>
        <v>1</v>
      </c>
      <c r="K465" s="18">
        <v>15230.324049999999</v>
      </c>
      <c r="M465" s="2">
        <f t="shared" si="28"/>
        <v>18348.057548829296</v>
      </c>
      <c r="N465" s="18">
        <f t="shared" si="30"/>
        <v>-3117.7334988292969</v>
      </c>
      <c r="P465" s="2">
        <f t="shared" si="29"/>
        <v>16727.18106804078</v>
      </c>
      <c r="Q465" s="18">
        <f t="shared" si="31"/>
        <v>-1496.8570180407805</v>
      </c>
      <c r="W465" s="22"/>
      <c r="X465" s="22"/>
      <c r="Y465" s="22"/>
      <c r="Z465" s="22"/>
      <c r="AB465" s="22"/>
      <c r="AC465" s="22"/>
    </row>
    <row r="466" spans="1:29" x14ac:dyDescent="0.25">
      <c r="A466" s="6">
        <v>464</v>
      </c>
      <c r="B466" s="2">
        <v>56</v>
      </c>
      <c r="C466" s="3">
        <f>IF(Wizualizacja!B465="male",1,0)</f>
        <v>1</v>
      </c>
      <c r="D466" s="20">
        <v>25.934999999999999</v>
      </c>
      <c r="E466" s="3">
        <v>0</v>
      </c>
      <c r="F466" s="3">
        <f>IF(Wizualizacja!E465="yes",1,0)</f>
        <v>0</v>
      </c>
      <c r="G466" s="3">
        <f>IF(Wizualizacja!F465="southwest",1,0)</f>
        <v>0</v>
      </c>
      <c r="H466" s="3">
        <f>IF(Wizualizacja!F465="southeast",1,0)</f>
        <v>0</v>
      </c>
      <c r="I466" s="3">
        <f>IF(Wizualizacja!F465="northwest",1,0)</f>
        <v>0</v>
      </c>
      <c r="J466" s="12">
        <f>IF(Wizualizacja!F465="northeast",1,0)</f>
        <v>1</v>
      </c>
      <c r="K466" s="18">
        <v>11165.417649999999</v>
      </c>
      <c r="M466" s="2">
        <f t="shared" si="28"/>
        <v>10939.85788267428</v>
      </c>
      <c r="N466" s="18">
        <f t="shared" si="30"/>
        <v>225.5597673257198</v>
      </c>
      <c r="P466" s="2">
        <f t="shared" si="29"/>
        <v>11139.443611335304</v>
      </c>
      <c r="Q466" s="18">
        <f t="shared" si="31"/>
        <v>25.974038664695399</v>
      </c>
      <c r="W466" s="22"/>
      <c r="X466" s="22"/>
      <c r="Y466" s="22"/>
      <c r="Z466" s="22"/>
      <c r="AB466" s="22"/>
      <c r="AC466" s="22"/>
    </row>
    <row r="467" spans="1:29" x14ac:dyDescent="0.25">
      <c r="A467" s="6">
        <v>465</v>
      </c>
      <c r="B467" s="2">
        <v>19</v>
      </c>
      <c r="C467" s="3">
        <f>IF(Wizualizacja!B466="male",1,0)</f>
        <v>1</v>
      </c>
      <c r="D467" s="20">
        <v>25.175000000000001</v>
      </c>
      <c r="E467" s="3">
        <v>0</v>
      </c>
      <c r="F467" s="3">
        <f>IF(Wizualizacja!E466="yes",1,0)</f>
        <v>0</v>
      </c>
      <c r="G467" s="3">
        <f>IF(Wizualizacja!F466="southwest",1,0)</f>
        <v>0</v>
      </c>
      <c r="H467" s="3">
        <f>IF(Wizualizacja!F466="southeast",1,0)</f>
        <v>0</v>
      </c>
      <c r="I467" s="3">
        <f>IF(Wizualizacja!F466="northwest",1,0)</f>
        <v>1</v>
      </c>
      <c r="J467" s="12">
        <f>IF(Wizualizacja!F466="northeast",1,0)</f>
        <v>0</v>
      </c>
      <c r="K467" s="18">
        <v>1632.0362500000001</v>
      </c>
      <c r="M467" s="2">
        <f t="shared" si="28"/>
        <v>703.2518057219329</v>
      </c>
      <c r="N467" s="18">
        <f t="shared" si="30"/>
        <v>928.78444427806721</v>
      </c>
      <c r="P467" s="2">
        <f t="shared" si="29"/>
        <v>1289.000596876318</v>
      </c>
      <c r="Q467" s="18">
        <f t="shared" si="31"/>
        <v>343.0356531236821</v>
      </c>
      <c r="W467" s="22"/>
      <c r="X467" s="22"/>
      <c r="Y467" s="22"/>
      <c r="Z467" s="22"/>
      <c r="AB467" s="22"/>
      <c r="AC467" s="22"/>
    </row>
    <row r="468" spans="1:29" x14ac:dyDescent="0.25">
      <c r="A468" s="6">
        <v>466</v>
      </c>
      <c r="B468" s="2">
        <v>30</v>
      </c>
      <c r="C468" s="3">
        <f>IF(Wizualizacja!B467="male",1,0)</f>
        <v>0</v>
      </c>
      <c r="D468" s="20">
        <v>28.38</v>
      </c>
      <c r="E468" s="3">
        <v>1</v>
      </c>
      <c r="F468" s="3">
        <f>IF(Wizualizacja!E467="yes",1,0)</f>
        <v>1</v>
      </c>
      <c r="G468" s="3">
        <f>IF(Wizualizacja!F467="southwest",1,0)</f>
        <v>0</v>
      </c>
      <c r="H468" s="3">
        <f>IF(Wizualizacja!F467="southeast",1,0)</f>
        <v>1</v>
      </c>
      <c r="I468" s="3">
        <f>IF(Wizualizacja!F467="northwest",1,0)</f>
        <v>0</v>
      </c>
      <c r="J468" s="12">
        <f>IF(Wizualizacja!F467="northeast",1,0)</f>
        <v>0</v>
      </c>
      <c r="K468" s="18">
        <v>19521.968199999999</v>
      </c>
      <c r="M468" s="2">
        <f t="shared" si="28"/>
        <v>29282.500045181412</v>
      </c>
      <c r="N468" s="18">
        <f t="shared" si="30"/>
        <v>-9760.5318451814128</v>
      </c>
      <c r="P468" s="2">
        <f t="shared" si="29"/>
        <v>29672.536740509018</v>
      </c>
      <c r="Q468" s="18">
        <f t="shared" si="31"/>
        <v>-10150.568540509019</v>
      </c>
      <c r="W468" s="22"/>
      <c r="X468" s="22"/>
      <c r="Y468" s="22"/>
      <c r="Z468" s="22"/>
      <c r="AB468" s="22"/>
      <c r="AC468" s="22"/>
    </row>
    <row r="469" spans="1:29" x14ac:dyDescent="0.25">
      <c r="A469" s="6">
        <v>467</v>
      </c>
      <c r="B469" s="2">
        <v>60</v>
      </c>
      <c r="C469" s="3">
        <f>IF(Wizualizacja!B468="male",1,0)</f>
        <v>0</v>
      </c>
      <c r="D469" s="20">
        <v>28.7</v>
      </c>
      <c r="E469" s="3">
        <v>1</v>
      </c>
      <c r="F469" s="3">
        <f>IF(Wizualizacja!E468="yes",1,0)</f>
        <v>0</v>
      </c>
      <c r="G469" s="3">
        <f>IF(Wizualizacja!F468="southwest",1,0)</f>
        <v>1</v>
      </c>
      <c r="H469" s="3">
        <f>IF(Wizualizacja!F468="southeast",1,0)</f>
        <v>0</v>
      </c>
      <c r="I469" s="3">
        <f>IF(Wizualizacja!F468="northwest",1,0)</f>
        <v>0</v>
      </c>
      <c r="J469" s="12">
        <f>IF(Wizualizacja!F468="northeast",1,0)</f>
        <v>0</v>
      </c>
      <c r="K469" s="18">
        <v>13224.692999999999</v>
      </c>
      <c r="M469" s="2">
        <f t="shared" si="28"/>
        <v>12447.37172033171</v>
      </c>
      <c r="N469" s="18">
        <f t="shared" si="30"/>
        <v>777.32127966828921</v>
      </c>
      <c r="P469" s="2">
        <f t="shared" si="29"/>
        <v>13093.758002509365</v>
      </c>
      <c r="Q469" s="18">
        <f t="shared" si="31"/>
        <v>130.93499749063449</v>
      </c>
      <c r="W469" s="22"/>
      <c r="X469" s="22"/>
      <c r="Y469" s="22"/>
      <c r="Z469" s="22"/>
      <c r="AB469" s="22"/>
      <c r="AC469" s="22"/>
    </row>
    <row r="470" spans="1:29" x14ac:dyDescent="0.25">
      <c r="A470" s="6">
        <v>468</v>
      </c>
      <c r="B470" s="2">
        <v>56</v>
      </c>
      <c r="C470" s="3">
        <f>IF(Wizualizacja!B469="male",1,0)</f>
        <v>0</v>
      </c>
      <c r="D470" s="20">
        <v>33.82</v>
      </c>
      <c r="E470" s="3">
        <v>2</v>
      </c>
      <c r="F470" s="3">
        <f>IF(Wizualizacja!E469="yes",1,0)</f>
        <v>0</v>
      </c>
      <c r="G470" s="3">
        <f>IF(Wizualizacja!F469="southwest",1,0)</f>
        <v>0</v>
      </c>
      <c r="H470" s="3">
        <f>IF(Wizualizacja!F469="southeast",1,0)</f>
        <v>0</v>
      </c>
      <c r="I470" s="3">
        <f>IF(Wizualizacja!F469="northwest",1,0)</f>
        <v>1</v>
      </c>
      <c r="J470" s="12">
        <f>IF(Wizualizacja!F469="northeast",1,0)</f>
        <v>0</v>
      </c>
      <c r="K470" s="18">
        <v>12643.3778</v>
      </c>
      <c r="M470" s="2">
        <f t="shared" si="28"/>
        <v>14889.279346337858</v>
      </c>
      <c r="N470" s="18">
        <f t="shared" si="30"/>
        <v>-2245.9015463378582</v>
      </c>
      <c r="P470" s="2">
        <f t="shared" si="29"/>
        <v>13753.441288029404</v>
      </c>
      <c r="Q470" s="18">
        <f t="shared" si="31"/>
        <v>-1110.0634880294037</v>
      </c>
      <c r="W470" s="22"/>
      <c r="X470" s="22"/>
      <c r="Y470" s="22"/>
      <c r="Z470" s="22"/>
      <c r="AB470" s="22"/>
      <c r="AC470" s="22"/>
    </row>
    <row r="471" spans="1:29" x14ac:dyDescent="0.25">
      <c r="A471" s="6">
        <v>469</v>
      </c>
      <c r="B471" s="2">
        <v>28</v>
      </c>
      <c r="C471" s="3">
        <f>IF(Wizualizacja!B470="male",1,0)</f>
        <v>0</v>
      </c>
      <c r="D471" s="20">
        <v>24.32</v>
      </c>
      <c r="E471" s="3">
        <v>1</v>
      </c>
      <c r="F471" s="3">
        <f>IF(Wizualizacja!E470="yes",1,0)</f>
        <v>0</v>
      </c>
      <c r="G471" s="3">
        <f>IF(Wizualizacja!F470="southwest",1,0)</f>
        <v>0</v>
      </c>
      <c r="H471" s="3">
        <f>IF(Wizualizacja!F470="southeast",1,0)</f>
        <v>0</v>
      </c>
      <c r="I471" s="3">
        <f>IF(Wizualizacja!F470="northwest",1,0)</f>
        <v>0</v>
      </c>
      <c r="J471" s="12">
        <f>IF(Wizualizacja!F470="northeast",1,0)</f>
        <v>1</v>
      </c>
      <c r="K471" s="18">
        <v>23288.928400000001</v>
      </c>
      <c r="M471" s="2">
        <f t="shared" si="28"/>
        <v>4021.1068875720603</v>
      </c>
      <c r="N471" s="18">
        <f t="shared" si="30"/>
        <v>19267.821512427941</v>
      </c>
      <c r="P471" s="2">
        <f t="shared" si="29"/>
        <v>3340.3232516271319</v>
      </c>
      <c r="Q471" s="18">
        <f t="shared" si="31"/>
        <v>19948.60514837287</v>
      </c>
      <c r="W471" s="22"/>
      <c r="X471" s="22"/>
      <c r="Y471" s="22"/>
      <c r="Z471" s="22"/>
      <c r="AB471" s="22"/>
      <c r="AC471" s="22"/>
    </row>
    <row r="472" spans="1:29" x14ac:dyDescent="0.25">
      <c r="A472" s="6">
        <v>470</v>
      </c>
      <c r="B472" s="2">
        <v>18</v>
      </c>
      <c r="C472" s="3">
        <f>IF(Wizualizacja!B471="male",1,0)</f>
        <v>0</v>
      </c>
      <c r="D472" s="20">
        <v>24.09</v>
      </c>
      <c r="E472" s="3">
        <v>1</v>
      </c>
      <c r="F472" s="3">
        <f>IF(Wizualizacja!E471="yes",1,0)</f>
        <v>0</v>
      </c>
      <c r="G472" s="3">
        <f>IF(Wizualizacja!F471="southwest",1,0)</f>
        <v>0</v>
      </c>
      <c r="H472" s="3">
        <f>IF(Wizualizacja!F471="southeast",1,0)</f>
        <v>1</v>
      </c>
      <c r="I472" s="3">
        <f>IF(Wizualizacja!F471="northwest",1,0)</f>
        <v>0</v>
      </c>
      <c r="J472" s="12">
        <f>IF(Wizualizacja!F471="northeast",1,0)</f>
        <v>0</v>
      </c>
      <c r="K472" s="18">
        <v>2201.0971</v>
      </c>
      <c r="M472" s="2">
        <f t="shared" si="28"/>
        <v>177.42512370912323</v>
      </c>
      <c r="N472" s="18">
        <f t="shared" si="30"/>
        <v>2023.6719762908767</v>
      </c>
      <c r="P472" s="2">
        <f t="shared" si="29"/>
        <v>669.88787286868683</v>
      </c>
      <c r="Q472" s="18">
        <f t="shared" si="31"/>
        <v>1531.2092271313131</v>
      </c>
      <c r="W472" s="22"/>
      <c r="X472" s="22"/>
      <c r="Y472" s="22"/>
      <c r="Z472" s="22"/>
      <c r="AB472" s="22"/>
      <c r="AC472" s="22"/>
    </row>
    <row r="473" spans="1:29" x14ac:dyDescent="0.25">
      <c r="A473" s="6">
        <v>471</v>
      </c>
      <c r="B473" s="2">
        <v>27</v>
      </c>
      <c r="C473" s="3">
        <f>IF(Wizualizacja!B472="male",1,0)</f>
        <v>1</v>
      </c>
      <c r="D473" s="20">
        <v>32.67</v>
      </c>
      <c r="E473" s="3">
        <v>0</v>
      </c>
      <c r="F473" s="3">
        <f>IF(Wizualizacja!E472="yes",1,0)</f>
        <v>0</v>
      </c>
      <c r="G473" s="3">
        <f>IF(Wizualizacja!F472="southwest",1,0)</f>
        <v>0</v>
      </c>
      <c r="H473" s="3">
        <f>IF(Wizualizacja!F472="southeast",1,0)</f>
        <v>1</v>
      </c>
      <c r="I473" s="3">
        <f>IF(Wizualizacja!F472="northwest",1,0)</f>
        <v>0</v>
      </c>
      <c r="J473" s="12">
        <f>IF(Wizualizacja!F472="northeast",1,0)</f>
        <v>0</v>
      </c>
      <c r="K473" s="18">
        <v>2497.0383000000002</v>
      </c>
      <c r="M473" s="2">
        <f t="shared" si="28"/>
        <v>4645.970375544297</v>
      </c>
      <c r="N473" s="18">
        <f t="shared" si="30"/>
        <v>-2148.9320755442968</v>
      </c>
      <c r="P473" s="2">
        <f t="shared" si="29"/>
        <v>5849.0568281405967</v>
      </c>
      <c r="Q473" s="18">
        <f t="shared" si="31"/>
        <v>-3352.0185281405966</v>
      </c>
      <c r="W473" s="22"/>
      <c r="X473" s="22"/>
      <c r="Y473" s="22"/>
      <c r="Z473" s="22"/>
      <c r="AB473" s="22"/>
      <c r="AC473" s="22"/>
    </row>
    <row r="474" spans="1:29" x14ac:dyDescent="0.25">
      <c r="A474" s="6">
        <v>472</v>
      </c>
      <c r="B474" s="2">
        <v>18</v>
      </c>
      <c r="C474" s="3">
        <f>IF(Wizualizacja!B473="male",1,0)</f>
        <v>0</v>
      </c>
      <c r="D474" s="20">
        <v>30.114999999999998</v>
      </c>
      <c r="E474" s="3">
        <v>0</v>
      </c>
      <c r="F474" s="3">
        <f>IF(Wizualizacja!E473="yes",1,0)</f>
        <v>0</v>
      </c>
      <c r="G474" s="3">
        <f>IF(Wizualizacja!F473="southwest",1,0)</f>
        <v>0</v>
      </c>
      <c r="H474" s="3">
        <f>IF(Wizualizacja!F473="southeast",1,0)</f>
        <v>0</v>
      </c>
      <c r="I474" s="3">
        <f>IF(Wizualizacja!F473="northwest",1,0)</f>
        <v>0</v>
      </c>
      <c r="J474" s="12">
        <f>IF(Wizualizacja!F473="northeast",1,0)</f>
        <v>1</v>
      </c>
      <c r="K474" s="18">
        <v>2203.4718499999999</v>
      </c>
      <c r="M474" s="2">
        <f t="shared" si="28"/>
        <v>2837.1574419378558</v>
      </c>
      <c r="N474" s="18">
        <f t="shared" si="30"/>
        <v>-633.68559193785586</v>
      </c>
      <c r="P474" s="2">
        <f t="shared" si="29"/>
        <v>2667.2672009703929</v>
      </c>
      <c r="Q474" s="18">
        <f t="shared" si="31"/>
        <v>-463.79535097039297</v>
      </c>
      <c r="W474" s="22"/>
      <c r="X474" s="22"/>
      <c r="Y474" s="22"/>
      <c r="Z474" s="22"/>
      <c r="AB474" s="22"/>
      <c r="AC474" s="22"/>
    </row>
    <row r="475" spans="1:29" x14ac:dyDescent="0.25">
      <c r="A475" s="6">
        <v>473</v>
      </c>
      <c r="B475" s="2">
        <v>19</v>
      </c>
      <c r="C475" s="3">
        <f>IF(Wizualizacja!B474="male",1,0)</f>
        <v>0</v>
      </c>
      <c r="D475" s="20">
        <v>29.8</v>
      </c>
      <c r="E475" s="3">
        <v>0</v>
      </c>
      <c r="F475" s="3">
        <f>IF(Wizualizacja!E474="yes",1,0)</f>
        <v>0</v>
      </c>
      <c r="G475" s="3">
        <f>IF(Wizualizacja!F474="southwest",1,0)</f>
        <v>1</v>
      </c>
      <c r="H475" s="3">
        <f>IF(Wizualizacja!F474="southeast",1,0)</f>
        <v>0</v>
      </c>
      <c r="I475" s="3">
        <f>IF(Wizualizacja!F474="northwest",1,0)</f>
        <v>0</v>
      </c>
      <c r="J475" s="12">
        <f>IF(Wizualizacja!F474="northeast",1,0)</f>
        <v>0</v>
      </c>
      <c r="K475" s="18">
        <v>1744.4649999999999</v>
      </c>
      <c r="M475" s="2">
        <f t="shared" si="28"/>
        <v>1577.584567082549</v>
      </c>
      <c r="N475" s="18">
        <f t="shared" si="30"/>
        <v>166.88043291745089</v>
      </c>
      <c r="P475" s="2">
        <f t="shared" si="29"/>
        <v>2822.2585873278349</v>
      </c>
      <c r="Q475" s="18">
        <f t="shared" si="31"/>
        <v>-1077.793587327835</v>
      </c>
      <c r="W475" s="22"/>
      <c r="X475" s="22"/>
      <c r="Y475" s="22"/>
      <c r="Z475" s="22"/>
      <c r="AB475" s="22"/>
      <c r="AC475" s="22"/>
    </row>
    <row r="476" spans="1:29" x14ac:dyDescent="0.25">
      <c r="A476" s="6">
        <v>474</v>
      </c>
      <c r="B476" s="2">
        <v>47</v>
      </c>
      <c r="C476" s="3">
        <f>IF(Wizualizacja!B475="male",1,0)</f>
        <v>0</v>
      </c>
      <c r="D476" s="20">
        <v>33.344999999999999</v>
      </c>
      <c r="E476" s="3">
        <v>0</v>
      </c>
      <c r="F476" s="3">
        <f>IF(Wizualizacja!E475="yes",1,0)</f>
        <v>0</v>
      </c>
      <c r="G476" s="3">
        <f>IF(Wizualizacja!F475="southwest",1,0)</f>
        <v>0</v>
      </c>
      <c r="H476" s="3">
        <f>IF(Wizualizacja!F475="southeast",1,0)</f>
        <v>0</v>
      </c>
      <c r="I476" s="3">
        <f>IF(Wizualizacja!F475="northwest",1,0)</f>
        <v>0</v>
      </c>
      <c r="J476" s="12">
        <f>IF(Wizualizacja!F475="northeast",1,0)</f>
        <v>1</v>
      </c>
      <c r="K476" s="18">
        <v>20878.78443</v>
      </c>
      <c r="M476" s="2">
        <f t="shared" si="28"/>
        <v>11486.483777117894</v>
      </c>
      <c r="N476" s="18">
        <f t="shared" si="30"/>
        <v>9392.3006528821061</v>
      </c>
      <c r="P476" s="2">
        <f t="shared" si="29"/>
        <v>11261.203362510911</v>
      </c>
      <c r="Q476" s="18">
        <f t="shared" si="31"/>
        <v>9617.581067489089</v>
      </c>
      <c r="W476" s="22"/>
      <c r="X476" s="22"/>
      <c r="Y476" s="22"/>
      <c r="Z476" s="22"/>
      <c r="AB476" s="22"/>
      <c r="AC476" s="22"/>
    </row>
    <row r="477" spans="1:29" x14ac:dyDescent="0.25">
      <c r="A477" s="6">
        <v>475</v>
      </c>
      <c r="B477" s="2">
        <v>54</v>
      </c>
      <c r="C477" s="3">
        <f>IF(Wizualizacja!B476="male",1,0)</f>
        <v>1</v>
      </c>
      <c r="D477" s="20">
        <v>25.1</v>
      </c>
      <c r="E477" s="3">
        <v>3</v>
      </c>
      <c r="F477" s="3">
        <f>IF(Wizualizacja!E476="yes",1,0)</f>
        <v>1</v>
      </c>
      <c r="G477" s="3">
        <f>IF(Wizualizacja!F476="southwest",1,0)</f>
        <v>1</v>
      </c>
      <c r="H477" s="3">
        <f>IF(Wizualizacja!F476="southeast",1,0)</f>
        <v>0</v>
      </c>
      <c r="I477" s="3">
        <f>IF(Wizualizacja!F476="northwest",1,0)</f>
        <v>0</v>
      </c>
      <c r="J477" s="12">
        <f>IF(Wizualizacja!F476="northeast",1,0)</f>
        <v>0</v>
      </c>
      <c r="K477" s="18">
        <v>25382.296999999999</v>
      </c>
      <c r="M477" s="2">
        <f t="shared" si="28"/>
        <v>35145.239265488788</v>
      </c>
      <c r="N477" s="18">
        <f t="shared" si="30"/>
        <v>-9762.9422654887894</v>
      </c>
      <c r="P477" s="2">
        <f t="shared" si="29"/>
        <v>34811.215245332489</v>
      </c>
      <c r="Q477" s="18">
        <f t="shared" si="31"/>
        <v>-9428.9182453324902</v>
      </c>
      <c r="W477" s="22"/>
      <c r="X477" s="22"/>
      <c r="Y477" s="22"/>
      <c r="Z477" s="22"/>
      <c r="AB477" s="22"/>
      <c r="AC477" s="22"/>
    </row>
    <row r="478" spans="1:29" x14ac:dyDescent="0.25">
      <c r="A478" s="6">
        <v>476</v>
      </c>
      <c r="B478" s="2">
        <v>61</v>
      </c>
      <c r="C478" s="3">
        <f>IF(Wizualizacja!B477="male",1,0)</f>
        <v>1</v>
      </c>
      <c r="D478" s="20">
        <v>28.31</v>
      </c>
      <c r="E478" s="3">
        <v>1</v>
      </c>
      <c r="F478" s="3">
        <f>IF(Wizualizacja!E477="yes",1,0)</f>
        <v>1</v>
      </c>
      <c r="G478" s="3">
        <f>IF(Wizualizacja!F477="southwest",1,0)</f>
        <v>0</v>
      </c>
      <c r="H478" s="3">
        <f>IF(Wizualizacja!F477="southeast",1,0)</f>
        <v>0</v>
      </c>
      <c r="I478" s="3">
        <f>IF(Wizualizacja!F477="northwest",1,0)</f>
        <v>1</v>
      </c>
      <c r="J478" s="12">
        <f>IF(Wizualizacja!F477="northeast",1,0)</f>
        <v>0</v>
      </c>
      <c r="K478" s="18">
        <v>28868.6639</v>
      </c>
      <c r="M478" s="2">
        <f t="shared" si="28"/>
        <v>37811.813961748659</v>
      </c>
      <c r="N478" s="18">
        <f t="shared" si="30"/>
        <v>-8943.1500617486599</v>
      </c>
      <c r="P478" s="2">
        <f t="shared" si="29"/>
        <v>37691.30998081727</v>
      </c>
      <c r="Q478" s="18">
        <f t="shared" si="31"/>
        <v>-8822.6460808172706</v>
      </c>
      <c r="W478" s="22"/>
      <c r="X478" s="22"/>
      <c r="Y478" s="22"/>
      <c r="Z478" s="22"/>
      <c r="AB478" s="22"/>
      <c r="AC478" s="22"/>
    </row>
    <row r="479" spans="1:29" x14ac:dyDescent="0.25">
      <c r="A479" s="6">
        <v>477</v>
      </c>
      <c r="B479" s="2">
        <v>24</v>
      </c>
      <c r="C479" s="3">
        <f>IF(Wizualizacja!B478="male",1,0)</f>
        <v>1</v>
      </c>
      <c r="D479" s="20">
        <v>28.5</v>
      </c>
      <c r="E479" s="3">
        <v>0</v>
      </c>
      <c r="F479" s="3">
        <f>IF(Wizualizacja!E478="yes",1,0)</f>
        <v>1</v>
      </c>
      <c r="G479" s="3">
        <f>IF(Wizualizacja!F478="southwest",1,0)</f>
        <v>0</v>
      </c>
      <c r="H479" s="3">
        <f>IF(Wizualizacja!F478="southeast",1,0)</f>
        <v>0</v>
      </c>
      <c r="I479" s="3">
        <f>IF(Wizualizacja!F478="northwest",1,0)</f>
        <v>0</v>
      </c>
      <c r="J479" s="12">
        <f>IF(Wizualizacja!F478="northeast",1,0)</f>
        <v>1</v>
      </c>
      <c r="K479" s="18">
        <v>35147.528480000001</v>
      </c>
      <c r="M479" s="2">
        <f t="shared" si="28"/>
        <v>28046.657027187797</v>
      </c>
      <c r="N479" s="18">
        <f t="shared" si="30"/>
        <v>7100.8714528122036</v>
      </c>
      <c r="P479" s="2">
        <f t="shared" si="29"/>
        <v>28155.806445478058</v>
      </c>
      <c r="Q479" s="18">
        <f t="shared" si="31"/>
        <v>6991.722034521943</v>
      </c>
      <c r="W479" s="22"/>
      <c r="X479" s="22"/>
      <c r="Y479" s="22"/>
      <c r="Z479" s="22"/>
      <c r="AB479" s="22"/>
      <c r="AC479" s="22"/>
    </row>
    <row r="480" spans="1:29" x14ac:dyDescent="0.25">
      <c r="A480" s="6">
        <v>478</v>
      </c>
      <c r="B480" s="2">
        <v>25</v>
      </c>
      <c r="C480" s="3">
        <f>IF(Wizualizacja!B479="male",1,0)</f>
        <v>1</v>
      </c>
      <c r="D480" s="20">
        <v>35.625</v>
      </c>
      <c r="E480" s="3">
        <v>0</v>
      </c>
      <c r="F480" s="3">
        <f>IF(Wizualizacja!E479="yes",1,0)</f>
        <v>0</v>
      </c>
      <c r="G480" s="3">
        <f>IF(Wizualizacja!F479="southwest",1,0)</f>
        <v>0</v>
      </c>
      <c r="H480" s="3">
        <f>IF(Wizualizacja!F479="southeast",1,0)</f>
        <v>0</v>
      </c>
      <c r="I480" s="3">
        <f>IF(Wizualizacja!F479="northwest",1,0)</f>
        <v>1</v>
      </c>
      <c r="J480" s="12">
        <f>IF(Wizualizacja!F479="northeast",1,0)</f>
        <v>0</v>
      </c>
      <c r="K480" s="18">
        <v>2534.3937500000002</v>
      </c>
      <c r="M480" s="2">
        <f t="shared" si="28"/>
        <v>5957.4874504015734</v>
      </c>
      <c r="N480" s="18">
        <f t="shared" si="30"/>
        <v>-3423.0937004015732</v>
      </c>
      <c r="P480" s="2">
        <f t="shared" si="29"/>
        <v>6309.846991166206</v>
      </c>
      <c r="Q480" s="18">
        <f t="shared" si="31"/>
        <v>-3775.4532411662058</v>
      </c>
      <c r="W480" s="22"/>
      <c r="X480" s="22"/>
      <c r="Y480" s="22"/>
      <c r="Z480" s="22"/>
      <c r="AB480" s="22"/>
      <c r="AC480" s="22"/>
    </row>
    <row r="481" spans="1:29" x14ac:dyDescent="0.25">
      <c r="A481" s="6">
        <v>479</v>
      </c>
      <c r="B481" s="2">
        <v>21</v>
      </c>
      <c r="C481" s="3">
        <f>IF(Wizualizacja!B480="male",1,0)</f>
        <v>1</v>
      </c>
      <c r="D481" s="20">
        <v>36.85</v>
      </c>
      <c r="E481" s="3">
        <v>0</v>
      </c>
      <c r="F481" s="3">
        <f>IF(Wizualizacja!E480="yes",1,0)</f>
        <v>0</v>
      </c>
      <c r="G481" s="3">
        <f>IF(Wizualizacja!F480="southwest",1,0)</f>
        <v>0</v>
      </c>
      <c r="H481" s="3">
        <f>IF(Wizualizacja!F480="southeast",1,0)</f>
        <v>1</v>
      </c>
      <c r="I481" s="3">
        <f>IF(Wizualizacja!F480="northwest",1,0)</f>
        <v>0</v>
      </c>
      <c r="J481" s="12">
        <f>IF(Wizualizacja!F480="northeast",1,0)</f>
        <v>0</v>
      </c>
      <c r="K481" s="18">
        <v>1534.3045</v>
      </c>
      <c r="M481" s="2">
        <f t="shared" si="28"/>
        <v>4573.7303287993254</v>
      </c>
      <c r="N481" s="18">
        <f t="shared" si="30"/>
        <v>-3039.4258287993252</v>
      </c>
      <c r="P481" s="2">
        <f t="shared" si="29"/>
        <v>5678.2784122951844</v>
      </c>
      <c r="Q481" s="18">
        <f t="shared" si="31"/>
        <v>-4143.9739122951842</v>
      </c>
      <c r="W481" s="22"/>
      <c r="X481" s="22"/>
      <c r="Y481" s="22"/>
      <c r="Z481" s="22"/>
      <c r="AB481" s="22"/>
      <c r="AC481" s="22"/>
    </row>
    <row r="482" spans="1:29" x14ac:dyDescent="0.25">
      <c r="A482" s="6">
        <v>480</v>
      </c>
      <c r="B482" s="2">
        <v>23</v>
      </c>
      <c r="C482" s="3">
        <f>IF(Wizualizacja!B481="male",1,0)</f>
        <v>1</v>
      </c>
      <c r="D482" s="20">
        <v>32.56</v>
      </c>
      <c r="E482" s="3">
        <v>0</v>
      </c>
      <c r="F482" s="3">
        <f>IF(Wizualizacja!E481="yes",1,0)</f>
        <v>0</v>
      </c>
      <c r="G482" s="3">
        <f>IF(Wizualizacja!F481="southwest",1,0)</f>
        <v>0</v>
      </c>
      <c r="H482" s="3">
        <f>IF(Wizualizacja!F481="southeast",1,0)</f>
        <v>1</v>
      </c>
      <c r="I482" s="3">
        <f>IF(Wizualizacja!F481="northwest",1,0)</f>
        <v>0</v>
      </c>
      <c r="J482" s="12">
        <f>IF(Wizualizacja!F481="northeast",1,0)</f>
        <v>0</v>
      </c>
      <c r="K482" s="18">
        <v>1824.2854</v>
      </c>
      <c r="M482" s="2">
        <f t="shared" si="28"/>
        <v>3571.8011909051966</v>
      </c>
      <c r="N482" s="18">
        <f t="shared" si="30"/>
        <v>-1747.5157909051966</v>
      </c>
      <c r="P482" s="2">
        <f t="shared" si="29"/>
        <v>4774.915402296002</v>
      </c>
      <c r="Q482" s="18">
        <f t="shared" si="31"/>
        <v>-2950.6300022960022</v>
      </c>
      <c r="W482" s="22"/>
      <c r="X482" s="22"/>
      <c r="Y482" s="22"/>
      <c r="Z482" s="22"/>
      <c r="AB482" s="22"/>
      <c r="AC482" s="22"/>
    </row>
    <row r="483" spans="1:29" x14ac:dyDescent="0.25">
      <c r="A483" s="6">
        <v>481</v>
      </c>
      <c r="B483" s="2">
        <v>63</v>
      </c>
      <c r="C483" s="3">
        <f>IF(Wizualizacja!B482="male",1,0)</f>
        <v>1</v>
      </c>
      <c r="D483" s="20">
        <v>41.325000000000003</v>
      </c>
      <c r="E483" s="3">
        <v>3</v>
      </c>
      <c r="F483" s="3">
        <f>IF(Wizualizacja!E482="yes",1,0)</f>
        <v>0</v>
      </c>
      <c r="G483" s="3">
        <f>IF(Wizualizacja!F482="southwest",1,0)</f>
        <v>0</v>
      </c>
      <c r="H483" s="3">
        <f>IF(Wizualizacja!F482="southeast",1,0)</f>
        <v>0</v>
      </c>
      <c r="I483" s="3">
        <f>IF(Wizualizacja!F482="northwest",1,0)</f>
        <v>1</v>
      </c>
      <c r="J483" s="12">
        <f>IF(Wizualizacja!F482="northeast",1,0)</f>
        <v>0</v>
      </c>
      <c r="K483" s="18">
        <v>15555.188749999999</v>
      </c>
      <c r="M483" s="2">
        <f t="shared" si="28"/>
        <v>19756.534672424921</v>
      </c>
      <c r="N483" s="18">
        <f t="shared" si="30"/>
        <v>-4201.3459224249218</v>
      </c>
      <c r="P483" s="2">
        <f t="shared" si="29"/>
        <v>18057.393984376737</v>
      </c>
      <c r="Q483" s="18">
        <f t="shared" si="31"/>
        <v>-2502.2052343767373</v>
      </c>
      <c r="W483" s="22"/>
      <c r="X483" s="22"/>
      <c r="Y483" s="22"/>
      <c r="Z483" s="22"/>
      <c r="AB483" s="22"/>
      <c r="AC483" s="22"/>
    </row>
    <row r="484" spans="1:29" x14ac:dyDescent="0.25">
      <c r="A484" s="6">
        <v>482</v>
      </c>
      <c r="B484" s="2">
        <v>49</v>
      </c>
      <c r="C484" s="3">
        <f>IF(Wizualizacja!B483="male",1,0)</f>
        <v>1</v>
      </c>
      <c r="D484" s="20">
        <v>37.51</v>
      </c>
      <c r="E484" s="3">
        <v>2</v>
      </c>
      <c r="F484" s="3">
        <f>IF(Wizualizacja!E483="yes",1,0)</f>
        <v>0</v>
      </c>
      <c r="G484" s="3">
        <f>IF(Wizualizacja!F483="southwest",1,0)</f>
        <v>0</v>
      </c>
      <c r="H484" s="3">
        <f>IF(Wizualizacja!F483="southeast",1,0)</f>
        <v>1</v>
      </c>
      <c r="I484" s="3">
        <f>IF(Wizualizacja!F483="northwest",1,0)</f>
        <v>0</v>
      </c>
      <c r="J484" s="12">
        <f>IF(Wizualizacja!F483="northeast",1,0)</f>
        <v>0</v>
      </c>
      <c r="K484" s="18">
        <v>9304.7019</v>
      </c>
      <c r="M484" s="2">
        <f t="shared" si="28"/>
        <v>13351.034372883465</v>
      </c>
      <c r="N484" s="18">
        <f t="shared" si="30"/>
        <v>-4046.332472883465</v>
      </c>
      <c r="P484" s="2">
        <f t="shared" si="29"/>
        <v>13160.80171667769</v>
      </c>
      <c r="Q484" s="18">
        <f t="shared" si="31"/>
        <v>-3856.0998166776899</v>
      </c>
      <c r="W484" s="22"/>
      <c r="X484" s="22"/>
      <c r="Y484" s="22"/>
      <c r="Z484" s="22"/>
      <c r="AB484" s="22"/>
      <c r="AC484" s="22"/>
    </row>
    <row r="485" spans="1:29" x14ac:dyDescent="0.25">
      <c r="A485" s="6">
        <v>483</v>
      </c>
      <c r="B485" s="2">
        <v>18</v>
      </c>
      <c r="C485" s="3">
        <f>IF(Wizualizacja!B484="male",1,0)</f>
        <v>0</v>
      </c>
      <c r="D485" s="20">
        <v>31.35</v>
      </c>
      <c r="E485" s="3">
        <v>0</v>
      </c>
      <c r="F485" s="3">
        <f>IF(Wizualizacja!E484="yes",1,0)</f>
        <v>0</v>
      </c>
      <c r="G485" s="3">
        <f>IF(Wizualizacja!F484="southwest",1,0)</f>
        <v>0</v>
      </c>
      <c r="H485" s="3">
        <f>IF(Wizualizacja!F484="southeast",1,0)</f>
        <v>1</v>
      </c>
      <c r="I485" s="3">
        <f>IF(Wizualizacja!F484="northwest",1,0)</f>
        <v>0</v>
      </c>
      <c r="J485" s="12">
        <f>IF(Wizualizacja!F484="northeast",1,0)</f>
        <v>0</v>
      </c>
      <c r="K485" s="18">
        <v>1622.1885</v>
      </c>
      <c r="M485" s="2">
        <f t="shared" si="28"/>
        <v>2100.4006739544393</v>
      </c>
      <c r="N485" s="18">
        <f t="shared" si="30"/>
        <v>-478.21217395443932</v>
      </c>
      <c r="P485" s="2">
        <f t="shared" si="29"/>
        <v>3076.6885238260966</v>
      </c>
      <c r="Q485" s="18">
        <f t="shared" si="31"/>
        <v>-1454.5000238260966</v>
      </c>
      <c r="W485" s="22"/>
      <c r="X485" s="22"/>
      <c r="Y485" s="22"/>
      <c r="Z485" s="22"/>
      <c r="AB485" s="22"/>
      <c r="AC485" s="22"/>
    </row>
    <row r="486" spans="1:29" x14ac:dyDescent="0.25">
      <c r="A486" s="6">
        <v>484</v>
      </c>
      <c r="B486" s="2">
        <v>51</v>
      </c>
      <c r="C486" s="3">
        <f>IF(Wizualizacja!B485="male",1,0)</f>
        <v>0</v>
      </c>
      <c r="D486" s="20">
        <v>39.5</v>
      </c>
      <c r="E486" s="3">
        <v>1</v>
      </c>
      <c r="F486" s="3">
        <f>IF(Wizualizacja!E485="yes",1,0)</f>
        <v>0</v>
      </c>
      <c r="G486" s="3">
        <f>IF(Wizualizacja!F485="southwest",1,0)</f>
        <v>1</v>
      </c>
      <c r="H486" s="3">
        <f>IF(Wizualizacja!F485="southeast",1,0)</f>
        <v>0</v>
      </c>
      <c r="I486" s="3">
        <f>IF(Wizualizacja!F485="northwest",1,0)</f>
        <v>0</v>
      </c>
      <c r="J486" s="12">
        <f>IF(Wizualizacja!F485="northeast",1,0)</f>
        <v>0</v>
      </c>
      <c r="K486" s="18">
        <v>9880.0679999999993</v>
      </c>
      <c r="M486" s="2">
        <f t="shared" si="28"/>
        <v>13943.553007606193</v>
      </c>
      <c r="N486" s="18">
        <f t="shared" si="30"/>
        <v>-4063.4850076061939</v>
      </c>
      <c r="P486" s="2">
        <f t="shared" si="29"/>
        <v>14339.354421280786</v>
      </c>
      <c r="Q486" s="18">
        <f t="shared" si="31"/>
        <v>-4459.2864212807872</v>
      </c>
      <c r="W486" s="22"/>
      <c r="X486" s="22"/>
      <c r="Y486" s="22"/>
      <c r="Z486" s="22"/>
      <c r="AB486" s="22"/>
      <c r="AC486" s="22"/>
    </row>
    <row r="487" spans="1:29" x14ac:dyDescent="0.25">
      <c r="A487" s="6">
        <v>485</v>
      </c>
      <c r="B487" s="2">
        <v>48</v>
      </c>
      <c r="C487" s="3">
        <f>IF(Wizualizacja!B486="male",1,0)</f>
        <v>1</v>
      </c>
      <c r="D487" s="20">
        <v>34.299999999999997</v>
      </c>
      <c r="E487" s="3">
        <v>3</v>
      </c>
      <c r="F487" s="3">
        <f>IF(Wizualizacja!E486="yes",1,0)</f>
        <v>0</v>
      </c>
      <c r="G487" s="3">
        <f>IF(Wizualizacja!F486="southwest",1,0)</f>
        <v>1</v>
      </c>
      <c r="H487" s="3">
        <f>IF(Wizualizacja!F486="southeast",1,0)</f>
        <v>0</v>
      </c>
      <c r="I487" s="3">
        <f>IF(Wizualizacja!F486="northwest",1,0)</f>
        <v>0</v>
      </c>
      <c r="J487" s="12">
        <f>IF(Wizualizacja!F486="northeast",1,0)</f>
        <v>0</v>
      </c>
      <c r="K487" s="18">
        <v>9563.0290000000005</v>
      </c>
      <c r="M487" s="2">
        <f t="shared" si="28"/>
        <v>12371.178294760486</v>
      </c>
      <c r="N487" s="18">
        <f t="shared" si="30"/>
        <v>-2808.1492947604856</v>
      </c>
      <c r="P487" s="2">
        <f t="shared" si="29"/>
        <v>11837.219105165308</v>
      </c>
      <c r="Q487" s="18">
        <f t="shared" si="31"/>
        <v>-2274.1901051653076</v>
      </c>
      <c r="W487" s="22"/>
      <c r="X487" s="22"/>
      <c r="Y487" s="22"/>
      <c r="Z487" s="22"/>
      <c r="AB487" s="22"/>
      <c r="AC487" s="22"/>
    </row>
    <row r="488" spans="1:29" x14ac:dyDescent="0.25">
      <c r="A488" s="6">
        <v>486</v>
      </c>
      <c r="B488" s="2">
        <v>31</v>
      </c>
      <c r="C488" s="3">
        <f>IF(Wizualizacja!B487="male",1,0)</f>
        <v>0</v>
      </c>
      <c r="D488" s="20">
        <v>31.065000000000001</v>
      </c>
      <c r="E488" s="3">
        <v>0</v>
      </c>
      <c r="F488" s="3">
        <f>IF(Wizualizacja!E487="yes",1,0)</f>
        <v>0</v>
      </c>
      <c r="G488" s="3">
        <f>IF(Wizualizacja!F487="southwest",1,0)</f>
        <v>0</v>
      </c>
      <c r="H488" s="3">
        <f>IF(Wizualizacja!F487="southeast",1,0)</f>
        <v>0</v>
      </c>
      <c r="I488" s="3">
        <f>IF(Wizualizacja!F487="northwest",1,0)</f>
        <v>0</v>
      </c>
      <c r="J488" s="12">
        <f>IF(Wizualizacja!F487="northeast",1,0)</f>
        <v>1</v>
      </c>
      <c r="K488" s="18">
        <v>4347.0233500000004</v>
      </c>
      <c r="M488" s="2">
        <f t="shared" si="28"/>
        <v>6538.0728006804375</v>
      </c>
      <c r="N488" s="18">
        <f t="shared" si="30"/>
        <v>-2191.0494506804371</v>
      </c>
      <c r="P488" s="2">
        <f t="shared" si="29"/>
        <v>6354.6496153637108</v>
      </c>
      <c r="Q488" s="18">
        <f t="shared" si="31"/>
        <v>-2007.6262653637104</v>
      </c>
      <c r="W488" s="22"/>
      <c r="X488" s="22"/>
      <c r="Y488" s="22"/>
      <c r="Z488" s="22"/>
      <c r="AB488" s="22"/>
      <c r="AC488" s="22"/>
    </row>
    <row r="489" spans="1:29" x14ac:dyDescent="0.25">
      <c r="A489" s="6">
        <v>487</v>
      </c>
      <c r="B489" s="2">
        <v>54</v>
      </c>
      <c r="C489" s="3">
        <f>IF(Wizualizacja!B488="male",1,0)</f>
        <v>0</v>
      </c>
      <c r="D489" s="20">
        <v>21.47</v>
      </c>
      <c r="E489" s="3">
        <v>3</v>
      </c>
      <c r="F489" s="3">
        <f>IF(Wizualizacja!E488="yes",1,0)</f>
        <v>0</v>
      </c>
      <c r="G489" s="3">
        <f>IF(Wizualizacja!F488="southwest",1,0)</f>
        <v>0</v>
      </c>
      <c r="H489" s="3">
        <f>IF(Wizualizacja!F488="southeast",1,0)</f>
        <v>0</v>
      </c>
      <c r="I489" s="3">
        <f>IF(Wizualizacja!F488="northwest",1,0)</f>
        <v>1</v>
      </c>
      <c r="J489" s="12">
        <f>IF(Wizualizacja!F488="northeast",1,0)</f>
        <v>0</v>
      </c>
      <c r="K489" s="18">
        <v>12475.3513</v>
      </c>
      <c r="M489" s="2">
        <f t="shared" si="28"/>
        <v>10645.805134353917</v>
      </c>
      <c r="N489" s="18">
        <f t="shared" si="30"/>
        <v>1829.546165646083</v>
      </c>
      <c r="P489" s="2">
        <f t="shared" si="29"/>
        <v>9140.3906848149127</v>
      </c>
      <c r="Q489" s="18">
        <f t="shared" si="31"/>
        <v>3334.9606151850876</v>
      </c>
      <c r="W489" s="22"/>
      <c r="X489" s="22"/>
      <c r="Y489" s="22"/>
      <c r="Z489" s="22"/>
      <c r="AB489" s="22"/>
      <c r="AC489" s="22"/>
    </row>
    <row r="490" spans="1:29" x14ac:dyDescent="0.25">
      <c r="A490" s="6">
        <v>488</v>
      </c>
      <c r="B490" s="2">
        <v>19</v>
      </c>
      <c r="C490" s="3">
        <f>IF(Wizualizacja!B489="male",1,0)</f>
        <v>1</v>
      </c>
      <c r="D490" s="20">
        <v>28.7</v>
      </c>
      <c r="E490" s="3">
        <v>0</v>
      </c>
      <c r="F490" s="3">
        <f>IF(Wizualizacja!E489="yes",1,0)</f>
        <v>0</v>
      </c>
      <c r="G490" s="3">
        <f>IF(Wizualizacja!F489="southwest",1,0)</f>
        <v>1</v>
      </c>
      <c r="H490" s="3">
        <f>IF(Wizualizacja!F489="southeast",1,0)</f>
        <v>0</v>
      </c>
      <c r="I490" s="3">
        <f>IF(Wizualizacja!F489="northwest",1,0)</f>
        <v>0</v>
      </c>
      <c r="J490" s="12">
        <f>IF(Wizualizacja!F489="northeast",1,0)</f>
        <v>0</v>
      </c>
      <c r="K490" s="18">
        <v>1253.9359999999999</v>
      </c>
      <c r="M490" s="2">
        <f t="shared" si="28"/>
        <v>936.76673812758941</v>
      </c>
      <c r="N490" s="18">
        <f t="shared" si="30"/>
        <v>317.16926187241052</v>
      </c>
      <c r="P490" s="2">
        <f t="shared" si="29"/>
        <v>2457.5918220312578</v>
      </c>
      <c r="Q490" s="18">
        <f t="shared" si="31"/>
        <v>-1203.6558220312579</v>
      </c>
      <c r="W490" s="22"/>
      <c r="X490" s="22"/>
      <c r="Y490" s="22"/>
      <c r="Z490" s="22"/>
      <c r="AB490" s="22"/>
      <c r="AC490" s="22"/>
    </row>
    <row r="491" spans="1:29" x14ac:dyDescent="0.25">
      <c r="A491" s="6">
        <v>489</v>
      </c>
      <c r="B491" s="2">
        <v>44</v>
      </c>
      <c r="C491" s="3">
        <f>IF(Wizualizacja!B490="male",1,0)</f>
        <v>0</v>
      </c>
      <c r="D491" s="20">
        <v>38.06</v>
      </c>
      <c r="E491" s="3">
        <v>0</v>
      </c>
      <c r="F491" s="3">
        <f>IF(Wizualizacja!E490="yes",1,0)</f>
        <v>1</v>
      </c>
      <c r="G491" s="3">
        <f>IF(Wizualizacja!F490="southwest",1,0)</f>
        <v>0</v>
      </c>
      <c r="H491" s="3">
        <f>IF(Wizualizacja!F490="southeast",1,0)</f>
        <v>1</v>
      </c>
      <c r="I491" s="3">
        <f>IF(Wizualizacja!F490="northwest",1,0)</f>
        <v>0</v>
      </c>
      <c r="J491" s="12">
        <f>IF(Wizualizacja!F490="northeast",1,0)</f>
        <v>0</v>
      </c>
      <c r="K491" s="18">
        <v>48885.135609999998</v>
      </c>
      <c r="M491" s="2">
        <f t="shared" si="28"/>
        <v>35685.87164062442</v>
      </c>
      <c r="N491" s="18">
        <f t="shared" si="30"/>
        <v>13199.263969375577</v>
      </c>
      <c r="P491" s="2">
        <f t="shared" si="29"/>
        <v>36513.46589772118</v>
      </c>
      <c r="Q491" s="18">
        <f t="shared" si="31"/>
        <v>12371.669712278817</v>
      </c>
      <c r="W491" s="22"/>
      <c r="X491" s="22"/>
      <c r="Y491" s="22"/>
      <c r="Z491" s="22"/>
      <c r="AB491" s="22"/>
      <c r="AC491" s="22"/>
    </row>
    <row r="492" spans="1:29" x14ac:dyDescent="0.25">
      <c r="A492" s="6">
        <v>490</v>
      </c>
      <c r="B492" s="2">
        <v>53</v>
      </c>
      <c r="C492" s="3">
        <f>IF(Wizualizacja!B491="male",1,0)</f>
        <v>1</v>
      </c>
      <c r="D492" s="20">
        <v>31.16</v>
      </c>
      <c r="E492" s="3">
        <v>1</v>
      </c>
      <c r="F492" s="3">
        <f>IF(Wizualizacja!E491="yes",1,0)</f>
        <v>0</v>
      </c>
      <c r="G492" s="3">
        <f>IF(Wizualizacja!F491="southwest",1,0)</f>
        <v>0</v>
      </c>
      <c r="H492" s="3">
        <f>IF(Wizualizacja!F491="southeast",1,0)</f>
        <v>0</v>
      </c>
      <c r="I492" s="3">
        <f>IF(Wizualizacja!F491="northwest",1,0)</f>
        <v>1</v>
      </c>
      <c r="J492" s="12">
        <f>IF(Wizualizacja!F491="northeast",1,0)</f>
        <v>0</v>
      </c>
      <c r="K492" s="18">
        <v>10461.9794</v>
      </c>
      <c r="M492" s="2">
        <f t="shared" si="28"/>
        <v>12270.958057689273</v>
      </c>
      <c r="N492" s="18">
        <f t="shared" si="30"/>
        <v>-1808.9786576892729</v>
      </c>
      <c r="P492" s="2">
        <f t="shared" si="29"/>
        <v>12093.354684507844</v>
      </c>
      <c r="Q492" s="18">
        <f t="shared" si="31"/>
        <v>-1631.3752845078434</v>
      </c>
      <c r="W492" s="22"/>
      <c r="X492" s="22"/>
      <c r="Y492" s="22"/>
      <c r="Z492" s="22"/>
      <c r="AB492" s="22"/>
      <c r="AC492" s="22"/>
    </row>
    <row r="493" spans="1:29" x14ac:dyDescent="0.25">
      <c r="A493" s="6">
        <v>491</v>
      </c>
      <c r="B493" s="2">
        <v>19</v>
      </c>
      <c r="C493" s="3">
        <f>IF(Wizualizacja!B492="male",1,0)</f>
        <v>0</v>
      </c>
      <c r="D493" s="20">
        <v>32.9</v>
      </c>
      <c r="E493" s="3">
        <v>0</v>
      </c>
      <c r="F493" s="3">
        <f>IF(Wizualizacja!E492="yes",1,0)</f>
        <v>0</v>
      </c>
      <c r="G493" s="3">
        <f>IF(Wizualizacja!F492="southwest",1,0)</f>
        <v>1</v>
      </c>
      <c r="H493" s="3">
        <f>IF(Wizualizacja!F492="southeast",1,0)</f>
        <v>0</v>
      </c>
      <c r="I493" s="3">
        <f>IF(Wizualizacja!F492="northwest",1,0)</f>
        <v>0</v>
      </c>
      <c r="J493" s="12">
        <f>IF(Wizualizacja!F492="northeast",1,0)</f>
        <v>0</v>
      </c>
      <c r="K493" s="18">
        <v>1748.7739999999999</v>
      </c>
      <c r="M493" s="2">
        <f t="shared" si="28"/>
        <v>2675.6150765560596</v>
      </c>
      <c r="N493" s="18">
        <f t="shared" si="30"/>
        <v>-926.84107655605976</v>
      </c>
      <c r="P493" s="2">
        <f t="shared" si="29"/>
        <v>3849.9558349818235</v>
      </c>
      <c r="Q493" s="18">
        <f t="shared" si="31"/>
        <v>-2101.1818349818236</v>
      </c>
      <c r="W493" s="22"/>
      <c r="X493" s="22"/>
      <c r="Y493" s="22"/>
      <c r="Z493" s="22"/>
      <c r="AB493" s="22"/>
      <c r="AC493" s="22"/>
    </row>
    <row r="494" spans="1:29" x14ac:dyDescent="0.25">
      <c r="A494" s="6">
        <v>492</v>
      </c>
      <c r="B494" s="2">
        <v>61</v>
      </c>
      <c r="C494" s="3">
        <f>IF(Wizualizacja!B493="male",1,0)</f>
        <v>0</v>
      </c>
      <c r="D494" s="20">
        <v>25.08</v>
      </c>
      <c r="E494" s="3">
        <v>0</v>
      </c>
      <c r="F494" s="3">
        <f>IF(Wizualizacja!E493="yes",1,0)</f>
        <v>0</v>
      </c>
      <c r="G494" s="3">
        <f>IF(Wizualizacja!F493="southwest",1,0)</f>
        <v>0</v>
      </c>
      <c r="H494" s="3">
        <f>IF(Wizualizacja!F493="southeast",1,0)</f>
        <v>1</v>
      </c>
      <c r="I494" s="3">
        <f>IF(Wizualizacja!F493="northwest",1,0)</f>
        <v>0</v>
      </c>
      <c r="J494" s="12">
        <f>IF(Wizualizacja!F493="northeast",1,0)</f>
        <v>0</v>
      </c>
      <c r="K494" s="18">
        <v>24513.091260000001</v>
      </c>
      <c r="M494" s="2">
        <f t="shared" si="28"/>
        <v>11008.018643711435</v>
      </c>
      <c r="N494" s="18">
        <f t="shared" si="30"/>
        <v>13505.072616288566</v>
      </c>
      <c r="P494" s="2">
        <f t="shared" si="29"/>
        <v>12153.091516771181</v>
      </c>
      <c r="Q494" s="18">
        <f t="shared" si="31"/>
        <v>12359.99974322882</v>
      </c>
      <c r="W494" s="22"/>
      <c r="X494" s="22"/>
      <c r="Y494" s="22"/>
      <c r="Z494" s="22"/>
      <c r="AB494" s="22"/>
      <c r="AC494" s="22"/>
    </row>
    <row r="495" spans="1:29" x14ac:dyDescent="0.25">
      <c r="A495" s="6">
        <v>493</v>
      </c>
      <c r="B495" s="2">
        <v>18</v>
      </c>
      <c r="C495" s="3">
        <f>IF(Wizualizacja!B494="male",1,0)</f>
        <v>0</v>
      </c>
      <c r="D495" s="20">
        <v>25.08</v>
      </c>
      <c r="E495" s="3">
        <v>0</v>
      </c>
      <c r="F495" s="3">
        <f>IF(Wizualizacja!E494="yes",1,0)</f>
        <v>0</v>
      </c>
      <c r="G495" s="3">
        <f>IF(Wizualizacja!F494="southwest",1,0)</f>
        <v>0</v>
      </c>
      <c r="H495" s="3">
        <f>IF(Wizualizacja!F494="southeast",1,0)</f>
        <v>0</v>
      </c>
      <c r="I495" s="3">
        <f>IF(Wizualizacja!F494="northwest",1,0)</f>
        <v>0</v>
      </c>
      <c r="J495" s="12">
        <f>IF(Wizualizacja!F494="northeast",1,0)</f>
        <v>1</v>
      </c>
      <c r="K495" s="18">
        <v>2196.4731999999999</v>
      </c>
      <c r="M495" s="2">
        <f t="shared" si="28"/>
        <v>1053.7433725187821</v>
      </c>
      <c r="N495" s="18">
        <f t="shared" si="30"/>
        <v>1142.7298274812179</v>
      </c>
      <c r="P495" s="2">
        <f t="shared" si="29"/>
        <v>998.0879616356051</v>
      </c>
      <c r="Q495" s="18">
        <f t="shared" si="31"/>
        <v>1198.3852383643948</v>
      </c>
      <c r="W495" s="22"/>
      <c r="X495" s="22"/>
      <c r="Y495" s="22"/>
      <c r="Z495" s="22"/>
      <c r="AB495" s="22"/>
      <c r="AC495" s="22"/>
    </row>
    <row r="496" spans="1:29" x14ac:dyDescent="0.25">
      <c r="A496" s="6">
        <v>494</v>
      </c>
      <c r="B496" s="2">
        <v>61</v>
      </c>
      <c r="C496" s="3">
        <f>IF(Wizualizacja!B495="male",1,0)</f>
        <v>1</v>
      </c>
      <c r="D496" s="20">
        <v>43.4</v>
      </c>
      <c r="E496" s="3">
        <v>0</v>
      </c>
      <c r="F496" s="3">
        <f>IF(Wizualizacja!E495="yes",1,0)</f>
        <v>0</v>
      </c>
      <c r="G496" s="3">
        <f>IF(Wizualizacja!F495="southwest",1,0)</f>
        <v>1</v>
      </c>
      <c r="H496" s="3">
        <f>IF(Wizualizacja!F495="southeast",1,0)</f>
        <v>0</v>
      </c>
      <c r="I496" s="3">
        <f>IF(Wizualizacja!F495="northwest",1,0)</f>
        <v>0</v>
      </c>
      <c r="J496" s="12">
        <f>IF(Wizualizacja!F495="northeast",1,0)</f>
        <v>0</v>
      </c>
      <c r="K496" s="18">
        <v>12574.049000000001</v>
      </c>
      <c r="M496" s="2">
        <f t="shared" si="28"/>
        <v>17013.228096457089</v>
      </c>
      <c r="N496" s="18">
        <f t="shared" si="30"/>
        <v>-4439.1790964570882</v>
      </c>
      <c r="P496" s="2">
        <f t="shared" si="29"/>
        <v>18226.450735165083</v>
      </c>
      <c r="Q496" s="18">
        <f t="shared" si="31"/>
        <v>-5652.4017351650818</v>
      </c>
      <c r="W496" s="22"/>
      <c r="X496" s="22"/>
      <c r="Y496" s="22"/>
      <c r="Z496" s="22"/>
      <c r="AB496" s="22"/>
      <c r="AC496" s="22"/>
    </row>
    <row r="497" spans="1:29" x14ac:dyDescent="0.25">
      <c r="A497" s="6">
        <v>495</v>
      </c>
      <c r="B497" s="2">
        <v>21</v>
      </c>
      <c r="C497" s="3">
        <f>IF(Wizualizacja!B496="male",1,0)</f>
        <v>1</v>
      </c>
      <c r="D497" s="20">
        <v>25.7</v>
      </c>
      <c r="E497" s="3">
        <v>4</v>
      </c>
      <c r="F497" s="3">
        <f>IF(Wizualizacja!E496="yes",1,0)</f>
        <v>1</v>
      </c>
      <c r="G497" s="3">
        <f>IF(Wizualizacja!F496="southwest",1,0)</f>
        <v>1</v>
      </c>
      <c r="H497" s="3">
        <f>IF(Wizualizacja!F496="southeast",1,0)</f>
        <v>0</v>
      </c>
      <c r="I497" s="3">
        <f>IF(Wizualizacja!F496="northwest",1,0)</f>
        <v>0</v>
      </c>
      <c r="J497" s="12">
        <f>IF(Wizualizacja!F496="northeast",1,0)</f>
        <v>0</v>
      </c>
      <c r="K497" s="18">
        <v>17942.106</v>
      </c>
      <c r="M497" s="2">
        <f t="shared" si="28"/>
        <v>27465.846165135088</v>
      </c>
      <c r="N497" s="18">
        <f t="shared" si="30"/>
        <v>-9523.7401651350883</v>
      </c>
      <c r="P497" s="2">
        <f t="shared" si="29"/>
        <v>26449.307708191478</v>
      </c>
      <c r="Q497" s="18">
        <f t="shared" si="31"/>
        <v>-8507.2017081914782</v>
      </c>
      <c r="W497" s="22"/>
      <c r="X497" s="22"/>
      <c r="Y497" s="22"/>
      <c r="Z497" s="22"/>
      <c r="AB497" s="22"/>
      <c r="AC497" s="22"/>
    </row>
    <row r="498" spans="1:29" x14ac:dyDescent="0.25">
      <c r="A498" s="6">
        <v>496</v>
      </c>
      <c r="B498" s="2">
        <v>20</v>
      </c>
      <c r="C498" s="3">
        <f>IF(Wizualizacja!B497="male",1,0)</f>
        <v>1</v>
      </c>
      <c r="D498" s="20">
        <v>27.93</v>
      </c>
      <c r="E498" s="3">
        <v>0</v>
      </c>
      <c r="F498" s="3">
        <f>IF(Wizualizacja!E497="yes",1,0)</f>
        <v>0</v>
      </c>
      <c r="G498" s="3">
        <f>IF(Wizualizacja!F497="southwest",1,0)</f>
        <v>0</v>
      </c>
      <c r="H498" s="3">
        <f>IF(Wizualizacja!F497="southeast",1,0)</f>
        <v>0</v>
      </c>
      <c r="I498" s="3">
        <f>IF(Wizualizacja!F497="northwest",1,0)</f>
        <v>0</v>
      </c>
      <c r="J498" s="12">
        <f>IF(Wizualizacja!F497="northeast",1,0)</f>
        <v>1</v>
      </c>
      <c r="K498" s="18">
        <v>1967.0227</v>
      </c>
      <c r="M498" s="2">
        <f t="shared" si="28"/>
        <v>2329.6323405283183</v>
      </c>
      <c r="N498" s="18">
        <f t="shared" si="30"/>
        <v>-362.60964052831832</v>
      </c>
      <c r="P498" s="2">
        <f t="shared" si="29"/>
        <v>2461.743773652388</v>
      </c>
      <c r="Q498" s="18">
        <f t="shared" si="31"/>
        <v>-494.72107365238799</v>
      </c>
      <c r="W498" s="22"/>
      <c r="X498" s="22"/>
      <c r="Y498" s="22"/>
      <c r="Z498" s="22"/>
      <c r="AB498" s="22"/>
      <c r="AC498" s="22"/>
    </row>
    <row r="499" spans="1:29" x14ac:dyDescent="0.25">
      <c r="A499" s="6">
        <v>497</v>
      </c>
      <c r="B499" s="2">
        <v>31</v>
      </c>
      <c r="C499" s="3">
        <f>IF(Wizualizacja!B498="male",1,0)</f>
        <v>0</v>
      </c>
      <c r="D499" s="20">
        <v>23.6</v>
      </c>
      <c r="E499" s="3">
        <v>2</v>
      </c>
      <c r="F499" s="3">
        <f>IF(Wizualizacja!E498="yes",1,0)</f>
        <v>0</v>
      </c>
      <c r="G499" s="3">
        <f>IF(Wizualizacja!F498="southwest",1,0)</f>
        <v>1</v>
      </c>
      <c r="H499" s="3">
        <f>IF(Wizualizacja!F498="southeast",1,0)</f>
        <v>0</v>
      </c>
      <c r="I499" s="3">
        <f>IF(Wizualizacja!F498="northwest",1,0)</f>
        <v>0</v>
      </c>
      <c r="J499" s="12">
        <f>IF(Wizualizacja!F498="northeast",1,0)</f>
        <v>0</v>
      </c>
      <c r="K499" s="18">
        <v>4931.6469999999999</v>
      </c>
      <c r="M499" s="2">
        <f t="shared" si="28"/>
        <v>3784.2261078296578</v>
      </c>
      <c r="N499" s="18">
        <f t="shared" si="30"/>
        <v>1147.4208921703421</v>
      </c>
      <c r="P499" s="2">
        <f t="shared" si="29"/>
        <v>3879.8883399646666</v>
      </c>
      <c r="Q499" s="18">
        <f t="shared" si="31"/>
        <v>1051.7586600353334</v>
      </c>
      <c r="W499" s="22"/>
      <c r="X499" s="22"/>
      <c r="Y499" s="22"/>
      <c r="Z499" s="22"/>
      <c r="AB499" s="22"/>
      <c r="AC499" s="22"/>
    </row>
    <row r="500" spans="1:29" x14ac:dyDescent="0.25">
      <c r="A500" s="6">
        <v>498</v>
      </c>
      <c r="B500" s="2">
        <v>45</v>
      </c>
      <c r="C500" s="3">
        <f>IF(Wizualizacja!B499="male",1,0)</f>
        <v>1</v>
      </c>
      <c r="D500" s="20">
        <v>28.7</v>
      </c>
      <c r="E500" s="3">
        <v>2</v>
      </c>
      <c r="F500" s="3">
        <f>IF(Wizualizacja!E499="yes",1,0)</f>
        <v>0</v>
      </c>
      <c r="G500" s="3">
        <f>IF(Wizualizacja!F499="southwest",1,0)</f>
        <v>1</v>
      </c>
      <c r="H500" s="3">
        <f>IF(Wizualizacja!F499="southeast",1,0)</f>
        <v>0</v>
      </c>
      <c r="I500" s="3">
        <f>IF(Wizualizacja!F499="northwest",1,0)</f>
        <v>0</v>
      </c>
      <c r="J500" s="12">
        <f>IF(Wizualizacja!F499="northeast",1,0)</f>
        <v>0</v>
      </c>
      <c r="K500" s="18">
        <v>8027.9679999999998</v>
      </c>
      <c r="M500" s="2">
        <f t="shared" si="28"/>
        <v>8962.6931388497669</v>
      </c>
      <c r="N500" s="18">
        <f t="shared" si="30"/>
        <v>-934.72513884976706</v>
      </c>
      <c r="P500" s="2">
        <f t="shared" si="29"/>
        <v>9202.4776925783499</v>
      </c>
      <c r="Q500" s="18">
        <f t="shared" si="31"/>
        <v>-1174.50969257835</v>
      </c>
      <c r="W500" s="22"/>
      <c r="X500" s="22"/>
      <c r="Y500" s="22"/>
      <c r="Z500" s="22"/>
      <c r="AB500" s="22"/>
      <c r="AC500" s="22"/>
    </row>
    <row r="501" spans="1:29" x14ac:dyDescent="0.25">
      <c r="A501" s="6">
        <v>499</v>
      </c>
      <c r="B501" s="2">
        <v>44</v>
      </c>
      <c r="C501" s="3">
        <f>IF(Wizualizacja!B500="male",1,0)</f>
        <v>0</v>
      </c>
      <c r="D501" s="20">
        <v>23.98</v>
      </c>
      <c r="E501" s="3">
        <v>2</v>
      </c>
      <c r="F501" s="3">
        <f>IF(Wizualizacja!E500="yes",1,0)</f>
        <v>0</v>
      </c>
      <c r="G501" s="3">
        <f>IF(Wizualizacja!F500="southwest",1,0)</f>
        <v>0</v>
      </c>
      <c r="H501" s="3">
        <f>IF(Wizualizacja!F500="southeast",1,0)</f>
        <v>1</v>
      </c>
      <c r="I501" s="3">
        <f>IF(Wizualizacja!F500="northwest",1,0)</f>
        <v>0</v>
      </c>
      <c r="J501" s="12">
        <f>IF(Wizualizacja!F500="northeast",1,0)</f>
        <v>0</v>
      </c>
      <c r="K501" s="18">
        <v>8211.1002000000008</v>
      </c>
      <c r="M501" s="2">
        <f t="shared" si="28"/>
        <v>7515.8480892508805</v>
      </c>
      <c r="N501" s="18">
        <f t="shared" si="30"/>
        <v>695.25211074912022</v>
      </c>
      <c r="P501" s="2">
        <f t="shared" si="29"/>
        <v>7378.307066886121</v>
      </c>
      <c r="Q501" s="18">
        <f t="shared" si="31"/>
        <v>832.79313311387978</v>
      </c>
      <c r="W501" s="22"/>
      <c r="X501" s="22"/>
      <c r="Y501" s="22"/>
      <c r="Z501" s="22"/>
      <c r="AB501" s="22"/>
      <c r="AC501" s="22"/>
    </row>
    <row r="502" spans="1:29" x14ac:dyDescent="0.25">
      <c r="A502" s="6">
        <v>500</v>
      </c>
      <c r="B502" s="2">
        <v>42</v>
      </c>
      <c r="C502" s="3">
        <f>IF(Wizualizacja!B1306="male",1,0)</f>
        <v>1</v>
      </c>
      <c r="D502" s="20">
        <v>24.605</v>
      </c>
      <c r="E502" s="3">
        <v>2</v>
      </c>
      <c r="F502" s="3">
        <f>IF(Wizualizacja!E1306="yes",1,0)</f>
        <v>1</v>
      </c>
      <c r="G502" s="3">
        <f>IF(Wizualizacja!F1306="southwest",1,0)</f>
        <v>0</v>
      </c>
      <c r="H502" s="3">
        <f>IF(Wizualizacja!F1306="southeast",1,0)</f>
        <v>0</v>
      </c>
      <c r="I502" s="3">
        <f>IF(Wizualizacja!F1306="northwest",1,0)</f>
        <v>0</v>
      </c>
      <c r="J502" s="12">
        <f>IF(Wizualizacja!F1306="northeast",1,0)</f>
        <v>1</v>
      </c>
      <c r="K502" s="18">
        <v>21259.377949999998</v>
      </c>
      <c r="M502" s="2">
        <f t="shared" si="28"/>
        <v>32622.547599820435</v>
      </c>
      <c r="N502" s="18">
        <f t="shared" si="30"/>
        <v>-11363.169649820436</v>
      </c>
      <c r="P502" s="2">
        <f t="shared" si="29"/>
        <v>31534.090953004215</v>
      </c>
      <c r="Q502" s="18">
        <f t="shared" si="31"/>
        <v>-10274.713003004217</v>
      </c>
      <c r="W502" s="22"/>
      <c r="X502" s="22"/>
      <c r="Y502" s="22"/>
      <c r="Z502" s="22"/>
      <c r="AB502" s="22"/>
      <c r="AC502" s="22"/>
    </row>
    <row r="503" spans="1:29" x14ac:dyDescent="0.25">
      <c r="A503" s="6">
        <v>501</v>
      </c>
      <c r="B503" s="2">
        <v>24</v>
      </c>
      <c r="C503" s="3">
        <f>IF(Wizualizacja!B1307="male",1,0)</f>
        <v>0</v>
      </c>
      <c r="D503" s="20">
        <v>27.72</v>
      </c>
      <c r="E503" s="3">
        <v>0</v>
      </c>
      <c r="F503" s="3">
        <f>IF(Wizualizacja!E1307="yes",1,0)</f>
        <v>0</v>
      </c>
      <c r="G503" s="3">
        <f>IF(Wizualizacja!F1307="southwest",1,0)</f>
        <v>0</v>
      </c>
      <c r="H503" s="3">
        <f>IF(Wizualizacja!F1307="southeast",1,0)</f>
        <v>1</v>
      </c>
      <c r="I503" s="3">
        <f>IF(Wizualizacja!F1307="northwest",1,0)</f>
        <v>0</v>
      </c>
      <c r="J503" s="12">
        <f>IF(Wizualizacja!F1307="northeast",1,0)</f>
        <v>0</v>
      </c>
      <c r="K503" s="18">
        <v>2464.6188000000002</v>
      </c>
      <c r="M503" s="2">
        <f t="shared" si="28"/>
        <v>2367.4525852834186</v>
      </c>
      <c r="N503" s="18">
        <f t="shared" si="30"/>
        <v>97.166214716581635</v>
      </c>
      <c r="P503" s="2">
        <f t="shared" si="29"/>
        <v>3429.8003223197966</v>
      </c>
      <c r="Q503" s="18">
        <f t="shared" si="31"/>
        <v>-965.18152231979639</v>
      </c>
      <c r="W503" s="22"/>
      <c r="X503" s="22"/>
      <c r="Y503" s="22"/>
      <c r="Z503" s="22"/>
      <c r="AB503" s="22"/>
      <c r="AC503" s="22"/>
    </row>
    <row r="504" spans="1:29" x14ac:dyDescent="0.25">
      <c r="A504" s="6">
        <v>502</v>
      </c>
      <c r="B504" s="2">
        <v>29</v>
      </c>
      <c r="C504" s="3">
        <f>IF(Wizualizacja!B1308="male",1,0)</f>
        <v>0</v>
      </c>
      <c r="D504" s="20">
        <v>21.85</v>
      </c>
      <c r="E504" s="3">
        <v>0</v>
      </c>
      <c r="F504" s="3">
        <f>IF(Wizualizacja!E1308="yes",1,0)</f>
        <v>1</v>
      </c>
      <c r="G504" s="3">
        <f>IF(Wizualizacja!F1308="southwest",1,0)</f>
        <v>0</v>
      </c>
      <c r="H504" s="3">
        <f>IF(Wizualizacja!F1308="southeast",1,0)</f>
        <v>0</v>
      </c>
      <c r="I504" s="3">
        <f>IF(Wizualizacja!F1308="northwest",1,0)</f>
        <v>0</v>
      </c>
      <c r="J504" s="12">
        <f>IF(Wizualizacja!F1308="northeast",1,0)</f>
        <v>1</v>
      </c>
      <c r="K504" s="18">
        <v>16115.3045</v>
      </c>
      <c r="M504" s="2">
        <f t="shared" si="28"/>
        <v>27236.407097111849</v>
      </c>
      <c r="N504" s="18">
        <f t="shared" si="30"/>
        <v>-11121.102597111849</v>
      </c>
      <c r="P504" s="2">
        <f t="shared" si="29"/>
        <v>27248.323528283334</v>
      </c>
      <c r="Q504" s="18">
        <f t="shared" si="31"/>
        <v>-11133.019028283334</v>
      </c>
      <c r="W504" s="22"/>
      <c r="X504" s="22"/>
      <c r="Y504" s="22"/>
      <c r="Z504" s="22"/>
      <c r="AB504" s="22"/>
      <c r="AC504" s="22"/>
    </row>
    <row r="505" spans="1:29" x14ac:dyDescent="0.25">
      <c r="A505" s="6">
        <v>503</v>
      </c>
      <c r="B505" s="2">
        <v>32</v>
      </c>
      <c r="C505" s="3">
        <f>IF(Wizualizacja!B1309="male",1,0)</f>
        <v>1</v>
      </c>
      <c r="D505" s="20">
        <v>28.12</v>
      </c>
      <c r="E505" s="3">
        <v>4</v>
      </c>
      <c r="F505" s="3">
        <f>IF(Wizualizacja!E1309="yes",1,0)</f>
        <v>1</v>
      </c>
      <c r="G505" s="3">
        <f>IF(Wizualizacja!F1309="southwest",1,0)</f>
        <v>0</v>
      </c>
      <c r="H505" s="3">
        <f>IF(Wizualizacja!F1309="southeast",1,0)</f>
        <v>0</v>
      </c>
      <c r="I505" s="3">
        <f>IF(Wizualizacja!F1309="northwest",1,0)</f>
        <v>1</v>
      </c>
      <c r="J505" s="12">
        <f>IF(Wizualizacja!F1309="northeast",1,0)</f>
        <v>0</v>
      </c>
      <c r="K505" s="18">
        <v>21472.478800000001</v>
      </c>
      <c r="M505" s="2">
        <f t="shared" si="28"/>
        <v>32184.889119423824</v>
      </c>
      <c r="N505" s="18">
        <f t="shared" si="30"/>
        <v>-10712.410319423823</v>
      </c>
      <c r="P505" s="2">
        <f t="shared" si="29"/>
        <v>30105.180152460023</v>
      </c>
      <c r="Q505" s="18">
        <f t="shared" si="31"/>
        <v>-8632.7013524600225</v>
      </c>
      <c r="W505" s="22"/>
      <c r="X505" s="22"/>
      <c r="Y505" s="22"/>
      <c r="Z505" s="22"/>
      <c r="AB505" s="22"/>
      <c r="AC505" s="22"/>
    </row>
    <row r="506" spans="1:29" x14ac:dyDescent="0.25">
      <c r="A506" s="6">
        <v>504</v>
      </c>
      <c r="B506" s="2">
        <v>25</v>
      </c>
      <c r="C506" s="3">
        <f>IF(Wizualizacja!B1310="male",1,0)</f>
        <v>0</v>
      </c>
      <c r="D506" s="20">
        <v>30.2</v>
      </c>
      <c r="E506" s="3">
        <v>0</v>
      </c>
      <c r="F506" s="3">
        <f>IF(Wizualizacja!E1310="yes",1,0)</f>
        <v>1</v>
      </c>
      <c r="G506" s="3">
        <f>IF(Wizualizacja!F1310="southwest",1,0)</f>
        <v>1</v>
      </c>
      <c r="H506" s="3">
        <f>IF(Wizualizacja!F1310="southeast",1,0)</f>
        <v>0</v>
      </c>
      <c r="I506" s="3">
        <f>IF(Wizualizacja!F1310="northwest",1,0)</f>
        <v>0</v>
      </c>
      <c r="J506" s="12">
        <f>IF(Wizualizacja!F1310="northeast",1,0)</f>
        <v>0</v>
      </c>
      <c r="K506" s="18">
        <v>33900.652999999998</v>
      </c>
      <c r="M506" s="2">
        <f t="shared" si="28"/>
        <v>27751.998083277209</v>
      </c>
      <c r="N506" s="18">
        <f t="shared" si="30"/>
        <v>6148.6549167227895</v>
      </c>
      <c r="P506" s="2">
        <f t="shared" si="29"/>
        <v>28978.801042810592</v>
      </c>
      <c r="Q506" s="18">
        <f t="shared" si="31"/>
        <v>4921.8519571894067</v>
      </c>
      <c r="W506" s="22"/>
      <c r="X506" s="22"/>
      <c r="Y506" s="22"/>
      <c r="Z506" s="22"/>
      <c r="AB506" s="22"/>
      <c r="AC506" s="22"/>
    </row>
    <row r="507" spans="1:29" x14ac:dyDescent="0.25">
      <c r="A507" s="6">
        <v>505</v>
      </c>
      <c r="B507" s="2">
        <v>41</v>
      </c>
      <c r="C507" s="3">
        <f>IF(Wizualizacja!B1311="male",1,0)</f>
        <v>1</v>
      </c>
      <c r="D507" s="20">
        <v>32.200000000000003</v>
      </c>
      <c r="E507" s="3">
        <v>2</v>
      </c>
      <c r="F507" s="3">
        <f>IF(Wizualizacja!E1311="yes",1,0)</f>
        <v>0</v>
      </c>
      <c r="G507" s="3">
        <f>IF(Wizualizacja!F1311="southwest",1,0)</f>
        <v>1</v>
      </c>
      <c r="H507" s="3">
        <f>IF(Wizualizacja!F1311="southeast",1,0)</f>
        <v>0</v>
      </c>
      <c r="I507" s="3">
        <f>IF(Wizualizacja!F1311="northwest",1,0)</f>
        <v>0</v>
      </c>
      <c r="J507" s="12">
        <f>IF(Wizualizacja!F1311="northeast",1,0)</f>
        <v>0</v>
      </c>
      <c r="K507" s="18">
        <v>6875.9610000000002</v>
      </c>
      <c r="M507" s="2">
        <f t="shared" si="28"/>
        <v>9167.1981926620792</v>
      </c>
      <c r="N507" s="18">
        <f t="shared" si="30"/>
        <v>-2291.237192662079</v>
      </c>
      <c r="P507" s="2">
        <f t="shared" si="29"/>
        <v>9325.1062873888859</v>
      </c>
      <c r="Q507" s="18">
        <f t="shared" si="31"/>
        <v>-2449.1452873888857</v>
      </c>
      <c r="W507" s="22"/>
      <c r="X507" s="22"/>
      <c r="Y507" s="22"/>
      <c r="Z507" s="22"/>
      <c r="AB507" s="22"/>
      <c r="AC507" s="22"/>
    </row>
    <row r="508" spans="1:29" x14ac:dyDescent="0.25">
      <c r="A508" s="6">
        <v>506</v>
      </c>
      <c r="B508" s="2">
        <v>42</v>
      </c>
      <c r="C508" s="3">
        <f>IF(Wizualizacja!B1312="male",1,0)</f>
        <v>1</v>
      </c>
      <c r="D508" s="20">
        <v>26.315000000000001</v>
      </c>
      <c r="E508" s="3">
        <v>1</v>
      </c>
      <c r="F508" s="3">
        <f>IF(Wizualizacja!E1312="yes",1,0)</f>
        <v>0</v>
      </c>
      <c r="G508" s="3">
        <f>IF(Wizualizacja!F1312="southwest",1,0)</f>
        <v>0</v>
      </c>
      <c r="H508" s="3">
        <f>IF(Wizualizacja!F1312="southeast",1,0)</f>
        <v>0</v>
      </c>
      <c r="I508" s="3">
        <f>IF(Wizualizacja!F1312="northwest",1,0)</f>
        <v>1</v>
      </c>
      <c r="J508" s="12">
        <f>IF(Wizualizacja!F1312="northeast",1,0)</f>
        <v>0</v>
      </c>
      <c r="K508" s="18">
        <v>6940.90985</v>
      </c>
      <c r="M508" s="2">
        <f t="shared" si="28"/>
        <v>7708.0239001628997</v>
      </c>
      <c r="N508" s="18">
        <f t="shared" si="30"/>
        <v>-767.11405016289973</v>
      </c>
      <c r="P508" s="2">
        <f t="shared" si="29"/>
        <v>7633.5577803809319</v>
      </c>
      <c r="Q508" s="18">
        <f t="shared" si="31"/>
        <v>-692.64793038093194</v>
      </c>
      <c r="W508" s="22"/>
      <c r="X508" s="22"/>
      <c r="Y508" s="22"/>
      <c r="Z508" s="22"/>
      <c r="AB508" s="22"/>
      <c r="AC508" s="22"/>
    </row>
    <row r="509" spans="1:29" x14ac:dyDescent="0.25">
      <c r="A509" s="6">
        <v>507</v>
      </c>
      <c r="B509" s="2">
        <v>33</v>
      </c>
      <c r="C509" s="3">
        <f>IF(Wizualizacja!B1313="male",1,0)</f>
        <v>0</v>
      </c>
      <c r="D509" s="20">
        <v>26.695</v>
      </c>
      <c r="E509" s="3">
        <v>0</v>
      </c>
      <c r="F509" s="3">
        <f>IF(Wizualizacja!E1313="yes",1,0)</f>
        <v>0</v>
      </c>
      <c r="G509" s="3">
        <f>IF(Wizualizacja!F1313="southwest",1,0)</f>
        <v>0</v>
      </c>
      <c r="H509" s="3">
        <f>IF(Wizualizacja!F1313="southeast",1,0)</f>
        <v>0</v>
      </c>
      <c r="I509" s="3">
        <f>IF(Wizualizacja!F1313="northwest",1,0)</f>
        <v>1</v>
      </c>
      <c r="J509" s="12">
        <f>IF(Wizualizacja!F1313="northeast",1,0)</f>
        <v>0</v>
      </c>
      <c r="K509" s="18">
        <v>4571.4130500000001</v>
      </c>
      <c r="M509" s="2">
        <f t="shared" si="28"/>
        <v>5116.0588995690896</v>
      </c>
      <c r="N509" s="18">
        <f t="shared" si="30"/>
        <v>-544.64584956908948</v>
      </c>
      <c r="P509" s="2">
        <f t="shared" si="29"/>
        <v>5424.7653860702321</v>
      </c>
      <c r="Q509" s="18">
        <f t="shared" si="31"/>
        <v>-853.35233607023201</v>
      </c>
      <c r="W509" s="22"/>
      <c r="X509" s="22"/>
      <c r="Y509" s="22"/>
      <c r="Z509" s="22"/>
      <c r="AB509" s="22"/>
      <c r="AC509" s="22"/>
    </row>
    <row r="510" spans="1:29" x14ac:dyDescent="0.25">
      <c r="A510" s="6">
        <v>508</v>
      </c>
      <c r="B510" s="2">
        <v>34</v>
      </c>
      <c r="C510" s="3">
        <f>IF(Wizualizacja!B1314="male",1,0)</f>
        <v>1</v>
      </c>
      <c r="D510" s="20">
        <v>42.9</v>
      </c>
      <c r="E510" s="3">
        <v>1</v>
      </c>
      <c r="F510" s="3">
        <f>IF(Wizualizacja!E1314="yes",1,0)</f>
        <v>0</v>
      </c>
      <c r="G510" s="3">
        <f>IF(Wizualizacja!F1314="southwest",1,0)</f>
        <v>1</v>
      </c>
      <c r="H510" s="3">
        <f>IF(Wizualizacja!F1314="southeast",1,0)</f>
        <v>0</v>
      </c>
      <c r="I510" s="3">
        <f>IF(Wizualizacja!F1314="northwest",1,0)</f>
        <v>0</v>
      </c>
      <c r="J510" s="12">
        <f>IF(Wizualizacja!F1314="northeast",1,0)</f>
        <v>0</v>
      </c>
      <c r="K510" s="18">
        <v>4536.259</v>
      </c>
      <c r="M510" s="2">
        <f t="shared" si="28"/>
        <v>10497.021484518818</v>
      </c>
      <c r="N510" s="18">
        <f t="shared" si="30"/>
        <v>-5960.7624845188184</v>
      </c>
      <c r="P510" s="2">
        <f t="shared" si="29"/>
        <v>11056.388556699903</v>
      </c>
      <c r="Q510" s="18">
        <f t="shared" si="31"/>
        <v>-6520.1295566999033</v>
      </c>
      <c r="W510" s="22"/>
      <c r="X510" s="22"/>
      <c r="Y510" s="22"/>
      <c r="Z510" s="22"/>
      <c r="AB510" s="22"/>
      <c r="AC510" s="22"/>
    </row>
    <row r="511" spans="1:29" x14ac:dyDescent="0.25">
      <c r="A511" s="6">
        <v>509</v>
      </c>
      <c r="B511" s="2">
        <v>19</v>
      </c>
      <c r="C511" s="3">
        <f>IF(Wizualizacja!B1315="male",1,0)</f>
        <v>0</v>
      </c>
      <c r="D511" s="20">
        <v>34.700000000000003</v>
      </c>
      <c r="E511" s="3">
        <v>2</v>
      </c>
      <c r="F511" s="3">
        <f>IF(Wizualizacja!E1315="yes",1,0)</f>
        <v>1</v>
      </c>
      <c r="G511" s="3">
        <f>IF(Wizualizacja!F1315="southwest",1,0)</f>
        <v>1</v>
      </c>
      <c r="H511" s="3">
        <f>IF(Wizualizacja!F1315="southeast",1,0)</f>
        <v>0</v>
      </c>
      <c r="I511" s="3">
        <f>IF(Wizualizacja!F1315="northwest",1,0)</f>
        <v>0</v>
      </c>
      <c r="J511" s="12">
        <f>IF(Wizualizacja!F1315="northeast",1,0)</f>
        <v>0</v>
      </c>
      <c r="K511" s="18">
        <v>36397.576000000001</v>
      </c>
      <c r="M511" s="2">
        <f t="shared" si="28"/>
        <v>29090.185245908353</v>
      </c>
      <c r="N511" s="18">
        <f t="shared" si="30"/>
        <v>7307.390754091648</v>
      </c>
      <c r="P511" s="2">
        <f t="shared" si="29"/>
        <v>28914.107504142368</v>
      </c>
      <c r="Q511" s="18">
        <f t="shared" si="31"/>
        <v>7483.4684958576327</v>
      </c>
      <c r="W511" s="22"/>
      <c r="X511" s="22"/>
      <c r="Y511" s="22"/>
      <c r="Z511" s="22"/>
      <c r="AB511" s="22"/>
      <c r="AC511" s="22"/>
    </row>
    <row r="512" spans="1:29" x14ac:dyDescent="0.25">
      <c r="A512" s="6">
        <v>510</v>
      </c>
      <c r="B512" s="2">
        <v>30</v>
      </c>
      <c r="C512" s="3">
        <f>IF(Wizualizacja!B1316="male",1,0)</f>
        <v>0</v>
      </c>
      <c r="D512" s="20">
        <v>23.655000000000001</v>
      </c>
      <c r="E512" s="3">
        <v>3</v>
      </c>
      <c r="F512" s="3">
        <f>IF(Wizualizacja!E1316="yes",1,0)</f>
        <v>1</v>
      </c>
      <c r="G512" s="3">
        <f>IF(Wizualizacja!F1316="southwest",1,0)</f>
        <v>0</v>
      </c>
      <c r="H512" s="3">
        <f>IF(Wizualizacja!F1316="southeast",1,0)</f>
        <v>0</v>
      </c>
      <c r="I512" s="3">
        <f>IF(Wizualizacja!F1316="northwest",1,0)</f>
        <v>1</v>
      </c>
      <c r="J512" s="12">
        <f>IF(Wizualizacja!F1316="northeast",1,0)</f>
        <v>0</v>
      </c>
      <c r="K512" s="18">
        <v>18765.87545</v>
      </c>
      <c r="M512" s="2">
        <f t="shared" si="28"/>
        <v>29688.42061405399</v>
      </c>
      <c r="N512" s="18">
        <f t="shared" si="30"/>
        <v>-10922.54516405399</v>
      </c>
      <c r="P512" s="2">
        <f t="shared" si="29"/>
        <v>28106.127225939632</v>
      </c>
      <c r="Q512" s="18">
        <f t="shared" si="31"/>
        <v>-9340.2517759396324</v>
      </c>
      <c r="W512" s="22"/>
      <c r="X512" s="22"/>
      <c r="Y512" s="22"/>
      <c r="Z512" s="22"/>
      <c r="AB512" s="22"/>
      <c r="AC512" s="22"/>
    </row>
    <row r="513" spans="1:29" x14ac:dyDescent="0.25">
      <c r="A513" s="6">
        <v>511</v>
      </c>
      <c r="B513" s="2">
        <v>18</v>
      </c>
      <c r="C513" s="3">
        <f>IF(Wizualizacja!B1317="male",1,0)</f>
        <v>1</v>
      </c>
      <c r="D513" s="20">
        <v>28.31</v>
      </c>
      <c r="E513" s="3">
        <v>1</v>
      </c>
      <c r="F513" s="3">
        <f>IF(Wizualizacja!E1317="yes",1,0)</f>
        <v>0</v>
      </c>
      <c r="G513" s="3">
        <f>IF(Wizualizacja!F1317="southwest",1,0)</f>
        <v>0</v>
      </c>
      <c r="H513" s="3">
        <f>IF(Wizualizacja!F1317="southeast",1,0)</f>
        <v>0</v>
      </c>
      <c r="I513" s="3">
        <f>IF(Wizualizacja!F1317="northwest",1,0)</f>
        <v>0</v>
      </c>
      <c r="J513" s="12">
        <f>IF(Wizualizacja!F1317="northeast",1,0)</f>
        <v>1</v>
      </c>
      <c r="K513" s="18">
        <v>11272.331389999999</v>
      </c>
      <c r="M513" s="2">
        <f t="shared" si="28"/>
        <v>2595.1672851888297</v>
      </c>
      <c r="N513" s="18">
        <f t="shared" si="30"/>
        <v>8677.1641048111705</v>
      </c>
      <c r="P513" s="2">
        <f t="shared" si="29"/>
        <v>2068.8821906428275</v>
      </c>
      <c r="Q513" s="18">
        <f t="shared" si="31"/>
        <v>9203.4491993571719</v>
      </c>
      <c r="W513" s="22"/>
      <c r="X513" s="22"/>
      <c r="Y513" s="22"/>
      <c r="Z513" s="22"/>
      <c r="AB513" s="22"/>
      <c r="AC513" s="22"/>
    </row>
    <row r="514" spans="1:29" x14ac:dyDescent="0.25">
      <c r="A514" s="6">
        <v>512</v>
      </c>
      <c r="B514" s="2">
        <v>19</v>
      </c>
      <c r="C514" s="3">
        <f>IF(Wizualizacja!B1318="male",1,0)</f>
        <v>0</v>
      </c>
      <c r="D514" s="20">
        <v>20.6</v>
      </c>
      <c r="E514" s="3">
        <v>0</v>
      </c>
      <c r="F514" s="3">
        <f>IF(Wizualizacja!E1318="yes",1,0)</f>
        <v>0</v>
      </c>
      <c r="G514" s="3">
        <f>IF(Wizualizacja!F1318="southwest",1,0)</f>
        <v>1</v>
      </c>
      <c r="H514" s="3">
        <f>IF(Wizualizacja!F1318="southeast",1,0)</f>
        <v>0</v>
      </c>
      <c r="I514" s="3">
        <f>IF(Wizualizacja!F1318="northwest",1,0)</f>
        <v>0</v>
      </c>
      <c r="J514" s="12">
        <f>IF(Wizualizacja!F1318="northeast",1,0)</f>
        <v>0</v>
      </c>
      <c r="K514" s="18">
        <v>1731.6769999999999</v>
      </c>
      <c r="M514" s="2">
        <f t="shared" si="28"/>
        <v>-1681.0866223227124</v>
      </c>
      <c r="N514" s="18">
        <f t="shared" si="30"/>
        <v>3412.7636223227123</v>
      </c>
      <c r="P514" s="2">
        <f t="shared" si="29"/>
        <v>-227.68163151626413</v>
      </c>
      <c r="Q514" s="18">
        <f t="shared" si="31"/>
        <v>1959.358631516264</v>
      </c>
      <c r="W514" s="22"/>
      <c r="X514" s="22"/>
      <c r="Y514" s="22"/>
      <c r="Z514" s="22"/>
      <c r="AB514" s="22"/>
      <c r="AC514" s="22"/>
    </row>
    <row r="515" spans="1:29" x14ac:dyDescent="0.25">
      <c r="A515" s="6">
        <v>513</v>
      </c>
      <c r="B515" s="2">
        <v>18</v>
      </c>
      <c r="C515" s="3">
        <f>IF(Wizualizacja!B1319="male",1,0)</f>
        <v>1</v>
      </c>
      <c r="D515" s="20">
        <v>53.13</v>
      </c>
      <c r="E515" s="3">
        <v>0</v>
      </c>
      <c r="F515" s="3">
        <f>IF(Wizualizacja!E1319="yes",1,0)</f>
        <v>0</v>
      </c>
      <c r="G515" s="3">
        <f>IF(Wizualizacja!F1319="southwest",1,0)</f>
        <v>0</v>
      </c>
      <c r="H515" s="3">
        <f>IF(Wizualizacja!F1319="southeast",1,0)</f>
        <v>1</v>
      </c>
      <c r="I515" s="3">
        <f>IF(Wizualizacja!F1319="northwest",1,0)</f>
        <v>0</v>
      </c>
      <c r="J515" s="12">
        <f>IF(Wizualizacja!F1319="northeast",1,0)</f>
        <v>0</v>
      </c>
      <c r="K515" s="18">
        <v>1163.4627</v>
      </c>
      <c r="M515" s="2">
        <f t="shared" ref="M515:M535" si="32">$X$41+$X$42*B515+$X$43*C515+$X$44*D515+$X$45*E515+$X$46*F515+$X$47*G515+$X$48*H515+$X$49*I515</f>
        <v>9563.7564116943049</v>
      </c>
      <c r="N515" s="18">
        <f t="shared" si="30"/>
        <v>-8400.2937116943049</v>
      </c>
      <c r="P515" s="2">
        <f t="shared" ref="P515:P535" si="33">$X$69+$X$70*B515+$X$71*D515+$X$72*F515</f>
        <v>10297.090476698322</v>
      </c>
      <c r="Q515" s="18">
        <f t="shared" si="31"/>
        <v>-9133.6277766983221</v>
      </c>
      <c r="W515" s="22"/>
      <c r="X515" s="22"/>
      <c r="Y515" s="22"/>
      <c r="Z515" s="22"/>
      <c r="AB515" s="22"/>
      <c r="AC515" s="22"/>
    </row>
    <row r="516" spans="1:29" x14ac:dyDescent="0.25">
      <c r="A516" s="6">
        <v>514</v>
      </c>
      <c r="B516" s="2">
        <v>35</v>
      </c>
      <c r="C516" s="3">
        <f>IF(Wizualizacja!B1320="male",1,0)</f>
        <v>1</v>
      </c>
      <c r="D516" s="20">
        <v>39.71</v>
      </c>
      <c r="E516" s="3">
        <v>4</v>
      </c>
      <c r="F516" s="3">
        <f>IF(Wizualizacja!E1320="yes",1,0)</f>
        <v>0</v>
      </c>
      <c r="G516" s="3">
        <f>IF(Wizualizacja!F1320="southwest",1,0)</f>
        <v>0</v>
      </c>
      <c r="H516" s="3">
        <f>IF(Wizualizacja!F1320="southeast",1,0)</f>
        <v>0</v>
      </c>
      <c r="I516" s="3">
        <f>IF(Wizualizacja!F1320="northwest",1,0)</f>
        <v>0</v>
      </c>
      <c r="J516" s="12">
        <f>IF(Wizualizacja!F1320="northeast",1,0)</f>
        <v>1</v>
      </c>
      <c r="K516" s="18">
        <v>19496.71917</v>
      </c>
      <c r="M516" s="2">
        <f t="shared" si="32"/>
        <v>12978.338069540758</v>
      </c>
      <c r="N516" s="18">
        <f t="shared" ref="N516:N535" si="34">K516-M516</f>
        <v>6518.3811004592426</v>
      </c>
      <c r="P516" s="2">
        <f t="shared" si="33"/>
        <v>10258.273624668565</v>
      </c>
      <c r="Q516" s="18">
        <f t="shared" ref="Q516:Q535" si="35">K516-P516</f>
        <v>9238.4455453314349</v>
      </c>
      <c r="W516" s="22"/>
      <c r="X516" s="22"/>
      <c r="Y516" s="22"/>
      <c r="Z516" s="22"/>
      <c r="AB516" s="22"/>
      <c r="AC516" s="22"/>
    </row>
    <row r="517" spans="1:29" x14ac:dyDescent="0.25">
      <c r="A517" s="6">
        <v>515</v>
      </c>
      <c r="B517" s="2">
        <v>39</v>
      </c>
      <c r="C517" s="3">
        <f>IF(Wizualizacja!B1321="male",1,0)</f>
        <v>0</v>
      </c>
      <c r="D517" s="20">
        <v>26.315000000000001</v>
      </c>
      <c r="E517" s="3">
        <v>2</v>
      </c>
      <c r="F517" s="3">
        <f>IF(Wizualizacja!E1321="yes",1,0)</f>
        <v>0</v>
      </c>
      <c r="G517" s="3">
        <f>IF(Wizualizacja!F1321="southwest",1,0)</f>
        <v>0</v>
      </c>
      <c r="H517" s="3">
        <f>IF(Wizualizacja!F1321="southeast",1,0)</f>
        <v>0</v>
      </c>
      <c r="I517" s="3">
        <f>IF(Wizualizacja!F1321="northwest",1,0)</f>
        <v>1</v>
      </c>
      <c r="J517" s="12">
        <f>IF(Wizualizacja!F1321="northeast",1,0)</f>
        <v>0</v>
      </c>
      <c r="K517" s="18">
        <v>7201.7008500000002</v>
      </c>
      <c r="M517" s="2">
        <f t="shared" si="32"/>
        <v>7831.3539534217334</v>
      </c>
      <c r="N517" s="18">
        <f t="shared" si="34"/>
        <v>-629.65310342173325</v>
      </c>
      <c r="P517" s="2">
        <f t="shared" si="33"/>
        <v>6855.3017183947304</v>
      </c>
      <c r="Q517" s="18">
        <f t="shared" si="35"/>
        <v>346.39913160526976</v>
      </c>
      <c r="W517" s="22"/>
      <c r="X517" s="22"/>
      <c r="Y517" s="22"/>
      <c r="Z517" s="22"/>
      <c r="AB517" s="22"/>
      <c r="AC517" s="22"/>
    </row>
    <row r="518" spans="1:29" x14ac:dyDescent="0.25">
      <c r="A518" s="6">
        <v>516</v>
      </c>
      <c r="B518" s="2">
        <v>31</v>
      </c>
      <c r="C518" s="3">
        <f>IF(Wizualizacja!B1322="male",1,0)</f>
        <v>1</v>
      </c>
      <c r="D518" s="20">
        <v>31.065000000000001</v>
      </c>
      <c r="E518" s="3">
        <v>3</v>
      </c>
      <c r="F518" s="3">
        <f>IF(Wizualizacja!E1322="yes",1,0)</f>
        <v>0</v>
      </c>
      <c r="G518" s="3">
        <f>IF(Wizualizacja!F1322="southwest",1,0)</f>
        <v>0</v>
      </c>
      <c r="H518" s="3">
        <f>IF(Wizualizacja!F1322="southeast",1,0)</f>
        <v>0</v>
      </c>
      <c r="I518" s="3">
        <f>IF(Wizualizacja!F1322="northwest",1,0)</f>
        <v>1</v>
      </c>
      <c r="J518" s="12">
        <f>IF(Wizualizacja!F1322="northeast",1,0)</f>
        <v>0</v>
      </c>
      <c r="K518" s="18">
        <v>5425.0233500000004</v>
      </c>
      <c r="M518" s="2">
        <f t="shared" si="32"/>
        <v>7840.7533956793568</v>
      </c>
      <c r="N518" s="18">
        <f t="shared" si="34"/>
        <v>-2415.7300456793564</v>
      </c>
      <c r="P518" s="2">
        <f t="shared" si="33"/>
        <v>6354.6496153637108</v>
      </c>
      <c r="Q518" s="18">
        <f t="shared" si="35"/>
        <v>-929.62626536371044</v>
      </c>
      <c r="W518" s="22"/>
      <c r="X518" s="22"/>
      <c r="Y518" s="22"/>
      <c r="Z518" s="22"/>
      <c r="AB518" s="22"/>
      <c r="AC518" s="22"/>
    </row>
    <row r="519" spans="1:29" x14ac:dyDescent="0.25">
      <c r="A519" s="6">
        <v>517</v>
      </c>
      <c r="B519" s="2">
        <v>62</v>
      </c>
      <c r="C519" s="3">
        <f>IF(Wizualizacja!B1323="male",1,0)</f>
        <v>1</v>
      </c>
      <c r="D519" s="20">
        <v>26.695</v>
      </c>
      <c r="E519" s="3">
        <v>0</v>
      </c>
      <c r="F519" s="3">
        <f>IF(Wizualizacja!E1323="yes",1,0)</f>
        <v>1</v>
      </c>
      <c r="G519" s="3">
        <f>IF(Wizualizacja!F1323="southwest",1,0)</f>
        <v>0</v>
      </c>
      <c r="H519" s="3">
        <f>IF(Wizualizacja!F1323="southeast",1,0)</f>
        <v>0</v>
      </c>
      <c r="I519" s="3">
        <f>IF(Wizualizacja!F1323="northwest",1,0)</f>
        <v>0</v>
      </c>
      <c r="J519" s="12">
        <f>IF(Wizualizacja!F1323="northeast",1,0)</f>
        <v>1</v>
      </c>
      <c r="K519" s="18">
        <v>28101.333050000001</v>
      </c>
      <c r="M519" s="2">
        <f t="shared" si="32"/>
        <v>37241.784619323931</v>
      </c>
      <c r="N519" s="18">
        <f t="shared" si="34"/>
        <v>-9140.45156932393</v>
      </c>
      <c r="P519" s="2">
        <f t="shared" si="33"/>
        <v>37415.331553642398</v>
      </c>
      <c r="Q519" s="18">
        <f t="shared" si="35"/>
        <v>-9313.9985036423968</v>
      </c>
      <c r="W519" s="22"/>
      <c r="X519" s="22"/>
      <c r="Y519" s="22"/>
      <c r="Z519" s="22"/>
      <c r="AB519" s="22"/>
      <c r="AC519" s="22"/>
    </row>
    <row r="520" spans="1:29" x14ac:dyDescent="0.25">
      <c r="A520" s="6">
        <v>518</v>
      </c>
      <c r="B520" s="2">
        <v>62</v>
      </c>
      <c r="C520" s="3">
        <f>IF(Wizualizacja!B1324="male",1,0)</f>
        <v>1</v>
      </c>
      <c r="D520" s="20">
        <v>38.83</v>
      </c>
      <c r="E520" s="3">
        <v>0</v>
      </c>
      <c r="F520" s="3">
        <f>IF(Wizualizacja!E1324="yes",1,0)</f>
        <v>0</v>
      </c>
      <c r="G520" s="3">
        <f>IF(Wizualizacja!F1324="southwest",1,0)</f>
        <v>0</v>
      </c>
      <c r="H520" s="3">
        <f>IF(Wizualizacja!F1324="southeast",1,0)</f>
        <v>1</v>
      </c>
      <c r="I520" s="3">
        <f>IF(Wizualizacja!F1324="northwest",1,0)</f>
        <v>0</v>
      </c>
      <c r="J520" s="12">
        <f>IF(Wizualizacja!F1324="northeast",1,0)</f>
        <v>0</v>
      </c>
      <c r="K520" s="18">
        <v>12981.3457</v>
      </c>
      <c r="M520" s="2">
        <f t="shared" si="32"/>
        <v>15885.922861455325</v>
      </c>
      <c r="N520" s="18">
        <f t="shared" si="34"/>
        <v>-2904.577161455325</v>
      </c>
      <c r="P520" s="2">
        <f t="shared" si="33"/>
        <v>16970.844770307129</v>
      </c>
      <c r="Q520" s="18">
        <f t="shared" si="35"/>
        <v>-3989.4990703071289</v>
      </c>
      <c r="W520" s="22"/>
      <c r="X520" s="22"/>
      <c r="Y520" s="22"/>
      <c r="Z520" s="22"/>
      <c r="AB520" s="22"/>
      <c r="AC520" s="22"/>
    </row>
    <row r="521" spans="1:29" x14ac:dyDescent="0.25">
      <c r="A521" s="6">
        <v>519</v>
      </c>
      <c r="B521" s="2">
        <v>42</v>
      </c>
      <c r="C521" s="3">
        <f>IF(Wizualizacja!B1325="male",1,0)</f>
        <v>0</v>
      </c>
      <c r="D521" s="20">
        <v>40.369999999999997</v>
      </c>
      <c r="E521" s="3">
        <v>2</v>
      </c>
      <c r="F521" s="3">
        <f>IF(Wizualizacja!E1325="yes",1,0)</f>
        <v>1</v>
      </c>
      <c r="G521" s="3">
        <f>IF(Wizualizacja!F1325="southwest",1,0)</f>
        <v>0</v>
      </c>
      <c r="H521" s="3">
        <f>IF(Wizualizacja!F1325="southeast",1,0)</f>
        <v>1</v>
      </c>
      <c r="I521" s="3">
        <f>IF(Wizualizacja!F1325="northwest",1,0)</f>
        <v>0</v>
      </c>
      <c r="J521" s="12">
        <f>IF(Wizualizacja!F1325="northeast",1,0)</f>
        <v>0</v>
      </c>
      <c r="K521" s="18">
        <v>43896.376300000004</v>
      </c>
      <c r="M521" s="2">
        <f t="shared" si="32"/>
        <v>37283.560190543343</v>
      </c>
      <c r="N521" s="18">
        <f t="shared" si="34"/>
        <v>6612.8161094566603</v>
      </c>
      <c r="P521" s="2">
        <f t="shared" si="33"/>
        <v>36760.428730186519</v>
      </c>
      <c r="Q521" s="18">
        <f t="shared" si="35"/>
        <v>7135.9475698134847</v>
      </c>
      <c r="W521" s="22"/>
      <c r="X521" s="22"/>
      <c r="Y521" s="22"/>
      <c r="Z521" s="22"/>
      <c r="AB521" s="22"/>
      <c r="AC521" s="22"/>
    </row>
    <row r="522" spans="1:29" x14ac:dyDescent="0.25">
      <c r="A522" s="6">
        <v>520</v>
      </c>
      <c r="B522" s="2">
        <v>31</v>
      </c>
      <c r="C522" s="3">
        <f>IF(Wizualizacja!B1326="male",1,0)</f>
        <v>1</v>
      </c>
      <c r="D522" s="20">
        <v>25.934999999999999</v>
      </c>
      <c r="E522" s="3">
        <v>1</v>
      </c>
      <c r="F522" s="3">
        <f>IF(Wizualizacja!E1326="yes",1,0)</f>
        <v>0</v>
      </c>
      <c r="G522" s="3">
        <f>IF(Wizualizacja!F1326="southwest",1,0)</f>
        <v>0</v>
      </c>
      <c r="H522" s="3">
        <f>IF(Wizualizacja!F1326="southeast",1,0)</f>
        <v>0</v>
      </c>
      <c r="I522" s="3">
        <f>IF(Wizualizacja!F1326="northwest",1,0)</f>
        <v>1</v>
      </c>
      <c r="J522" s="12">
        <f>IF(Wizualizacja!F1326="northeast",1,0)</f>
        <v>0</v>
      </c>
      <c r="K522" s="18">
        <v>4239.8926499999998</v>
      </c>
      <c r="M522" s="2">
        <f t="shared" si="32"/>
        <v>4726.6078796685333</v>
      </c>
      <c r="N522" s="18">
        <f t="shared" si="34"/>
        <v>-486.71522966853354</v>
      </c>
      <c r="P522" s="2">
        <f t="shared" si="33"/>
        <v>4653.9764281169464</v>
      </c>
      <c r="Q522" s="18">
        <f t="shared" si="35"/>
        <v>-414.08377811694663</v>
      </c>
      <c r="W522" s="22"/>
      <c r="X522" s="22"/>
      <c r="Y522" s="22"/>
      <c r="Z522" s="22"/>
      <c r="AB522" s="22"/>
      <c r="AC522" s="22"/>
    </row>
    <row r="523" spans="1:29" x14ac:dyDescent="0.25">
      <c r="A523" s="6">
        <v>521</v>
      </c>
      <c r="B523" s="2">
        <v>61</v>
      </c>
      <c r="C523" s="3">
        <f>IF(Wizualizacja!B1327="male",1,0)</f>
        <v>1</v>
      </c>
      <c r="D523" s="20">
        <v>33.534999999999997</v>
      </c>
      <c r="E523" s="3">
        <v>0</v>
      </c>
      <c r="F523" s="3">
        <f>IF(Wizualizacja!E1327="yes",1,0)</f>
        <v>0</v>
      </c>
      <c r="G523" s="3">
        <f>IF(Wizualizacja!F1327="southwest",1,0)</f>
        <v>0</v>
      </c>
      <c r="H523" s="3">
        <f>IF(Wizualizacja!F1327="southeast",1,0)</f>
        <v>0</v>
      </c>
      <c r="I523" s="3">
        <f>IF(Wizualizacja!F1327="northwest",1,0)</f>
        <v>0</v>
      </c>
      <c r="J523" s="12">
        <f>IF(Wizualizacja!F1327="northeast",1,0)</f>
        <v>1</v>
      </c>
      <c r="K523" s="18">
        <v>13143.336649999999</v>
      </c>
      <c r="M523" s="2">
        <f t="shared" si="32"/>
        <v>14925.81216248802</v>
      </c>
      <c r="N523" s="18">
        <f t="shared" si="34"/>
        <v>-1782.4755124880212</v>
      </c>
      <c r="P523" s="2">
        <f t="shared" si="33"/>
        <v>14956.052880937144</v>
      </c>
      <c r="Q523" s="18">
        <f t="shared" si="35"/>
        <v>-1812.7162309371452</v>
      </c>
      <c r="W523" s="22"/>
      <c r="X523" s="22"/>
      <c r="Y523" s="22"/>
      <c r="Z523" s="22"/>
      <c r="AB523" s="22"/>
      <c r="AC523" s="22"/>
    </row>
    <row r="524" spans="1:29" x14ac:dyDescent="0.25">
      <c r="A524" s="6">
        <v>522</v>
      </c>
      <c r="B524" s="2">
        <v>42</v>
      </c>
      <c r="C524" s="3">
        <f>IF(Wizualizacja!B1328="male",1,0)</f>
        <v>0</v>
      </c>
      <c r="D524" s="20">
        <v>32.869999999999997</v>
      </c>
      <c r="E524" s="3">
        <v>0</v>
      </c>
      <c r="F524" s="3">
        <f>IF(Wizualizacja!E1328="yes",1,0)</f>
        <v>0</v>
      </c>
      <c r="G524" s="3">
        <f>IF(Wizualizacja!F1328="southwest",1,0)</f>
        <v>0</v>
      </c>
      <c r="H524" s="3">
        <f>IF(Wizualizacja!F1328="southeast",1,0)</f>
        <v>0</v>
      </c>
      <c r="I524" s="3">
        <f>IF(Wizualizacja!F1328="northwest",1,0)</f>
        <v>0</v>
      </c>
      <c r="J524" s="12">
        <f>IF(Wizualizacja!F1328="northeast",1,0)</f>
        <v>1</v>
      </c>
      <c r="K524" s="18">
        <v>7050.0213000000003</v>
      </c>
      <c r="M524" s="2">
        <f t="shared" si="32"/>
        <v>10024.228652142465</v>
      </c>
      <c r="N524" s="18">
        <f t="shared" si="34"/>
        <v>-2974.2073521424645</v>
      </c>
      <c r="P524" s="2">
        <f t="shared" si="33"/>
        <v>9806.6401863073515</v>
      </c>
      <c r="Q524" s="18">
        <f t="shared" si="35"/>
        <v>-2756.6188863073512</v>
      </c>
      <c r="W524" s="22"/>
      <c r="X524" s="22"/>
      <c r="Y524" s="22"/>
      <c r="Z524" s="22"/>
      <c r="AB524" s="22"/>
      <c r="AC524" s="22"/>
    </row>
    <row r="525" spans="1:29" x14ac:dyDescent="0.25">
      <c r="A525" s="6">
        <v>523</v>
      </c>
      <c r="B525" s="2">
        <v>51</v>
      </c>
      <c r="C525" s="3">
        <f>IF(Wizualizacja!B1329="male",1,0)</f>
        <v>1</v>
      </c>
      <c r="D525" s="20">
        <v>30.03</v>
      </c>
      <c r="E525" s="3">
        <v>1</v>
      </c>
      <c r="F525" s="3">
        <f>IF(Wizualizacja!E1329="yes",1,0)</f>
        <v>0</v>
      </c>
      <c r="G525" s="3">
        <f>IF(Wizualizacja!F1329="southwest",1,0)</f>
        <v>0</v>
      </c>
      <c r="H525" s="3">
        <f>IF(Wizualizacja!F1329="southeast",1,0)</f>
        <v>1</v>
      </c>
      <c r="I525" s="3">
        <f>IF(Wizualizacja!F1329="northwest",1,0)</f>
        <v>0</v>
      </c>
      <c r="J525" s="12">
        <f>IF(Wizualizacja!F1329="northeast",1,0)</f>
        <v>0</v>
      </c>
      <c r="K525" s="18">
        <v>9377.9046999999991</v>
      </c>
      <c r="M525" s="2">
        <f t="shared" si="32"/>
        <v>10570.655358138461</v>
      </c>
      <c r="N525" s="18">
        <f t="shared" si="34"/>
        <v>-1192.7506581384623</v>
      </c>
      <c r="P525" s="2">
        <f t="shared" si="33"/>
        <v>11199.905087318437</v>
      </c>
      <c r="Q525" s="18">
        <f t="shared" si="35"/>
        <v>-1822.0003873184378</v>
      </c>
      <c r="W525" s="22"/>
      <c r="X525" s="22"/>
      <c r="Y525" s="22"/>
      <c r="Z525" s="22"/>
      <c r="AB525" s="22"/>
      <c r="AC525" s="22"/>
    </row>
    <row r="526" spans="1:29" x14ac:dyDescent="0.25">
      <c r="A526" s="6">
        <v>524</v>
      </c>
      <c r="B526" s="2">
        <v>23</v>
      </c>
      <c r="C526" s="3">
        <f>IF(Wizualizacja!B1330="male",1,0)</f>
        <v>0</v>
      </c>
      <c r="D526" s="20">
        <v>24.225000000000001</v>
      </c>
      <c r="E526" s="3">
        <v>2</v>
      </c>
      <c r="F526" s="3">
        <f>IF(Wizualizacja!E1330="yes",1,0)</f>
        <v>0</v>
      </c>
      <c r="G526" s="3">
        <f>IF(Wizualizacja!F1330="southwest",1,0)</f>
        <v>0</v>
      </c>
      <c r="H526" s="3">
        <f>IF(Wizualizacja!F1330="southeast",1,0)</f>
        <v>0</v>
      </c>
      <c r="I526" s="3">
        <f>IF(Wizualizacja!F1330="northwest",1,0)</f>
        <v>0</v>
      </c>
      <c r="J526" s="12">
        <f>IF(Wizualizacja!F1330="northeast",1,0)</f>
        <v>1</v>
      </c>
      <c r="K526" s="18">
        <v>22395.74424</v>
      </c>
      <c r="M526" s="2">
        <f t="shared" si="32"/>
        <v>3341.9901131182951</v>
      </c>
      <c r="N526" s="18">
        <f t="shared" si="34"/>
        <v>19053.754126881704</v>
      </c>
      <c r="P526" s="2">
        <f t="shared" si="33"/>
        <v>2011.7358670714839</v>
      </c>
      <c r="Q526" s="18">
        <f t="shared" si="35"/>
        <v>20384.008372928518</v>
      </c>
      <c r="W526" s="22"/>
      <c r="X526" s="22"/>
      <c r="Y526" s="22"/>
      <c r="Z526" s="22"/>
      <c r="AB526" s="22"/>
      <c r="AC526" s="22"/>
    </row>
    <row r="527" spans="1:29" x14ac:dyDescent="0.25">
      <c r="A527" s="6">
        <v>525</v>
      </c>
      <c r="B527" s="2">
        <v>52</v>
      </c>
      <c r="C527" s="3">
        <f>IF(Wizualizacja!B1331="male",1,0)</f>
        <v>1</v>
      </c>
      <c r="D527" s="20">
        <v>38.6</v>
      </c>
      <c r="E527" s="3">
        <v>2</v>
      </c>
      <c r="F527" s="3">
        <f>IF(Wizualizacja!E1331="yes",1,0)</f>
        <v>0</v>
      </c>
      <c r="G527" s="3">
        <f>IF(Wizualizacja!F1331="southwest",1,0)</f>
        <v>1</v>
      </c>
      <c r="H527" s="3">
        <f>IF(Wizualizacja!F1331="southeast",1,0)</f>
        <v>0</v>
      </c>
      <c r="I527" s="3">
        <f>IF(Wizualizacja!F1331="northwest",1,0)</f>
        <v>0</v>
      </c>
      <c r="J527" s="12">
        <f>IF(Wizualizacja!F1331="northeast",1,0)</f>
        <v>0</v>
      </c>
      <c r="K527" s="18">
        <v>10325.206</v>
      </c>
      <c r="M527" s="2">
        <f t="shared" si="32"/>
        <v>14280.918621875975</v>
      </c>
      <c r="N527" s="18">
        <f t="shared" si="34"/>
        <v>-3955.7126218759749</v>
      </c>
      <c r="P527" s="2">
        <f t="shared" si="33"/>
        <v>14300.409391548685</v>
      </c>
      <c r="Q527" s="18">
        <f t="shared" si="35"/>
        <v>-3975.2033915486845</v>
      </c>
      <c r="W527" s="22"/>
      <c r="X527" s="22"/>
      <c r="Y527" s="22"/>
      <c r="Z527" s="22"/>
      <c r="AB527" s="22"/>
      <c r="AC527" s="22"/>
    </row>
    <row r="528" spans="1:29" x14ac:dyDescent="0.25">
      <c r="A528" s="6">
        <v>526</v>
      </c>
      <c r="B528" s="2">
        <v>57</v>
      </c>
      <c r="C528" s="3">
        <f>IF(Wizualizacja!B1332="male",1,0)</f>
        <v>0</v>
      </c>
      <c r="D528" s="20">
        <v>25.74</v>
      </c>
      <c r="E528" s="3">
        <v>2</v>
      </c>
      <c r="F528" s="3">
        <f>IF(Wizualizacja!E1332="yes",1,0)</f>
        <v>0</v>
      </c>
      <c r="G528" s="3">
        <f>IF(Wizualizacja!F1332="southwest",1,0)</f>
        <v>0</v>
      </c>
      <c r="H528" s="3">
        <f>IF(Wizualizacja!F1332="southeast",1,0)</f>
        <v>1</v>
      </c>
      <c r="I528" s="3">
        <f>IF(Wizualizacja!F1332="northwest",1,0)</f>
        <v>0</v>
      </c>
      <c r="J528" s="12">
        <f>IF(Wizualizacja!F1332="northeast",1,0)</f>
        <v>0</v>
      </c>
      <c r="K528" s="18">
        <v>12629.1656</v>
      </c>
      <c r="M528" s="2">
        <f t="shared" si="32"/>
        <v>11503.668194017184</v>
      </c>
      <c r="N528" s="18">
        <f t="shared" si="34"/>
        <v>1125.4974059828164</v>
      </c>
      <c r="P528" s="2">
        <f t="shared" si="33"/>
        <v>11334.216826634191</v>
      </c>
      <c r="Q528" s="18">
        <f t="shared" si="35"/>
        <v>1294.9487733658098</v>
      </c>
      <c r="W528" s="22"/>
      <c r="X528" s="22"/>
      <c r="Y528" s="22"/>
      <c r="Z528" s="22"/>
      <c r="AB528" s="22"/>
      <c r="AC528" s="22"/>
    </row>
    <row r="529" spans="1:29" x14ac:dyDescent="0.25">
      <c r="A529" s="6">
        <v>527</v>
      </c>
      <c r="B529" s="2">
        <v>23</v>
      </c>
      <c r="C529" s="3">
        <f>IF(Wizualizacja!B1333="male",1,0)</f>
        <v>0</v>
      </c>
      <c r="D529" s="20">
        <v>33.4</v>
      </c>
      <c r="E529" s="3">
        <v>0</v>
      </c>
      <c r="F529" s="3">
        <f>IF(Wizualizacja!E1333="yes",1,0)</f>
        <v>0</v>
      </c>
      <c r="G529" s="3">
        <f>IF(Wizualizacja!F1333="southwest",1,0)</f>
        <v>1</v>
      </c>
      <c r="H529" s="3">
        <f>IF(Wizualizacja!F1333="southeast",1,0)</f>
        <v>0</v>
      </c>
      <c r="I529" s="3">
        <f>IF(Wizualizacja!F1333="northwest",1,0)</f>
        <v>0</v>
      </c>
      <c r="J529" s="12">
        <f>IF(Wizualizacja!F1333="northeast",1,0)</f>
        <v>0</v>
      </c>
      <c r="K529" s="18">
        <v>10795.937330000001</v>
      </c>
      <c r="M529" s="2">
        <f t="shared" si="32"/>
        <v>3887.9235833547318</v>
      </c>
      <c r="N529" s="18">
        <f t="shared" si="34"/>
        <v>6908.0137466452688</v>
      </c>
      <c r="P529" s="2">
        <f t="shared" si="33"/>
        <v>5053.3882048861151</v>
      </c>
      <c r="Q529" s="18">
        <f t="shared" si="35"/>
        <v>5742.5491251138856</v>
      </c>
      <c r="W529" s="22"/>
      <c r="X529" s="22"/>
      <c r="Y529" s="22"/>
      <c r="Z529" s="22"/>
      <c r="AB529" s="22"/>
      <c r="AC529" s="22"/>
    </row>
    <row r="530" spans="1:29" x14ac:dyDescent="0.25">
      <c r="A530" s="6">
        <v>528</v>
      </c>
      <c r="B530" s="2">
        <v>52</v>
      </c>
      <c r="C530" s="3">
        <f>IF(Wizualizacja!B1334="male",1,0)</f>
        <v>0</v>
      </c>
      <c r="D530" s="20">
        <v>44.7</v>
      </c>
      <c r="E530" s="3">
        <v>3</v>
      </c>
      <c r="F530" s="3">
        <f>IF(Wizualizacja!E1334="yes",1,0)</f>
        <v>0</v>
      </c>
      <c r="G530" s="3">
        <f>IF(Wizualizacja!F1334="southwest",1,0)</f>
        <v>1</v>
      </c>
      <c r="H530" s="3">
        <f>IF(Wizualizacja!F1334="southeast",1,0)</f>
        <v>0</v>
      </c>
      <c r="I530" s="3">
        <f>IF(Wizualizacja!F1334="northwest",1,0)</f>
        <v>0</v>
      </c>
      <c r="J530" s="12">
        <f>IF(Wizualizacja!F1334="northeast",1,0)</f>
        <v>0</v>
      </c>
      <c r="K530" s="18">
        <v>11411.684999999999</v>
      </c>
      <c r="M530" s="2">
        <f t="shared" si="32"/>
        <v>17341.294463858281</v>
      </c>
      <c r="N530" s="18">
        <f t="shared" si="34"/>
        <v>-5929.6094638582817</v>
      </c>
      <c r="P530" s="2">
        <f t="shared" si="33"/>
        <v>16322.652362738794</v>
      </c>
      <c r="Q530" s="18">
        <f t="shared" si="35"/>
        <v>-4910.9673627387947</v>
      </c>
      <c r="W530" s="22"/>
      <c r="X530" s="22"/>
      <c r="Y530" s="22"/>
      <c r="Z530" s="22"/>
      <c r="AB530" s="22"/>
      <c r="AC530" s="22"/>
    </row>
    <row r="531" spans="1:29" x14ac:dyDescent="0.25">
      <c r="A531" s="6">
        <v>529</v>
      </c>
      <c r="B531" s="2">
        <v>50</v>
      </c>
      <c r="C531" s="3">
        <f>IF(Wizualizacja!B1335="male",1,0)</f>
        <v>1</v>
      </c>
      <c r="D531" s="20">
        <v>30.97</v>
      </c>
      <c r="E531" s="3">
        <v>3</v>
      </c>
      <c r="F531" s="3">
        <f>IF(Wizualizacja!E1335="yes",1,0)</f>
        <v>0</v>
      </c>
      <c r="G531" s="3">
        <f>IF(Wizualizacja!F1335="southwest",1,0)</f>
        <v>0</v>
      </c>
      <c r="H531" s="3">
        <f>IF(Wizualizacja!F1335="southeast",1,0)</f>
        <v>0</v>
      </c>
      <c r="I531" s="3">
        <f>IF(Wizualizacja!F1335="northwest",1,0)</f>
        <v>1</v>
      </c>
      <c r="J531" s="12">
        <f>IF(Wizualizacja!F1335="northeast",1,0)</f>
        <v>0</v>
      </c>
      <c r="K531" s="18">
        <v>10600.5483</v>
      </c>
      <c r="M531" s="2">
        <f t="shared" si="32"/>
        <v>12724.336429295765</v>
      </c>
      <c r="N531" s="18">
        <f t="shared" si="34"/>
        <v>-2123.7881292957645</v>
      </c>
      <c r="P531" s="2">
        <f t="shared" si="33"/>
        <v>11252.110726697685</v>
      </c>
      <c r="Q531" s="18">
        <f t="shared" si="35"/>
        <v>-651.56242669768471</v>
      </c>
      <c r="W531" s="22"/>
      <c r="X531" s="22"/>
      <c r="Y531" s="22"/>
      <c r="Z531" s="22"/>
      <c r="AB531" s="22"/>
      <c r="AC531" s="22"/>
    </row>
    <row r="532" spans="1:29" x14ac:dyDescent="0.25">
      <c r="A532" s="6">
        <v>530</v>
      </c>
      <c r="B532" s="2">
        <v>18</v>
      </c>
      <c r="C532" s="3">
        <f>IF(Wizualizacja!B1336="male",1,0)</f>
        <v>0</v>
      </c>
      <c r="D532" s="20">
        <v>31.92</v>
      </c>
      <c r="E532" s="3">
        <v>0</v>
      </c>
      <c r="F532" s="3">
        <f>IF(Wizualizacja!E1336="yes",1,0)</f>
        <v>0</v>
      </c>
      <c r="G532" s="3">
        <f>IF(Wizualizacja!F1336="southwest",1,0)</f>
        <v>0</v>
      </c>
      <c r="H532" s="3">
        <f>IF(Wizualizacja!F1336="southeast",1,0)</f>
        <v>0</v>
      </c>
      <c r="I532" s="3">
        <f>IF(Wizualizacja!F1336="northwest",1,0)</f>
        <v>0</v>
      </c>
      <c r="J532" s="12">
        <f>IF(Wizualizacja!F1336="northeast",1,0)</f>
        <v>1</v>
      </c>
      <c r="K532" s="18">
        <v>2205.9807999999998</v>
      </c>
      <c r="M532" s="2">
        <f t="shared" si="32"/>
        <v>3476.494561163563</v>
      </c>
      <c r="N532" s="18">
        <f t="shared" si="34"/>
        <v>-1270.5137611635632</v>
      </c>
      <c r="P532" s="2">
        <f t="shared" si="33"/>
        <v>3265.6522112979583</v>
      </c>
      <c r="Q532" s="18">
        <f t="shared" si="35"/>
        <v>-1059.6714112979585</v>
      </c>
      <c r="W532" s="22"/>
      <c r="X532" s="22"/>
      <c r="Y532" s="22"/>
      <c r="Z532" s="22"/>
      <c r="AB532" s="22"/>
      <c r="AC532" s="22"/>
    </row>
    <row r="533" spans="1:29" x14ac:dyDescent="0.25">
      <c r="A533" s="6">
        <v>531</v>
      </c>
      <c r="B533" s="2">
        <v>18</v>
      </c>
      <c r="C533" s="3">
        <f>IF(Wizualizacja!B1337="male",1,0)</f>
        <v>0</v>
      </c>
      <c r="D533" s="20">
        <v>36.85</v>
      </c>
      <c r="E533" s="3">
        <v>0</v>
      </c>
      <c r="F533" s="3">
        <f>IF(Wizualizacja!E1337="yes",1,0)</f>
        <v>0</v>
      </c>
      <c r="G533" s="3">
        <f>IF(Wizualizacja!F1337="southwest",1,0)</f>
        <v>0</v>
      </c>
      <c r="H533" s="3">
        <f>IF(Wizualizacja!F1337="southeast",1,0)</f>
        <v>1</v>
      </c>
      <c r="I533" s="3">
        <f>IF(Wizualizacja!F1337="northwest",1,0)</f>
        <v>0</v>
      </c>
      <c r="J533" s="12">
        <f>IF(Wizualizacja!F1337="northeast",1,0)</f>
        <v>0</v>
      </c>
      <c r="K533" s="18">
        <v>1629.8335</v>
      </c>
      <c r="M533" s="2">
        <f t="shared" si="32"/>
        <v>4048.51931979454</v>
      </c>
      <c r="N533" s="18">
        <f t="shared" si="34"/>
        <v>-2418.6858197945403</v>
      </c>
      <c r="P533" s="2">
        <f t="shared" si="33"/>
        <v>4900.0223503089819</v>
      </c>
      <c r="Q533" s="18">
        <f t="shared" si="35"/>
        <v>-3270.1888503089822</v>
      </c>
      <c r="R533" s="32"/>
      <c r="S533" s="32"/>
      <c r="T533" s="32"/>
      <c r="U533" s="32"/>
      <c r="V533" s="32"/>
      <c r="W533" s="22"/>
      <c r="X533" s="22"/>
      <c r="Y533" s="22"/>
      <c r="Z533" s="22"/>
      <c r="AB533" s="22"/>
      <c r="AC533" s="22"/>
    </row>
    <row r="534" spans="1:29" x14ac:dyDescent="0.25">
      <c r="A534" s="6">
        <v>532</v>
      </c>
      <c r="B534" s="2">
        <v>21</v>
      </c>
      <c r="C534" s="3">
        <f>IF(Wizualizacja!B1338="male",1,0)</f>
        <v>0</v>
      </c>
      <c r="D534" s="20">
        <v>25.8</v>
      </c>
      <c r="E534" s="3">
        <v>0</v>
      </c>
      <c r="F534" s="3">
        <f>IF(Wizualizacja!E1338="yes",1,0)</f>
        <v>0</v>
      </c>
      <c r="G534" s="3">
        <f>IF(Wizualizacja!F1338="southwest",1,0)</f>
        <v>1</v>
      </c>
      <c r="H534" s="3">
        <f>IF(Wizualizacja!F1338="southeast",1,0)</f>
        <v>0</v>
      </c>
      <c r="I534" s="3">
        <f>IF(Wizualizacja!F1338="northwest",1,0)</f>
        <v>0</v>
      </c>
      <c r="J534" s="12">
        <f>IF(Wizualizacja!F1338="northeast",1,0)</f>
        <v>0</v>
      </c>
      <c r="K534" s="18">
        <v>2007.9449999999999</v>
      </c>
      <c r="M534" s="2">
        <f t="shared" si="32"/>
        <v>678.37441233271397</v>
      </c>
      <c r="N534" s="18">
        <f t="shared" si="34"/>
        <v>1329.570587667286</v>
      </c>
      <c r="P534" s="2">
        <f t="shared" si="33"/>
        <v>2015.034997270478</v>
      </c>
      <c r="Q534" s="18">
        <f t="shared" si="35"/>
        <v>-7.0899972704780794</v>
      </c>
      <c r="R534" s="32"/>
      <c r="S534" s="32"/>
      <c r="T534" s="32"/>
      <c r="U534" s="32"/>
      <c r="V534" s="32"/>
      <c r="W534" s="22"/>
      <c r="X534" s="22"/>
      <c r="Y534" s="22"/>
      <c r="Z534" s="22"/>
      <c r="AB534" s="22"/>
      <c r="AC534" s="22"/>
    </row>
    <row r="535" spans="1:29" ht="15.75" thickBot="1" x14ac:dyDescent="0.3">
      <c r="A535" s="7">
        <v>533</v>
      </c>
      <c r="B535" s="4">
        <v>61</v>
      </c>
      <c r="C535" s="5">
        <f>IF(Wizualizacja!B1339="male",1,0)</f>
        <v>0</v>
      </c>
      <c r="D535" s="21">
        <v>29.07</v>
      </c>
      <c r="E535" s="5">
        <v>0</v>
      </c>
      <c r="F535" s="5">
        <f>IF(Wizualizacja!E1339="yes",1,0)</f>
        <v>1</v>
      </c>
      <c r="G535" s="5">
        <f>IF(Wizualizacja!F1339="southwest",1,0)</f>
        <v>0</v>
      </c>
      <c r="H535" s="5">
        <f>IF(Wizualizacja!F1339="southeast",1,0)</f>
        <v>0</v>
      </c>
      <c r="I535" s="5">
        <f>IF(Wizualizacja!F1339="northwest",1,0)</f>
        <v>1</v>
      </c>
      <c r="J535" s="13">
        <f>IF(Wizualizacja!F1339="northeast",1,0)</f>
        <v>0</v>
      </c>
      <c r="K535" s="19">
        <v>29141.3603</v>
      </c>
      <c r="M535" s="4">
        <f t="shared" si="32"/>
        <v>37683.661575788065</v>
      </c>
      <c r="N535" s="19">
        <f t="shared" si="34"/>
        <v>-8542.3012757880642</v>
      </c>
      <c r="P535" s="4">
        <f t="shared" si="33"/>
        <v>37943.261564113091</v>
      </c>
      <c r="Q535" s="19">
        <f t="shared" si="35"/>
        <v>-8801.9012641130903</v>
      </c>
      <c r="R535" s="32"/>
      <c r="S535" s="32"/>
      <c r="T535" s="32"/>
      <c r="U535" s="32"/>
      <c r="V535" s="32"/>
      <c r="W535" s="22"/>
      <c r="X535" s="22"/>
      <c r="Y535" s="22"/>
      <c r="Z535" s="22"/>
      <c r="AB535" s="22"/>
      <c r="AC535" s="22"/>
    </row>
    <row r="536" spans="1:29" x14ac:dyDescent="0.25">
      <c r="R536" s="32"/>
      <c r="S536" s="32"/>
      <c r="T536" s="32"/>
      <c r="U536" s="32"/>
      <c r="V536" s="32"/>
      <c r="W536" s="22"/>
      <c r="X536" s="22"/>
      <c r="Y536" s="22"/>
      <c r="Z536" s="22"/>
      <c r="AB536" s="22"/>
      <c r="AC536" s="22"/>
    </row>
    <row r="537" spans="1:29" x14ac:dyDescent="0.25">
      <c r="R537" s="32"/>
      <c r="S537" s="32"/>
      <c r="T537" s="32"/>
      <c r="U537" s="32"/>
      <c r="V537" s="32"/>
      <c r="W537" s="22"/>
      <c r="X537" s="22"/>
      <c r="Y537" s="22"/>
      <c r="Z537" s="22"/>
      <c r="AB537" s="22"/>
      <c r="AC537" s="22"/>
    </row>
    <row r="538" spans="1:29" ht="15.75" thickBot="1" x14ac:dyDescent="0.3">
      <c r="R538" s="32"/>
      <c r="S538" s="32"/>
      <c r="T538" s="32"/>
      <c r="U538" s="32"/>
      <c r="V538" s="32"/>
      <c r="W538" s="22"/>
      <c r="X538" s="22"/>
      <c r="Y538" s="22"/>
      <c r="Z538" s="22"/>
      <c r="AB538" s="22"/>
      <c r="AC538" s="22"/>
    </row>
    <row r="539" spans="1:29" ht="15.75" thickBot="1" x14ac:dyDescent="0.3">
      <c r="A539" s="82" t="s">
        <v>1904</v>
      </c>
      <c r="B539" s="85"/>
      <c r="C539" s="85"/>
      <c r="D539" s="85"/>
      <c r="E539" s="85"/>
      <c r="F539" s="85"/>
      <c r="G539" s="85"/>
      <c r="H539" s="85"/>
      <c r="I539" s="85"/>
      <c r="J539" s="85"/>
      <c r="K539" s="86"/>
      <c r="M539" s="82" t="s">
        <v>1934</v>
      </c>
      <c r="N539" s="83"/>
      <c r="O539" s="83"/>
      <c r="P539" s="83"/>
      <c r="Q539" s="84"/>
      <c r="R539" s="22"/>
      <c r="S539" s="22"/>
      <c r="T539" s="22"/>
      <c r="U539" s="22"/>
      <c r="V539" s="22"/>
      <c r="W539" s="22"/>
      <c r="X539" s="22"/>
      <c r="Y539" s="22"/>
      <c r="Z539" s="22"/>
      <c r="AB539" s="22"/>
      <c r="AC539" s="22"/>
    </row>
    <row r="540" spans="1:29" ht="15.75" thickBot="1" x14ac:dyDescent="0.3">
      <c r="A540" s="9" t="s">
        <v>1935</v>
      </c>
      <c r="B540" s="10" t="s">
        <v>0</v>
      </c>
      <c r="C540" s="8" t="s">
        <v>1</v>
      </c>
      <c r="D540" s="8" t="s">
        <v>2</v>
      </c>
      <c r="E540" s="8" t="s">
        <v>3</v>
      </c>
      <c r="F540" s="8" t="s">
        <v>4</v>
      </c>
      <c r="G540" s="8" t="s">
        <v>1900</v>
      </c>
      <c r="H540" s="8" t="s">
        <v>1901</v>
      </c>
      <c r="I540" s="8" t="s">
        <v>1902</v>
      </c>
      <c r="J540" s="11" t="s">
        <v>1903</v>
      </c>
      <c r="K540" s="14" t="s">
        <v>6</v>
      </c>
      <c r="M540" s="37" t="s">
        <v>1935</v>
      </c>
      <c r="N540" s="10" t="s">
        <v>0</v>
      </c>
      <c r="O540" s="8" t="s">
        <v>2</v>
      </c>
      <c r="P540" s="11" t="s">
        <v>4</v>
      </c>
      <c r="Q540" s="40" t="s">
        <v>6</v>
      </c>
      <c r="R540" s="32"/>
      <c r="S540" s="32"/>
      <c r="T540" s="32"/>
      <c r="U540" s="32"/>
      <c r="V540" s="32"/>
      <c r="W540" s="22"/>
      <c r="X540" s="32"/>
      <c r="Y540" s="22"/>
      <c r="Z540" s="22"/>
      <c r="AB540" s="22"/>
      <c r="AC540" s="22"/>
    </row>
    <row r="541" spans="1:29" x14ac:dyDescent="0.25">
      <c r="A541" s="6">
        <v>1</v>
      </c>
      <c r="B541" s="2">
        <v>62</v>
      </c>
      <c r="C541" s="3">
        <v>0</v>
      </c>
      <c r="D541" s="20">
        <v>39.200000000000003</v>
      </c>
      <c r="E541" s="3">
        <v>0</v>
      </c>
      <c r="F541" s="3">
        <v>0</v>
      </c>
      <c r="G541" s="3">
        <v>1</v>
      </c>
      <c r="H541" s="3">
        <v>0</v>
      </c>
      <c r="I541" s="3">
        <v>0</v>
      </c>
      <c r="J541" s="12">
        <v>0</v>
      </c>
      <c r="K541" s="18">
        <v>13470.86</v>
      </c>
      <c r="M541" s="38">
        <v>1</v>
      </c>
      <c r="N541" s="15">
        <v>62</v>
      </c>
      <c r="O541" s="36">
        <v>39.200000000000003</v>
      </c>
      <c r="P541" s="16">
        <v>0</v>
      </c>
      <c r="Q541" s="28">
        <v>13470.86</v>
      </c>
      <c r="R541" s="32"/>
      <c r="S541" s="32"/>
      <c r="T541" s="32"/>
      <c r="U541" s="32"/>
      <c r="V541" s="32"/>
      <c r="W541" s="22"/>
      <c r="X541" s="32"/>
      <c r="Y541" s="22"/>
      <c r="Z541" s="22"/>
      <c r="AB541" s="22"/>
      <c r="AC541" s="22"/>
    </row>
    <row r="542" spans="1:29" x14ac:dyDescent="0.25">
      <c r="A542" s="6">
        <v>2</v>
      </c>
      <c r="B542" s="2">
        <v>29</v>
      </c>
      <c r="C542" s="3">
        <v>1</v>
      </c>
      <c r="D542" s="20">
        <v>34.4</v>
      </c>
      <c r="E542" s="3">
        <v>0</v>
      </c>
      <c r="F542" s="3">
        <v>1</v>
      </c>
      <c r="G542" s="3">
        <v>1</v>
      </c>
      <c r="H542" s="3">
        <v>0</v>
      </c>
      <c r="I542" s="3">
        <v>0</v>
      </c>
      <c r="J542" s="12">
        <v>0</v>
      </c>
      <c r="K542" s="18">
        <v>36197.699000000001</v>
      </c>
      <c r="M542" s="38">
        <v>2</v>
      </c>
      <c r="N542" s="2">
        <v>29</v>
      </c>
      <c r="O542" s="3">
        <v>34.4</v>
      </c>
      <c r="P542" s="12">
        <v>1</v>
      </c>
      <c r="Q542" s="28">
        <v>36197.699000000001</v>
      </c>
      <c r="R542" s="32"/>
      <c r="S542" s="32"/>
      <c r="T542" s="32"/>
      <c r="U542" s="32"/>
      <c r="V542" s="32"/>
      <c r="W542" s="22"/>
      <c r="X542" s="32"/>
      <c r="Y542" s="22"/>
      <c r="Z542" s="22"/>
      <c r="AB542" s="22"/>
      <c r="AC542" s="22"/>
    </row>
    <row r="543" spans="1:29" x14ac:dyDescent="0.25">
      <c r="A543" s="6">
        <v>3</v>
      </c>
      <c r="B543" s="2">
        <v>43</v>
      </c>
      <c r="C543" s="3">
        <v>1</v>
      </c>
      <c r="D543" s="20">
        <v>26.03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12">
        <v>1</v>
      </c>
      <c r="K543" s="18">
        <v>6837.3687</v>
      </c>
      <c r="M543" s="38">
        <v>3</v>
      </c>
      <c r="N543" s="2">
        <v>43</v>
      </c>
      <c r="O543" s="3">
        <v>26.03</v>
      </c>
      <c r="P543" s="12">
        <v>0</v>
      </c>
      <c r="Q543" s="28">
        <v>6837.3687</v>
      </c>
      <c r="R543" s="32"/>
      <c r="S543" s="32"/>
      <c r="T543" s="32"/>
      <c r="U543" s="32"/>
      <c r="V543" s="32"/>
      <c r="W543" s="22"/>
      <c r="X543" s="32"/>
      <c r="Y543" s="22"/>
      <c r="Z543" s="22"/>
      <c r="AB543" s="22"/>
      <c r="AC543" s="22"/>
    </row>
    <row r="544" spans="1:29" x14ac:dyDescent="0.25">
      <c r="A544" s="6">
        <v>4</v>
      </c>
      <c r="B544" s="2">
        <v>51</v>
      </c>
      <c r="C544" s="3">
        <v>1</v>
      </c>
      <c r="D544" s="20">
        <v>23.21</v>
      </c>
      <c r="E544" s="3">
        <v>1</v>
      </c>
      <c r="F544" s="3">
        <v>1</v>
      </c>
      <c r="G544" s="3">
        <v>0</v>
      </c>
      <c r="H544" s="3">
        <v>1</v>
      </c>
      <c r="I544" s="3">
        <v>0</v>
      </c>
      <c r="J544" s="12">
        <v>0</v>
      </c>
      <c r="K544" s="18">
        <v>22218.1149</v>
      </c>
      <c r="M544" s="38">
        <v>4</v>
      </c>
      <c r="N544" s="2">
        <v>51</v>
      </c>
      <c r="O544" s="3">
        <v>23.21</v>
      </c>
      <c r="P544" s="12">
        <v>1</v>
      </c>
      <c r="Q544" s="28">
        <v>22218.1149</v>
      </c>
      <c r="R544" s="32"/>
      <c r="S544" s="32"/>
      <c r="T544" s="32"/>
      <c r="U544" s="32"/>
      <c r="V544" s="32"/>
      <c r="W544" s="22"/>
      <c r="X544" s="32"/>
      <c r="Y544" s="22"/>
      <c r="Z544" s="22"/>
      <c r="AB544" s="22"/>
      <c r="AC544" s="22"/>
    </row>
    <row r="545" spans="1:29" x14ac:dyDescent="0.25">
      <c r="A545" s="6">
        <v>5</v>
      </c>
      <c r="B545" s="2">
        <v>19</v>
      </c>
      <c r="C545" s="3">
        <v>1</v>
      </c>
      <c r="D545" s="20">
        <v>30.25</v>
      </c>
      <c r="E545" s="3">
        <v>0</v>
      </c>
      <c r="F545" s="3">
        <v>1</v>
      </c>
      <c r="G545" s="3">
        <v>0</v>
      </c>
      <c r="H545" s="3">
        <v>1</v>
      </c>
      <c r="I545" s="3">
        <v>0</v>
      </c>
      <c r="J545" s="12">
        <v>0</v>
      </c>
      <c r="K545" s="18">
        <v>32548.340499999998</v>
      </c>
      <c r="M545" s="38">
        <v>5</v>
      </c>
      <c r="N545" s="2">
        <v>19</v>
      </c>
      <c r="O545" s="3">
        <v>30.25</v>
      </c>
      <c r="P545" s="12">
        <v>1</v>
      </c>
      <c r="Q545" s="28">
        <v>32548.340499999998</v>
      </c>
      <c r="R545" s="32"/>
      <c r="S545" s="32"/>
      <c r="T545" s="32"/>
      <c r="U545" s="32"/>
      <c r="V545" s="32"/>
      <c r="W545" s="22"/>
      <c r="X545" s="32"/>
      <c r="Y545" s="22"/>
      <c r="Z545" s="22"/>
      <c r="AB545" s="22"/>
      <c r="AC545" s="22"/>
    </row>
    <row r="546" spans="1:29" x14ac:dyDescent="0.25">
      <c r="A546" s="6">
        <v>6</v>
      </c>
      <c r="B546" s="2">
        <v>38</v>
      </c>
      <c r="C546" s="3">
        <v>0</v>
      </c>
      <c r="D546" s="20">
        <v>28.93</v>
      </c>
      <c r="E546" s="3">
        <v>1</v>
      </c>
      <c r="F546" s="3">
        <v>0</v>
      </c>
      <c r="G546" s="3">
        <v>0</v>
      </c>
      <c r="H546" s="3">
        <v>1</v>
      </c>
      <c r="I546" s="3">
        <v>0</v>
      </c>
      <c r="J546" s="12">
        <v>0</v>
      </c>
      <c r="K546" s="18">
        <v>5974.3846999999996</v>
      </c>
      <c r="M546" s="38">
        <v>6</v>
      </c>
      <c r="N546" s="2">
        <v>38</v>
      </c>
      <c r="O546" s="3">
        <v>28.93</v>
      </c>
      <c r="P546" s="12">
        <v>0</v>
      </c>
      <c r="Q546" s="28">
        <v>5974.3846999999996</v>
      </c>
      <c r="S546" s="3"/>
      <c r="T546" s="3"/>
      <c r="U546" s="3"/>
      <c r="V546" s="3"/>
      <c r="W546" s="22"/>
      <c r="X546" s="3"/>
      <c r="Y546" s="22"/>
      <c r="Z546" s="22"/>
      <c r="AB546" s="22"/>
      <c r="AC546" s="22"/>
    </row>
    <row r="547" spans="1:29" x14ac:dyDescent="0.25">
      <c r="A547" s="6">
        <v>7</v>
      </c>
      <c r="B547" s="2">
        <v>37</v>
      </c>
      <c r="C547" s="3">
        <v>1</v>
      </c>
      <c r="D547" s="20">
        <v>30.875</v>
      </c>
      <c r="E547" s="3">
        <v>3</v>
      </c>
      <c r="F547" s="3">
        <v>0</v>
      </c>
      <c r="G547" s="3">
        <v>0</v>
      </c>
      <c r="H547" s="3">
        <v>0</v>
      </c>
      <c r="I547" s="3">
        <v>1</v>
      </c>
      <c r="J547" s="12">
        <v>0</v>
      </c>
      <c r="K547" s="18">
        <v>6796.8632500000003</v>
      </c>
      <c r="M547" s="38">
        <v>7</v>
      </c>
      <c r="N547" s="2">
        <v>37</v>
      </c>
      <c r="O547" s="3">
        <v>30.875</v>
      </c>
      <c r="P547" s="12">
        <v>0</v>
      </c>
      <c r="Q547" s="28">
        <v>6796.8632500000003</v>
      </c>
      <c r="S547" s="3"/>
      <c r="T547" s="3"/>
      <c r="U547" s="3"/>
      <c r="V547" s="3"/>
      <c r="W547" s="22"/>
      <c r="X547" s="3"/>
      <c r="Y547" s="22"/>
      <c r="Z547" s="22"/>
      <c r="AB547" s="22"/>
      <c r="AC547" s="22"/>
    </row>
    <row r="548" spans="1:29" x14ac:dyDescent="0.25">
      <c r="A548" s="6">
        <v>8</v>
      </c>
      <c r="B548" s="2">
        <v>22</v>
      </c>
      <c r="C548" s="3">
        <v>1</v>
      </c>
      <c r="D548" s="20">
        <v>31.35</v>
      </c>
      <c r="E548" s="3">
        <v>1</v>
      </c>
      <c r="F548" s="3">
        <v>0</v>
      </c>
      <c r="G548" s="3">
        <v>0</v>
      </c>
      <c r="H548" s="3">
        <v>0</v>
      </c>
      <c r="I548" s="3">
        <v>1</v>
      </c>
      <c r="J548" s="12">
        <v>0</v>
      </c>
      <c r="K548" s="18">
        <v>2643.2685000000001</v>
      </c>
      <c r="M548" s="38">
        <v>8</v>
      </c>
      <c r="N548" s="2">
        <v>22</v>
      </c>
      <c r="O548" s="3">
        <v>31.35</v>
      </c>
      <c r="P548" s="12">
        <v>0</v>
      </c>
      <c r="Q548" s="28">
        <v>2643.2685000000001</v>
      </c>
      <c r="S548" s="3"/>
      <c r="T548" s="3"/>
      <c r="U548" s="3"/>
      <c r="V548" s="3"/>
      <c r="W548" s="22"/>
      <c r="X548" s="3"/>
      <c r="Y548" s="22"/>
      <c r="Z548" s="22"/>
      <c r="AB548" s="22"/>
      <c r="AC548" s="22"/>
    </row>
    <row r="549" spans="1:29" x14ac:dyDescent="0.25">
      <c r="A549" s="6">
        <v>9</v>
      </c>
      <c r="B549" s="2">
        <v>21</v>
      </c>
      <c r="C549" s="3">
        <v>1</v>
      </c>
      <c r="D549" s="20">
        <v>23.75</v>
      </c>
      <c r="E549" s="3">
        <v>2</v>
      </c>
      <c r="F549" s="3">
        <v>0</v>
      </c>
      <c r="G549" s="3">
        <v>0</v>
      </c>
      <c r="H549" s="3">
        <v>0</v>
      </c>
      <c r="I549" s="3">
        <v>1</v>
      </c>
      <c r="J549" s="12">
        <v>0</v>
      </c>
      <c r="K549" s="18">
        <v>3077.0954999999999</v>
      </c>
      <c r="M549" s="38">
        <v>9</v>
      </c>
      <c r="N549" s="2">
        <v>21</v>
      </c>
      <c r="O549" s="3">
        <v>23.75</v>
      </c>
      <c r="P549" s="12">
        <v>0</v>
      </c>
      <c r="Q549" s="28">
        <v>3077.0954999999999</v>
      </c>
      <c r="S549" s="3"/>
      <c r="T549" s="3"/>
      <c r="U549" s="3"/>
      <c r="V549" s="3"/>
      <c r="W549" s="22"/>
      <c r="X549" s="3"/>
      <c r="Y549" s="22"/>
      <c r="Z549" s="22"/>
      <c r="AB549" s="22"/>
      <c r="AC549" s="22"/>
    </row>
    <row r="550" spans="1:29" x14ac:dyDescent="0.25">
      <c r="A550" s="6">
        <v>10</v>
      </c>
      <c r="B550" s="2">
        <v>24</v>
      </c>
      <c r="C550" s="3">
        <v>0</v>
      </c>
      <c r="D550" s="20">
        <v>25.27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12">
        <v>1</v>
      </c>
      <c r="K550" s="18">
        <v>3044.2132999999999</v>
      </c>
      <c r="M550" s="38">
        <v>10</v>
      </c>
      <c r="N550" s="2">
        <v>24</v>
      </c>
      <c r="O550" s="3">
        <v>25.27</v>
      </c>
      <c r="P550" s="12">
        <v>0</v>
      </c>
      <c r="Q550" s="28">
        <v>3044.2132999999999</v>
      </c>
      <c r="S550" s="3"/>
      <c r="T550" s="3"/>
      <c r="U550" s="3"/>
      <c r="V550" s="3"/>
      <c r="W550" s="22"/>
      <c r="X550" s="3"/>
      <c r="Y550" s="22"/>
      <c r="Z550" s="22"/>
      <c r="AB550" s="22"/>
      <c r="AC550" s="22"/>
    </row>
    <row r="551" spans="1:29" x14ac:dyDescent="0.25">
      <c r="A551" s="6">
        <v>11</v>
      </c>
      <c r="B551" s="2">
        <v>57</v>
      </c>
      <c r="C551" s="3">
        <v>0</v>
      </c>
      <c r="D551" s="20">
        <v>28.7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12">
        <v>0</v>
      </c>
      <c r="K551" s="18">
        <v>11455.28</v>
      </c>
      <c r="M551" s="38">
        <v>11</v>
      </c>
      <c r="N551" s="2">
        <v>57</v>
      </c>
      <c r="O551" s="3">
        <v>28.7</v>
      </c>
      <c r="P551" s="12">
        <v>0</v>
      </c>
      <c r="Q551" s="28">
        <v>11455.28</v>
      </c>
      <c r="S551" s="3"/>
      <c r="T551" s="3"/>
      <c r="U551" s="3"/>
      <c r="V551" s="3"/>
      <c r="W551" s="22"/>
      <c r="X551" s="3"/>
      <c r="Y551" s="22"/>
      <c r="Z551" s="22"/>
      <c r="AB551" s="22"/>
      <c r="AC551" s="22"/>
    </row>
    <row r="552" spans="1:29" x14ac:dyDescent="0.25">
      <c r="A552" s="6">
        <v>12</v>
      </c>
      <c r="B552" s="2">
        <v>56</v>
      </c>
      <c r="C552" s="3">
        <v>1</v>
      </c>
      <c r="D552" s="20">
        <v>32.11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12">
        <v>1</v>
      </c>
      <c r="K552" s="18">
        <v>11763.000899999999</v>
      </c>
      <c r="M552" s="38">
        <v>12</v>
      </c>
      <c r="N552" s="2">
        <v>56</v>
      </c>
      <c r="O552" s="3">
        <v>32.11</v>
      </c>
      <c r="P552" s="12">
        <v>0</v>
      </c>
      <c r="Q552" s="28">
        <v>11763.000899999999</v>
      </c>
      <c r="S552" s="3"/>
      <c r="T552" s="3"/>
      <c r="U552" s="3"/>
      <c r="V552" s="3"/>
      <c r="W552" s="22"/>
      <c r="X552" s="3"/>
      <c r="Y552" s="22"/>
      <c r="Z552" s="22"/>
      <c r="AB552" s="22"/>
      <c r="AC552" s="22"/>
    </row>
    <row r="553" spans="1:29" x14ac:dyDescent="0.25">
      <c r="A553" s="6">
        <v>13</v>
      </c>
      <c r="B553" s="2">
        <v>27</v>
      </c>
      <c r="C553" s="3">
        <v>1</v>
      </c>
      <c r="D553" s="20">
        <v>33.659999999999997</v>
      </c>
      <c r="E553" s="3">
        <v>0</v>
      </c>
      <c r="F553" s="3">
        <v>0</v>
      </c>
      <c r="G553" s="3">
        <v>0</v>
      </c>
      <c r="H553" s="3">
        <v>1</v>
      </c>
      <c r="I553" s="3">
        <v>0</v>
      </c>
      <c r="J553" s="12">
        <v>0</v>
      </c>
      <c r="K553" s="18">
        <v>2498.4144000000001</v>
      </c>
      <c r="M553" s="38">
        <v>13</v>
      </c>
      <c r="N553" s="2">
        <v>27</v>
      </c>
      <c r="O553" s="3">
        <v>33.659999999999997</v>
      </c>
      <c r="P553" s="12">
        <v>0</v>
      </c>
      <c r="Q553" s="28">
        <v>2498.4144000000001</v>
      </c>
      <c r="S553" s="3"/>
      <c r="T553" s="3"/>
      <c r="U553" s="3"/>
      <c r="V553" s="3"/>
      <c r="W553" s="22"/>
      <c r="X553" s="3"/>
      <c r="Y553" s="22"/>
      <c r="Z553" s="22"/>
      <c r="AB553" s="22"/>
      <c r="AC553" s="22"/>
    </row>
    <row r="554" spans="1:29" x14ac:dyDescent="0.25">
      <c r="A554" s="6">
        <v>14</v>
      </c>
      <c r="B554" s="2">
        <v>51</v>
      </c>
      <c r="C554" s="3">
        <v>1</v>
      </c>
      <c r="D554" s="20">
        <v>22.42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12">
        <v>1</v>
      </c>
      <c r="K554" s="18">
        <v>9361.3268000000007</v>
      </c>
      <c r="M554" s="38">
        <v>14</v>
      </c>
      <c r="N554" s="2">
        <v>51</v>
      </c>
      <c r="O554" s="3">
        <v>22.42</v>
      </c>
      <c r="P554" s="12">
        <v>0</v>
      </c>
      <c r="Q554" s="28">
        <v>9361.3268000000007</v>
      </c>
      <c r="S554" s="3"/>
      <c r="T554" s="3"/>
      <c r="U554" s="3"/>
      <c r="V554" s="3"/>
      <c r="W554" s="22"/>
      <c r="X554" s="3"/>
      <c r="Y554" s="22"/>
      <c r="Z554" s="22"/>
      <c r="AB554" s="22"/>
      <c r="AC554" s="22"/>
    </row>
    <row r="555" spans="1:29" x14ac:dyDescent="0.25">
      <c r="A555" s="6">
        <v>15</v>
      </c>
      <c r="B555" s="2">
        <v>19</v>
      </c>
      <c r="C555" s="3">
        <v>1</v>
      </c>
      <c r="D555" s="20">
        <v>30.4</v>
      </c>
      <c r="E555" s="3">
        <v>0</v>
      </c>
      <c r="F555" s="3">
        <v>0</v>
      </c>
      <c r="G555" s="3">
        <v>1</v>
      </c>
      <c r="H555" s="3">
        <v>0</v>
      </c>
      <c r="I555" s="3">
        <v>0</v>
      </c>
      <c r="J555" s="12">
        <v>0</v>
      </c>
      <c r="K555" s="18">
        <v>1256.299</v>
      </c>
      <c r="M555" s="38">
        <v>15</v>
      </c>
      <c r="N555" s="2">
        <v>19</v>
      </c>
      <c r="O555" s="3">
        <v>30.4</v>
      </c>
      <c r="P555" s="12">
        <v>0</v>
      </c>
      <c r="Q555" s="28">
        <v>1256.299</v>
      </c>
      <c r="S555" s="3"/>
      <c r="T555" s="3"/>
      <c r="U555" s="3"/>
      <c r="V555" s="3"/>
      <c r="W555" s="22"/>
      <c r="X555" s="3"/>
      <c r="Y555" s="22"/>
      <c r="Z555" s="22"/>
      <c r="AB555" s="22"/>
      <c r="AC555" s="22"/>
    </row>
    <row r="556" spans="1:29" x14ac:dyDescent="0.25">
      <c r="A556" s="6">
        <v>16</v>
      </c>
      <c r="B556" s="2">
        <v>39</v>
      </c>
      <c r="C556" s="3">
        <v>1</v>
      </c>
      <c r="D556" s="20">
        <v>28.3</v>
      </c>
      <c r="E556" s="3">
        <v>1</v>
      </c>
      <c r="F556" s="3">
        <v>1</v>
      </c>
      <c r="G556" s="3">
        <v>1</v>
      </c>
      <c r="H556" s="3">
        <v>0</v>
      </c>
      <c r="I556" s="3">
        <v>0</v>
      </c>
      <c r="J556" s="12">
        <v>0</v>
      </c>
      <c r="K556" s="18">
        <v>21082.16</v>
      </c>
      <c r="M556" s="38">
        <v>16</v>
      </c>
      <c r="N556" s="2">
        <v>39</v>
      </c>
      <c r="O556" s="3">
        <v>28.3</v>
      </c>
      <c r="P556" s="12">
        <v>1</v>
      </c>
      <c r="Q556" s="28">
        <v>21082.16</v>
      </c>
      <c r="S556" s="3"/>
      <c r="T556" s="3"/>
      <c r="U556" s="3"/>
      <c r="V556" s="3"/>
      <c r="W556" s="22"/>
      <c r="X556" s="3"/>
      <c r="Y556" s="22"/>
      <c r="Z556" s="22"/>
      <c r="AB556" s="22"/>
      <c r="AC556" s="22"/>
    </row>
    <row r="557" spans="1:29" x14ac:dyDescent="0.25">
      <c r="A557" s="6">
        <v>17</v>
      </c>
      <c r="B557" s="2">
        <v>58</v>
      </c>
      <c r="C557" s="3">
        <v>1</v>
      </c>
      <c r="D557" s="20">
        <v>35.700000000000003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12">
        <v>0</v>
      </c>
      <c r="K557" s="18">
        <v>11362.754999999999</v>
      </c>
      <c r="M557" s="38">
        <v>17</v>
      </c>
      <c r="N557" s="2">
        <v>58</v>
      </c>
      <c r="O557" s="3">
        <v>35.700000000000003</v>
      </c>
      <c r="P557" s="12">
        <v>0</v>
      </c>
      <c r="Q557" s="28">
        <v>11362.754999999999</v>
      </c>
      <c r="S557" s="3"/>
      <c r="T557" s="3"/>
      <c r="U557" s="3"/>
      <c r="V557" s="3"/>
      <c r="W557" s="22"/>
      <c r="X557" s="3"/>
      <c r="Y557" s="22"/>
      <c r="Z557" s="22"/>
      <c r="AB557" s="22"/>
      <c r="AC557" s="22"/>
    </row>
    <row r="558" spans="1:29" x14ac:dyDescent="0.25">
      <c r="A558" s="6">
        <v>18</v>
      </c>
      <c r="B558" s="2">
        <v>20</v>
      </c>
      <c r="C558" s="3">
        <v>1</v>
      </c>
      <c r="D558" s="20">
        <v>35.31</v>
      </c>
      <c r="E558" s="3">
        <v>1</v>
      </c>
      <c r="F558" s="3">
        <v>0</v>
      </c>
      <c r="G558" s="3">
        <v>0</v>
      </c>
      <c r="H558" s="3">
        <v>1</v>
      </c>
      <c r="I558" s="3">
        <v>0</v>
      </c>
      <c r="J558" s="12">
        <v>0</v>
      </c>
      <c r="K558" s="18">
        <v>27724.28875</v>
      </c>
      <c r="M558" s="38">
        <v>18</v>
      </c>
      <c r="N558" s="2">
        <v>20</v>
      </c>
      <c r="O558" s="3">
        <v>35.31</v>
      </c>
      <c r="P558" s="12">
        <v>0</v>
      </c>
      <c r="Q558" s="28">
        <v>27724.28875</v>
      </c>
      <c r="S558" s="3"/>
      <c r="T558" s="3"/>
      <c r="U558" s="3"/>
      <c r="V558" s="3"/>
      <c r="W558" s="22"/>
      <c r="X558" s="3"/>
      <c r="Y558" s="22"/>
      <c r="Z558" s="22"/>
      <c r="AB558" s="22"/>
      <c r="AC558" s="22"/>
    </row>
    <row r="559" spans="1:29" x14ac:dyDescent="0.25">
      <c r="A559" s="6">
        <v>19</v>
      </c>
      <c r="B559" s="2">
        <v>45</v>
      </c>
      <c r="C559" s="3">
        <v>1</v>
      </c>
      <c r="D559" s="20">
        <v>30.495000000000001</v>
      </c>
      <c r="E559" s="3">
        <v>2</v>
      </c>
      <c r="F559" s="3">
        <v>0</v>
      </c>
      <c r="G559" s="3">
        <v>0</v>
      </c>
      <c r="H559" s="3">
        <v>0</v>
      </c>
      <c r="I559" s="3">
        <v>1</v>
      </c>
      <c r="J559" s="12">
        <v>0</v>
      </c>
      <c r="K559" s="18">
        <v>8413.4630500000003</v>
      </c>
      <c r="M559" s="38">
        <v>19</v>
      </c>
      <c r="N559" s="2">
        <v>45</v>
      </c>
      <c r="O559" s="3">
        <v>30.495000000000001</v>
      </c>
      <c r="P559" s="12">
        <v>0</v>
      </c>
      <c r="Q559" s="28">
        <v>8413.4630500000003</v>
      </c>
      <c r="S559" s="3"/>
      <c r="T559" s="3"/>
      <c r="U559" s="3"/>
      <c r="V559" s="3"/>
      <c r="W559" s="22"/>
      <c r="X559" s="3"/>
      <c r="Y559" s="22"/>
      <c r="Z559" s="22"/>
      <c r="AB559" s="22"/>
      <c r="AC559" s="22"/>
    </row>
    <row r="560" spans="1:29" x14ac:dyDescent="0.25">
      <c r="A560" s="6">
        <v>20</v>
      </c>
      <c r="B560" s="2">
        <v>35</v>
      </c>
      <c r="C560" s="3">
        <v>0</v>
      </c>
      <c r="D560" s="20">
        <v>31</v>
      </c>
      <c r="E560" s="3">
        <v>1</v>
      </c>
      <c r="F560" s="3">
        <v>0</v>
      </c>
      <c r="G560" s="3">
        <v>1</v>
      </c>
      <c r="H560" s="3">
        <v>0</v>
      </c>
      <c r="I560" s="3">
        <v>0</v>
      </c>
      <c r="J560" s="12">
        <v>0</v>
      </c>
      <c r="K560" s="18">
        <v>5240.7650000000003</v>
      </c>
      <c r="M560" s="38">
        <v>20</v>
      </c>
      <c r="N560" s="2">
        <v>35</v>
      </c>
      <c r="O560" s="3">
        <v>31</v>
      </c>
      <c r="P560" s="12">
        <v>0</v>
      </c>
      <c r="Q560" s="28">
        <v>5240.7650000000003</v>
      </c>
      <c r="S560" s="3"/>
      <c r="T560" s="3"/>
      <c r="U560" s="3"/>
      <c r="V560" s="3"/>
      <c r="W560" s="22"/>
      <c r="X560" s="3"/>
      <c r="Y560" s="22"/>
      <c r="Z560" s="22"/>
      <c r="AB560" s="22"/>
      <c r="AC560" s="22"/>
    </row>
    <row r="561" spans="1:29" x14ac:dyDescent="0.25">
      <c r="A561" s="6">
        <v>21</v>
      </c>
      <c r="B561" s="2">
        <v>31</v>
      </c>
      <c r="C561" s="3">
        <v>1</v>
      </c>
      <c r="D561" s="20">
        <v>30.875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12">
        <v>1</v>
      </c>
      <c r="K561" s="18">
        <v>3857.7592500000001</v>
      </c>
      <c r="M561" s="38">
        <v>21</v>
      </c>
      <c r="N561" s="2">
        <v>31</v>
      </c>
      <c r="O561" s="3">
        <v>30.875</v>
      </c>
      <c r="P561" s="12">
        <v>0</v>
      </c>
      <c r="Q561" s="28">
        <v>3857.7592500000001</v>
      </c>
      <c r="S561" s="3"/>
      <c r="T561" s="3"/>
      <c r="U561" s="3"/>
      <c r="V561" s="3"/>
      <c r="W561" s="22"/>
      <c r="X561" s="3"/>
      <c r="Y561" s="22"/>
      <c r="Z561" s="22"/>
      <c r="AB561" s="22"/>
      <c r="AC561" s="22"/>
    </row>
    <row r="562" spans="1:29" x14ac:dyDescent="0.25">
      <c r="A562" s="6">
        <v>22</v>
      </c>
      <c r="B562" s="2">
        <v>50</v>
      </c>
      <c r="C562" s="3">
        <v>0</v>
      </c>
      <c r="D562" s="20">
        <v>27.36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12">
        <v>1</v>
      </c>
      <c r="K562" s="18">
        <v>25656.575260000001</v>
      </c>
      <c r="M562" s="38">
        <v>22</v>
      </c>
      <c r="N562" s="2">
        <v>50</v>
      </c>
      <c r="O562" s="3">
        <v>27.36</v>
      </c>
      <c r="P562" s="12">
        <v>0</v>
      </c>
      <c r="Q562" s="28">
        <v>25656.575260000001</v>
      </c>
      <c r="S562" s="3"/>
      <c r="T562" s="3"/>
      <c r="U562" s="3"/>
      <c r="V562" s="3"/>
      <c r="W562" s="22"/>
      <c r="X562" s="3"/>
      <c r="Y562" s="22"/>
      <c r="Z562" s="22"/>
      <c r="AB562" s="22"/>
      <c r="AC562" s="22"/>
    </row>
    <row r="563" spans="1:29" x14ac:dyDescent="0.25">
      <c r="A563" s="6">
        <v>23</v>
      </c>
      <c r="B563" s="2">
        <v>32</v>
      </c>
      <c r="C563" s="3">
        <v>0</v>
      </c>
      <c r="D563" s="20">
        <v>44.22</v>
      </c>
      <c r="E563" s="3">
        <v>0</v>
      </c>
      <c r="F563" s="3">
        <v>0</v>
      </c>
      <c r="G563" s="3">
        <v>0</v>
      </c>
      <c r="H563" s="3">
        <v>1</v>
      </c>
      <c r="I563" s="3">
        <v>0</v>
      </c>
      <c r="J563" s="12">
        <v>0</v>
      </c>
      <c r="K563" s="18">
        <v>3994.1777999999999</v>
      </c>
      <c r="M563" s="38">
        <v>23</v>
      </c>
      <c r="N563" s="2">
        <v>32</v>
      </c>
      <c r="O563" s="3">
        <v>44.22</v>
      </c>
      <c r="P563" s="12">
        <v>0</v>
      </c>
      <c r="Q563" s="28">
        <v>3994.1777999999999</v>
      </c>
      <c r="S563" s="3"/>
      <c r="T563" s="3"/>
      <c r="U563" s="3"/>
      <c r="V563" s="3"/>
      <c r="W563" s="22"/>
      <c r="X563" s="3"/>
      <c r="Y563" s="22"/>
      <c r="Z563" s="22"/>
      <c r="AB563" s="22"/>
      <c r="AC563" s="22"/>
    </row>
    <row r="564" spans="1:29" x14ac:dyDescent="0.25">
      <c r="A564" s="6">
        <v>24</v>
      </c>
      <c r="B564" s="2">
        <v>51</v>
      </c>
      <c r="C564" s="3">
        <v>0</v>
      </c>
      <c r="D564" s="20">
        <v>33.914999999999999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12">
        <v>1</v>
      </c>
      <c r="K564" s="18">
        <v>9866.3048500000004</v>
      </c>
      <c r="M564" s="38">
        <v>24</v>
      </c>
      <c r="N564" s="2">
        <v>51</v>
      </c>
      <c r="O564" s="3">
        <v>33.914999999999999</v>
      </c>
      <c r="P564" s="12">
        <v>0</v>
      </c>
      <c r="Q564" s="28">
        <v>9866.3048500000004</v>
      </c>
      <c r="S564" s="3"/>
      <c r="T564" s="3"/>
      <c r="U564" s="3"/>
      <c r="V564" s="3"/>
      <c r="W564" s="22"/>
      <c r="X564" s="3"/>
      <c r="Y564" s="22"/>
      <c r="Z564" s="22"/>
      <c r="AB564" s="22"/>
      <c r="AC564" s="22"/>
    </row>
    <row r="565" spans="1:29" x14ac:dyDescent="0.25">
      <c r="A565" s="6">
        <v>25</v>
      </c>
      <c r="B565" s="2">
        <v>38</v>
      </c>
      <c r="C565" s="3">
        <v>0</v>
      </c>
      <c r="D565" s="20">
        <v>37.729999999999997</v>
      </c>
      <c r="E565" s="3">
        <v>0</v>
      </c>
      <c r="F565" s="3">
        <v>0</v>
      </c>
      <c r="G565" s="3">
        <v>0</v>
      </c>
      <c r="H565" s="3">
        <v>1</v>
      </c>
      <c r="I565" s="3">
        <v>0</v>
      </c>
      <c r="J565" s="12">
        <v>0</v>
      </c>
      <c r="K565" s="18">
        <v>5397.6166999999996</v>
      </c>
      <c r="M565" s="38">
        <v>25</v>
      </c>
      <c r="N565" s="2">
        <v>38</v>
      </c>
      <c r="O565" s="3">
        <v>37.729999999999997</v>
      </c>
      <c r="P565" s="12">
        <v>0</v>
      </c>
      <c r="Q565" s="28">
        <v>5397.6166999999996</v>
      </c>
      <c r="S565" s="3"/>
      <c r="T565" s="3"/>
      <c r="U565" s="3"/>
      <c r="V565" s="3"/>
      <c r="W565" s="22"/>
      <c r="X565" s="3"/>
      <c r="Y565" s="22"/>
      <c r="Z565" s="22"/>
      <c r="AB565" s="22"/>
      <c r="AC565" s="22"/>
    </row>
    <row r="566" spans="1:29" x14ac:dyDescent="0.25">
      <c r="A566" s="6">
        <v>26</v>
      </c>
      <c r="B566" s="2">
        <v>42</v>
      </c>
      <c r="C566" s="3">
        <v>1</v>
      </c>
      <c r="D566" s="20">
        <v>26.07</v>
      </c>
      <c r="E566" s="3">
        <v>1</v>
      </c>
      <c r="F566" s="3">
        <v>1</v>
      </c>
      <c r="G566" s="3">
        <v>0</v>
      </c>
      <c r="H566" s="3">
        <v>1</v>
      </c>
      <c r="I566" s="3">
        <v>0</v>
      </c>
      <c r="J566" s="12">
        <v>0</v>
      </c>
      <c r="K566" s="18">
        <v>38245.593269999998</v>
      </c>
      <c r="M566" s="38">
        <v>26</v>
      </c>
      <c r="N566" s="2">
        <v>42</v>
      </c>
      <c r="O566" s="3">
        <v>26.07</v>
      </c>
      <c r="P566" s="12">
        <v>1</v>
      </c>
      <c r="Q566" s="28">
        <v>38245.593269999998</v>
      </c>
      <c r="S566" s="3"/>
      <c r="T566" s="3"/>
      <c r="U566" s="3"/>
      <c r="V566" s="3"/>
      <c r="W566" s="22"/>
      <c r="X566" s="3"/>
      <c r="Y566" s="22"/>
      <c r="Z566" s="22"/>
      <c r="AB566" s="22"/>
      <c r="AC566" s="22"/>
    </row>
    <row r="567" spans="1:29" x14ac:dyDescent="0.25">
      <c r="A567" s="6">
        <v>27</v>
      </c>
      <c r="B567" s="2">
        <v>18</v>
      </c>
      <c r="C567" s="3">
        <v>0</v>
      </c>
      <c r="D567" s="20">
        <v>33.880000000000003</v>
      </c>
      <c r="E567" s="3">
        <v>0</v>
      </c>
      <c r="F567" s="3">
        <v>0</v>
      </c>
      <c r="G567" s="3">
        <v>0</v>
      </c>
      <c r="H567" s="3">
        <v>1</v>
      </c>
      <c r="I567" s="3">
        <v>0</v>
      </c>
      <c r="J567" s="12">
        <v>0</v>
      </c>
      <c r="K567" s="18">
        <v>11482.63485</v>
      </c>
      <c r="M567" s="38">
        <v>27</v>
      </c>
      <c r="N567" s="2">
        <v>18</v>
      </c>
      <c r="O567" s="3">
        <v>33.880000000000003</v>
      </c>
      <c r="P567" s="12">
        <v>0</v>
      </c>
      <c r="Q567" s="28">
        <v>11482.63485</v>
      </c>
      <c r="S567" s="3"/>
      <c r="T567" s="3"/>
      <c r="U567" s="3"/>
      <c r="V567" s="3"/>
      <c r="W567" s="22"/>
      <c r="X567" s="3"/>
      <c r="Y567" s="22"/>
      <c r="Z567" s="22"/>
      <c r="AB567" s="22"/>
      <c r="AC567" s="22"/>
    </row>
    <row r="568" spans="1:29" x14ac:dyDescent="0.25">
      <c r="A568" s="6">
        <v>28</v>
      </c>
      <c r="B568" s="2">
        <v>19</v>
      </c>
      <c r="C568" s="3">
        <v>0</v>
      </c>
      <c r="D568" s="20">
        <v>30.59</v>
      </c>
      <c r="E568" s="3">
        <v>2</v>
      </c>
      <c r="F568" s="3">
        <v>0</v>
      </c>
      <c r="G568" s="3">
        <v>0</v>
      </c>
      <c r="H568" s="3">
        <v>0</v>
      </c>
      <c r="I568" s="3">
        <v>1</v>
      </c>
      <c r="J568" s="12">
        <v>0</v>
      </c>
      <c r="K568" s="18">
        <v>24059.680189999999</v>
      </c>
      <c r="M568" s="38">
        <v>28</v>
      </c>
      <c r="N568" s="2">
        <v>19</v>
      </c>
      <c r="O568" s="3">
        <v>30.59</v>
      </c>
      <c r="P568" s="12">
        <v>0</v>
      </c>
      <c r="Q568" s="28">
        <v>24059.680189999999</v>
      </c>
      <c r="S568" s="3"/>
      <c r="T568" s="3"/>
      <c r="U568" s="3"/>
      <c r="V568" s="3"/>
      <c r="W568" s="22"/>
      <c r="X568" s="3"/>
      <c r="Y568" s="22"/>
      <c r="Z568" s="22"/>
      <c r="AB568" s="22"/>
      <c r="AC568" s="22"/>
    </row>
    <row r="569" spans="1:29" x14ac:dyDescent="0.25">
      <c r="A569" s="6">
        <v>29</v>
      </c>
      <c r="B569" s="2">
        <v>51</v>
      </c>
      <c r="C569" s="3">
        <v>0</v>
      </c>
      <c r="D569" s="20">
        <v>25.8</v>
      </c>
      <c r="E569" s="3">
        <v>1</v>
      </c>
      <c r="F569" s="3">
        <v>0</v>
      </c>
      <c r="G569" s="3">
        <v>1</v>
      </c>
      <c r="H569" s="3">
        <v>0</v>
      </c>
      <c r="I569" s="3">
        <v>0</v>
      </c>
      <c r="J569" s="12">
        <v>0</v>
      </c>
      <c r="K569" s="18">
        <v>9861.0249999999996</v>
      </c>
      <c r="M569" s="38">
        <v>29</v>
      </c>
      <c r="N569" s="2">
        <v>51</v>
      </c>
      <c r="O569" s="3">
        <v>25.8</v>
      </c>
      <c r="P569" s="12">
        <v>0</v>
      </c>
      <c r="Q569" s="28">
        <v>9861.0249999999996</v>
      </c>
      <c r="S569" s="3"/>
      <c r="T569" s="3"/>
      <c r="U569" s="3"/>
      <c r="V569" s="3"/>
      <c r="W569" s="22"/>
      <c r="X569" s="3"/>
      <c r="Y569" s="22"/>
      <c r="Z569" s="22"/>
      <c r="AB569" s="22"/>
      <c r="AC569" s="22"/>
    </row>
    <row r="570" spans="1:29" x14ac:dyDescent="0.25">
      <c r="A570" s="6">
        <v>30</v>
      </c>
      <c r="B570" s="2">
        <v>46</v>
      </c>
      <c r="C570" s="3">
        <v>1</v>
      </c>
      <c r="D570" s="20">
        <v>39.424999999999997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12">
        <v>1</v>
      </c>
      <c r="K570" s="18">
        <v>8342.9087500000005</v>
      </c>
      <c r="M570" s="38">
        <v>30</v>
      </c>
      <c r="N570" s="2">
        <v>46</v>
      </c>
      <c r="O570" s="3">
        <v>39.424999999999997</v>
      </c>
      <c r="P570" s="12">
        <v>0</v>
      </c>
      <c r="Q570" s="28">
        <v>8342.9087500000005</v>
      </c>
      <c r="S570" s="3"/>
      <c r="T570" s="3"/>
      <c r="U570" s="3"/>
      <c r="V570" s="3"/>
      <c r="W570" s="22"/>
      <c r="X570" s="3"/>
      <c r="Y570" s="22"/>
      <c r="Z570" s="22"/>
      <c r="AB570" s="22"/>
      <c r="AC570" s="22"/>
    </row>
    <row r="571" spans="1:29" x14ac:dyDescent="0.25">
      <c r="A571" s="6">
        <v>31</v>
      </c>
      <c r="B571" s="2">
        <v>18</v>
      </c>
      <c r="C571" s="3">
        <v>1</v>
      </c>
      <c r="D571" s="20">
        <v>25.46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12">
        <v>1</v>
      </c>
      <c r="K571" s="18">
        <v>1708.0014000000001</v>
      </c>
      <c r="M571" s="38">
        <v>31</v>
      </c>
      <c r="N571" s="2">
        <v>18</v>
      </c>
      <c r="O571" s="3">
        <v>25.46</v>
      </c>
      <c r="P571" s="12">
        <v>0</v>
      </c>
      <c r="Q571" s="28">
        <v>1708.0014000000001</v>
      </c>
      <c r="S571" s="3"/>
      <c r="T571" s="3"/>
      <c r="U571" s="3"/>
      <c r="V571" s="3"/>
      <c r="W571" s="22"/>
      <c r="X571" s="3"/>
      <c r="Y571" s="22"/>
      <c r="Z571" s="22"/>
      <c r="AB571" s="22"/>
      <c r="AC571" s="22"/>
    </row>
    <row r="572" spans="1:29" x14ac:dyDescent="0.25">
      <c r="A572" s="6">
        <v>32</v>
      </c>
      <c r="B572" s="2">
        <v>57</v>
      </c>
      <c r="C572" s="3">
        <v>1</v>
      </c>
      <c r="D572" s="20">
        <v>42.13</v>
      </c>
      <c r="E572" s="3">
        <v>1</v>
      </c>
      <c r="F572" s="3">
        <v>1</v>
      </c>
      <c r="G572" s="3">
        <v>0</v>
      </c>
      <c r="H572" s="3">
        <v>1</v>
      </c>
      <c r="I572" s="3">
        <v>0</v>
      </c>
      <c r="J572" s="12">
        <v>0</v>
      </c>
      <c r="K572" s="18">
        <v>48675.517699999997</v>
      </c>
      <c r="M572" s="38">
        <v>32</v>
      </c>
      <c r="N572" s="2">
        <v>57</v>
      </c>
      <c r="O572" s="3">
        <v>42.13</v>
      </c>
      <c r="P572" s="12">
        <v>1</v>
      </c>
      <c r="Q572" s="28">
        <v>48675.517699999997</v>
      </c>
      <c r="S572" s="3"/>
      <c r="T572" s="3"/>
      <c r="U572" s="3"/>
      <c r="V572" s="3"/>
      <c r="W572" s="22"/>
      <c r="X572" s="3"/>
      <c r="Y572" s="22"/>
      <c r="Z572" s="22"/>
      <c r="AB572" s="22"/>
      <c r="AC572" s="22"/>
    </row>
    <row r="573" spans="1:29" x14ac:dyDescent="0.25">
      <c r="A573" s="6">
        <v>33</v>
      </c>
      <c r="B573" s="2">
        <v>62</v>
      </c>
      <c r="C573" s="3">
        <v>0</v>
      </c>
      <c r="D573" s="20">
        <v>31.73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12">
        <v>1</v>
      </c>
      <c r="K573" s="18">
        <v>14043.476699999999</v>
      </c>
      <c r="M573" s="38">
        <v>33</v>
      </c>
      <c r="N573" s="2">
        <v>62</v>
      </c>
      <c r="O573" s="3">
        <v>31.73</v>
      </c>
      <c r="P573" s="12">
        <v>0</v>
      </c>
      <c r="Q573" s="28">
        <v>14043.476699999999</v>
      </c>
      <c r="S573" s="3"/>
      <c r="T573" s="3"/>
      <c r="U573" s="3"/>
      <c r="V573" s="3"/>
      <c r="W573" s="22"/>
      <c r="X573" s="3"/>
      <c r="Y573" s="22"/>
      <c r="Z573" s="22"/>
      <c r="AB573" s="22"/>
      <c r="AC573" s="22"/>
    </row>
    <row r="574" spans="1:29" x14ac:dyDescent="0.25">
      <c r="A574" s="6">
        <v>34</v>
      </c>
      <c r="B574" s="2">
        <v>59</v>
      </c>
      <c r="C574" s="3">
        <v>1</v>
      </c>
      <c r="D574" s="20">
        <v>29.7</v>
      </c>
      <c r="E574" s="3">
        <v>2</v>
      </c>
      <c r="F574" s="3">
        <v>0</v>
      </c>
      <c r="G574" s="3">
        <v>0</v>
      </c>
      <c r="H574" s="3">
        <v>1</v>
      </c>
      <c r="I574" s="3">
        <v>0</v>
      </c>
      <c r="J574" s="12">
        <v>0</v>
      </c>
      <c r="K574" s="18">
        <v>12925.886</v>
      </c>
      <c r="M574" s="38">
        <v>34</v>
      </c>
      <c r="N574" s="2">
        <v>59</v>
      </c>
      <c r="O574" s="3">
        <v>29.7</v>
      </c>
      <c r="P574" s="12">
        <v>0</v>
      </c>
      <c r="Q574" s="28">
        <v>12925.886</v>
      </c>
      <c r="S574" s="3"/>
      <c r="T574" s="3"/>
      <c r="U574" s="3"/>
      <c r="V574" s="3"/>
      <c r="W574" s="22"/>
      <c r="X574" s="3"/>
      <c r="Y574" s="22"/>
      <c r="Z574" s="22"/>
      <c r="AB574" s="22"/>
      <c r="AC574" s="22"/>
    </row>
    <row r="575" spans="1:29" x14ac:dyDescent="0.25">
      <c r="A575" s="6">
        <v>35</v>
      </c>
      <c r="B575" s="2">
        <v>37</v>
      </c>
      <c r="C575" s="3">
        <v>1</v>
      </c>
      <c r="D575" s="20">
        <v>36.19</v>
      </c>
      <c r="E575" s="3">
        <v>0</v>
      </c>
      <c r="F575" s="3">
        <v>0</v>
      </c>
      <c r="G575" s="3">
        <v>0</v>
      </c>
      <c r="H575" s="3">
        <v>1</v>
      </c>
      <c r="I575" s="3">
        <v>0</v>
      </c>
      <c r="J575" s="12">
        <v>0</v>
      </c>
      <c r="K575" s="18">
        <v>19214.705529999999</v>
      </c>
      <c r="M575" s="38">
        <v>35</v>
      </c>
      <c r="N575" s="2">
        <v>37</v>
      </c>
      <c r="O575" s="3">
        <v>36.19</v>
      </c>
      <c r="P575" s="12">
        <v>0</v>
      </c>
      <c r="Q575" s="28">
        <v>19214.705529999999</v>
      </c>
      <c r="S575" s="3"/>
      <c r="T575" s="3"/>
      <c r="U575" s="3"/>
      <c r="V575" s="3"/>
      <c r="W575" s="22"/>
      <c r="X575" s="3"/>
      <c r="Y575" s="22"/>
      <c r="Z575" s="22"/>
      <c r="AB575" s="22"/>
      <c r="AC575" s="22"/>
    </row>
    <row r="576" spans="1:29" x14ac:dyDescent="0.25">
      <c r="A576" s="6">
        <v>36</v>
      </c>
      <c r="B576" s="2">
        <v>64</v>
      </c>
      <c r="C576" s="3">
        <v>1</v>
      </c>
      <c r="D576" s="20">
        <v>40.479999999999997</v>
      </c>
      <c r="E576" s="3">
        <v>0</v>
      </c>
      <c r="F576" s="3">
        <v>0</v>
      </c>
      <c r="G576" s="3">
        <v>0</v>
      </c>
      <c r="H576" s="3">
        <v>1</v>
      </c>
      <c r="I576" s="3">
        <v>0</v>
      </c>
      <c r="J576" s="12">
        <v>0</v>
      </c>
      <c r="K576" s="18">
        <v>13831.1152</v>
      </c>
      <c r="M576" s="38">
        <v>36</v>
      </c>
      <c r="N576" s="2">
        <v>64</v>
      </c>
      <c r="O576" s="3">
        <v>40.479999999999997</v>
      </c>
      <c r="P576" s="12">
        <v>0</v>
      </c>
      <c r="Q576" s="28">
        <v>13831.1152</v>
      </c>
      <c r="S576" s="3"/>
      <c r="T576" s="3"/>
      <c r="U576" s="3"/>
      <c r="V576" s="3"/>
      <c r="W576" s="22"/>
      <c r="X576" s="3"/>
      <c r="Y576" s="22"/>
      <c r="Z576" s="22"/>
      <c r="AB576" s="22"/>
      <c r="AC576" s="22"/>
    </row>
    <row r="577" spans="1:29" x14ac:dyDescent="0.25">
      <c r="A577" s="6">
        <v>37</v>
      </c>
      <c r="B577" s="2">
        <v>38</v>
      </c>
      <c r="C577" s="3">
        <v>1</v>
      </c>
      <c r="D577" s="20">
        <v>28.024999999999999</v>
      </c>
      <c r="E577" s="3">
        <v>1</v>
      </c>
      <c r="F577" s="3">
        <v>0</v>
      </c>
      <c r="G577" s="3">
        <v>0</v>
      </c>
      <c r="H577" s="3">
        <v>0</v>
      </c>
      <c r="I577" s="3">
        <v>0</v>
      </c>
      <c r="J577" s="12">
        <v>1</v>
      </c>
      <c r="K577" s="18">
        <v>6067.1267500000004</v>
      </c>
      <c r="M577" s="38">
        <v>37</v>
      </c>
      <c r="N577" s="2">
        <v>38</v>
      </c>
      <c r="O577" s="3">
        <v>28.024999999999999</v>
      </c>
      <c r="P577" s="12">
        <v>0</v>
      </c>
      <c r="Q577" s="28">
        <v>6067.1267500000004</v>
      </c>
      <c r="S577" s="3"/>
      <c r="T577" s="3"/>
      <c r="U577" s="3"/>
      <c r="V577" s="3"/>
      <c r="W577" s="22"/>
      <c r="X577" s="3"/>
      <c r="Y577" s="22"/>
      <c r="Z577" s="22"/>
      <c r="AB577" s="22"/>
      <c r="AC577" s="22"/>
    </row>
    <row r="578" spans="1:29" x14ac:dyDescent="0.25">
      <c r="A578" s="6">
        <v>38</v>
      </c>
      <c r="B578" s="2">
        <v>33</v>
      </c>
      <c r="C578" s="3">
        <v>0</v>
      </c>
      <c r="D578" s="20">
        <v>38.9</v>
      </c>
      <c r="E578" s="3">
        <v>3</v>
      </c>
      <c r="F578" s="3">
        <v>0</v>
      </c>
      <c r="G578" s="3">
        <v>1</v>
      </c>
      <c r="H578" s="3">
        <v>0</v>
      </c>
      <c r="I578" s="3">
        <v>0</v>
      </c>
      <c r="J578" s="12">
        <v>0</v>
      </c>
      <c r="K578" s="18">
        <v>5972.3779999999997</v>
      </c>
      <c r="M578" s="38">
        <v>38</v>
      </c>
      <c r="N578" s="2">
        <v>33</v>
      </c>
      <c r="O578" s="3">
        <v>38.9</v>
      </c>
      <c r="P578" s="12">
        <v>0</v>
      </c>
      <c r="Q578" s="28">
        <v>5972.3779999999997</v>
      </c>
      <c r="S578" s="3"/>
      <c r="T578" s="3"/>
      <c r="U578" s="3"/>
      <c r="V578" s="3"/>
      <c r="W578" s="22"/>
      <c r="X578" s="3"/>
      <c r="Y578" s="22"/>
      <c r="Z578" s="22"/>
      <c r="AB578" s="22"/>
      <c r="AC578" s="22"/>
    </row>
    <row r="579" spans="1:29" x14ac:dyDescent="0.25">
      <c r="A579" s="6">
        <v>39</v>
      </c>
      <c r="B579" s="2">
        <v>46</v>
      </c>
      <c r="C579" s="3">
        <v>0</v>
      </c>
      <c r="D579" s="20">
        <v>30.2</v>
      </c>
      <c r="E579" s="3">
        <v>2</v>
      </c>
      <c r="F579" s="3">
        <v>0</v>
      </c>
      <c r="G579" s="3">
        <v>1</v>
      </c>
      <c r="H579" s="3">
        <v>0</v>
      </c>
      <c r="I579" s="3">
        <v>0</v>
      </c>
      <c r="J579" s="12">
        <v>0</v>
      </c>
      <c r="K579" s="18">
        <v>8825.0859999999993</v>
      </c>
      <c r="M579" s="38">
        <v>39</v>
      </c>
      <c r="N579" s="2">
        <v>46</v>
      </c>
      <c r="O579" s="3">
        <v>30.2</v>
      </c>
      <c r="P579" s="12">
        <v>0</v>
      </c>
      <c r="Q579" s="28">
        <v>8825.0859999999993</v>
      </c>
      <c r="S579" s="3"/>
      <c r="T579" s="3"/>
      <c r="U579" s="3"/>
      <c r="V579" s="3"/>
      <c r="W579" s="22"/>
      <c r="X579" s="3"/>
      <c r="Y579" s="22"/>
      <c r="Z579" s="22"/>
      <c r="AB579" s="22"/>
      <c r="AC579" s="22"/>
    </row>
    <row r="580" spans="1:29" x14ac:dyDescent="0.25">
      <c r="A580" s="6">
        <v>40</v>
      </c>
      <c r="B580" s="2">
        <v>46</v>
      </c>
      <c r="C580" s="3">
        <v>0</v>
      </c>
      <c r="D580" s="20">
        <v>28.05</v>
      </c>
      <c r="E580" s="3">
        <v>1</v>
      </c>
      <c r="F580" s="3">
        <v>0</v>
      </c>
      <c r="G580" s="3">
        <v>0</v>
      </c>
      <c r="H580" s="3">
        <v>1</v>
      </c>
      <c r="I580" s="3">
        <v>0</v>
      </c>
      <c r="J580" s="12">
        <v>0</v>
      </c>
      <c r="K580" s="18">
        <v>8233.0974999999999</v>
      </c>
      <c r="M580" s="38">
        <v>40</v>
      </c>
      <c r="N580" s="2">
        <v>46</v>
      </c>
      <c r="O580" s="3">
        <v>28.05</v>
      </c>
      <c r="P580" s="12">
        <v>0</v>
      </c>
      <c r="Q580" s="28">
        <v>8233.0974999999999</v>
      </c>
      <c r="S580" s="3"/>
      <c r="T580" s="3"/>
      <c r="U580" s="3"/>
      <c r="V580" s="3"/>
      <c r="W580" s="22"/>
      <c r="X580" s="3"/>
      <c r="Y580" s="22"/>
      <c r="Z580" s="22"/>
      <c r="AB580" s="22"/>
      <c r="AC580" s="22"/>
    </row>
    <row r="581" spans="1:29" x14ac:dyDescent="0.25">
      <c r="A581" s="6">
        <v>41</v>
      </c>
      <c r="B581" s="2">
        <v>53</v>
      </c>
      <c r="C581" s="3">
        <v>1</v>
      </c>
      <c r="D581" s="20">
        <v>31.35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12">
        <v>0</v>
      </c>
      <c r="K581" s="18">
        <v>27346.04207</v>
      </c>
      <c r="M581" s="38">
        <v>41</v>
      </c>
      <c r="N581" s="2">
        <v>53</v>
      </c>
      <c r="O581" s="3">
        <v>31.35</v>
      </c>
      <c r="P581" s="12">
        <v>0</v>
      </c>
      <c r="Q581" s="28">
        <v>27346.04207</v>
      </c>
      <c r="S581" s="3"/>
      <c r="T581" s="3"/>
      <c r="U581" s="3"/>
      <c r="V581" s="3"/>
      <c r="W581" s="22"/>
      <c r="X581" s="3"/>
      <c r="Y581" s="22"/>
      <c r="Z581" s="22"/>
      <c r="AB581" s="22"/>
      <c r="AC581" s="22"/>
    </row>
    <row r="582" spans="1:29" x14ac:dyDescent="0.25">
      <c r="A582" s="6">
        <v>42</v>
      </c>
      <c r="B582" s="2">
        <v>34</v>
      </c>
      <c r="C582" s="3">
        <v>0</v>
      </c>
      <c r="D582" s="20">
        <v>38</v>
      </c>
      <c r="E582" s="3">
        <v>3</v>
      </c>
      <c r="F582" s="3">
        <v>0</v>
      </c>
      <c r="G582" s="3">
        <v>1</v>
      </c>
      <c r="H582" s="3">
        <v>0</v>
      </c>
      <c r="I582" s="3">
        <v>0</v>
      </c>
      <c r="J582" s="12">
        <v>0</v>
      </c>
      <c r="K582" s="18">
        <v>6196.4480000000003</v>
      </c>
      <c r="M582" s="38">
        <v>42</v>
      </c>
      <c r="N582" s="2">
        <v>34</v>
      </c>
      <c r="O582" s="3">
        <v>38</v>
      </c>
      <c r="P582" s="12">
        <v>0</v>
      </c>
      <c r="Q582" s="28">
        <v>6196.4480000000003</v>
      </c>
      <c r="S582" s="3"/>
      <c r="T582" s="3"/>
      <c r="U582" s="3"/>
      <c r="V582" s="3"/>
      <c r="W582" s="22"/>
      <c r="X582" s="3"/>
      <c r="Y582" s="22"/>
      <c r="Z582" s="22"/>
      <c r="AB582" s="22"/>
      <c r="AC582" s="22"/>
    </row>
    <row r="583" spans="1:29" x14ac:dyDescent="0.25">
      <c r="A583" s="6">
        <v>43</v>
      </c>
      <c r="B583" s="2">
        <v>20</v>
      </c>
      <c r="C583" s="3">
        <v>0</v>
      </c>
      <c r="D583" s="20">
        <v>31.79</v>
      </c>
      <c r="E583" s="3">
        <v>2</v>
      </c>
      <c r="F583" s="3">
        <v>0</v>
      </c>
      <c r="G583" s="3">
        <v>0</v>
      </c>
      <c r="H583" s="3">
        <v>1</v>
      </c>
      <c r="I583" s="3">
        <v>0</v>
      </c>
      <c r="J583" s="12">
        <v>0</v>
      </c>
      <c r="K583" s="18">
        <v>3056.3881000000001</v>
      </c>
      <c r="M583" s="38">
        <v>43</v>
      </c>
      <c r="N583" s="2">
        <v>20</v>
      </c>
      <c r="O583" s="3">
        <v>31.79</v>
      </c>
      <c r="P583" s="12">
        <v>0</v>
      </c>
      <c r="Q583" s="28">
        <v>3056.3881000000001</v>
      </c>
      <c r="S583" s="3"/>
      <c r="T583" s="3"/>
      <c r="U583" s="3"/>
      <c r="V583" s="3"/>
      <c r="W583" s="22"/>
      <c r="X583" s="3"/>
      <c r="Y583" s="22"/>
      <c r="Z583" s="22"/>
      <c r="AB583" s="22"/>
      <c r="AC583" s="22"/>
    </row>
    <row r="584" spans="1:29" x14ac:dyDescent="0.25">
      <c r="A584" s="6">
        <v>44</v>
      </c>
      <c r="B584" s="2">
        <v>63</v>
      </c>
      <c r="C584" s="3">
        <v>0</v>
      </c>
      <c r="D584" s="20">
        <v>36.299999999999997</v>
      </c>
      <c r="E584" s="3">
        <v>0</v>
      </c>
      <c r="F584" s="3">
        <v>0</v>
      </c>
      <c r="G584" s="3">
        <v>0</v>
      </c>
      <c r="H584" s="3">
        <v>1</v>
      </c>
      <c r="I584" s="3">
        <v>0</v>
      </c>
      <c r="J584" s="12">
        <v>0</v>
      </c>
      <c r="K584" s="18">
        <v>13887.204</v>
      </c>
      <c r="M584" s="38">
        <v>44</v>
      </c>
      <c r="N584" s="2">
        <v>63</v>
      </c>
      <c r="O584" s="3">
        <v>36.299999999999997</v>
      </c>
      <c r="P584" s="12">
        <v>0</v>
      </c>
      <c r="Q584" s="28">
        <v>13887.204</v>
      </c>
      <c r="S584" s="3"/>
      <c r="T584" s="3"/>
      <c r="U584" s="3"/>
      <c r="V584" s="3"/>
      <c r="W584" s="22"/>
      <c r="X584" s="3"/>
      <c r="Y584" s="22"/>
      <c r="Z584" s="22"/>
      <c r="AB584" s="22"/>
      <c r="AC584" s="22"/>
    </row>
    <row r="585" spans="1:29" x14ac:dyDescent="0.25">
      <c r="A585" s="6">
        <v>45</v>
      </c>
      <c r="B585" s="2">
        <v>54</v>
      </c>
      <c r="C585" s="3">
        <v>0</v>
      </c>
      <c r="D585" s="20">
        <v>47.41</v>
      </c>
      <c r="E585" s="3">
        <v>0</v>
      </c>
      <c r="F585" s="3">
        <v>1</v>
      </c>
      <c r="G585" s="3">
        <v>0</v>
      </c>
      <c r="H585" s="3">
        <v>1</v>
      </c>
      <c r="I585" s="3">
        <v>0</v>
      </c>
      <c r="J585" s="12">
        <v>0</v>
      </c>
      <c r="K585" s="18">
        <v>63770.428010000003</v>
      </c>
      <c r="M585" s="38">
        <v>45</v>
      </c>
      <c r="N585" s="2">
        <v>54</v>
      </c>
      <c r="O585" s="3">
        <v>47.41</v>
      </c>
      <c r="P585" s="12">
        <v>1</v>
      </c>
      <c r="Q585" s="28">
        <v>63770.428010000003</v>
      </c>
      <c r="S585" s="3"/>
      <c r="T585" s="3"/>
      <c r="U585" s="3"/>
      <c r="V585" s="3"/>
      <c r="W585" s="22"/>
      <c r="X585" s="3"/>
      <c r="Y585" s="22"/>
      <c r="Z585" s="22"/>
      <c r="AB585" s="22"/>
      <c r="AC585" s="22"/>
    </row>
    <row r="586" spans="1:29" x14ac:dyDescent="0.25">
      <c r="A586" s="6">
        <v>46</v>
      </c>
      <c r="B586" s="2">
        <v>54</v>
      </c>
      <c r="C586" s="3">
        <v>1</v>
      </c>
      <c r="D586" s="20">
        <v>30.21</v>
      </c>
      <c r="E586" s="3">
        <v>0</v>
      </c>
      <c r="F586" s="3">
        <v>0</v>
      </c>
      <c r="G586" s="3">
        <v>0</v>
      </c>
      <c r="H586" s="3">
        <v>0</v>
      </c>
      <c r="I586" s="3">
        <v>1</v>
      </c>
      <c r="J586" s="12">
        <v>0</v>
      </c>
      <c r="K586" s="18">
        <v>10231.499900000001</v>
      </c>
      <c r="M586" s="38">
        <v>46</v>
      </c>
      <c r="N586" s="2">
        <v>54</v>
      </c>
      <c r="O586" s="3">
        <v>30.21</v>
      </c>
      <c r="P586" s="12">
        <v>0</v>
      </c>
      <c r="Q586" s="28">
        <v>10231.499900000001</v>
      </c>
      <c r="S586" s="3"/>
      <c r="T586" s="3"/>
      <c r="U586" s="3"/>
      <c r="V586" s="3"/>
      <c r="W586" s="22"/>
      <c r="X586" s="3"/>
      <c r="Y586" s="22"/>
      <c r="Z586" s="22"/>
      <c r="AB586" s="22"/>
      <c r="AC586" s="22"/>
    </row>
    <row r="587" spans="1:29" x14ac:dyDescent="0.25">
      <c r="A587" s="6">
        <v>47</v>
      </c>
      <c r="B587" s="2">
        <v>49</v>
      </c>
      <c r="C587" s="3">
        <v>1</v>
      </c>
      <c r="D587" s="20">
        <v>25.84</v>
      </c>
      <c r="E587" s="3">
        <v>2</v>
      </c>
      <c r="F587" s="3">
        <v>1</v>
      </c>
      <c r="G587" s="3">
        <v>0</v>
      </c>
      <c r="H587" s="3">
        <v>0</v>
      </c>
      <c r="I587" s="3">
        <v>1</v>
      </c>
      <c r="J587" s="12">
        <v>0</v>
      </c>
      <c r="K587" s="18">
        <v>23807.240600000001</v>
      </c>
      <c r="M587" s="38">
        <v>47</v>
      </c>
      <c r="N587" s="2">
        <v>49</v>
      </c>
      <c r="O587" s="3">
        <v>25.84</v>
      </c>
      <c r="P587" s="12">
        <v>1</v>
      </c>
      <c r="Q587" s="28">
        <v>23807.240600000001</v>
      </c>
      <c r="S587" s="3"/>
      <c r="T587" s="3"/>
      <c r="U587" s="3"/>
      <c r="V587" s="3"/>
      <c r="W587" s="22"/>
      <c r="X587" s="3"/>
      <c r="Y587" s="22"/>
      <c r="Z587" s="22"/>
      <c r="AB587" s="22"/>
      <c r="AC587" s="22"/>
    </row>
    <row r="588" spans="1:29" x14ac:dyDescent="0.25">
      <c r="A588" s="6">
        <v>48</v>
      </c>
      <c r="B588" s="2">
        <v>28</v>
      </c>
      <c r="C588" s="3">
        <v>1</v>
      </c>
      <c r="D588" s="20">
        <v>35.435000000000002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12">
        <v>1</v>
      </c>
      <c r="K588" s="18">
        <v>3268.84665</v>
      </c>
      <c r="M588" s="38">
        <v>48</v>
      </c>
      <c r="N588" s="2">
        <v>28</v>
      </c>
      <c r="O588" s="3">
        <v>35.435000000000002</v>
      </c>
      <c r="P588" s="12">
        <v>0</v>
      </c>
      <c r="Q588" s="28">
        <v>3268.84665</v>
      </c>
      <c r="S588" s="3"/>
      <c r="T588" s="3"/>
      <c r="U588" s="3"/>
      <c r="V588" s="3"/>
      <c r="W588" s="22"/>
      <c r="X588" s="3"/>
      <c r="Y588" s="22"/>
      <c r="Z588" s="22"/>
      <c r="AB588" s="22"/>
      <c r="AC588" s="22"/>
    </row>
    <row r="589" spans="1:29" x14ac:dyDescent="0.25">
      <c r="A589" s="6">
        <v>49</v>
      </c>
      <c r="B589" s="2">
        <v>54</v>
      </c>
      <c r="C589" s="3">
        <v>0</v>
      </c>
      <c r="D589" s="20">
        <v>46.7</v>
      </c>
      <c r="E589" s="3">
        <v>2</v>
      </c>
      <c r="F589" s="3">
        <v>0</v>
      </c>
      <c r="G589" s="3">
        <v>1</v>
      </c>
      <c r="H589" s="3">
        <v>0</v>
      </c>
      <c r="I589" s="3">
        <v>0</v>
      </c>
      <c r="J589" s="12">
        <v>0</v>
      </c>
      <c r="K589" s="18">
        <v>11538.421</v>
      </c>
      <c r="M589" s="38">
        <v>49</v>
      </c>
      <c r="N589" s="2">
        <v>54</v>
      </c>
      <c r="O589" s="3">
        <v>46.7</v>
      </c>
      <c r="P589" s="12">
        <v>0</v>
      </c>
      <c r="Q589" s="28">
        <v>11538.421</v>
      </c>
      <c r="S589" s="3"/>
      <c r="T589" s="3"/>
      <c r="U589" s="3"/>
      <c r="V589" s="3"/>
      <c r="W589" s="22"/>
      <c r="X589" s="3"/>
      <c r="Y589" s="22"/>
      <c r="Z589" s="22"/>
      <c r="AB589" s="22"/>
      <c r="AC589" s="22"/>
    </row>
    <row r="590" spans="1:29" x14ac:dyDescent="0.25">
      <c r="A590" s="6">
        <v>50</v>
      </c>
      <c r="B590" s="2">
        <v>25</v>
      </c>
      <c r="C590" s="3">
        <v>0</v>
      </c>
      <c r="D590" s="20">
        <v>28.594999999999999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12">
        <v>1</v>
      </c>
      <c r="K590" s="18">
        <v>3213.6220499999999</v>
      </c>
      <c r="M590" s="38">
        <v>50</v>
      </c>
      <c r="N590" s="2">
        <v>25</v>
      </c>
      <c r="O590" s="3">
        <v>28.594999999999999</v>
      </c>
      <c r="P590" s="12">
        <v>0</v>
      </c>
      <c r="Q590" s="28">
        <v>3213.6220499999999</v>
      </c>
      <c r="S590" s="3"/>
      <c r="T590" s="3"/>
      <c r="U590" s="3"/>
      <c r="V590" s="3"/>
      <c r="W590" s="22"/>
      <c r="X590" s="3"/>
      <c r="Y590" s="22"/>
      <c r="Z590" s="22"/>
      <c r="AB590" s="22"/>
      <c r="AC590" s="22"/>
    </row>
    <row r="591" spans="1:29" x14ac:dyDescent="0.25">
      <c r="A591" s="6">
        <v>51</v>
      </c>
      <c r="B591" s="2">
        <v>43</v>
      </c>
      <c r="C591" s="3">
        <v>0</v>
      </c>
      <c r="D591" s="20">
        <v>46.2</v>
      </c>
      <c r="E591" s="3">
        <v>0</v>
      </c>
      <c r="F591" s="3">
        <v>1</v>
      </c>
      <c r="G591" s="3">
        <v>0</v>
      </c>
      <c r="H591" s="3">
        <v>1</v>
      </c>
      <c r="I591" s="3">
        <v>0</v>
      </c>
      <c r="J591" s="12">
        <v>0</v>
      </c>
      <c r="K591" s="18">
        <v>45863.205000000002</v>
      </c>
      <c r="M591" s="38">
        <v>51</v>
      </c>
      <c r="N591" s="2">
        <v>43</v>
      </c>
      <c r="O591" s="3">
        <v>46.2</v>
      </c>
      <c r="P591" s="12">
        <v>1</v>
      </c>
      <c r="Q591" s="28">
        <v>45863.205000000002</v>
      </c>
      <c r="S591" s="3"/>
      <c r="T591" s="3"/>
      <c r="U591" s="3"/>
      <c r="V591" s="3"/>
      <c r="W591" s="22"/>
      <c r="X591" s="3"/>
      <c r="Y591" s="22"/>
      <c r="Z591" s="22"/>
      <c r="AB591" s="22"/>
      <c r="AC591" s="22"/>
    </row>
    <row r="592" spans="1:29" x14ac:dyDescent="0.25">
      <c r="A592" s="6">
        <v>52</v>
      </c>
      <c r="B592" s="2">
        <v>63</v>
      </c>
      <c r="C592" s="3">
        <v>1</v>
      </c>
      <c r="D592" s="20">
        <v>30.8</v>
      </c>
      <c r="E592" s="3">
        <v>0</v>
      </c>
      <c r="F592" s="3">
        <v>0</v>
      </c>
      <c r="G592" s="3">
        <v>1</v>
      </c>
      <c r="H592" s="3">
        <v>0</v>
      </c>
      <c r="I592" s="3">
        <v>0</v>
      </c>
      <c r="J592" s="12">
        <v>0</v>
      </c>
      <c r="K592" s="18">
        <v>13390.558999999999</v>
      </c>
      <c r="M592" s="38">
        <v>52</v>
      </c>
      <c r="N592" s="2">
        <v>63</v>
      </c>
      <c r="O592" s="3">
        <v>30.8</v>
      </c>
      <c r="P592" s="12">
        <v>0</v>
      </c>
      <c r="Q592" s="28">
        <v>13390.558999999999</v>
      </c>
      <c r="S592" s="3"/>
      <c r="T592" s="3"/>
      <c r="U592" s="3"/>
      <c r="V592" s="3"/>
      <c r="W592" s="22"/>
      <c r="X592" s="3"/>
      <c r="Y592" s="22"/>
      <c r="Z592" s="22"/>
      <c r="AB592" s="22"/>
      <c r="AC592" s="22"/>
    </row>
    <row r="593" spans="1:29" x14ac:dyDescent="0.25">
      <c r="A593" s="6">
        <v>53</v>
      </c>
      <c r="B593" s="2">
        <v>32</v>
      </c>
      <c r="C593" s="3">
        <v>0</v>
      </c>
      <c r="D593" s="20">
        <v>28.93</v>
      </c>
      <c r="E593" s="3">
        <v>0</v>
      </c>
      <c r="F593" s="3">
        <v>0</v>
      </c>
      <c r="G593" s="3">
        <v>0</v>
      </c>
      <c r="H593" s="3">
        <v>1</v>
      </c>
      <c r="I593" s="3">
        <v>0</v>
      </c>
      <c r="J593" s="12">
        <v>0</v>
      </c>
      <c r="K593" s="18">
        <v>3972.9247</v>
      </c>
      <c r="M593" s="38">
        <v>53</v>
      </c>
      <c r="N593" s="2">
        <v>32</v>
      </c>
      <c r="O593" s="3">
        <v>28.93</v>
      </c>
      <c r="P593" s="12">
        <v>0</v>
      </c>
      <c r="Q593" s="28">
        <v>3972.9247</v>
      </c>
      <c r="S593" s="3"/>
      <c r="T593" s="3"/>
      <c r="U593" s="3"/>
      <c r="V593" s="3"/>
      <c r="W593" s="22"/>
      <c r="X593" s="3"/>
      <c r="Y593" s="22"/>
      <c r="Z593" s="22"/>
      <c r="AB593" s="22"/>
      <c r="AC593" s="22"/>
    </row>
    <row r="594" spans="1:29" x14ac:dyDescent="0.25">
      <c r="A594" s="6">
        <v>54</v>
      </c>
      <c r="B594" s="2">
        <v>62</v>
      </c>
      <c r="C594" s="3">
        <v>1</v>
      </c>
      <c r="D594" s="20">
        <v>21.4</v>
      </c>
      <c r="E594" s="3">
        <v>0</v>
      </c>
      <c r="F594" s="3">
        <v>0</v>
      </c>
      <c r="G594" s="3">
        <v>1</v>
      </c>
      <c r="H594" s="3">
        <v>0</v>
      </c>
      <c r="I594" s="3">
        <v>0</v>
      </c>
      <c r="J594" s="12">
        <v>0</v>
      </c>
      <c r="K594" s="18">
        <v>12957.118</v>
      </c>
      <c r="M594" s="38">
        <v>54</v>
      </c>
      <c r="N594" s="2">
        <v>62</v>
      </c>
      <c r="O594" s="3">
        <v>21.4</v>
      </c>
      <c r="P594" s="12">
        <v>0</v>
      </c>
      <c r="Q594" s="28">
        <v>12957.118</v>
      </c>
      <c r="S594" s="3"/>
      <c r="T594" s="3"/>
      <c r="U594" s="3"/>
      <c r="V594" s="3"/>
      <c r="W594" s="22"/>
      <c r="X594" s="3"/>
      <c r="Y594" s="22"/>
      <c r="Z594" s="22"/>
      <c r="AB594" s="22"/>
      <c r="AC594" s="22"/>
    </row>
    <row r="595" spans="1:29" x14ac:dyDescent="0.25">
      <c r="A595" s="6">
        <v>55</v>
      </c>
      <c r="B595" s="2">
        <v>52</v>
      </c>
      <c r="C595" s="3">
        <v>0</v>
      </c>
      <c r="D595" s="20">
        <v>31.73</v>
      </c>
      <c r="E595" s="3">
        <v>2</v>
      </c>
      <c r="F595" s="3">
        <v>0</v>
      </c>
      <c r="G595" s="3">
        <v>0</v>
      </c>
      <c r="H595" s="3">
        <v>0</v>
      </c>
      <c r="I595" s="3">
        <v>1</v>
      </c>
      <c r="J595" s="12">
        <v>0</v>
      </c>
      <c r="K595" s="18">
        <v>11187.6567</v>
      </c>
      <c r="M595" s="38">
        <v>55</v>
      </c>
      <c r="N595" s="2">
        <v>52</v>
      </c>
      <c r="O595" s="3">
        <v>31.73</v>
      </c>
      <c r="P595" s="12">
        <v>0</v>
      </c>
      <c r="Q595" s="28">
        <v>11187.6567</v>
      </c>
      <c r="S595" s="3"/>
      <c r="T595" s="3"/>
      <c r="U595" s="3"/>
      <c r="V595" s="3"/>
      <c r="W595" s="22"/>
      <c r="X595" s="3"/>
      <c r="Y595" s="22"/>
      <c r="Z595" s="22"/>
      <c r="AB595" s="22"/>
      <c r="AC595" s="22"/>
    </row>
    <row r="596" spans="1:29" x14ac:dyDescent="0.25">
      <c r="A596" s="6">
        <v>56</v>
      </c>
      <c r="B596" s="2">
        <v>25</v>
      </c>
      <c r="C596" s="3">
        <v>0</v>
      </c>
      <c r="D596" s="20">
        <v>41.325000000000003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12">
        <v>1</v>
      </c>
      <c r="K596" s="18">
        <v>17878.900679999999</v>
      </c>
      <c r="M596" s="38">
        <v>56</v>
      </c>
      <c r="N596" s="2">
        <v>25</v>
      </c>
      <c r="O596" s="3">
        <v>41.325000000000003</v>
      </c>
      <c r="P596" s="12">
        <v>0</v>
      </c>
      <c r="Q596" s="28">
        <v>17878.900679999999</v>
      </c>
      <c r="S596" s="3"/>
      <c r="T596" s="3"/>
      <c r="U596" s="3"/>
      <c r="V596" s="3"/>
      <c r="W596" s="22"/>
      <c r="X596" s="3"/>
      <c r="Y596" s="22"/>
      <c r="Z596" s="22"/>
      <c r="AB596" s="22"/>
      <c r="AC596" s="22"/>
    </row>
    <row r="597" spans="1:29" x14ac:dyDescent="0.25">
      <c r="A597" s="6">
        <v>57</v>
      </c>
      <c r="B597" s="2">
        <v>28</v>
      </c>
      <c r="C597" s="3">
        <v>1</v>
      </c>
      <c r="D597" s="20">
        <v>23.8</v>
      </c>
      <c r="E597" s="3">
        <v>2</v>
      </c>
      <c r="F597" s="3">
        <v>0</v>
      </c>
      <c r="G597" s="3">
        <v>1</v>
      </c>
      <c r="H597" s="3">
        <v>0</v>
      </c>
      <c r="I597" s="3">
        <v>0</v>
      </c>
      <c r="J597" s="12">
        <v>0</v>
      </c>
      <c r="K597" s="18">
        <v>3847.674</v>
      </c>
      <c r="M597" s="38">
        <v>57</v>
      </c>
      <c r="N597" s="2">
        <v>28</v>
      </c>
      <c r="O597" s="3">
        <v>23.8</v>
      </c>
      <c r="P597" s="12">
        <v>0</v>
      </c>
      <c r="Q597" s="28">
        <v>3847.674</v>
      </c>
      <c r="S597" s="3"/>
      <c r="T597" s="3"/>
      <c r="U597" s="3"/>
      <c r="V597" s="3"/>
      <c r="W597" s="22"/>
      <c r="X597" s="3"/>
      <c r="Y597" s="22"/>
      <c r="Z597" s="22"/>
      <c r="AB597" s="22"/>
      <c r="AC597" s="22"/>
    </row>
    <row r="598" spans="1:29" x14ac:dyDescent="0.25">
      <c r="A598" s="6">
        <v>58</v>
      </c>
      <c r="B598" s="2">
        <v>46</v>
      </c>
      <c r="C598" s="3">
        <v>1</v>
      </c>
      <c r="D598" s="20">
        <v>33.44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12">
        <v>1</v>
      </c>
      <c r="K598" s="18">
        <v>8334.5895999999993</v>
      </c>
      <c r="M598" s="38">
        <v>58</v>
      </c>
      <c r="N598" s="2">
        <v>46</v>
      </c>
      <c r="O598" s="3">
        <v>33.44</v>
      </c>
      <c r="P598" s="12">
        <v>0</v>
      </c>
      <c r="Q598" s="28">
        <v>8334.5895999999993</v>
      </c>
      <c r="S598" s="3"/>
      <c r="T598" s="3"/>
      <c r="U598" s="3"/>
      <c r="V598" s="3"/>
      <c r="W598" s="22"/>
      <c r="X598" s="3"/>
      <c r="Y598" s="22"/>
      <c r="Z598" s="22"/>
      <c r="AB598" s="22"/>
      <c r="AC598" s="22"/>
    </row>
    <row r="599" spans="1:29" x14ac:dyDescent="0.25">
      <c r="A599" s="6">
        <v>59</v>
      </c>
      <c r="B599" s="2">
        <v>34</v>
      </c>
      <c r="C599" s="3">
        <v>1</v>
      </c>
      <c r="D599" s="20">
        <v>34.21</v>
      </c>
      <c r="E599" s="3">
        <v>0</v>
      </c>
      <c r="F599" s="3">
        <v>0</v>
      </c>
      <c r="G599" s="3">
        <v>0</v>
      </c>
      <c r="H599" s="3">
        <v>1</v>
      </c>
      <c r="I599" s="3">
        <v>0</v>
      </c>
      <c r="J599" s="12">
        <v>0</v>
      </c>
      <c r="K599" s="18">
        <v>3935.1799000000001</v>
      </c>
      <c r="M599" s="38">
        <v>59</v>
      </c>
      <c r="N599" s="2">
        <v>34</v>
      </c>
      <c r="O599" s="3">
        <v>34.21</v>
      </c>
      <c r="P599" s="12">
        <v>0</v>
      </c>
      <c r="Q599" s="28">
        <v>3935.1799000000001</v>
      </c>
      <c r="S599" s="3"/>
      <c r="T599" s="3"/>
      <c r="U599" s="3"/>
      <c r="V599" s="3"/>
      <c r="W599" s="22"/>
      <c r="X599" s="3"/>
      <c r="Y599" s="22"/>
      <c r="Z599" s="22"/>
      <c r="AB599" s="22"/>
      <c r="AC599" s="22"/>
    </row>
    <row r="600" spans="1:29" x14ac:dyDescent="0.25">
      <c r="A600" s="6">
        <v>60</v>
      </c>
      <c r="B600" s="2">
        <v>35</v>
      </c>
      <c r="C600" s="3">
        <v>0</v>
      </c>
      <c r="D600" s="20">
        <v>34.104999999999997</v>
      </c>
      <c r="E600" s="3">
        <v>3</v>
      </c>
      <c r="F600" s="3">
        <v>1</v>
      </c>
      <c r="G600" s="3">
        <v>0</v>
      </c>
      <c r="H600" s="3">
        <v>0</v>
      </c>
      <c r="I600" s="3">
        <v>1</v>
      </c>
      <c r="J600" s="12">
        <v>0</v>
      </c>
      <c r="K600" s="18">
        <v>39983.425949999997</v>
      </c>
      <c r="M600" s="38">
        <v>60</v>
      </c>
      <c r="N600" s="2">
        <v>35</v>
      </c>
      <c r="O600" s="3">
        <v>34.104999999999997</v>
      </c>
      <c r="P600" s="12">
        <v>1</v>
      </c>
      <c r="Q600" s="28">
        <v>39983.425949999997</v>
      </c>
      <c r="S600" s="3"/>
      <c r="T600" s="3"/>
      <c r="U600" s="3"/>
      <c r="V600" s="3"/>
      <c r="W600" s="22"/>
      <c r="X600" s="3"/>
      <c r="Y600" s="22"/>
      <c r="Z600" s="22"/>
      <c r="AB600" s="22"/>
      <c r="AC600" s="22"/>
    </row>
    <row r="601" spans="1:29" x14ac:dyDescent="0.25">
      <c r="A601" s="6">
        <v>61</v>
      </c>
      <c r="B601" s="2">
        <v>19</v>
      </c>
      <c r="C601" s="3">
        <v>1</v>
      </c>
      <c r="D601" s="20">
        <v>35.53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12">
        <v>0</v>
      </c>
      <c r="K601" s="18">
        <v>1646.4296999999999</v>
      </c>
      <c r="M601" s="38">
        <v>61</v>
      </c>
      <c r="N601" s="2">
        <v>19</v>
      </c>
      <c r="O601" s="3">
        <v>35.53</v>
      </c>
      <c r="P601" s="12">
        <v>0</v>
      </c>
      <c r="Q601" s="28">
        <v>1646.4296999999999</v>
      </c>
      <c r="S601" s="3"/>
      <c r="T601" s="3"/>
      <c r="U601" s="3"/>
      <c r="V601" s="3"/>
      <c r="W601" s="22"/>
      <c r="X601" s="3"/>
      <c r="Y601" s="22"/>
      <c r="Z601" s="22"/>
      <c r="AB601" s="22"/>
      <c r="AC601" s="22"/>
    </row>
    <row r="602" spans="1:29" x14ac:dyDescent="0.25">
      <c r="A602" s="6">
        <v>62</v>
      </c>
      <c r="B602" s="2">
        <v>46</v>
      </c>
      <c r="C602" s="3">
        <v>0</v>
      </c>
      <c r="D602" s="20">
        <v>19.95</v>
      </c>
      <c r="E602" s="3">
        <v>2</v>
      </c>
      <c r="F602" s="3">
        <v>0</v>
      </c>
      <c r="G602" s="3">
        <v>0</v>
      </c>
      <c r="H602" s="3">
        <v>0</v>
      </c>
      <c r="I602" s="3">
        <v>1</v>
      </c>
      <c r="J602" s="12">
        <v>0</v>
      </c>
      <c r="K602" s="18">
        <v>9193.8384999999998</v>
      </c>
      <c r="M602" s="38">
        <v>62</v>
      </c>
      <c r="N602" s="2">
        <v>46</v>
      </c>
      <c r="O602" s="3">
        <v>19.95</v>
      </c>
      <c r="P602" s="12">
        <v>0</v>
      </c>
      <c r="Q602" s="28">
        <v>9193.8384999999998</v>
      </c>
      <c r="S602" s="3"/>
      <c r="T602" s="3"/>
      <c r="U602" s="3"/>
      <c r="V602" s="3"/>
      <c r="W602" s="22"/>
      <c r="X602" s="3"/>
      <c r="Y602" s="22"/>
      <c r="Z602" s="22"/>
      <c r="AB602" s="22"/>
      <c r="AC602" s="22"/>
    </row>
    <row r="603" spans="1:29" x14ac:dyDescent="0.25">
      <c r="A603" s="6">
        <v>63</v>
      </c>
      <c r="B603" s="2">
        <v>54</v>
      </c>
      <c r="C603" s="3">
        <v>0</v>
      </c>
      <c r="D603" s="20">
        <v>32.68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12">
        <v>1</v>
      </c>
      <c r="K603" s="18">
        <v>10923.933199999999</v>
      </c>
      <c r="M603" s="38">
        <v>63</v>
      </c>
      <c r="N603" s="2">
        <v>54</v>
      </c>
      <c r="O603" s="3">
        <v>32.68</v>
      </c>
      <c r="P603" s="12">
        <v>0</v>
      </c>
      <c r="Q603" s="28">
        <v>10923.933199999999</v>
      </c>
      <c r="S603" s="3"/>
      <c r="T603" s="3"/>
      <c r="U603" s="3"/>
      <c r="V603" s="3"/>
      <c r="W603" s="22"/>
      <c r="X603" s="3"/>
      <c r="Y603" s="22"/>
      <c r="Z603" s="22"/>
      <c r="AB603" s="22"/>
      <c r="AC603" s="22"/>
    </row>
    <row r="604" spans="1:29" x14ac:dyDescent="0.25">
      <c r="A604" s="6">
        <v>64</v>
      </c>
      <c r="B604" s="2">
        <v>27</v>
      </c>
      <c r="C604" s="3">
        <v>1</v>
      </c>
      <c r="D604" s="20">
        <v>30.5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12">
        <v>0</v>
      </c>
      <c r="K604" s="18">
        <v>2494.0219999999999</v>
      </c>
      <c r="M604" s="38">
        <v>64</v>
      </c>
      <c r="N604" s="2">
        <v>27</v>
      </c>
      <c r="O604" s="3">
        <v>30.5</v>
      </c>
      <c r="P604" s="12">
        <v>0</v>
      </c>
      <c r="Q604" s="28">
        <v>2494.0219999999999</v>
      </c>
      <c r="S604" s="3"/>
      <c r="T604" s="3"/>
      <c r="U604" s="3"/>
      <c r="V604" s="3"/>
      <c r="W604" s="22"/>
      <c r="X604" s="3"/>
      <c r="Y604" s="22"/>
      <c r="Z604" s="22"/>
      <c r="AB604" s="22"/>
      <c r="AC604" s="22"/>
    </row>
    <row r="605" spans="1:29" x14ac:dyDescent="0.25">
      <c r="A605" s="6">
        <v>65</v>
      </c>
      <c r="B605" s="2">
        <v>50</v>
      </c>
      <c r="C605" s="3">
        <v>1</v>
      </c>
      <c r="D605" s="20">
        <v>44.77</v>
      </c>
      <c r="E605" s="3">
        <v>1</v>
      </c>
      <c r="F605" s="3">
        <v>0</v>
      </c>
      <c r="G605" s="3">
        <v>0</v>
      </c>
      <c r="H605" s="3">
        <v>1</v>
      </c>
      <c r="I605" s="3">
        <v>0</v>
      </c>
      <c r="J605" s="12">
        <v>0</v>
      </c>
      <c r="K605" s="18">
        <v>9058.7302999999993</v>
      </c>
      <c r="M605" s="38">
        <v>65</v>
      </c>
      <c r="N605" s="2">
        <v>50</v>
      </c>
      <c r="O605" s="3">
        <v>44.77</v>
      </c>
      <c r="P605" s="12">
        <v>0</v>
      </c>
      <c r="Q605" s="28">
        <v>9058.7302999999993</v>
      </c>
      <c r="S605" s="3"/>
      <c r="T605" s="3"/>
      <c r="U605" s="3"/>
      <c r="V605" s="3"/>
      <c r="W605" s="22"/>
      <c r="X605" s="3"/>
      <c r="Y605" s="22"/>
      <c r="Z605" s="22"/>
      <c r="AB605" s="22"/>
      <c r="AC605" s="22"/>
    </row>
    <row r="606" spans="1:29" x14ac:dyDescent="0.25">
      <c r="A606" s="6">
        <v>66</v>
      </c>
      <c r="B606" s="2">
        <v>18</v>
      </c>
      <c r="C606" s="3">
        <v>0</v>
      </c>
      <c r="D606" s="20">
        <v>32.119999999999997</v>
      </c>
      <c r="E606" s="3">
        <v>2</v>
      </c>
      <c r="F606" s="3">
        <v>0</v>
      </c>
      <c r="G606" s="3">
        <v>0</v>
      </c>
      <c r="H606" s="3">
        <v>1</v>
      </c>
      <c r="I606" s="3">
        <v>0</v>
      </c>
      <c r="J606" s="12">
        <v>0</v>
      </c>
      <c r="K606" s="18">
        <v>2801.2588000000001</v>
      </c>
      <c r="M606" s="38">
        <v>66</v>
      </c>
      <c r="N606" s="2">
        <v>18</v>
      </c>
      <c r="O606" s="3">
        <v>32.119999999999997</v>
      </c>
      <c r="P606" s="12">
        <v>0</v>
      </c>
      <c r="Q606" s="28">
        <v>2801.2588000000001</v>
      </c>
      <c r="S606" s="3"/>
      <c r="T606" s="3"/>
      <c r="U606" s="3"/>
      <c r="V606" s="3"/>
      <c r="W606" s="22"/>
      <c r="X606" s="3"/>
      <c r="Y606" s="22"/>
      <c r="Z606" s="22"/>
      <c r="AB606" s="22"/>
      <c r="AC606" s="22"/>
    </row>
    <row r="607" spans="1:29" x14ac:dyDescent="0.25">
      <c r="A607" s="6">
        <v>67</v>
      </c>
      <c r="B607" s="2">
        <v>19</v>
      </c>
      <c r="C607" s="3">
        <v>0</v>
      </c>
      <c r="D607" s="20">
        <v>30.495000000000001</v>
      </c>
      <c r="E607" s="3">
        <v>0</v>
      </c>
      <c r="F607" s="3">
        <v>0</v>
      </c>
      <c r="G607" s="3">
        <v>0</v>
      </c>
      <c r="H607" s="3">
        <v>0</v>
      </c>
      <c r="I607" s="3">
        <v>1</v>
      </c>
      <c r="J607" s="12">
        <v>0</v>
      </c>
      <c r="K607" s="18">
        <v>2128.4310500000001</v>
      </c>
      <c r="M607" s="38">
        <v>67</v>
      </c>
      <c r="N607" s="2">
        <v>19</v>
      </c>
      <c r="O607" s="3">
        <v>30.495000000000001</v>
      </c>
      <c r="P607" s="12">
        <v>0</v>
      </c>
      <c r="Q607" s="28">
        <v>2128.4310500000001</v>
      </c>
      <c r="S607" s="3"/>
      <c r="T607" s="3"/>
      <c r="U607" s="3"/>
      <c r="V607" s="3"/>
      <c r="W607" s="22"/>
      <c r="X607" s="3"/>
      <c r="Y607" s="22"/>
      <c r="Z607" s="22"/>
      <c r="AB607" s="22"/>
      <c r="AC607" s="22"/>
    </row>
    <row r="608" spans="1:29" x14ac:dyDescent="0.25">
      <c r="A608" s="6">
        <v>68</v>
      </c>
      <c r="B608" s="2">
        <v>38</v>
      </c>
      <c r="C608" s="3">
        <v>0</v>
      </c>
      <c r="D608" s="20">
        <v>40.564999999999998</v>
      </c>
      <c r="E608" s="3">
        <v>1</v>
      </c>
      <c r="F608" s="3">
        <v>0</v>
      </c>
      <c r="G608" s="3">
        <v>0</v>
      </c>
      <c r="H608" s="3">
        <v>0</v>
      </c>
      <c r="I608" s="3">
        <v>1</v>
      </c>
      <c r="J608" s="12">
        <v>0</v>
      </c>
      <c r="K608" s="18">
        <v>6373.55735</v>
      </c>
      <c r="M608" s="38">
        <v>68</v>
      </c>
      <c r="N608" s="2">
        <v>38</v>
      </c>
      <c r="O608" s="3">
        <v>40.564999999999998</v>
      </c>
      <c r="P608" s="12">
        <v>0</v>
      </c>
      <c r="Q608" s="28">
        <v>6373.55735</v>
      </c>
      <c r="S608" s="3"/>
      <c r="T608" s="3"/>
      <c r="U608" s="3"/>
      <c r="V608" s="3"/>
      <c r="W608" s="22"/>
      <c r="X608" s="3"/>
      <c r="Y608" s="22"/>
      <c r="Z608" s="22"/>
      <c r="AB608" s="22"/>
      <c r="AC608" s="22"/>
    </row>
    <row r="609" spans="1:29" x14ac:dyDescent="0.25">
      <c r="A609" s="6">
        <v>69</v>
      </c>
      <c r="B609" s="2">
        <v>41</v>
      </c>
      <c r="C609" s="3">
        <v>1</v>
      </c>
      <c r="D609" s="20">
        <v>30.59</v>
      </c>
      <c r="E609" s="3">
        <v>2</v>
      </c>
      <c r="F609" s="3">
        <v>0</v>
      </c>
      <c r="G609" s="3">
        <v>0</v>
      </c>
      <c r="H609" s="3">
        <v>0</v>
      </c>
      <c r="I609" s="3">
        <v>1</v>
      </c>
      <c r="J609" s="12">
        <v>0</v>
      </c>
      <c r="K609" s="18">
        <v>7256.7231000000002</v>
      </c>
      <c r="M609" s="38">
        <v>69</v>
      </c>
      <c r="N609" s="2">
        <v>41</v>
      </c>
      <c r="O609" s="3">
        <v>30.59</v>
      </c>
      <c r="P609" s="12">
        <v>0</v>
      </c>
      <c r="Q609" s="28">
        <v>7256.7231000000002</v>
      </c>
      <c r="S609" s="3"/>
      <c r="T609" s="3"/>
      <c r="U609" s="3"/>
      <c r="V609" s="3"/>
      <c r="W609" s="22"/>
      <c r="X609" s="3"/>
      <c r="Y609" s="22"/>
      <c r="Z609" s="22"/>
      <c r="AB609" s="22"/>
      <c r="AC609" s="22"/>
    </row>
    <row r="610" spans="1:29" x14ac:dyDescent="0.25">
      <c r="A610" s="6">
        <v>70</v>
      </c>
      <c r="B610" s="2">
        <v>49</v>
      </c>
      <c r="C610" s="3">
        <v>0</v>
      </c>
      <c r="D610" s="20">
        <v>31.9</v>
      </c>
      <c r="E610" s="3">
        <v>5</v>
      </c>
      <c r="F610" s="3">
        <v>0</v>
      </c>
      <c r="G610" s="3">
        <v>1</v>
      </c>
      <c r="H610" s="3">
        <v>0</v>
      </c>
      <c r="I610" s="3">
        <v>0</v>
      </c>
      <c r="J610" s="12">
        <v>0</v>
      </c>
      <c r="K610" s="18">
        <v>11552.904</v>
      </c>
      <c r="M610" s="38">
        <v>70</v>
      </c>
      <c r="N610" s="2">
        <v>49</v>
      </c>
      <c r="O610" s="3">
        <v>31.9</v>
      </c>
      <c r="P610" s="12">
        <v>0</v>
      </c>
      <c r="Q610" s="28">
        <v>11552.904</v>
      </c>
      <c r="S610" s="3"/>
      <c r="T610" s="3"/>
      <c r="U610" s="3"/>
      <c r="V610" s="3"/>
      <c r="W610" s="22"/>
      <c r="X610" s="3"/>
      <c r="Y610" s="22"/>
      <c r="Z610" s="22"/>
      <c r="AB610" s="22"/>
      <c r="AC610" s="22"/>
    </row>
    <row r="611" spans="1:29" x14ac:dyDescent="0.25">
      <c r="A611" s="6">
        <v>71</v>
      </c>
      <c r="B611" s="2">
        <v>48</v>
      </c>
      <c r="C611" s="3">
        <v>1</v>
      </c>
      <c r="D611" s="20">
        <v>40.564999999999998</v>
      </c>
      <c r="E611" s="3">
        <v>2</v>
      </c>
      <c r="F611" s="3">
        <v>1</v>
      </c>
      <c r="G611" s="3">
        <v>0</v>
      </c>
      <c r="H611" s="3">
        <v>0</v>
      </c>
      <c r="I611" s="3">
        <v>1</v>
      </c>
      <c r="J611" s="12">
        <v>0</v>
      </c>
      <c r="K611" s="18">
        <v>45702.022349999999</v>
      </c>
      <c r="M611" s="38">
        <v>71</v>
      </c>
      <c r="N611" s="2">
        <v>48</v>
      </c>
      <c r="O611" s="3">
        <v>40.564999999999998</v>
      </c>
      <c r="P611" s="12">
        <v>1</v>
      </c>
      <c r="Q611" s="28">
        <v>45702.022349999999</v>
      </c>
      <c r="S611" s="3"/>
      <c r="T611" s="3"/>
      <c r="U611" s="3"/>
      <c r="V611" s="3"/>
      <c r="W611" s="22"/>
      <c r="X611" s="3"/>
      <c r="Y611" s="22"/>
      <c r="Z611" s="22"/>
      <c r="AB611" s="22"/>
      <c r="AC611" s="22"/>
    </row>
    <row r="612" spans="1:29" x14ac:dyDescent="0.25">
      <c r="A612" s="6">
        <v>72</v>
      </c>
      <c r="B612" s="2">
        <v>31</v>
      </c>
      <c r="C612" s="3">
        <v>0</v>
      </c>
      <c r="D612" s="20">
        <v>29.1</v>
      </c>
      <c r="E612" s="3">
        <v>0</v>
      </c>
      <c r="F612" s="3">
        <v>0</v>
      </c>
      <c r="G612" s="3">
        <v>1</v>
      </c>
      <c r="H612" s="3">
        <v>0</v>
      </c>
      <c r="I612" s="3">
        <v>0</v>
      </c>
      <c r="J612" s="12">
        <v>0</v>
      </c>
      <c r="K612" s="18">
        <v>3761.2919999999999</v>
      </c>
      <c r="M612" s="38">
        <v>72</v>
      </c>
      <c r="N612" s="2">
        <v>31</v>
      </c>
      <c r="O612" s="3">
        <v>29.1</v>
      </c>
      <c r="P612" s="12">
        <v>0</v>
      </c>
      <c r="Q612" s="28">
        <v>3761.2919999999999</v>
      </c>
      <c r="S612" s="3"/>
      <c r="T612" s="3"/>
      <c r="U612" s="3"/>
      <c r="V612" s="3"/>
      <c r="W612" s="22"/>
      <c r="X612" s="3"/>
      <c r="Y612" s="22"/>
      <c r="Z612" s="22"/>
      <c r="AB612" s="22"/>
      <c r="AC612" s="22"/>
    </row>
    <row r="613" spans="1:29" x14ac:dyDescent="0.25">
      <c r="A613" s="6">
        <v>73</v>
      </c>
      <c r="B613" s="2">
        <v>18</v>
      </c>
      <c r="C613" s="3">
        <v>0</v>
      </c>
      <c r="D613" s="20">
        <v>37.29</v>
      </c>
      <c r="E613" s="3">
        <v>1</v>
      </c>
      <c r="F613" s="3">
        <v>0</v>
      </c>
      <c r="G613" s="3">
        <v>0</v>
      </c>
      <c r="H613" s="3">
        <v>1</v>
      </c>
      <c r="I613" s="3">
        <v>0</v>
      </c>
      <c r="J613" s="12">
        <v>0</v>
      </c>
      <c r="K613" s="18">
        <v>2219.4450999999999</v>
      </c>
      <c r="M613" s="38">
        <v>73</v>
      </c>
      <c r="N613" s="2">
        <v>18</v>
      </c>
      <c r="O613" s="3">
        <v>37.29</v>
      </c>
      <c r="P613" s="12">
        <v>0</v>
      </c>
      <c r="Q613" s="28">
        <v>2219.4450999999999</v>
      </c>
      <c r="S613" s="3"/>
      <c r="T613" s="3"/>
      <c r="U613" s="3"/>
      <c r="V613" s="3"/>
      <c r="W613" s="22"/>
      <c r="X613" s="3"/>
      <c r="Y613" s="22"/>
      <c r="Z613" s="22"/>
      <c r="AB613" s="22"/>
      <c r="AC613" s="22"/>
    </row>
    <row r="614" spans="1:29" x14ac:dyDescent="0.25">
      <c r="A614" s="6">
        <v>74</v>
      </c>
      <c r="B614" s="2">
        <v>30</v>
      </c>
      <c r="C614" s="3">
        <v>0</v>
      </c>
      <c r="D614" s="20">
        <v>43.12</v>
      </c>
      <c r="E614" s="3">
        <v>2</v>
      </c>
      <c r="F614" s="3">
        <v>0</v>
      </c>
      <c r="G614" s="3">
        <v>0</v>
      </c>
      <c r="H614" s="3">
        <v>1</v>
      </c>
      <c r="I614" s="3">
        <v>0</v>
      </c>
      <c r="J614" s="12">
        <v>0</v>
      </c>
      <c r="K614" s="18">
        <v>4753.6368000000002</v>
      </c>
      <c r="M614" s="38">
        <v>74</v>
      </c>
      <c r="N614" s="2">
        <v>30</v>
      </c>
      <c r="O614" s="3">
        <v>43.12</v>
      </c>
      <c r="P614" s="12">
        <v>0</v>
      </c>
      <c r="Q614" s="28">
        <v>4753.6368000000002</v>
      </c>
      <c r="S614" s="3"/>
      <c r="T614" s="3"/>
      <c r="U614" s="3"/>
      <c r="V614" s="3"/>
      <c r="W614" s="22"/>
      <c r="X614" s="3"/>
      <c r="Y614" s="22"/>
      <c r="Z614" s="22"/>
      <c r="AB614" s="22"/>
      <c r="AC614" s="22"/>
    </row>
    <row r="615" spans="1:29" x14ac:dyDescent="0.25">
      <c r="A615" s="6">
        <v>75</v>
      </c>
      <c r="B615" s="2">
        <v>62</v>
      </c>
      <c r="C615" s="3">
        <v>0</v>
      </c>
      <c r="D615" s="20">
        <v>36.86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12">
        <v>1</v>
      </c>
      <c r="K615" s="18">
        <v>31620.001059999999</v>
      </c>
      <c r="M615" s="38">
        <v>75</v>
      </c>
      <c r="N615" s="2">
        <v>62</v>
      </c>
      <c r="O615" s="3">
        <v>36.86</v>
      </c>
      <c r="P615" s="12">
        <v>0</v>
      </c>
      <c r="Q615" s="28">
        <v>31620.001059999999</v>
      </c>
      <c r="S615" s="3"/>
      <c r="T615" s="3"/>
      <c r="U615" s="3"/>
      <c r="V615" s="3"/>
      <c r="W615" s="22"/>
      <c r="X615" s="3"/>
      <c r="Y615" s="22"/>
      <c r="Z615" s="22"/>
      <c r="AB615" s="22"/>
      <c r="AC615" s="22"/>
    </row>
    <row r="616" spans="1:29" x14ac:dyDescent="0.25">
      <c r="A616" s="6">
        <v>76</v>
      </c>
      <c r="B616" s="2">
        <v>57</v>
      </c>
      <c r="C616" s="3">
        <v>0</v>
      </c>
      <c r="D616" s="20">
        <v>34.295000000000002</v>
      </c>
      <c r="E616" s="3">
        <v>2</v>
      </c>
      <c r="F616" s="3">
        <v>0</v>
      </c>
      <c r="G616" s="3">
        <v>0</v>
      </c>
      <c r="H616" s="3">
        <v>0</v>
      </c>
      <c r="I616" s="3">
        <v>0</v>
      </c>
      <c r="J616" s="12">
        <v>1</v>
      </c>
      <c r="K616" s="18">
        <v>13224.057049999999</v>
      </c>
      <c r="M616" s="38">
        <v>76</v>
      </c>
      <c r="N616" s="2">
        <v>57</v>
      </c>
      <c r="O616" s="3">
        <v>34.295000000000002</v>
      </c>
      <c r="P616" s="12">
        <v>0</v>
      </c>
      <c r="Q616" s="28">
        <v>13224.057049999999</v>
      </c>
      <c r="S616" s="3"/>
      <c r="T616" s="3"/>
      <c r="U616" s="3"/>
      <c r="V616" s="3"/>
      <c r="W616" s="22"/>
      <c r="X616" s="3"/>
      <c r="Y616" s="22"/>
      <c r="Z616" s="22"/>
      <c r="AB616" s="22"/>
      <c r="AC616" s="22"/>
    </row>
    <row r="617" spans="1:29" x14ac:dyDescent="0.25">
      <c r="A617" s="6">
        <v>77</v>
      </c>
      <c r="B617" s="2">
        <v>58</v>
      </c>
      <c r="C617" s="3">
        <v>0</v>
      </c>
      <c r="D617" s="20">
        <v>27.17</v>
      </c>
      <c r="E617" s="3">
        <v>0</v>
      </c>
      <c r="F617" s="3">
        <v>0</v>
      </c>
      <c r="G617" s="3">
        <v>0</v>
      </c>
      <c r="H617" s="3">
        <v>0</v>
      </c>
      <c r="I617" s="3">
        <v>1</v>
      </c>
      <c r="J617" s="12">
        <v>0</v>
      </c>
      <c r="K617" s="18">
        <v>12222.898300000001</v>
      </c>
      <c r="M617" s="38">
        <v>77</v>
      </c>
      <c r="N617" s="2">
        <v>58</v>
      </c>
      <c r="O617" s="3">
        <v>27.17</v>
      </c>
      <c r="P617" s="12">
        <v>0</v>
      </c>
      <c r="Q617" s="28">
        <v>12222.898300000001</v>
      </c>
      <c r="S617" s="3"/>
      <c r="T617" s="3"/>
      <c r="U617" s="3"/>
      <c r="V617" s="3"/>
      <c r="W617" s="22"/>
      <c r="X617" s="3"/>
      <c r="Y617" s="22"/>
      <c r="Z617" s="22"/>
      <c r="AB617" s="22"/>
      <c r="AC617" s="22"/>
    </row>
    <row r="618" spans="1:29" x14ac:dyDescent="0.25">
      <c r="A618" s="6">
        <v>78</v>
      </c>
      <c r="B618" s="2">
        <v>22</v>
      </c>
      <c r="C618" s="3">
        <v>1</v>
      </c>
      <c r="D618" s="20">
        <v>26.84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12">
        <v>0</v>
      </c>
      <c r="K618" s="18">
        <v>1664.9996000000001</v>
      </c>
      <c r="M618" s="38">
        <v>78</v>
      </c>
      <c r="N618" s="2">
        <v>22</v>
      </c>
      <c r="O618" s="3">
        <v>26.84</v>
      </c>
      <c r="P618" s="12">
        <v>0</v>
      </c>
      <c r="Q618" s="28">
        <v>1664.9996000000001</v>
      </c>
      <c r="S618" s="3"/>
      <c r="T618" s="3"/>
      <c r="U618" s="3"/>
      <c r="V618" s="3"/>
      <c r="W618" s="22"/>
      <c r="X618" s="3"/>
      <c r="Y618" s="22"/>
      <c r="Z618" s="22"/>
      <c r="AB618" s="22"/>
      <c r="AC618" s="22"/>
    </row>
    <row r="619" spans="1:29" x14ac:dyDescent="0.25">
      <c r="A619" s="6">
        <v>79</v>
      </c>
      <c r="B619" s="2">
        <v>31</v>
      </c>
      <c r="C619" s="3">
        <v>0</v>
      </c>
      <c r="D619" s="20">
        <v>38.094999999999999</v>
      </c>
      <c r="E619" s="3">
        <v>1</v>
      </c>
      <c r="F619" s="3">
        <v>1</v>
      </c>
      <c r="G619" s="3">
        <v>0</v>
      </c>
      <c r="H619" s="3">
        <v>0</v>
      </c>
      <c r="I619" s="3">
        <v>0</v>
      </c>
      <c r="J619" s="12">
        <v>1</v>
      </c>
      <c r="K619" s="18">
        <v>58571.074480000003</v>
      </c>
      <c r="M619" s="38">
        <v>79</v>
      </c>
      <c r="N619" s="2">
        <v>31</v>
      </c>
      <c r="O619" s="3">
        <v>38.094999999999999</v>
      </c>
      <c r="P619" s="12">
        <v>1</v>
      </c>
      <c r="Q619" s="28">
        <v>58571.074480000003</v>
      </c>
      <c r="S619" s="3"/>
      <c r="T619" s="3"/>
      <c r="U619" s="3"/>
      <c r="V619" s="3"/>
      <c r="W619" s="22"/>
      <c r="X619" s="3"/>
      <c r="Y619" s="22"/>
      <c r="Z619" s="22"/>
      <c r="AB619" s="22"/>
      <c r="AC619" s="22"/>
    </row>
    <row r="620" spans="1:29" x14ac:dyDescent="0.25">
      <c r="A620" s="6">
        <v>80</v>
      </c>
      <c r="B620" s="2">
        <v>52</v>
      </c>
      <c r="C620" s="3">
        <v>1</v>
      </c>
      <c r="D620" s="20">
        <v>30.2</v>
      </c>
      <c r="E620" s="3">
        <v>1</v>
      </c>
      <c r="F620" s="3">
        <v>0</v>
      </c>
      <c r="G620" s="3">
        <v>1</v>
      </c>
      <c r="H620" s="3">
        <v>0</v>
      </c>
      <c r="I620" s="3">
        <v>0</v>
      </c>
      <c r="J620" s="12">
        <v>0</v>
      </c>
      <c r="K620" s="18">
        <v>9724.5300000000007</v>
      </c>
      <c r="M620" s="38">
        <v>80</v>
      </c>
      <c r="N620" s="2">
        <v>52</v>
      </c>
      <c r="O620" s="3">
        <v>30.2</v>
      </c>
      <c r="P620" s="12">
        <v>0</v>
      </c>
      <c r="Q620" s="28">
        <v>9724.5300000000007</v>
      </c>
      <c r="S620" s="3"/>
      <c r="T620" s="3"/>
      <c r="U620" s="3"/>
      <c r="V620" s="3"/>
      <c r="W620" s="22"/>
      <c r="X620" s="3"/>
      <c r="Y620" s="22"/>
      <c r="Z620" s="22"/>
      <c r="AB620" s="22"/>
      <c r="AC620" s="22"/>
    </row>
    <row r="621" spans="1:29" x14ac:dyDescent="0.25">
      <c r="A621" s="6">
        <v>81</v>
      </c>
      <c r="B621" s="2">
        <v>25</v>
      </c>
      <c r="C621" s="3">
        <v>0</v>
      </c>
      <c r="D621" s="20">
        <v>23.465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12">
        <v>1</v>
      </c>
      <c r="K621" s="18">
        <v>3206.4913499999998</v>
      </c>
      <c r="M621" s="38">
        <v>81</v>
      </c>
      <c r="N621" s="2">
        <v>25</v>
      </c>
      <c r="O621" s="3">
        <v>23.465</v>
      </c>
      <c r="P621" s="12">
        <v>0</v>
      </c>
      <c r="Q621" s="28">
        <v>3206.4913499999998</v>
      </c>
      <c r="S621" s="3"/>
      <c r="T621" s="3"/>
      <c r="U621" s="3"/>
      <c r="V621" s="3"/>
      <c r="W621" s="22"/>
      <c r="X621" s="3"/>
      <c r="Y621" s="22"/>
      <c r="Z621" s="22"/>
      <c r="AB621" s="22"/>
      <c r="AC621" s="22"/>
    </row>
    <row r="622" spans="1:29" x14ac:dyDescent="0.25">
      <c r="A622" s="6">
        <v>82</v>
      </c>
      <c r="B622" s="2">
        <v>59</v>
      </c>
      <c r="C622" s="3">
        <v>1</v>
      </c>
      <c r="D622" s="20">
        <v>25.46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12">
        <v>1</v>
      </c>
      <c r="K622" s="18">
        <v>12913.992399999999</v>
      </c>
      <c r="M622" s="38">
        <v>82</v>
      </c>
      <c r="N622" s="2">
        <v>59</v>
      </c>
      <c r="O622" s="3">
        <v>25.46</v>
      </c>
      <c r="P622" s="12">
        <v>0</v>
      </c>
      <c r="Q622" s="28">
        <v>12913.992399999999</v>
      </c>
      <c r="S622" s="3"/>
      <c r="T622" s="3"/>
      <c r="U622" s="3"/>
      <c r="V622" s="3"/>
      <c r="W622" s="22"/>
      <c r="X622" s="3"/>
      <c r="Y622" s="22"/>
      <c r="Z622" s="22"/>
      <c r="AB622" s="22"/>
      <c r="AC622" s="22"/>
    </row>
    <row r="623" spans="1:29" x14ac:dyDescent="0.25">
      <c r="A623" s="6">
        <v>83</v>
      </c>
      <c r="B623" s="2">
        <v>19</v>
      </c>
      <c r="C623" s="3">
        <v>1</v>
      </c>
      <c r="D623" s="20">
        <v>30.59</v>
      </c>
      <c r="E623" s="3">
        <v>0</v>
      </c>
      <c r="F623" s="3">
        <v>0</v>
      </c>
      <c r="G623" s="3">
        <v>0</v>
      </c>
      <c r="H623" s="3">
        <v>0</v>
      </c>
      <c r="I623" s="3">
        <v>1</v>
      </c>
      <c r="J623" s="12">
        <v>0</v>
      </c>
      <c r="K623" s="18">
        <v>1639.5631000000001</v>
      </c>
      <c r="M623" s="38">
        <v>83</v>
      </c>
      <c r="N623" s="2">
        <v>19</v>
      </c>
      <c r="O623" s="3">
        <v>30.59</v>
      </c>
      <c r="P623" s="12">
        <v>0</v>
      </c>
      <c r="Q623" s="28">
        <v>1639.5631000000001</v>
      </c>
      <c r="S623" s="3"/>
      <c r="T623" s="3"/>
      <c r="U623" s="3"/>
      <c r="V623" s="3"/>
      <c r="W623" s="22"/>
      <c r="X623" s="3"/>
      <c r="Y623" s="22"/>
      <c r="Z623" s="22"/>
      <c r="AB623" s="22"/>
      <c r="AC623" s="22"/>
    </row>
    <row r="624" spans="1:29" x14ac:dyDescent="0.25">
      <c r="A624" s="6">
        <v>84</v>
      </c>
      <c r="B624" s="2">
        <v>39</v>
      </c>
      <c r="C624" s="3">
        <v>1</v>
      </c>
      <c r="D624" s="20">
        <v>45.43</v>
      </c>
      <c r="E624" s="3">
        <v>2</v>
      </c>
      <c r="F624" s="3">
        <v>0</v>
      </c>
      <c r="G624" s="3">
        <v>0</v>
      </c>
      <c r="H624" s="3">
        <v>1</v>
      </c>
      <c r="I624" s="3">
        <v>0</v>
      </c>
      <c r="J624" s="12">
        <v>0</v>
      </c>
      <c r="K624" s="18">
        <v>6356.2707</v>
      </c>
      <c r="M624" s="38">
        <v>84</v>
      </c>
      <c r="N624" s="2">
        <v>39</v>
      </c>
      <c r="O624" s="3">
        <v>45.43</v>
      </c>
      <c r="P624" s="12">
        <v>0</v>
      </c>
      <c r="Q624" s="28">
        <v>6356.2707</v>
      </c>
      <c r="S624" s="3"/>
      <c r="T624" s="3"/>
      <c r="U624" s="3"/>
      <c r="V624" s="3"/>
      <c r="W624" s="22"/>
      <c r="X624" s="3"/>
      <c r="Y624" s="22"/>
      <c r="Z624" s="22"/>
      <c r="AB624" s="22"/>
      <c r="AC624" s="22"/>
    </row>
    <row r="625" spans="1:29" x14ac:dyDescent="0.25">
      <c r="A625" s="6">
        <v>85</v>
      </c>
      <c r="B625" s="2">
        <v>32</v>
      </c>
      <c r="C625" s="3">
        <v>0</v>
      </c>
      <c r="D625" s="20">
        <v>23.65</v>
      </c>
      <c r="E625" s="3">
        <v>1</v>
      </c>
      <c r="F625" s="3">
        <v>0</v>
      </c>
      <c r="G625" s="3">
        <v>0</v>
      </c>
      <c r="H625" s="3">
        <v>1</v>
      </c>
      <c r="I625" s="3">
        <v>0</v>
      </c>
      <c r="J625" s="12">
        <v>0</v>
      </c>
      <c r="K625" s="18">
        <v>17626.239509999999</v>
      </c>
      <c r="M625" s="38">
        <v>85</v>
      </c>
      <c r="N625" s="2">
        <v>32</v>
      </c>
      <c r="O625" s="3">
        <v>23.65</v>
      </c>
      <c r="P625" s="12">
        <v>0</v>
      </c>
      <c r="Q625" s="28">
        <v>17626.239509999999</v>
      </c>
      <c r="S625" s="3"/>
      <c r="T625" s="3"/>
      <c r="U625" s="3"/>
      <c r="V625" s="3"/>
      <c r="W625" s="22"/>
      <c r="X625" s="3"/>
      <c r="Y625" s="22"/>
      <c r="Z625" s="22"/>
      <c r="AB625" s="22"/>
      <c r="AC625" s="22"/>
    </row>
    <row r="626" spans="1:29" x14ac:dyDescent="0.25">
      <c r="A626" s="6">
        <v>86</v>
      </c>
      <c r="B626" s="2">
        <v>19</v>
      </c>
      <c r="C626" s="3">
        <v>1</v>
      </c>
      <c r="D626" s="20">
        <v>20.7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12">
        <v>0</v>
      </c>
      <c r="K626" s="18">
        <v>1242.816</v>
      </c>
      <c r="M626" s="38">
        <v>86</v>
      </c>
      <c r="N626" s="2">
        <v>19</v>
      </c>
      <c r="O626" s="3">
        <v>20.7</v>
      </c>
      <c r="P626" s="12">
        <v>0</v>
      </c>
      <c r="Q626" s="28">
        <v>1242.816</v>
      </c>
      <c r="S626" s="3"/>
      <c r="T626" s="3"/>
      <c r="U626" s="3"/>
      <c r="V626" s="3"/>
      <c r="W626" s="22"/>
      <c r="X626" s="3"/>
      <c r="Y626" s="22"/>
      <c r="Z626" s="22"/>
      <c r="AB626" s="22"/>
      <c r="AC626" s="22"/>
    </row>
    <row r="627" spans="1:29" x14ac:dyDescent="0.25">
      <c r="A627" s="6">
        <v>87</v>
      </c>
      <c r="B627" s="2">
        <v>33</v>
      </c>
      <c r="C627" s="3">
        <v>0</v>
      </c>
      <c r="D627" s="20">
        <v>28.27</v>
      </c>
      <c r="E627" s="3">
        <v>1</v>
      </c>
      <c r="F627" s="3">
        <v>0</v>
      </c>
      <c r="G627" s="3">
        <v>0</v>
      </c>
      <c r="H627" s="3">
        <v>1</v>
      </c>
      <c r="I627" s="3">
        <v>0</v>
      </c>
      <c r="J627" s="12">
        <v>0</v>
      </c>
      <c r="K627" s="18">
        <v>4779.6022999999996</v>
      </c>
      <c r="M627" s="38">
        <v>87</v>
      </c>
      <c r="N627" s="2">
        <v>33</v>
      </c>
      <c r="O627" s="3">
        <v>28.27</v>
      </c>
      <c r="P627" s="12">
        <v>0</v>
      </c>
      <c r="Q627" s="28">
        <v>4779.6022999999996</v>
      </c>
      <c r="S627" s="3"/>
      <c r="T627" s="3"/>
      <c r="U627" s="3"/>
      <c r="V627" s="3"/>
      <c r="W627" s="22"/>
      <c r="X627" s="3"/>
      <c r="Y627" s="22"/>
      <c r="Z627" s="22"/>
      <c r="AB627" s="22"/>
      <c r="AC627" s="22"/>
    </row>
    <row r="628" spans="1:29" x14ac:dyDescent="0.25">
      <c r="A628" s="6">
        <v>88</v>
      </c>
      <c r="B628" s="2">
        <v>21</v>
      </c>
      <c r="C628" s="3">
        <v>1</v>
      </c>
      <c r="D628" s="20">
        <v>20.234999999999999</v>
      </c>
      <c r="E628" s="3">
        <v>3</v>
      </c>
      <c r="F628" s="3">
        <v>0</v>
      </c>
      <c r="G628" s="3">
        <v>0</v>
      </c>
      <c r="H628" s="3">
        <v>0</v>
      </c>
      <c r="I628" s="3">
        <v>0</v>
      </c>
      <c r="J628" s="12">
        <v>1</v>
      </c>
      <c r="K628" s="18">
        <v>3861.2096499999998</v>
      </c>
      <c r="M628" s="38">
        <v>88</v>
      </c>
      <c r="N628" s="2">
        <v>21</v>
      </c>
      <c r="O628" s="3">
        <v>20.234999999999999</v>
      </c>
      <c r="P628" s="12">
        <v>0</v>
      </c>
      <c r="Q628" s="28">
        <v>3861.2096499999998</v>
      </c>
      <c r="S628" s="3"/>
      <c r="T628" s="3"/>
      <c r="U628" s="3"/>
      <c r="V628" s="3"/>
      <c r="W628" s="22"/>
      <c r="X628" s="3"/>
      <c r="Y628" s="22"/>
      <c r="Z628" s="22"/>
      <c r="AB628" s="22"/>
      <c r="AC628" s="22"/>
    </row>
    <row r="629" spans="1:29" x14ac:dyDescent="0.25">
      <c r="A629" s="6">
        <v>89</v>
      </c>
      <c r="B629" s="2">
        <v>34</v>
      </c>
      <c r="C629" s="3">
        <v>0</v>
      </c>
      <c r="D629" s="20">
        <v>30.21</v>
      </c>
      <c r="E629" s="3">
        <v>1</v>
      </c>
      <c r="F629" s="3">
        <v>1</v>
      </c>
      <c r="G629" s="3">
        <v>0</v>
      </c>
      <c r="H629" s="3">
        <v>0</v>
      </c>
      <c r="I629" s="3">
        <v>1</v>
      </c>
      <c r="J629" s="12">
        <v>0</v>
      </c>
      <c r="K629" s="18">
        <v>43943.876100000001</v>
      </c>
      <c r="M629" s="38">
        <v>89</v>
      </c>
      <c r="N629" s="2">
        <v>34</v>
      </c>
      <c r="O629" s="3">
        <v>30.21</v>
      </c>
      <c r="P629" s="12">
        <v>1</v>
      </c>
      <c r="Q629" s="28">
        <v>43943.876100000001</v>
      </c>
      <c r="S629" s="3"/>
      <c r="T629" s="3"/>
      <c r="U629" s="3"/>
      <c r="V629" s="3"/>
      <c r="W629" s="22"/>
      <c r="X629" s="3"/>
      <c r="Y629" s="22"/>
      <c r="Z629" s="22"/>
      <c r="AB629" s="22"/>
      <c r="AC629" s="22"/>
    </row>
    <row r="630" spans="1:29" x14ac:dyDescent="0.25">
      <c r="A630" s="6">
        <v>90</v>
      </c>
      <c r="B630" s="2">
        <v>61</v>
      </c>
      <c r="C630" s="3">
        <v>0</v>
      </c>
      <c r="D630" s="20">
        <v>35.909999999999997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12">
        <v>1</v>
      </c>
      <c r="K630" s="18">
        <v>13635.6379</v>
      </c>
      <c r="M630" s="38">
        <v>90</v>
      </c>
      <c r="N630" s="2">
        <v>61</v>
      </c>
      <c r="O630" s="3">
        <v>35.909999999999997</v>
      </c>
      <c r="P630" s="12">
        <v>0</v>
      </c>
      <c r="Q630" s="28">
        <v>13635.6379</v>
      </c>
      <c r="S630" s="3"/>
      <c r="T630" s="3"/>
      <c r="U630" s="3"/>
      <c r="V630" s="3"/>
      <c r="W630" s="22"/>
      <c r="X630" s="3"/>
      <c r="Y630" s="22"/>
      <c r="Z630" s="22"/>
      <c r="AB630" s="22"/>
      <c r="AC630" s="22"/>
    </row>
    <row r="631" spans="1:29" x14ac:dyDescent="0.25">
      <c r="A631" s="6">
        <v>91</v>
      </c>
      <c r="B631" s="2">
        <v>38</v>
      </c>
      <c r="C631" s="3">
        <v>0</v>
      </c>
      <c r="D631" s="20">
        <v>30.69</v>
      </c>
      <c r="E631" s="3">
        <v>1</v>
      </c>
      <c r="F631" s="3">
        <v>0</v>
      </c>
      <c r="G631" s="3">
        <v>0</v>
      </c>
      <c r="H631" s="3">
        <v>1</v>
      </c>
      <c r="I631" s="3">
        <v>0</v>
      </c>
      <c r="J631" s="12">
        <v>0</v>
      </c>
      <c r="K631" s="18">
        <v>5976.8311000000003</v>
      </c>
      <c r="M631" s="38">
        <v>91</v>
      </c>
      <c r="N631" s="2">
        <v>38</v>
      </c>
      <c r="O631" s="3">
        <v>30.69</v>
      </c>
      <c r="P631" s="12">
        <v>0</v>
      </c>
      <c r="Q631" s="28">
        <v>5976.8311000000003</v>
      </c>
      <c r="S631" s="3"/>
      <c r="T631" s="3"/>
      <c r="U631" s="3"/>
      <c r="V631" s="3"/>
      <c r="W631" s="22"/>
      <c r="X631" s="3"/>
      <c r="Y631" s="22"/>
      <c r="Z631" s="22"/>
      <c r="AB631" s="22"/>
      <c r="AC631" s="22"/>
    </row>
    <row r="632" spans="1:29" x14ac:dyDescent="0.25">
      <c r="A632" s="6">
        <v>92</v>
      </c>
      <c r="B632" s="2">
        <v>58</v>
      </c>
      <c r="C632" s="3">
        <v>0</v>
      </c>
      <c r="D632" s="20">
        <v>29</v>
      </c>
      <c r="E632" s="3">
        <v>0</v>
      </c>
      <c r="F632" s="3">
        <v>0</v>
      </c>
      <c r="G632" s="3">
        <v>1</v>
      </c>
      <c r="H632" s="3">
        <v>0</v>
      </c>
      <c r="I632" s="3">
        <v>0</v>
      </c>
      <c r="J632" s="12">
        <v>0</v>
      </c>
      <c r="K632" s="18">
        <v>11842.441999999999</v>
      </c>
      <c r="M632" s="38">
        <v>92</v>
      </c>
      <c r="N632" s="2">
        <v>58</v>
      </c>
      <c r="O632" s="3">
        <v>29</v>
      </c>
      <c r="P632" s="12">
        <v>0</v>
      </c>
      <c r="Q632" s="28">
        <v>11842.441999999999</v>
      </c>
      <c r="S632" s="3"/>
      <c r="T632" s="3"/>
      <c r="U632" s="3"/>
      <c r="V632" s="3"/>
      <c r="W632" s="22"/>
      <c r="X632" s="3"/>
      <c r="Y632" s="22"/>
      <c r="Z632" s="22"/>
      <c r="AB632" s="22"/>
      <c r="AC632" s="22"/>
    </row>
    <row r="633" spans="1:29" x14ac:dyDescent="0.25">
      <c r="A633" s="6">
        <v>93</v>
      </c>
      <c r="B633" s="2">
        <v>47</v>
      </c>
      <c r="C633" s="3">
        <v>1</v>
      </c>
      <c r="D633" s="20">
        <v>19.57</v>
      </c>
      <c r="E633" s="3">
        <v>1</v>
      </c>
      <c r="F633" s="3">
        <v>0</v>
      </c>
      <c r="G633" s="3">
        <v>0</v>
      </c>
      <c r="H633" s="3">
        <v>0</v>
      </c>
      <c r="I633" s="3">
        <v>1</v>
      </c>
      <c r="J633" s="12">
        <v>0</v>
      </c>
      <c r="K633" s="18">
        <v>8428.0692999999992</v>
      </c>
      <c r="M633" s="38">
        <v>93</v>
      </c>
      <c r="N633" s="2">
        <v>47</v>
      </c>
      <c r="O633" s="3">
        <v>19.57</v>
      </c>
      <c r="P633" s="12">
        <v>0</v>
      </c>
      <c r="Q633" s="28">
        <v>8428.0692999999992</v>
      </c>
      <c r="S633" s="3"/>
      <c r="T633" s="3"/>
      <c r="U633" s="3"/>
      <c r="V633" s="3"/>
      <c r="W633" s="22"/>
      <c r="X633" s="3"/>
      <c r="Y633" s="22"/>
      <c r="Z633" s="22"/>
      <c r="AB633" s="22"/>
      <c r="AC633" s="22"/>
    </row>
    <row r="634" spans="1:29" x14ac:dyDescent="0.25">
      <c r="A634" s="6">
        <v>94</v>
      </c>
      <c r="B634" s="2">
        <v>20</v>
      </c>
      <c r="C634" s="3">
        <v>1</v>
      </c>
      <c r="D634" s="20">
        <v>31.13</v>
      </c>
      <c r="E634" s="3">
        <v>2</v>
      </c>
      <c r="F634" s="3">
        <v>0</v>
      </c>
      <c r="G634" s="3">
        <v>0</v>
      </c>
      <c r="H634" s="3">
        <v>1</v>
      </c>
      <c r="I634" s="3">
        <v>0</v>
      </c>
      <c r="J634" s="12">
        <v>0</v>
      </c>
      <c r="K634" s="18">
        <v>2566.4706999999999</v>
      </c>
      <c r="M634" s="38">
        <v>94</v>
      </c>
      <c r="N634" s="2">
        <v>20</v>
      </c>
      <c r="O634" s="3">
        <v>31.13</v>
      </c>
      <c r="P634" s="12">
        <v>0</v>
      </c>
      <c r="Q634" s="28">
        <v>2566.4706999999999</v>
      </c>
      <c r="S634" s="3"/>
      <c r="T634" s="3"/>
      <c r="U634" s="3"/>
      <c r="V634" s="3"/>
      <c r="W634" s="22"/>
      <c r="X634" s="3"/>
      <c r="Y634" s="22"/>
      <c r="Z634" s="22"/>
      <c r="AB634" s="22"/>
      <c r="AC634" s="22"/>
    </row>
    <row r="635" spans="1:29" x14ac:dyDescent="0.25">
      <c r="A635" s="6">
        <v>95</v>
      </c>
      <c r="B635" s="2">
        <v>21</v>
      </c>
      <c r="C635" s="3">
        <v>0</v>
      </c>
      <c r="D635" s="20">
        <v>21.85</v>
      </c>
      <c r="E635" s="3">
        <v>1</v>
      </c>
      <c r="F635" s="3">
        <v>1</v>
      </c>
      <c r="G635" s="3">
        <v>0</v>
      </c>
      <c r="H635" s="3">
        <v>0</v>
      </c>
      <c r="I635" s="3">
        <v>0</v>
      </c>
      <c r="J635" s="12">
        <v>1</v>
      </c>
      <c r="K635" s="18">
        <v>15359.104499999999</v>
      </c>
      <c r="M635" s="38">
        <v>95</v>
      </c>
      <c r="N635" s="2">
        <v>21</v>
      </c>
      <c r="O635" s="3">
        <v>21.85</v>
      </c>
      <c r="P635" s="12">
        <v>1</v>
      </c>
      <c r="Q635" s="28">
        <v>15359.104499999999</v>
      </c>
      <c r="S635" s="3"/>
      <c r="T635" s="3"/>
      <c r="U635" s="3"/>
      <c r="V635" s="3"/>
      <c r="W635" s="22"/>
      <c r="X635" s="3"/>
      <c r="Y635" s="22"/>
      <c r="Z635" s="22"/>
      <c r="AB635" s="22"/>
      <c r="AC635" s="22"/>
    </row>
    <row r="636" spans="1:29" x14ac:dyDescent="0.25">
      <c r="A636" s="6">
        <v>96</v>
      </c>
      <c r="B636" s="2">
        <v>41</v>
      </c>
      <c r="C636" s="3">
        <v>1</v>
      </c>
      <c r="D636" s="20">
        <v>40.26</v>
      </c>
      <c r="E636" s="3">
        <v>0</v>
      </c>
      <c r="F636" s="3">
        <v>0</v>
      </c>
      <c r="G636" s="3">
        <v>0</v>
      </c>
      <c r="H636" s="3">
        <v>1</v>
      </c>
      <c r="I636" s="3">
        <v>0</v>
      </c>
      <c r="J636" s="12">
        <v>0</v>
      </c>
      <c r="K636" s="18">
        <v>5709.1643999999997</v>
      </c>
      <c r="M636" s="38">
        <v>96</v>
      </c>
      <c r="N636" s="2">
        <v>41</v>
      </c>
      <c r="O636" s="3">
        <v>40.26</v>
      </c>
      <c r="P636" s="12">
        <v>0</v>
      </c>
      <c r="Q636" s="28">
        <v>5709.1643999999997</v>
      </c>
      <c r="S636" s="3"/>
      <c r="T636" s="3"/>
      <c r="U636" s="3"/>
      <c r="V636" s="3"/>
      <c r="W636" s="22"/>
      <c r="X636" s="3"/>
      <c r="Y636" s="22"/>
      <c r="Z636" s="22"/>
      <c r="AB636" s="22"/>
      <c r="AC636" s="22"/>
    </row>
    <row r="637" spans="1:29" x14ac:dyDescent="0.25">
      <c r="A637" s="6">
        <v>97</v>
      </c>
      <c r="B637" s="2">
        <v>46</v>
      </c>
      <c r="C637" s="3">
        <v>0</v>
      </c>
      <c r="D637" s="20">
        <v>33.725000000000001</v>
      </c>
      <c r="E637" s="3">
        <v>1</v>
      </c>
      <c r="F637" s="3">
        <v>0</v>
      </c>
      <c r="G637" s="3">
        <v>0</v>
      </c>
      <c r="H637" s="3">
        <v>0</v>
      </c>
      <c r="I637" s="3">
        <v>0</v>
      </c>
      <c r="J637" s="12">
        <v>1</v>
      </c>
      <c r="K637" s="18">
        <v>8823.9857499999998</v>
      </c>
      <c r="M637" s="38">
        <v>97</v>
      </c>
      <c r="N637" s="2">
        <v>46</v>
      </c>
      <c r="O637" s="3">
        <v>33.725000000000001</v>
      </c>
      <c r="P637" s="12">
        <v>0</v>
      </c>
      <c r="Q637" s="28">
        <v>8823.9857499999998</v>
      </c>
      <c r="S637" s="3"/>
      <c r="T637" s="3"/>
      <c r="U637" s="3"/>
      <c r="V637" s="3"/>
      <c r="W637" s="22"/>
      <c r="X637" s="3"/>
      <c r="Y637" s="22"/>
      <c r="Z637" s="22"/>
      <c r="AB637" s="22"/>
      <c r="AC637" s="22"/>
    </row>
    <row r="638" spans="1:29" x14ac:dyDescent="0.25">
      <c r="A638" s="6">
        <v>98</v>
      </c>
      <c r="B638" s="2">
        <v>42</v>
      </c>
      <c r="C638" s="3">
        <v>0</v>
      </c>
      <c r="D638" s="20">
        <v>29.48</v>
      </c>
      <c r="E638" s="3">
        <v>2</v>
      </c>
      <c r="F638" s="3">
        <v>0</v>
      </c>
      <c r="G638" s="3">
        <v>0</v>
      </c>
      <c r="H638" s="3">
        <v>1</v>
      </c>
      <c r="I638" s="3">
        <v>0</v>
      </c>
      <c r="J638" s="12">
        <v>0</v>
      </c>
      <c r="K638" s="18">
        <v>7640.3091999999997</v>
      </c>
      <c r="M638" s="38">
        <v>98</v>
      </c>
      <c r="N638" s="2">
        <v>42</v>
      </c>
      <c r="O638" s="3">
        <v>29.48</v>
      </c>
      <c r="P638" s="12">
        <v>0</v>
      </c>
      <c r="Q638" s="28">
        <v>7640.3091999999997</v>
      </c>
      <c r="S638" s="3"/>
      <c r="T638" s="3"/>
      <c r="U638" s="3"/>
      <c r="V638" s="3"/>
      <c r="W638" s="22"/>
      <c r="X638" s="3"/>
      <c r="Y638" s="22"/>
      <c r="Z638" s="22"/>
      <c r="AB638" s="22"/>
      <c r="AC638" s="22"/>
    </row>
    <row r="639" spans="1:29" x14ac:dyDescent="0.25">
      <c r="A639" s="6">
        <v>99</v>
      </c>
      <c r="B639" s="2">
        <v>34</v>
      </c>
      <c r="C639" s="3">
        <v>0</v>
      </c>
      <c r="D639" s="20">
        <v>33.25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12">
        <v>1</v>
      </c>
      <c r="K639" s="18">
        <v>5594.8455000000004</v>
      </c>
      <c r="M639" s="38">
        <v>99</v>
      </c>
      <c r="N639" s="2">
        <v>34</v>
      </c>
      <c r="O639" s="3">
        <v>33.25</v>
      </c>
      <c r="P639" s="12">
        <v>0</v>
      </c>
      <c r="Q639" s="28">
        <v>5594.8455000000004</v>
      </c>
      <c r="S639" s="3"/>
      <c r="T639" s="3"/>
      <c r="U639" s="3"/>
      <c r="V639" s="3"/>
      <c r="W639" s="22"/>
      <c r="X639" s="3"/>
      <c r="Y639" s="22"/>
      <c r="Z639" s="22"/>
      <c r="AB639" s="22"/>
      <c r="AC639" s="22"/>
    </row>
    <row r="640" spans="1:29" x14ac:dyDescent="0.25">
      <c r="A640" s="6">
        <v>100</v>
      </c>
      <c r="B640" s="2">
        <v>43</v>
      </c>
      <c r="C640" s="3">
        <v>1</v>
      </c>
      <c r="D640" s="20">
        <v>32.6</v>
      </c>
      <c r="E640" s="3">
        <v>2</v>
      </c>
      <c r="F640" s="3">
        <v>0</v>
      </c>
      <c r="G640" s="3">
        <v>1</v>
      </c>
      <c r="H640" s="3">
        <v>0</v>
      </c>
      <c r="I640" s="3">
        <v>0</v>
      </c>
      <c r="J640" s="12">
        <v>0</v>
      </c>
      <c r="K640" s="18">
        <v>7441.5010000000002</v>
      </c>
      <c r="M640" s="38">
        <v>100</v>
      </c>
      <c r="N640" s="2">
        <v>43</v>
      </c>
      <c r="O640" s="3">
        <v>32.6</v>
      </c>
      <c r="P640" s="12">
        <v>0</v>
      </c>
      <c r="Q640" s="28">
        <v>7441.5010000000002</v>
      </c>
      <c r="S640" s="3"/>
      <c r="T640" s="3"/>
      <c r="U640" s="3"/>
      <c r="V640" s="3"/>
      <c r="W640" s="22"/>
      <c r="X640" s="3"/>
      <c r="Y640" s="22"/>
      <c r="Z640" s="22"/>
      <c r="AB640" s="22"/>
      <c r="AC640" s="22"/>
    </row>
    <row r="641" spans="1:29" x14ac:dyDescent="0.25">
      <c r="A641" s="6">
        <v>101</v>
      </c>
      <c r="B641" s="2">
        <v>52</v>
      </c>
      <c r="C641" s="3">
        <v>0</v>
      </c>
      <c r="D641" s="20">
        <v>37.524999999999999</v>
      </c>
      <c r="E641" s="3">
        <v>2</v>
      </c>
      <c r="F641" s="3">
        <v>0</v>
      </c>
      <c r="G641" s="3">
        <v>0</v>
      </c>
      <c r="H641" s="3">
        <v>0</v>
      </c>
      <c r="I641" s="3">
        <v>1</v>
      </c>
      <c r="J641" s="12">
        <v>0</v>
      </c>
      <c r="K641" s="18">
        <v>33471.971890000001</v>
      </c>
      <c r="M641" s="38">
        <v>101</v>
      </c>
      <c r="N641" s="2">
        <v>52</v>
      </c>
      <c r="O641" s="3">
        <v>37.524999999999999</v>
      </c>
      <c r="P641" s="12">
        <v>0</v>
      </c>
      <c r="Q641" s="28">
        <v>33471.971890000001</v>
      </c>
      <c r="S641" s="3"/>
      <c r="T641" s="3"/>
      <c r="U641" s="3"/>
      <c r="V641" s="3"/>
      <c r="W641" s="22"/>
      <c r="X641" s="3"/>
      <c r="Y641" s="22"/>
      <c r="Z641" s="22"/>
      <c r="AB641" s="22"/>
      <c r="AC641" s="22"/>
    </row>
    <row r="642" spans="1:29" x14ac:dyDescent="0.25">
      <c r="A642" s="6">
        <v>102</v>
      </c>
      <c r="B642" s="2">
        <v>18</v>
      </c>
      <c r="C642" s="3">
        <v>0</v>
      </c>
      <c r="D642" s="20">
        <v>39.159999999999997</v>
      </c>
      <c r="E642" s="3">
        <v>0</v>
      </c>
      <c r="F642" s="3">
        <v>0</v>
      </c>
      <c r="G642" s="3">
        <v>0</v>
      </c>
      <c r="H642" s="3">
        <v>1</v>
      </c>
      <c r="I642" s="3">
        <v>0</v>
      </c>
      <c r="J642" s="12">
        <v>0</v>
      </c>
      <c r="K642" s="18">
        <v>1633.0444</v>
      </c>
      <c r="M642" s="38">
        <v>102</v>
      </c>
      <c r="N642" s="2">
        <v>18</v>
      </c>
      <c r="O642" s="3">
        <v>39.159999999999997</v>
      </c>
      <c r="P642" s="12">
        <v>0</v>
      </c>
      <c r="Q642" s="28">
        <v>1633.0444</v>
      </c>
      <c r="S642" s="3"/>
      <c r="T642" s="3"/>
      <c r="U642" s="3"/>
      <c r="V642" s="3"/>
      <c r="W642" s="22"/>
      <c r="X642" s="3"/>
      <c r="Y642" s="22"/>
      <c r="Z642" s="22"/>
      <c r="AB642" s="22"/>
      <c r="AC642" s="22"/>
    </row>
    <row r="643" spans="1:29" x14ac:dyDescent="0.25">
      <c r="A643" s="6">
        <v>103</v>
      </c>
      <c r="B643" s="2">
        <v>51</v>
      </c>
      <c r="C643" s="3">
        <v>1</v>
      </c>
      <c r="D643" s="20">
        <v>31.635000000000002</v>
      </c>
      <c r="E643" s="3">
        <v>0</v>
      </c>
      <c r="F643" s="3">
        <v>0</v>
      </c>
      <c r="G643" s="3">
        <v>0</v>
      </c>
      <c r="H643" s="3">
        <v>0</v>
      </c>
      <c r="I643" s="3">
        <v>1</v>
      </c>
      <c r="J643" s="12">
        <v>0</v>
      </c>
      <c r="K643" s="18">
        <v>9174.1356500000002</v>
      </c>
      <c r="M643" s="38">
        <v>103</v>
      </c>
      <c r="N643" s="2">
        <v>51</v>
      </c>
      <c r="O643" s="3">
        <v>31.635000000000002</v>
      </c>
      <c r="P643" s="12">
        <v>0</v>
      </c>
      <c r="Q643" s="28">
        <v>9174.1356500000002</v>
      </c>
      <c r="S643" s="3"/>
      <c r="T643" s="3"/>
      <c r="U643" s="3"/>
      <c r="V643" s="3"/>
      <c r="W643" s="22"/>
      <c r="X643" s="3"/>
      <c r="Y643" s="22"/>
      <c r="Z643" s="22"/>
      <c r="AB643" s="22"/>
      <c r="AC643" s="22"/>
    </row>
    <row r="644" spans="1:29" x14ac:dyDescent="0.25">
      <c r="A644" s="6">
        <v>104</v>
      </c>
      <c r="B644" s="2">
        <v>56</v>
      </c>
      <c r="C644" s="3">
        <v>0</v>
      </c>
      <c r="D644" s="20">
        <v>25.3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12">
        <v>0</v>
      </c>
      <c r="K644" s="18">
        <v>11070.535</v>
      </c>
      <c r="M644" s="38">
        <v>104</v>
      </c>
      <c r="N644" s="2">
        <v>56</v>
      </c>
      <c r="O644" s="3">
        <v>25.3</v>
      </c>
      <c r="P644" s="12">
        <v>0</v>
      </c>
      <c r="Q644" s="28">
        <v>11070.535</v>
      </c>
      <c r="S644" s="3"/>
      <c r="T644" s="3"/>
      <c r="U644" s="3"/>
      <c r="V644" s="3"/>
      <c r="W644" s="22"/>
      <c r="X644" s="3"/>
      <c r="Y644" s="22"/>
      <c r="Z644" s="22"/>
      <c r="AB644" s="22"/>
      <c r="AC644" s="22"/>
    </row>
    <row r="645" spans="1:29" x14ac:dyDescent="0.25">
      <c r="A645" s="6">
        <v>105</v>
      </c>
      <c r="B645" s="2">
        <v>64</v>
      </c>
      <c r="C645" s="3">
        <v>0</v>
      </c>
      <c r="D645" s="20">
        <v>39.049999999999997</v>
      </c>
      <c r="E645" s="3">
        <v>3</v>
      </c>
      <c r="F645" s="3">
        <v>0</v>
      </c>
      <c r="G645" s="3">
        <v>0</v>
      </c>
      <c r="H645" s="3">
        <v>1</v>
      </c>
      <c r="I645" s="3">
        <v>0</v>
      </c>
      <c r="J645" s="12">
        <v>0</v>
      </c>
      <c r="K645" s="18">
        <v>16085.127500000001</v>
      </c>
      <c r="M645" s="38">
        <v>105</v>
      </c>
      <c r="N645" s="2">
        <v>64</v>
      </c>
      <c r="O645" s="3">
        <v>39.049999999999997</v>
      </c>
      <c r="P645" s="12">
        <v>0</v>
      </c>
      <c r="Q645" s="28">
        <v>16085.127500000001</v>
      </c>
      <c r="S645" s="3"/>
      <c r="T645" s="3"/>
      <c r="U645" s="3"/>
      <c r="V645" s="3"/>
      <c r="W645" s="22"/>
      <c r="X645" s="3"/>
      <c r="Y645" s="22"/>
      <c r="Z645" s="22"/>
      <c r="AB645" s="22"/>
      <c r="AC645" s="22"/>
    </row>
    <row r="646" spans="1:29" x14ac:dyDescent="0.25">
      <c r="A646" s="6">
        <v>106</v>
      </c>
      <c r="B646" s="2">
        <v>19</v>
      </c>
      <c r="C646" s="3">
        <v>0</v>
      </c>
      <c r="D646" s="20">
        <v>28.31</v>
      </c>
      <c r="E646" s="3">
        <v>0</v>
      </c>
      <c r="F646" s="3">
        <v>1</v>
      </c>
      <c r="G646" s="3">
        <v>0</v>
      </c>
      <c r="H646" s="3">
        <v>0</v>
      </c>
      <c r="I646" s="3">
        <v>1</v>
      </c>
      <c r="J646" s="12">
        <v>0</v>
      </c>
      <c r="K646" s="18">
        <v>17468.983899999999</v>
      </c>
      <c r="M646" s="38">
        <v>106</v>
      </c>
      <c r="N646" s="2">
        <v>19</v>
      </c>
      <c r="O646" s="3">
        <v>28.31</v>
      </c>
      <c r="P646" s="12">
        <v>1</v>
      </c>
      <c r="Q646" s="28">
        <v>17468.983899999999</v>
      </c>
      <c r="S646" s="3"/>
      <c r="T646" s="3"/>
      <c r="U646" s="3"/>
      <c r="V646" s="3"/>
      <c r="W646" s="22"/>
      <c r="X646" s="3"/>
      <c r="Y646" s="22"/>
      <c r="Z646" s="22"/>
      <c r="AB646" s="22"/>
      <c r="AC646" s="22"/>
    </row>
    <row r="647" spans="1:29" x14ac:dyDescent="0.25">
      <c r="A647" s="6">
        <v>107</v>
      </c>
      <c r="B647" s="2">
        <v>51</v>
      </c>
      <c r="C647" s="3">
        <v>0</v>
      </c>
      <c r="D647" s="20">
        <v>34.1</v>
      </c>
      <c r="E647" s="3">
        <v>0</v>
      </c>
      <c r="F647" s="3">
        <v>0</v>
      </c>
      <c r="G647" s="3">
        <v>0</v>
      </c>
      <c r="H647" s="3">
        <v>1</v>
      </c>
      <c r="I647" s="3">
        <v>0</v>
      </c>
      <c r="J647" s="12">
        <v>0</v>
      </c>
      <c r="K647" s="18">
        <v>9283.5619999999999</v>
      </c>
      <c r="M647" s="38">
        <v>107</v>
      </c>
      <c r="N647" s="2">
        <v>51</v>
      </c>
      <c r="O647" s="3">
        <v>34.1</v>
      </c>
      <c r="P647" s="12">
        <v>0</v>
      </c>
      <c r="Q647" s="28">
        <v>9283.5619999999999</v>
      </c>
      <c r="S647" s="3"/>
      <c r="T647" s="3"/>
      <c r="U647" s="3"/>
      <c r="V647" s="3"/>
      <c r="W647" s="22"/>
      <c r="X647" s="3"/>
      <c r="Y647" s="22"/>
      <c r="Z647" s="22"/>
      <c r="AB647" s="22"/>
      <c r="AC647" s="22"/>
    </row>
    <row r="648" spans="1:29" x14ac:dyDescent="0.25">
      <c r="A648" s="6">
        <v>108</v>
      </c>
      <c r="B648" s="2">
        <v>27</v>
      </c>
      <c r="C648" s="3">
        <v>0</v>
      </c>
      <c r="D648" s="20">
        <v>25.175000000000001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12">
        <v>1</v>
      </c>
      <c r="K648" s="18">
        <v>3558.6202499999999</v>
      </c>
      <c r="M648" s="38">
        <v>108</v>
      </c>
      <c r="N648" s="2">
        <v>27</v>
      </c>
      <c r="O648" s="3">
        <v>25.175000000000001</v>
      </c>
      <c r="P648" s="12">
        <v>0</v>
      </c>
      <c r="Q648" s="28">
        <v>3558.6202499999999</v>
      </c>
      <c r="S648" s="3"/>
      <c r="T648" s="3"/>
      <c r="U648" s="3"/>
      <c r="V648" s="3"/>
      <c r="W648" s="22"/>
      <c r="X648" s="3"/>
      <c r="Y648" s="22"/>
      <c r="Z648" s="22"/>
      <c r="AB648" s="22"/>
      <c r="AC648" s="22"/>
    </row>
    <row r="649" spans="1:29" x14ac:dyDescent="0.25">
      <c r="A649" s="6">
        <v>109</v>
      </c>
      <c r="B649" s="2">
        <v>59</v>
      </c>
      <c r="C649" s="3">
        <v>0</v>
      </c>
      <c r="D649" s="20">
        <v>23.655000000000001</v>
      </c>
      <c r="E649" s="3">
        <v>0</v>
      </c>
      <c r="F649" s="3">
        <v>1</v>
      </c>
      <c r="G649" s="3">
        <v>0</v>
      </c>
      <c r="H649" s="3">
        <v>0</v>
      </c>
      <c r="I649" s="3">
        <v>1</v>
      </c>
      <c r="J649" s="12">
        <v>0</v>
      </c>
      <c r="K649" s="18">
        <v>25678.778450000002</v>
      </c>
      <c r="M649" s="38">
        <v>109</v>
      </c>
      <c r="N649" s="2">
        <v>59</v>
      </c>
      <c r="O649" s="3">
        <v>23.655000000000001</v>
      </c>
      <c r="P649" s="12">
        <v>1</v>
      </c>
      <c r="Q649" s="28">
        <v>25678.778450000002</v>
      </c>
      <c r="S649" s="3"/>
      <c r="T649" s="3"/>
      <c r="U649" s="3"/>
      <c r="V649" s="3"/>
      <c r="W649" s="22"/>
      <c r="X649" s="3"/>
      <c r="Y649" s="22"/>
      <c r="Z649" s="22"/>
      <c r="AB649" s="22"/>
      <c r="AC649" s="22"/>
    </row>
    <row r="650" spans="1:29" x14ac:dyDescent="0.25">
      <c r="A650" s="6">
        <v>110</v>
      </c>
      <c r="B650" s="2">
        <v>28</v>
      </c>
      <c r="C650" s="3">
        <v>1</v>
      </c>
      <c r="D650" s="20">
        <v>26.98</v>
      </c>
      <c r="E650" s="3">
        <v>2</v>
      </c>
      <c r="F650" s="3">
        <v>0</v>
      </c>
      <c r="G650" s="3">
        <v>0</v>
      </c>
      <c r="H650" s="3">
        <v>0</v>
      </c>
      <c r="I650" s="3">
        <v>0</v>
      </c>
      <c r="J650" s="12">
        <v>1</v>
      </c>
      <c r="K650" s="18">
        <v>4435.0941999999995</v>
      </c>
      <c r="M650" s="38">
        <v>110</v>
      </c>
      <c r="N650" s="2">
        <v>28</v>
      </c>
      <c r="O650" s="3">
        <v>26.98</v>
      </c>
      <c r="P650" s="12">
        <v>0</v>
      </c>
      <c r="Q650" s="28">
        <v>4435.0941999999995</v>
      </c>
      <c r="S650" s="3"/>
      <c r="T650" s="3"/>
      <c r="U650" s="3"/>
      <c r="V650" s="3"/>
      <c r="W650" s="22"/>
      <c r="X650" s="3"/>
      <c r="Y650" s="22"/>
      <c r="Z650" s="22"/>
      <c r="AB650" s="22"/>
      <c r="AC650" s="22"/>
    </row>
    <row r="651" spans="1:29" x14ac:dyDescent="0.25">
      <c r="A651" s="6">
        <v>111</v>
      </c>
      <c r="B651" s="2">
        <v>30</v>
      </c>
      <c r="C651" s="3">
        <v>1</v>
      </c>
      <c r="D651" s="20">
        <v>37.799999999999997</v>
      </c>
      <c r="E651" s="3">
        <v>2</v>
      </c>
      <c r="F651" s="3">
        <v>1</v>
      </c>
      <c r="G651" s="3">
        <v>1</v>
      </c>
      <c r="H651" s="3">
        <v>0</v>
      </c>
      <c r="I651" s="3">
        <v>0</v>
      </c>
      <c r="J651" s="12">
        <v>0</v>
      </c>
      <c r="K651" s="18">
        <v>39241.442000000003</v>
      </c>
      <c r="M651" s="38">
        <v>111</v>
      </c>
      <c r="N651" s="2">
        <v>30</v>
      </c>
      <c r="O651" s="3">
        <v>37.799999999999997</v>
      </c>
      <c r="P651" s="12">
        <v>1</v>
      </c>
      <c r="Q651" s="28">
        <v>39241.442000000003</v>
      </c>
      <c r="S651" s="3"/>
      <c r="T651" s="3"/>
      <c r="U651" s="3"/>
      <c r="V651" s="3"/>
      <c r="W651" s="22"/>
      <c r="X651" s="3"/>
      <c r="Y651" s="22"/>
      <c r="Z651" s="22"/>
      <c r="AB651" s="22"/>
      <c r="AC651" s="22"/>
    </row>
    <row r="652" spans="1:29" x14ac:dyDescent="0.25">
      <c r="A652" s="6">
        <v>112</v>
      </c>
      <c r="B652" s="2">
        <v>47</v>
      </c>
      <c r="C652" s="3">
        <v>0</v>
      </c>
      <c r="D652" s="20">
        <v>29.37</v>
      </c>
      <c r="E652" s="3">
        <v>1</v>
      </c>
      <c r="F652" s="3">
        <v>0</v>
      </c>
      <c r="G652" s="3">
        <v>0</v>
      </c>
      <c r="H652" s="3">
        <v>1</v>
      </c>
      <c r="I652" s="3">
        <v>0</v>
      </c>
      <c r="J652" s="12">
        <v>0</v>
      </c>
      <c r="K652" s="18">
        <v>8547.6913000000004</v>
      </c>
      <c r="M652" s="38">
        <v>112</v>
      </c>
      <c r="N652" s="2">
        <v>47</v>
      </c>
      <c r="O652" s="3">
        <v>29.37</v>
      </c>
      <c r="P652" s="12">
        <v>0</v>
      </c>
      <c r="Q652" s="28">
        <v>8547.6913000000004</v>
      </c>
      <c r="S652" s="3"/>
      <c r="T652" s="3"/>
      <c r="U652" s="3"/>
      <c r="V652" s="3"/>
      <c r="W652" s="22"/>
      <c r="X652" s="3"/>
      <c r="Y652" s="22"/>
      <c r="Z652" s="22"/>
      <c r="AB652" s="22"/>
      <c r="AC652" s="22"/>
    </row>
    <row r="653" spans="1:29" x14ac:dyDescent="0.25">
      <c r="A653" s="6">
        <v>113</v>
      </c>
      <c r="B653" s="2">
        <v>38</v>
      </c>
      <c r="C653" s="3">
        <v>0</v>
      </c>
      <c r="D653" s="20">
        <v>34.799999999999997</v>
      </c>
      <c r="E653" s="3">
        <v>2</v>
      </c>
      <c r="F653" s="3">
        <v>0</v>
      </c>
      <c r="G653" s="3">
        <v>1</v>
      </c>
      <c r="H653" s="3">
        <v>0</v>
      </c>
      <c r="I653" s="3">
        <v>0</v>
      </c>
      <c r="J653" s="12">
        <v>0</v>
      </c>
      <c r="K653" s="18">
        <v>6571.5439999999999</v>
      </c>
      <c r="M653" s="38">
        <v>113</v>
      </c>
      <c r="N653" s="2">
        <v>38</v>
      </c>
      <c r="O653" s="3">
        <v>34.799999999999997</v>
      </c>
      <c r="P653" s="12">
        <v>0</v>
      </c>
      <c r="Q653" s="28">
        <v>6571.5439999999999</v>
      </c>
      <c r="S653" s="3"/>
      <c r="T653" s="3"/>
      <c r="U653" s="3"/>
      <c r="V653" s="3"/>
      <c r="W653" s="22"/>
      <c r="X653" s="3"/>
      <c r="Y653" s="22"/>
      <c r="Z653" s="22"/>
      <c r="AB653" s="22"/>
      <c r="AC653" s="22"/>
    </row>
    <row r="654" spans="1:29" x14ac:dyDescent="0.25">
      <c r="A654" s="6">
        <v>114</v>
      </c>
      <c r="B654" s="2">
        <v>18</v>
      </c>
      <c r="C654" s="3">
        <v>0</v>
      </c>
      <c r="D654" s="20">
        <v>33.155000000000001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12">
        <v>1</v>
      </c>
      <c r="K654" s="18">
        <v>2207.6974500000001</v>
      </c>
      <c r="M654" s="38">
        <v>114</v>
      </c>
      <c r="N654" s="2">
        <v>18</v>
      </c>
      <c r="O654" s="3">
        <v>33.155000000000001</v>
      </c>
      <c r="P654" s="12">
        <v>0</v>
      </c>
      <c r="Q654" s="28">
        <v>2207.6974500000001</v>
      </c>
      <c r="S654" s="3"/>
      <c r="T654" s="3"/>
      <c r="U654" s="3"/>
      <c r="V654" s="3"/>
      <c r="W654" s="22"/>
      <c r="X654" s="3"/>
      <c r="Y654" s="22"/>
      <c r="Z654" s="22"/>
      <c r="AB654" s="22"/>
      <c r="AC654" s="22"/>
    </row>
    <row r="655" spans="1:29" x14ac:dyDescent="0.25">
      <c r="A655" s="6">
        <v>115</v>
      </c>
      <c r="B655" s="2">
        <v>34</v>
      </c>
      <c r="C655" s="3">
        <v>0</v>
      </c>
      <c r="D655" s="20">
        <v>19</v>
      </c>
      <c r="E655" s="3">
        <v>3</v>
      </c>
      <c r="F655" s="3">
        <v>0</v>
      </c>
      <c r="G655" s="3">
        <v>0</v>
      </c>
      <c r="H655" s="3">
        <v>0</v>
      </c>
      <c r="I655" s="3">
        <v>0</v>
      </c>
      <c r="J655" s="12">
        <v>1</v>
      </c>
      <c r="K655" s="18">
        <v>6753.0379999999996</v>
      </c>
      <c r="M655" s="38">
        <v>115</v>
      </c>
      <c r="N655" s="2">
        <v>34</v>
      </c>
      <c r="O655" s="3">
        <v>19</v>
      </c>
      <c r="P655" s="12">
        <v>0</v>
      </c>
      <c r="Q655" s="28">
        <v>6753.0379999999996</v>
      </c>
      <c r="S655" s="3"/>
      <c r="T655" s="3"/>
      <c r="U655" s="3"/>
      <c r="V655" s="3"/>
      <c r="W655" s="22"/>
      <c r="X655" s="3"/>
      <c r="Y655" s="22"/>
      <c r="Z655" s="22"/>
      <c r="AB655" s="22"/>
      <c r="AC655" s="22"/>
    </row>
    <row r="656" spans="1:29" x14ac:dyDescent="0.25">
      <c r="A656" s="6">
        <v>116</v>
      </c>
      <c r="B656" s="2">
        <v>20</v>
      </c>
      <c r="C656" s="3">
        <v>0</v>
      </c>
      <c r="D656" s="20">
        <v>33</v>
      </c>
      <c r="E656" s="3">
        <v>0</v>
      </c>
      <c r="F656" s="3">
        <v>0</v>
      </c>
      <c r="G656" s="3">
        <v>0</v>
      </c>
      <c r="H656" s="3">
        <v>1</v>
      </c>
      <c r="I656" s="3">
        <v>0</v>
      </c>
      <c r="J656" s="12">
        <v>0</v>
      </c>
      <c r="K656" s="18">
        <v>1880.07</v>
      </c>
      <c r="M656" s="38">
        <v>116</v>
      </c>
      <c r="N656" s="2">
        <v>20</v>
      </c>
      <c r="O656" s="3">
        <v>33</v>
      </c>
      <c r="P656" s="12">
        <v>0</v>
      </c>
      <c r="Q656" s="28">
        <v>1880.07</v>
      </c>
      <c r="S656" s="3"/>
      <c r="T656" s="3"/>
      <c r="U656" s="3"/>
      <c r="V656" s="3"/>
      <c r="W656" s="22"/>
      <c r="X656" s="3"/>
      <c r="Y656" s="22"/>
      <c r="Z656" s="22"/>
      <c r="AB656" s="22"/>
      <c r="AC656" s="22"/>
    </row>
    <row r="657" spans="1:29" x14ac:dyDescent="0.25">
      <c r="A657" s="6">
        <v>117</v>
      </c>
      <c r="B657" s="2">
        <v>47</v>
      </c>
      <c r="C657" s="3">
        <v>0</v>
      </c>
      <c r="D657" s="20">
        <v>36.630000000000003</v>
      </c>
      <c r="E657" s="3">
        <v>1</v>
      </c>
      <c r="F657" s="3">
        <v>1</v>
      </c>
      <c r="G657" s="3">
        <v>0</v>
      </c>
      <c r="H657" s="3">
        <v>1</v>
      </c>
      <c r="I657" s="3">
        <v>0</v>
      </c>
      <c r="J657" s="12">
        <v>0</v>
      </c>
      <c r="K657" s="18">
        <v>42969.852700000003</v>
      </c>
      <c r="M657" s="38">
        <v>117</v>
      </c>
      <c r="N657" s="2">
        <v>47</v>
      </c>
      <c r="O657" s="3">
        <v>36.630000000000003</v>
      </c>
      <c r="P657" s="12">
        <v>1</v>
      </c>
      <c r="Q657" s="28">
        <v>42969.852700000003</v>
      </c>
      <c r="S657" s="3"/>
      <c r="T657" s="3"/>
      <c r="U657" s="3"/>
      <c r="V657" s="3"/>
      <c r="W657" s="22"/>
      <c r="X657" s="3"/>
      <c r="Y657" s="22"/>
      <c r="Z657" s="22"/>
      <c r="AB657" s="22"/>
      <c r="AC657" s="22"/>
    </row>
    <row r="658" spans="1:29" x14ac:dyDescent="0.25">
      <c r="A658" s="6">
        <v>118</v>
      </c>
      <c r="B658" s="2">
        <v>56</v>
      </c>
      <c r="C658" s="3">
        <v>0</v>
      </c>
      <c r="D658" s="20">
        <v>28.594999999999999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12">
        <v>1</v>
      </c>
      <c r="K658" s="18">
        <v>11658.11505</v>
      </c>
      <c r="M658" s="38">
        <v>118</v>
      </c>
      <c r="N658" s="2">
        <v>56</v>
      </c>
      <c r="O658" s="3">
        <v>28.594999999999999</v>
      </c>
      <c r="P658" s="12">
        <v>0</v>
      </c>
      <c r="Q658" s="28">
        <v>11658.11505</v>
      </c>
      <c r="S658" s="3"/>
      <c r="T658" s="3"/>
      <c r="U658" s="3"/>
      <c r="V658" s="3"/>
      <c r="W658" s="22"/>
      <c r="X658" s="3"/>
      <c r="Y658" s="22"/>
      <c r="Z658" s="22"/>
      <c r="AB658" s="22"/>
      <c r="AC658" s="22"/>
    </row>
    <row r="659" spans="1:29" x14ac:dyDescent="0.25">
      <c r="A659" s="6">
        <v>119</v>
      </c>
      <c r="B659" s="2">
        <v>49</v>
      </c>
      <c r="C659" s="3">
        <v>1</v>
      </c>
      <c r="D659" s="20">
        <v>25.6</v>
      </c>
      <c r="E659" s="3">
        <v>2</v>
      </c>
      <c r="F659" s="3">
        <v>1</v>
      </c>
      <c r="G659" s="3">
        <v>1</v>
      </c>
      <c r="H659" s="3">
        <v>0</v>
      </c>
      <c r="I659" s="3">
        <v>0</v>
      </c>
      <c r="J659" s="12">
        <v>0</v>
      </c>
      <c r="K659" s="18">
        <v>23306.546999999999</v>
      </c>
      <c r="M659" s="38">
        <v>119</v>
      </c>
      <c r="N659" s="2">
        <v>49</v>
      </c>
      <c r="O659" s="3">
        <v>25.6</v>
      </c>
      <c r="P659" s="12">
        <v>1</v>
      </c>
      <c r="Q659" s="28">
        <v>23306.546999999999</v>
      </c>
      <c r="S659" s="3"/>
      <c r="T659" s="3"/>
      <c r="U659" s="3"/>
      <c r="V659" s="3"/>
      <c r="W659" s="22"/>
      <c r="X659" s="3"/>
      <c r="Y659" s="22"/>
      <c r="Z659" s="22"/>
      <c r="AB659" s="22"/>
      <c r="AC659" s="22"/>
    </row>
    <row r="660" spans="1:29" x14ac:dyDescent="0.25">
      <c r="A660" s="6">
        <v>120</v>
      </c>
      <c r="B660" s="2">
        <v>19</v>
      </c>
      <c r="C660" s="3">
        <v>0</v>
      </c>
      <c r="D660" s="20">
        <v>33.11</v>
      </c>
      <c r="E660" s="3">
        <v>0</v>
      </c>
      <c r="F660" s="3">
        <v>1</v>
      </c>
      <c r="G660" s="3">
        <v>0</v>
      </c>
      <c r="H660" s="3">
        <v>1</v>
      </c>
      <c r="I660" s="3">
        <v>0</v>
      </c>
      <c r="J660" s="12">
        <v>0</v>
      </c>
      <c r="K660" s="18">
        <v>34439.855900000002</v>
      </c>
      <c r="M660" s="38">
        <v>120</v>
      </c>
      <c r="N660" s="2">
        <v>19</v>
      </c>
      <c r="O660" s="3">
        <v>33.11</v>
      </c>
      <c r="P660" s="12">
        <v>1</v>
      </c>
      <c r="Q660" s="28">
        <v>34439.855900000002</v>
      </c>
      <c r="S660" s="3"/>
      <c r="T660" s="3"/>
      <c r="U660" s="3"/>
      <c r="V660" s="3"/>
      <c r="W660" s="22"/>
      <c r="X660" s="3"/>
      <c r="Y660" s="22"/>
      <c r="Z660" s="22"/>
      <c r="AB660" s="22"/>
      <c r="AC660" s="22"/>
    </row>
    <row r="661" spans="1:29" x14ac:dyDescent="0.25">
      <c r="A661" s="6">
        <v>121</v>
      </c>
      <c r="B661" s="2">
        <v>55</v>
      </c>
      <c r="C661" s="3">
        <v>0</v>
      </c>
      <c r="D661" s="20">
        <v>37.1</v>
      </c>
      <c r="E661" s="3">
        <v>0</v>
      </c>
      <c r="F661" s="3">
        <v>0</v>
      </c>
      <c r="G661" s="3">
        <v>1</v>
      </c>
      <c r="H661" s="3">
        <v>0</v>
      </c>
      <c r="I661" s="3">
        <v>0</v>
      </c>
      <c r="J661" s="12">
        <v>0</v>
      </c>
      <c r="K661" s="18">
        <v>10713.644</v>
      </c>
      <c r="M661" s="38">
        <v>121</v>
      </c>
      <c r="N661" s="2">
        <v>55</v>
      </c>
      <c r="O661" s="3">
        <v>37.1</v>
      </c>
      <c r="P661" s="12">
        <v>0</v>
      </c>
      <c r="Q661" s="28">
        <v>10713.644</v>
      </c>
      <c r="S661" s="3"/>
      <c r="T661" s="3"/>
      <c r="U661" s="3"/>
      <c r="V661" s="3"/>
      <c r="W661" s="22"/>
      <c r="X661" s="3"/>
      <c r="Y661" s="22"/>
      <c r="Z661" s="22"/>
      <c r="AB661" s="22"/>
      <c r="AC661" s="22"/>
    </row>
    <row r="662" spans="1:29" x14ac:dyDescent="0.25">
      <c r="A662" s="6">
        <v>122</v>
      </c>
      <c r="B662" s="2">
        <v>30</v>
      </c>
      <c r="C662" s="3">
        <v>1</v>
      </c>
      <c r="D662" s="20">
        <v>31.4</v>
      </c>
      <c r="E662" s="3">
        <v>1</v>
      </c>
      <c r="F662" s="3">
        <v>0</v>
      </c>
      <c r="G662" s="3">
        <v>1</v>
      </c>
      <c r="H662" s="3">
        <v>0</v>
      </c>
      <c r="I662" s="3">
        <v>0</v>
      </c>
      <c r="J662" s="12">
        <v>0</v>
      </c>
      <c r="K662" s="18">
        <v>3659.346</v>
      </c>
      <c r="M662" s="38">
        <v>122</v>
      </c>
      <c r="N662" s="2">
        <v>30</v>
      </c>
      <c r="O662" s="3">
        <v>31.4</v>
      </c>
      <c r="P662" s="12">
        <v>0</v>
      </c>
      <c r="Q662" s="28">
        <v>3659.346</v>
      </c>
      <c r="S662" s="3"/>
      <c r="T662" s="3"/>
      <c r="U662" s="3"/>
      <c r="V662" s="3"/>
      <c r="W662" s="22"/>
      <c r="X662" s="3"/>
      <c r="Y662" s="22"/>
      <c r="Z662" s="22"/>
      <c r="AB662" s="22"/>
      <c r="AC662" s="22"/>
    </row>
    <row r="663" spans="1:29" x14ac:dyDescent="0.25">
      <c r="A663" s="6">
        <v>123</v>
      </c>
      <c r="B663" s="2">
        <v>37</v>
      </c>
      <c r="C663" s="3">
        <v>1</v>
      </c>
      <c r="D663" s="20">
        <v>34.1</v>
      </c>
      <c r="E663" s="3">
        <v>4</v>
      </c>
      <c r="F663" s="3">
        <v>1</v>
      </c>
      <c r="G663" s="3">
        <v>1</v>
      </c>
      <c r="H663" s="3">
        <v>0</v>
      </c>
      <c r="I663" s="3">
        <v>0</v>
      </c>
      <c r="J663" s="12">
        <v>0</v>
      </c>
      <c r="K663" s="18">
        <v>40182.245999999999</v>
      </c>
      <c r="M663" s="38">
        <v>123</v>
      </c>
      <c r="N663" s="2">
        <v>37</v>
      </c>
      <c r="O663" s="3">
        <v>34.1</v>
      </c>
      <c r="P663" s="12">
        <v>1</v>
      </c>
      <c r="Q663" s="28">
        <v>40182.245999999999</v>
      </c>
      <c r="S663" s="3"/>
      <c r="T663" s="3"/>
      <c r="U663" s="3"/>
      <c r="V663" s="3"/>
      <c r="W663" s="22"/>
      <c r="X663" s="3"/>
      <c r="Y663" s="22"/>
      <c r="Z663" s="22"/>
      <c r="AB663" s="22"/>
      <c r="AC663" s="22"/>
    </row>
    <row r="664" spans="1:29" x14ac:dyDescent="0.25">
      <c r="A664" s="6">
        <v>124</v>
      </c>
      <c r="B664" s="2">
        <v>49</v>
      </c>
      <c r="C664" s="3">
        <v>0</v>
      </c>
      <c r="D664" s="20">
        <v>21.3</v>
      </c>
      <c r="E664" s="3">
        <v>1</v>
      </c>
      <c r="F664" s="3">
        <v>0</v>
      </c>
      <c r="G664" s="3">
        <v>1</v>
      </c>
      <c r="H664" s="3">
        <v>0</v>
      </c>
      <c r="I664" s="3">
        <v>0</v>
      </c>
      <c r="J664" s="12">
        <v>0</v>
      </c>
      <c r="K664" s="18">
        <v>9182.17</v>
      </c>
      <c r="M664" s="38">
        <v>124</v>
      </c>
      <c r="N664" s="2">
        <v>49</v>
      </c>
      <c r="O664" s="3">
        <v>21.3</v>
      </c>
      <c r="P664" s="12">
        <v>0</v>
      </c>
      <c r="Q664" s="28">
        <v>9182.17</v>
      </c>
      <c r="S664" s="3"/>
      <c r="T664" s="3"/>
      <c r="U664" s="3"/>
      <c r="V664" s="3"/>
      <c r="W664" s="22"/>
      <c r="X664" s="3"/>
      <c r="Y664" s="22"/>
      <c r="Z664" s="22"/>
      <c r="AB664" s="22"/>
      <c r="AC664" s="22"/>
    </row>
    <row r="665" spans="1:29" x14ac:dyDescent="0.25">
      <c r="A665" s="6">
        <v>125</v>
      </c>
      <c r="B665" s="2">
        <v>18</v>
      </c>
      <c r="C665" s="3">
        <v>1</v>
      </c>
      <c r="D665" s="20">
        <v>33.534999999999997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12">
        <v>1</v>
      </c>
      <c r="K665" s="18">
        <v>34617.840649999998</v>
      </c>
      <c r="M665" s="38">
        <v>125</v>
      </c>
      <c r="N665" s="2">
        <v>18</v>
      </c>
      <c r="O665" s="3">
        <v>33.534999999999997</v>
      </c>
      <c r="P665" s="12">
        <v>1</v>
      </c>
      <c r="Q665" s="28">
        <v>34617.840649999998</v>
      </c>
      <c r="S665" s="3"/>
      <c r="T665" s="3"/>
      <c r="U665" s="3"/>
      <c r="V665" s="3"/>
      <c r="W665" s="22"/>
      <c r="X665" s="3"/>
      <c r="Y665" s="22"/>
      <c r="Z665" s="22"/>
      <c r="AB665" s="22"/>
      <c r="AC665" s="22"/>
    </row>
    <row r="666" spans="1:29" x14ac:dyDescent="0.25">
      <c r="A666" s="6">
        <v>126</v>
      </c>
      <c r="B666" s="2">
        <v>59</v>
      </c>
      <c r="C666" s="3">
        <v>1</v>
      </c>
      <c r="D666" s="20">
        <v>28.785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12">
        <v>0</v>
      </c>
      <c r="K666" s="18">
        <v>12129.614149999999</v>
      </c>
      <c r="M666" s="38">
        <v>126</v>
      </c>
      <c r="N666" s="2">
        <v>59</v>
      </c>
      <c r="O666" s="3">
        <v>28.785</v>
      </c>
      <c r="P666" s="12">
        <v>0</v>
      </c>
      <c r="Q666" s="28">
        <v>12129.614149999999</v>
      </c>
      <c r="S666" s="3"/>
      <c r="T666" s="3"/>
      <c r="U666" s="3"/>
      <c r="V666" s="3"/>
      <c r="W666" s="22"/>
      <c r="X666" s="3"/>
      <c r="Y666" s="22"/>
      <c r="Z666" s="22"/>
      <c r="AB666" s="22"/>
      <c r="AC666" s="22"/>
    </row>
    <row r="667" spans="1:29" x14ac:dyDescent="0.25">
      <c r="A667" s="6">
        <v>127</v>
      </c>
      <c r="B667" s="2">
        <v>29</v>
      </c>
      <c r="C667" s="3">
        <v>0</v>
      </c>
      <c r="D667" s="20">
        <v>26.03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12">
        <v>0</v>
      </c>
      <c r="K667" s="18">
        <v>3736.4647</v>
      </c>
      <c r="M667" s="38">
        <v>127</v>
      </c>
      <c r="N667" s="2">
        <v>29</v>
      </c>
      <c r="O667" s="3">
        <v>26.03</v>
      </c>
      <c r="P667" s="12">
        <v>0</v>
      </c>
      <c r="Q667" s="28">
        <v>3736.4647</v>
      </c>
      <c r="S667" s="3"/>
      <c r="T667" s="3"/>
      <c r="U667" s="3"/>
      <c r="V667" s="3"/>
      <c r="W667" s="22"/>
      <c r="X667" s="3"/>
      <c r="Y667" s="22"/>
      <c r="Z667" s="22"/>
      <c r="AB667" s="22"/>
      <c r="AC667" s="22"/>
    </row>
    <row r="668" spans="1:29" x14ac:dyDescent="0.25">
      <c r="A668" s="6">
        <v>128</v>
      </c>
      <c r="B668" s="2">
        <v>36</v>
      </c>
      <c r="C668" s="3">
        <v>1</v>
      </c>
      <c r="D668" s="20">
        <v>28.88</v>
      </c>
      <c r="E668" s="3">
        <v>3</v>
      </c>
      <c r="F668" s="3">
        <v>0</v>
      </c>
      <c r="G668" s="3">
        <v>0</v>
      </c>
      <c r="H668" s="3">
        <v>0</v>
      </c>
      <c r="I668" s="3">
        <v>0</v>
      </c>
      <c r="J668" s="12">
        <v>1</v>
      </c>
      <c r="K668" s="18">
        <v>6748.5911999999998</v>
      </c>
      <c r="M668" s="38">
        <v>128</v>
      </c>
      <c r="N668" s="2">
        <v>36</v>
      </c>
      <c r="O668" s="3">
        <v>28.88</v>
      </c>
      <c r="P668" s="12">
        <v>0</v>
      </c>
      <c r="Q668" s="28">
        <v>6748.5911999999998</v>
      </c>
      <c r="S668" s="3"/>
      <c r="T668" s="3"/>
      <c r="U668" s="3"/>
      <c r="V668" s="3"/>
      <c r="W668" s="22"/>
      <c r="X668" s="3"/>
      <c r="Y668" s="22"/>
      <c r="Z668" s="22"/>
      <c r="AB668" s="22"/>
      <c r="AC668" s="22"/>
    </row>
    <row r="669" spans="1:29" x14ac:dyDescent="0.25">
      <c r="A669" s="6">
        <v>129</v>
      </c>
      <c r="B669" s="2">
        <v>33</v>
      </c>
      <c r="C669" s="3">
        <v>1</v>
      </c>
      <c r="D669" s="20">
        <v>42.46</v>
      </c>
      <c r="E669" s="3">
        <v>1</v>
      </c>
      <c r="F669" s="3">
        <v>0</v>
      </c>
      <c r="G669" s="3">
        <v>0</v>
      </c>
      <c r="H669" s="3">
        <v>1</v>
      </c>
      <c r="I669" s="3">
        <v>0</v>
      </c>
      <c r="J669" s="12">
        <v>0</v>
      </c>
      <c r="K669" s="18">
        <v>11326.71487</v>
      </c>
      <c r="M669" s="38">
        <v>129</v>
      </c>
      <c r="N669" s="2">
        <v>33</v>
      </c>
      <c r="O669" s="3">
        <v>42.46</v>
      </c>
      <c r="P669" s="12">
        <v>0</v>
      </c>
      <c r="Q669" s="28">
        <v>11326.71487</v>
      </c>
      <c r="S669" s="3"/>
      <c r="T669" s="3"/>
      <c r="U669" s="3"/>
      <c r="V669" s="3"/>
      <c r="W669" s="22"/>
      <c r="X669" s="3"/>
      <c r="Y669" s="22"/>
      <c r="Z669" s="22"/>
      <c r="AB669" s="22"/>
      <c r="AC669" s="22"/>
    </row>
    <row r="670" spans="1:29" x14ac:dyDescent="0.25">
      <c r="A670" s="6">
        <v>130</v>
      </c>
      <c r="B670" s="2">
        <v>58</v>
      </c>
      <c r="C670" s="3">
        <v>1</v>
      </c>
      <c r="D670" s="20">
        <v>38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12">
        <v>0</v>
      </c>
      <c r="K670" s="18">
        <v>11365.951999999999</v>
      </c>
      <c r="M670" s="38">
        <v>130</v>
      </c>
      <c r="N670" s="2">
        <v>58</v>
      </c>
      <c r="O670" s="3">
        <v>38</v>
      </c>
      <c r="P670" s="12">
        <v>0</v>
      </c>
      <c r="Q670" s="28">
        <v>11365.951999999999</v>
      </c>
      <c r="S670" s="3"/>
      <c r="T670" s="3"/>
      <c r="U670" s="3"/>
      <c r="V670" s="3"/>
      <c r="W670" s="22"/>
      <c r="X670" s="3"/>
      <c r="Y670" s="22"/>
      <c r="Z670" s="22"/>
      <c r="AB670" s="22"/>
      <c r="AC670" s="22"/>
    </row>
    <row r="671" spans="1:29" x14ac:dyDescent="0.25">
      <c r="A671" s="6">
        <v>131</v>
      </c>
      <c r="B671" s="2">
        <v>44</v>
      </c>
      <c r="C671" s="3">
        <v>0</v>
      </c>
      <c r="D671" s="20">
        <v>38.950000000000003</v>
      </c>
      <c r="E671" s="3">
        <v>0</v>
      </c>
      <c r="F671" s="3">
        <v>1</v>
      </c>
      <c r="G671" s="3">
        <v>0</v>
      </c>
      <c r="H671" s="3">
        <v>0</v>
      </c>
      <c r="I671" s="3">
        <v>1</v>
      </c>
      <c r="J671" s="12">
        <v>0</v>
      </c>
      <c r="K671" s="18">
        <v>42983.458500000001</v>
      </c>
      <c r="M671" s="38">
        <v>131</v>
      </c>
      <c r="N671" s="2">
        <v>44</v>
      </c>
      <c r="O671" s="3">
        <v>38.950000000000003</v>
      </c>
      <c r="P671" s="12">
        <v>1</v>
      </c>
      <c r="Q671" s="28">
        <v>42983.458500000001</v>
      </c>
      <c r="S671" s="3"/>
      <c r="T671" s="3"/>
      <c r="U671" s="3"/>
      <c r="V671" s="3"/>
      <c r="W671" s="22"/>
      <c r="X671" s="3"/>
      <c r="Y671" s="22"/>
      <c r="Z671" s="22"/>
      <c r="AB671" s="22"/>
      <c r="AC671" s="22"/>
    </row>
    <row r="672" spans="1:29" x14ac:dyDescent="0.25">
      <c r="A672" s="6">
        <v>132</v>
      </c>
      <c r="B672" s="2">
        <v>53</v>
      </c>
      <c r="C672" s="3">
        <v>1</v>
      </c>
      <c r="D672" s="20">
        <v>36.1</v>
      </c>
      <c r="E672" s="3">
        <v>1</v>
      </c>
      <c r="F672" s="3">
        <v>0</v>
      </c>
      <c r="G672" s="3">
        <v>1</v>
      </c>
      <c r="H672" s="3">
        <v>0</v>
      </c>
      <c r="I672" s="3">
        <v>0</v>
      </c>
      <c r="J672" s="12">
        <v>0</v>
      </c>
      <c r="K672" s="18">
        <v>10085.846</v>
      </c>
      <c r="M672" s="38">
        <v>132</v>
      </c>
      <c r="N672" s="2">
        <v>53</v>
      </c>
      <c r="O672" s="3">
        <v>36.1</v>
      </c>
      <c r="P672" s="12">
        <v>0</v>
      </c>
      <c r="Q672" s="28">
        <v>10085.846</v>
      </c>
      <c r="S672" s="3"/>
      <c r="T672" s="3"/>
      <c r="U672" s="3"/>
      <c r="V672" s="3"/>
      <c r="W672" s="22"/>
      <c r="X672" s="3"/>
      <c r="Y672" s="22"/>
      <c r="Z672" s="22"/>
      <c r="AB672" s="22"/>
      <c r="AC672" s="22"/>
    </row>
    <row r="673" spans="1:29" x14ac:dyDescent="0.25">
      <c r="A673" s="6">
        <v>133</v>
      </c>
      <c r="B673" s="2">
        <v>24</v>
      </c>
      <c r="C673" s="3">
        <v>1</v>
      </c>
      <c r="D673" s="20">
        <v>29.3</v>
      </c>
      <c r="E673" s="3">
        <v>0</v>
      </c>
      <c r="F673" s="3">
        <v>0</v>
      </c>
      <c r="G673" s="3">
        <v>1</v>
      </c>
      <c r="H673" s="3">
        <v>0</v>
      </c>
      <c r="I673" s="3">
        <v>0</v>
      </c>
      <c r="J673" s="12">
        <v>0</v>
      </c>
      <c r="K673" s="18">
        <v>1977.8150000000001</v>
      </c>
      <c r="M673" s="38">
        <v>133</v>
      </c>
      <c r="N673" s="2">
        <v>24</v>
      </c>
      <c r="O673" s="3">
        <v>29.3</v>
      </c>
      <c r="P673" s="12">
        <v>0</v>
      </c>
      <c r="Q673" s="28">
        <v>1977.8150000000001</v>
      </c>
      <c r="S673" s="3"/>
      <c r="T673" s="3"/>
      <c r="U673" s="3"/>
      <c r="V673" s="3"/>
      <c r="W673" s="22"/>
      <c r="X673" s="3"/>
      <c r="Y673" s="22"/>
      <c r="Z673" s="22"/>
      <c r="AB673" s="22"/>
      <c r="AC673" s="22"/>
    </row>
    <row r="674" spans="1:29" x14ac:dyDescent="0.25">
      <c r="A674" s="6">
        <v>134</v>
      </c>
      <c r="B674" s="2">
        <v>29</v>
      </c>
      <c r="C674" s="3">
        <v>0</v>
      </c>
      <c r="D674" s="20">
        <v>35.53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12">
        <v>0</v>
      </c>
      <c r="K674" s="18">
        <v>3366.6696999999999</v>
      </c>
      <c r="M674" s="38">
        <v>134</v>
      </c>
      <c r="N674" s="2">
        <v>29</v>
      </c>
      <c r="O674" s="3">
        <v>35.53</v>
      </c>
      <c r="P674" s="12">
        <v>0</v>
      </c>
      <c r="Q674" s="28">
        <v>3366.6696999999999</v>
      </c>
      <c r="S674" s="3"/>
      <c r="T674" s="3"/>
      <c r="U674" s="3"/>
      <c r="V674" s="3"/>
      <c r="W674" s="22"/>
      <c r="X674" s="3"/>
      <c r="Y674" s="22"/>
      <c r="Z674" s="22"/>
      <c r="AB674" s="22"/>
      <c r="AC674" s="22"/>
    </row>
    <row r="675" spans="1:29" x14ac:dyDescent="0.25">
      <c r="A675" s="6">
        <v>135</v>
      </c>
      <c r="B675" s="2">
        <v>40</v>
      </c>
      <c r="C675" s="3">
        <v>1</v>
      </c>
      <c r="D675" s="20">
        <v>22.704999999999998</v>
      </c>
      <c r="E675" s="3">
        <v>2</v>
      </c>
      <c r="F675" s="3">
        <v>0</v>
      </c>
      <c r="G675" s="3">
        <v>0</v>
      </c>
      <c r="H675" s="3">
        <v>0</v>
      </c>
      <c r="I675" s="3">
        <v>0</v>
      </c>
      <c r="J675" s="12">
        <v>1</v>
      </c>
      <c r="K675" s="18">
        <v>7173.35995</v>
      </c>
      <c r="M675" s="38">
        <v>135</v>
      </c>
      <c r="N675" s="2">
        <v>40</v>
      </c>
      <c r="O675" s="3">
        <v>22.704999999999998</v>
      </c>
      <c r="P675" s="12">
        <v>0</v>
      </c>
      <c r="Q675" s="28">
        <v>7173.35995</v>
      </c>
      <c r="S675" s="3"/>
      <c r="T675" s="3"/>
      <c r="U675" s="3"/>
      <c r="V675" s="3"/>
      <c r="W675" s="22"/>
      <c r="X675" s="3"/>
      <c r="Y675" s="22"/>
      <c r="Z675" s="22"/>
      <c r="AB675" s="22"/>
      <c r="AC675" s="22"/>
    </row>
    <row r="676" spans="1:29" x14ac:dyDescent="0.25">
      <c r="A676" s="6">
        <v>136</v>
      </c>
      <c r="B676" s="2">
        <v>51</v>
      </c>
      <c r="C676" s="3">
        <v>1</v>
      </c>
      <c r="D676" s="20">
        <v>39.700000000000003</v>
      </c>
      <c r="E676" s="3">
        <v>1</v>
      </c>
      <c r="F676" s="3">
        <v>0</v>
      </c>
      <c r="G676" s="3">
        <v>1</v>
      </c>
      <c r="H676" s="3">
        <v>0</v>
      </c>
      <c r="I676" s="3">
        <v>0</v>
      </c>
      <c r="J676" s="12">
        <v>0</v>
      </c>
      <c r="K676" s="18">
        <v>9391.3459999999995</v>
      </c>
      <c r="M676" s="38">
        <v>136</v>
      </c>
      <c r="N676" s="2">
        <v>51</v>
      </c>
      <c r="O676" s="3">
        <v>39.700000000000003</v>
      </c>
      <c r="P676" s="12">
        <v>0</v>
      </c>
      <c r="Q676" s="28">
        <v>9391.3459999999995</v>
      </c>
      <c r="S676" s="3"/>
      <c r="T676" s="3"/>
      <c r="U676" s="3"/>
      <c r="V676" s="3"/>
      <c r="W676" s="22"/>
      <c r="X676" s="3"/>
      <c r="Y676" s="22"/>
      <c r="Z676" s="22"/>
      <c r="AB676" s="22"/>
      <c r="AC676" s="22"/>
    </row>
    <row r="677" spans="1:29" x14ac:dyDescent="0.25">
      <c r="A677" s="6">
        <v>137</v>
      </c>
      <c r="B677" s="2">
        <v>64</v>
      </c>
      <c r="C677" s="3">
        <v>1</v>
      </c>
      <c r="D677" s="20">
        <v>38.19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12">
        <v>1</v>
      </c>
      <c r="K677" s="18">
        <v>14410.9321</v>
      </c>
      <c r="M677" s="38">
        <v>137</v>
      </c>
      <c r="N677" s="2">
        <v>64</v>
      </c>
      <c r="O677" s="3">
        <v>38.19</v>
      </c>
      <c r="P677" s="12">
        <v>0</v>
      </c>
      <c r="Q677" s="28">
        <v>14410.9321</v>
      </c>
      <c r="S677" s="3"/>
      <c r="T677" s="3"/>
      <c r="U677" s="3"/>
      <c r="V677" s="3"/>
      <c r="W677" s="22"/>
      <c r="X677" s="3"/>
      <c r="Y677" s="22"/>
      <c r="Z677" s="22"/>
      <c r="AB677" s="22"/>
      <c r="AC677" s="22"/>
    </row>
    <row r="678" spans="1:29" x14ac:dyDescent="0.25">
      <c r="A678" s="6">
        <v>138</v>
      </c>
      <c r="B678" s="2">
        <v>19</v>
      </c>
      <c r="C678" s="3">
        <v>0</v>
      </c>
      <c r="D678" s="20">
        <v>24.51</v>
      </c>
      <c r="E678" s="3">
        <v>1</v>
      </c>
      <c r="F678" s="3">
        <v>0</v>
      </c>
      <c r="G678" s="3">
        <v>0</v>
      </c>
      <c r="H678" s="3">
        <v>0</v>
      </c>
      <c r="I678" s="3">
        <v>1</v>
      </c>
      <c r="J678" s="12">
        <v>0</v>
      </c>
      <c r="K678" s="18">
        <v>2709.1118999999999</v>
      </c>
      <c r="M678" s="38">
        <v>138</v>
      </c>
      <c r="N678" s="2">
        <v>19</v>
      </c>
      <c r="O678" s="3">
        <v>24.51</v>
      </c>
      <c r="P678" s="12">
        <v>0</v>
      </c>
      <c r="Q678" s="28">
        <v>2709.1118999999999</v>
      </c>
      <c r="S678" s="3"/>
      <c r="T678" s="3"/>
      <c r="U678" s="3"/>
      <c r="V678" s="3"/>
      <c r="W678" s="22"/>
      <c r="X678" s="3"/>
      <c r="Y678" s="22"/>
      <c r="Z678" s="22"/>
      <c r="AB678" s="22"/>
      <c r="AC678" s="22"/>
    </row>
    <row r="679" spans="1:29" x14ac:dyDescent="0.25">
      <c r="A679" s="6">
        <v>139</v>
      </c>
      <c r="B679" s="2">
        <v>35</v>
      </c>
      <c r="C679" s="3">
        <v>0</v>
      </c>
      <c r="D679" s="20">
        <v>38.094999999999999</v>
      </c>
      <c r="E679" s="3">
        <v>2</v>
      </c>
      <c r="F679" s="3">
        <v>0</v>
      </c>
      <c r="G679" s="3">
        <v>0</v>
      </c>
      <c r="H679" s="3">
        <v>0</v>
      </c>
      <c r="I679" s="3">
        <v>0</v>
      </c>
      <c r="J679" s="12">
        <v>1</v>
      </c>
      <c r="K679" s="18">
        <v>24915.046259999999</v>
      </c>
      <c r="M679" s="38">
        <v>139</v>
      </c>
      <c r="N679" s="2">
        <v>35</v>
      </c>
      <c r="O679" s="3">
        <v>38.094999999999999</v>
      </c>
      <c r="P679" s="12">
        <v>0</v>
      </c>
      <c r="Q679" s="28">
        <v>24915.046259999999</v>
      </c>
      <c r="S679" s="3"/>
      <c r="T679" s="3"/>
      <c r="U679" s="3"/>
      <c r="V679" s="3"/>
      <c r="W679" s="22"/>
      <c r="X679" s="3"/>
      <c r="Y679" s="22"/>
      <c r="Z679" s="22"/>
      <c r="AB679" s="22"/>
      <c r="AC679" s="22"/>
    </row>
    <row r="680" spans="1:29" x14ac:dyDescent="0.25">
      <c r="A680" s="6">
        <v>140</v>
      </c>
      <c r="B680" s="2">
        <v>39</v>
      </c>
      <c r="C680" s="3">
        <v>1</v>
      </c>
      <c r="D680" s="20">
        <v>26.41</v>
      </c>
      <c r="E680" s="3">
        <v>0</v>
      </c>
      <c r="F680" s="3">
        <v>1</v>
      </c>
      <c r="G680" s="3">
        <v>0</v>
      </c>
      <c r="H680" s="3">
        <v>0</v>
      </c>
      <c r="I680" s="3">
        <v>0</v>
      </c>
      <c r="J680" s="12">
        <v>1</v>
      </c>
      <c r="K680" s="18">
        <v>20149.322899999999</v>
      </c>
      <c r="M680" s="38">
        <v>140</v>
      </c>
      <c r="N680" s="2">
        <v>39</v>
      </c>
      <c r="O680" s="3">
        <v>26.41</v>
      </c>
      <c r="P680" s="12">
        <v>1</v>
      </c>
      <c r="Q680" s="28">
        <v>20149.322899999999</v>
      </c>
      <c r="S680" s="3"/>
      <c r="T680" s="3"/>
      <c r="U680" s="3"/>
      <c r="V680" s="3"/>
      <c r="W680" s="22"/>
      <c r="X680" s="3"/>
      <c r="Y680" s="22"/>
      <c r="Z680" s="22"/>
      <c r="AB680" s="22"/>
      <c r="AC680" s="22"/>
    </row>
    <row r="681" spans="1:29" x14ac:dyDescent="0.25">
      <c r="A681" s="6">
        <v>141</v>
      </c>
      <c r="B681" s="2">
        <v>56</v>
      </c>
      <c r="C681" s="3">
        <v>1</v>
      </c>
      <c r="D681" s="20">
        <v>33.659999999999997</v>
      </c>
      <c r="E681" s="3">
        <v>4</v>
      </c>
      <c r="F681" s="3">
        <v>0</v>
      </c>
      <c r="G681" s="3">
        <v>0</v>
      </c>
      <c r="H681" s="3">
        <v>1</v>
      </c>
      <c r="I681" s="3">
        <v>0</v>
      </c>
      <c r="J681" s="12">
        <v>0</v>
      </c>
      <c r="K681" s="18">
        <v>12949.1554</v>
      </c>
      <c r="M681" s="38">
        <v>141</v>
      </c>
      <c r="N681" s="2">
        <v>56</v>
      </c>
      <c r="O681" s="3">
        <v>33.659999999999997</v>
      </c>
      <c r="P681" s="12">
        <v>0</v>
      </c>
      <c r="Q681" s="28">
        <v>12949.1554</v>
      </c>
      <c r="S681" s="3"/>
      <c r="T681" s="3"/>
      <c r="U681" s="3"/>
      <c r="V681" s="3"/>
      <c r="W681" s="22"/>
      <c r="X681" s="3"/>
      <c r="Y681" s="22"/>
      <c r="Z681" s="22"/>
      <c r="AB681" s="22"/>
      <c r="AC681" s="22"/>
    </row>
    <row r="682" spans="1:29" x14ac:dyDescent="0.25">
      <c r="A682" s="6">
        <v>142</v>
      </c>
      <c r="B682" s="2">
        <v>33</v>
      </c>
      <c r="C682" s="3">
        <v>1</v>
      </c>
      <c r="D682" s="20">
        <v>42.4</v>
      </c>
      <c r="E682" s="3">
        <v>5</v>
      </c>
      <c r="F682" s="3">
        <v>0</v>
      </c>
      <c r="G682" s="3">
        <v>1</v>
      </c>
      <c r="H682" s="3">
        <v>0</v>
      </c>
      <c r="I682" s="3">
        <v>0</v>
      </c>
      <c r="J682" s="12">
        <v>0</v>
      </c>
      <c r="K682" s="18">
        <v>6666.2430000000004</v>
      </c>
      <c r="M682" s="38">
        <v>142</v>
      </c>
      <c r="N682" s="2">
        <v>33</v>
      </c>
      <c r="O682" s="3">
        <v>42.4</v>
      </c>
      <c r="P682" s="12">
        <v>0</v>
      </c>
      <c r="Q682" s="28">
        <v>6666.2430000000004</v>
      </c>
      <c r="S682" s="3"/>
      <c r="T682" s="3"/>
      <c r="U682" s="3"/>
      <c r="V682" s="3"/>
      <c r="W682" s="22"/>
      <c r="X682" s="3"/>
      <c r="Y682" s="22"/>
      <c r="Z682" s="22"/>
      <c r="AB682" s="22"/>
      <c r="AC682" s="22"/>
    </row>
    <row r="683" spans="1:29" x14ac:dyDescent="0.25">
      <c r="A683" s="6">
        <v>143</v>
      </c>
      <c r="B683" s="2">
        <v>42</v>
      </c>
      <c r="C683" s="3">
        <v>1</v>
      </c>
      <c r="D683" s="20">
        <v>28.31</v>
      </c>
      <c r="E683" s="3">
        <v>3</v>
      </c>
      <c r="F683" s="3">
        <v>1</v>
      </c>
      <c r="G683" s="3">
        <v>0</v>
      </c>
      <c r="H683" s="3">
        <v>0</v>
      </c>
      <c r="I683" s="3">
        <v>1</v>
      </c>
      <c r="J683" s="12">
        <v>0</v>
      </c>
      <c r="K683" s="18">
        <v>32787.458590000002</v>
      </c>
      <c r="M683" s="38">
        <v>143</v>
      </c>
      <c r="N683" s="2">
        <v>42</v>
      </c>
      <c r="O683" s="3">
        <v>28.31</v>
      </c>
      <c r="P683" s="12">
        <v>1</v>
      </c>
      <c r="Q683" s="28">
        <v>32787.458590000002</v>
      </c>
      <c r="S683" s="3"/>
      <c r="T683" s="3"/>
      <c r="U683" s="3"/>
      <c r="V683" s="3"/>
      <c r="W683" s="22"/>
      <c r="X683" s="3"/>
      <c r="Y683" s="22"/>
      <c r="Z683" s="22"/>
      <c r="AB683" s="22"/>
      <c r="AC683" s="22"/>
    </row>
    <row r="684" spans="1:29" x14ac:dyDescent="0.25">
      <c r="A684" s="6">
        <v>144</v>
      </c>
      <c r="B684" s="2">
        <v>61</v>
      </c>
      <c r="C684" s="3">
        <v>1</v>
      </c>
      <c r="D684" s="20">
        <v>33.914999999999999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12">
        <v>1</v>
      </c>
      <c r="K684" s="18">
        <v>13143.86485</v>
      </c>
      <c r="M684" s="38">
        <v>144</v>
      </c>
      <c r="N684" s="2">
        <v>61</v>
      </c>
      <c r="O684" s="3">
        <v>33.914999999999999</v>
      </c>
      <c r="P684" s="12">
        <v>0</v>
      </c>
      <c r="Q684" s="28">
        <v>13143.86485</v>
      </c>
      <c r="S684" s="3"/>
      <c r="T684" s="3"/>
      <c r="U684" s="3"/>
      <c r="V684" s="3"/>
      <c r="W684" s="22"/>
      <c r="X684" s="3"/>
      <c r="Y684" s="22"/>
      <c r="Z684" s="22"/>
      <c r="AB684" s="22"/>
      <c r="AC684" s="22"/>
    </row>
    <row r="685" spans="1:29" x14ac:dyDescent="0.25">
      <c r="A685" s="6">
        <v>145</v>
      </c>
      <c r="B685" s="2">
        <v>23</v>
      </c>
      <c r="C685" s="3">
        <v>0</v>
      </c>
      <c r="D685" s="20">
        <v>34.96</v>
      </c>
      <c r="E685" s="3">
        <v>3</v>
      </c>
      <c r="F685" s="3">
        <v>0</v>
      </c>
      <c r="G685" s="3">
        <v>0</v>
      </c>
      <c r="H685" s="3">
        <v>0</v>
      </c>
      <c r="I685" s="3">
        <v>1</v>
      </c>
      <c r="J685" s="12">
        <v>0</v>
      </c>
      <c r="K685" s="18">
        <v>4466.6214</v>
      </c>
      <c r="M685" s="38">
        <v>145</v>
      </c>
      <c r="N685" s="2">
        <v>23</v>
      </c>
      <c r="O685" s="3">
        <v>34.96</v>
      </c>
      <c r="P685" s="12">
        <v>0</v>
      </c>
      <c r="Q685" s="28">
        <v>4466.6214</v>
      </c>
      <c r="S685" s="3"/>
      <c r="T685" s="3"/>
      <c r="U685" s="3"/>
      <c r="V685" s="3"/>
      <c r="W685" s="22"/>
      <c r="X685" s="3"/>
      <c r="Y685" s="22"/>
      <c r="Z685" s="22"/>
      <c r="AB685" s="22"/>
      <c r="AC685" s="22"/>
    </row>
    <row r="686" spans="1:29" x14ac:dyDescent="0.25">
      <c r="A686" s="6">
        <v>146</v>
      </c>
      <c r="B686" s="2">
        <v>43</v>
      </c>
      <c r="C686" s="3">
        <v>1</v>
      </c>
      <c r="D686" s="20">
        <v>35.31</v>
      </c>
      <c r="E686" s="3">
        <v>2</v>
      </c>
      <c r="F686" s="3">
        <v>0</v>
      </c>
      <c r="G686" s="3">
        <v>0</v>
      </c>
      <c r="H686" s="3">
        <v>1</v>
      </c>
      <c r="I686" s="3">
        <v>0</v>
      </c>
      <c r="J686" s="12">
        <v>0</v>
      </c>
      <c r="K686" s="18">
        <v>18806.145469999999</v>
      </c>
      <c r="M686" s="38">
        <v>146</v>
      </c>
      <c r="N686" s="2">
        <v>43</v>
      </c>
      <c r="O686" s="3">
        <v>35.31</v>
      </c>
      <c r="P686" s="12">
        <v>0</v>
      </c>
      <c r="Q686" s="28">
        <v>18806.145469999999</v>
      </c>
      <c r="S686" s="3"/>
      <c r="T686" s="3"/>
      <c r="U686" s="3"/>
      <c r="V686" s="3"/>
      <c r="W686" s="22"/>
      <c r="X686" s="3"/>
      <c r="Y686" s="22"/>
      <c r="Z686" s="22"/>
      <c r="AB686" s="22"/>
      <c r="AC686" s="22"/>
    </row>
    <row r="687" spans="1:29" x14ac:dyDescent="0.25">
      <c r="A687" s="6">
        <v>147</v>
      </c>
      <c r="B687" s="2">
        <v>48</v>
      </c>
      <c r="C687" s="3">
        <v>1</v>
      </c>
      <c r="D687" s="20">
        <v>30.78</v>
      </c>
      <c r="E687" s="3">
        <v>3</v>
      </c>
      <c r="F687" s="3">
        <v>0</v>
      </c>
      <c r="G687" s="3">
        <v>0</v>
      </c>
      <c r="H687" s="3">
        <v>0</v>
      </c>
      <c r="I687" s="3">
        <v>0</v>
      </c>
      <c r="J687" s="12">
        <v>1</v>
      </c>
      <c r="K687" s="18">
        <v>10141.136200000001</v>
      </c>
      <c r="M687" s="38">
        <v>147</v>
      </c>
      <c r="N687" s="2">
        <v>48</v>
      </c>
      <c r="O687" s="3">
        <v>30.78</v>
      </c>
      <c r="P687" s="12">
        <v>0</v>
      </c>
      <c r="Q687" s="28">
        <v>10141.136200000001</v>
      </c>
      <c r="S687" s="3"/>
      <c r="T687" s="3"/>
      <c r="U687" s="3"/>
      <c r="V687" s="3"/>
      <c r="W687" s="22"/>
      <c r="X687" s="3"/>
      <c r="Y687" s="22"/>
      <c r="Z687" s="22"/>
      <c r="AB687" s="22"/>
      <c r="AC687" s="22"/>
    </row>
    <row r="688" spans="1:29" x14ac:dyDescent="0.25">
      <c r="A688" s="6">
        <v>148</v>
      </c>
      <c r="B688" s="2">
        <v>39</v>
      </c>
      <c r="C688" s="3">
        <v>1</v>
      </c>
      <c r="D688" s="20">
        <v>26.22</v>
      </c>
      <c r="E688" s="3">
        <v>1</v>
      </c>
      <c r="F688" s="3">
        <v>0</v>
      </c>
      <c r="G688" s="3">
        <v>0</v>
      </c>
      <c r="H688" s="3">
        <v>0</v>
      </c>
      <c r="I688" s="3">
        <v>1</v>
      </c>
      <c r="J688" s="12">
        <v>0</v>
      </c>
      <c r="K688" s="18">
        <v>6123.5688</v>
      </c>
      <c r="M688" s="38">
        <v>148</v>
      </c>
      <c r="N688" s="2">
        <v>39</v>
      </c>
      <c r="O688" s="3">
        <v>26.22</v>
      </c>
      <c r="P688" s="12">
        <v>0</v>
      </c>
      <c r="Q688" s="28">
        <v>6123.5688</v>
      </c>
      <c r="S688" s="3"/>
      <c r="T688" s="3"/>
      <c r="U688" s="3"/>
      <c r="V688" s="3"/>
      <c r="W688" s="22"/>
      <c r="X688" s="3"/>
      <c r="Y688" s="22"/>
      <c r="Z688" s="22"/>
      <c r="AB688" s="22"/>
      <c r="AC688" s="22"/>
    </row>
    <row r="689" spans="1:29" x14ac:dyDescent="0.25">
      <c r="A689" s="6">
        <v>149</v>
      </c>
      <c r="B689" s="2">
        <v>40</v>
      </c>
      <c r="C689" s="3">
        <v>0</v>
      </c>
      <c r="D689" s="20">
        <v>23.37</v>
      </c>
      <c r="E689" s="3">
        <v>3</v>
      </c>
      <c r="F689" s="3">
        <v>0</v>
      </c>
      <c r="G689" s="3">
        <v>0</v>
      </c>
      <c r="H689" s="3">
        <v>0</v>
      </c>
      <c r="I689" s="3">
        <v>0</v>
      </c>
      <c r="J689" s="12">
        <v>1</v>
      </c>
      <c r="K689" s="18">
        <v>8252.2842999999993</v>
      </c>
      <c r="M689" s="38">
        <v>149</v>
      </c>
      <c r="N689" s="2">
        <v>40</v>
      </c>
      <c r="O689" s="3">
        <v>23.37</v>
      </c>
      <c r="P689" s="12">
        <v>0</v>
      </c>
      <c r="Q689" s="28">
        <v>8252.2842999999993</v>
      </c>
      <c r="S689" s="3"/>
      <c r="T689" s="3"/>
      <c r="U689" s="3"/>
      <c r="V689" s="3"/>
      <c r="W689" s="22"/>
      <c r="X689" s="3"/>
      <c r="Y689" s="22"/>
      <c r="Z689" s="22"/>
      <c r="AB689" s="22"/>
      <c r="AC689" s="22"/>
    </row>
    <row r="690" spans="1:29" x14ac:dyDescent="0.25">
      <c r="A690" s="6">
        <v>150</v>
      </c>
      <c r="B690" s="2">
        <v>18</v>
      </c>
      <c r="C690" s="3">
        <v>1</v>
      </c>
      <c r="D690" s="20">
        <v>28.5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12">
        <v>1</v>
      </c>
      <c r="K690" s="18">
        <v>1712.2270000000001</v>
      </c>
      <c r="M690" s="38">
        <v>150</v>
      </c>
      <c r="N690" s="2">
        <v>18</v>
      </c>
      <c r="O690" s="3">
        <v>28.5</v>
      </c>
      <c r="P690" s="12">
        <v>0</v>
      </c>
      <c r="Q690" s="28">
        <v>1712.2270000000001</v>
      </c>
      <c r="S690" s="3"/>
      <c r="T690" s="3"/>
      <c r="U690" s="3"/>
      <c r="V690" s="3"/>
      <c r="W690" s="22"/>
      <c r="X690" s="3"/>
      <c r="Y690" s="22"/>
      <c r="Z690" s="22"/>
      <c r="AB690" s="22"/>
      <c r="AC690" s="22"/>
    </row>
    <row r="691" spans="1:29" x14ac:dyDescent="0.25">
      <c r="A691" s="6">
        <v>151</v>
      </c>
      <c r="B691" s="2">
        <v>58</v>
      </c>
      <c r="C691" s="3">
        <v>0</v>
      </c>
      <c r="D691" s="20">
        <v>32.965000000000003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12">
        <v>1</v>
      </c>
      <c r="K691" s="18">
        <v>12430.95335</v>
      </c>
      <c r="M691" s="38">
        <v>151</v>
      </c>
      <c r="N691" s="2">
        <v>58</v>
      </c>
      <c r="O691" s="3">
        <v>32.965000000000003</v>
      </c>
      <c r="P691" s="12">
        <v>0</v>
      </c>
      <c r="Q691" s="28">
        <v>12430.95335</v>
      </c>
      <c r="S691" s="3"/>
      <c r="T691" s="3"/>
      <c r="U691" s="3"/>
      <c r="V691" s="3"/>
      <c r="W691" s="22"/>
      <c r="X691" s="3"/>
      <c r="Y691" s="22"/>
      <c r="Z691" s="22"/>
      <c r="AB691" s="22"/>
      <c r="AC691" s="22"/>
    </row>
    <row r="692" spans="1:29" x14ac:dyDescent="0.25">
      <c r="A692" s="6">
        <v>152</v>
      </c>
      <c r="B692" s="2">
        <v>49</v>
      </c>
      <c r="C692" s="3">
        <v>0</v>
      </c>
      <c r="D692" s="20">
        <v>42.68</v>
      </c>
      <c r="E692" s="3">
        <v>2</v>
      </c>
      <c r="F692" s="3">
        <v>0</v>
      </c>
      <c r="G692" s="3">
        <v>0</v>
      </c>
      <c r="H692" s="3">
        <v>1</v>
      </c>
      <c r="I692" s="3">
        <v>0</v>
      </c>
      <c r="J692" s="12">
        <v>0</v>
      </c>
      <c r="K692" s="18">
        <v>9800.8881999999994</v>
      </c>
      <c r="M692" s="38">
        <v>152</v>
      </c>
      <c r="N692" s="2">
        <v>49</v>
      </c>
      <c r="O692" s="3">
        <v>42.68</v>
      </c>
      <c r="P692" s="12">
        <v>0</v>
      </c>
      <c r="Q692" s="28">
        <v>9800.8881999999994</v>
      </c>
      <c r="S692" s="3"/>
      <c r="T692" s="3"/>
      <c r="U692" s="3"/>
      <c r="V692" s="3"/>
      <c r="W692" s="22"/>
      <c r="X692" s="3"/>
      <c r="Y692" s="22"/>
      <c r="Z692" s="22"/>
      <c r="AB692" s="22"/>
      <c r="AC692" s="22"/>
    </row>
    <row r="693" spans="1:29" x14ac:dyDescent="0.25">
      <c r="A693" s="6">
        <v>153</v>
      </c>
      <c r="B693" s="2">
        <v>53</v>
      </c>
      <c r="C693" s="3">
        <v>0</v>
      </c>
      <c r="D693" s="20">
        <v>39.6</v>
      </c>
      <c r="E693" s="3">
        <v>1</v>
      </c>
      <c r="F693" s="3">
        <v>0</v>
      </c>
      <c r="G693" s="3">
        <v>0</v>
      </c>
      <c r="H693" s="3">
        <v>1</v>
      </c>
      <c r="I693" s="3">
        <v>0</v>
      </c>
      <c r="J693" s="12">
        <v>0</v>
      </c>
      <c r="K693" s="18">
        <v>10579.710999999999</v>
      </c>
      <c r="M693" s="38">
        <v>153</v>
      </c>
      <c r="N693" s="2">
        <v>53</v>
      </c>
      <c r="O693" s="3">
        <v>39.6</v>
      </c>
      <c r="P693" s="12">
        <v>0</v>
      </c>
      <c r="Q693" s="28">
        <v>10579.710999999999</v>
      </c>
      <c r="S693" s="3"/>
      <c r="T693" s="3"/>
      <c r="U693" s="3"/>
      <c r="V693" s="3"/>
      <c r="W693" s="22"/>
      <c r="X693" s="3"/>
      <c r="Y693" s="22"/>
      <c r="Z693" s="22"/>
      <c r="AB693" s="22"/>
      <c r="AC693" s="22"/>
    </row>
    <row r="694" spans="1:29" x14ac:dyDescent="0.25">
      <c r="A694" s="6">
        <v>154</v>
      </c>
      <c r="B694" s="2">
        <v>48</v>
      </c>
      <c r="C694" s="3">
        <v>0</v>
      </c>
      <c r="D694" s="20">
        <v>31.13</v>
      </c>
      <c r="E694" s="3">
        <v>0</v>
      </c>
      <c r="F694" s="3">
        <v>0</v>
      </c>
      <c r="G694" s="3">
        <v>0</v>
      </c>
      <c r="H694" s="3">
        <v>1</v>
      </c>
      <c r="I694" s="3">
        <v>0</v>
      </c>
      <c r="J694" s="12">
        <v>0</v>
      </c>
      <c r="K694" s="18">
        <v>8280.6226999999999</v>
      </c>
      <c r="M694" s="38">
        <v>154</v>
      </c>
      <c r="N694" s="2">
        <v>48</v>
      </c>
      <c r="O694" s="3">
        <v>31.13</v>
      </c>
      <c r="P694" s="12">
        <v>0</v>
      </c>
      <c r="Q694" s="28">
        <v>8280.6226999999999</v>
      </c>
      <c r="S694" s="3"/>
      <c r="T694" s="3"/>
      <c r="U694" s="3"/>
      <c r="V694" s="3"/>
      <c r="W694" s="22"/>
      <c r="X694" s="3"/>
      <c r="Y694" s="22"/>
      <c r="Z694" s="22"/>
      <c r="AB694" s="22"/>
      <c r="AC694" s="22"/>
    </row>
    <row r="695" spans="1:29" x14ac:dyDescent="0.25">
      <c r="A695" s="6">
        <v>155</v>
      </c>
      <c r="B695" s="2">
        <v>45</v>
      </c>
      <c r="C695" s="3">
        <v>0</v>
      </c>
      <c r="D695" s="20">
        <v>36.299999999999997</v>
      </c>
      <c r="E695" s="3">
        <v>2</v>
      </c>
      <c r="F695" s="3">
        <v>0</v>
      </c>
      <c r="G695" s="3">
        <v>0</v>
      </c>
      <c r="H695" s="3">
        <v>1</v>
      </c>
      <c r="I695" s="3">
        <v>0</v>
      </c>
      <c r="J695" s="12">
        <v>0</v>
      </c>
      <c r="K695" s="18">
        <v>8527.5319999999992</v>
      </c>
      <c r="M695" s="38">
        <v>155</v>
      </c>
      <c r="N695" s="2">
        <v>45</v>
      </c>
      <c r="O695" s="3">
        <v>36.299999999999997</v>
      </c>
      <c r="P695" s="12">
        <v>0</v>
      </c>
      <c r="Q695" s="28">
        <v>8527.5319999999992</v>
      </c>
      <c r="S695" s="3"/>
      <c r="T695" s="3"/>
      <c r="U695" s="3"/>
      <c r="V695" s="3"/>
      <c r="W695" s="22"/>
      <c r="X695" s="3"/>
      <c r="Y695" s="22"/>
      <c r="Z695" s="22"/>
      <c r="AB695" s="22"/>
      <c r="AC695" s="22"/>
    </row>
    <row r="696" spans="1:29" x14ac:dyDescent="0.25">
      <c r="A696" s="6">
        <v>156</v>
      </c>
      <c r="B696" s="2">
        <v>59</v>
      </c>
      <c r="C696" s="3">
        <v>0</v>
      </c>
      <c r="D696" s="20">
        <v>35.200000000000003</v>
      </c>
      <c r="E696" s="3">
        <v>0</v>
      </c>
      <c r="F696" s="3">
        <v>0</v>
      </c>
      <c r="G696" s="3">
        <v>0</v>
      </c>
      <c r="H696" s="3">
        <v>1</v>
      </c>
      <c r="I696" s="3">
        <v>0</v>
      </c>
      <c r="J696" s="12">
        <v>0</v>
      </c>
      <c r="K696" s="18">
        <v>12244.531000000001</v>
      </c>
      <c r="M696" s="38">
        <v>156</v>
      </c>
      <c r="N696" s="2">
        <v>59</v>
      </c>
      <c r="O696" s="3">
        <v>35.200000000000003</v>
      </c>
      <c r="P696" s="12">
        <v>0</v>
      </c>
      <c r="Q696" s="28">
        <v>12244.531000000001</v>
      </c>
      <c r="S696" s="3"/>
      <c r="T696" s="3"/>
      <c r="U696" s="3"/>
      <c r="V696" s="3"/>
      <c r="W696" s="22"/>
      <c r="X696" s="3"/>
      <c r="Y696" s="22"/>
      <c r="Z696" s="22"/>
      <c r="AB696" s="22"/>
      <c r="AC696" s="22"/>
    </row>
    <row r="697" spans="1:29" x14ac:dyDescent="0.25">
      <c r="A697" s="6">
        <v>157</v>
      </c>
      <c r="B697" s="2">
        <v>52</v>
      </c>
      <c r="C697" s="3">
        <v>0</v>
      </c>
      <c r="D697" s="20">
        <v>25.3</v>
      </c>
      <c r="E697" s="3">
        <v>2</v>
      </c>
      <c r="F697" s="3">
        <v>1</v>
      </c>
      <c r="G697" s="3">
        <v>0</v>
      </c>
      <c r="H697" s="3">
        <v>1</v>
      </c>
      <c r="I697" s="3">
        <v>0</v>
      </c>
      <c r="J697" s="12">
        <v>0</v>
      </c>
      <c r="K697" s="18">
        <v>24667.419000000002</v>
      </c>
      <c r="M697" s="38">
        <v>157</v>
      </c>
      <c r="N697" s="2">
        <v>52</v>
      </c>
      <c r="O697" s="3">
        <v>25.3</v>
      </c>
      <c r="P697" s="12">
        <v>1</v>
      </c>
      <c r="Q697" s="28">
        <v>24667.419000000002</v>
      </c>
      <c r="S697" s="3"/>
      <c r="T697" s="3"/>
      <c r="U697" s="3"/>
      <c r="V697" s="3"/>
      <c r="W697" s="22"/>
      <c r="X697" s="3"/>
      <c r="Y697" s="22"/>
      <c r="Z697" s="22"/>
      <c r="AB697" s="22"/>
      <c r="AC697" s="22"/>
    </row>
    <row r="698" spans="1:29" x14ac:dyDescent="0.25">
      <c r="A698" s="6">
        <v>158</v>
      </c>
      <c r="B698" s="2">
        <v>26</v>
      </c>
      <c r="C698" s="3">
        <v>0</v>
      </c>
      <c r="D698" s="20">
        <v>42.4</v>
      </c>
      <c r="E698" s="3">
        <v>1</v>
      </c>
      <c r="F698" s="3">
        <v>0</v>
      </c>
      <c r="G698" s="3">
        <v>1</v>
      </c>
      <c r="H698" s="3">
        <v>0</v>
      </c>
      <c r="I698" s="3">
        <v>0</v>
      </c>
      <c r="J698" s="12">
        <v>0</v>
      </c>
      <c r="K698" s="18">
        <v>3410.3240000000001</v>
      </c>
      <c r="M698" s="38">
        <v>158</v>
      </c>
      <c r="N698" s="2">
        <v>26</v>
      </c>
      <c r="O698" s="3">
        <v>42.4</v>
      </c>
      <c r="P698" s="12">
        <v>0</v>
      </c>
      <c r="Q698" s="28">
        <v>3410.3240000000001</v>
      </c>
      <c r="S698" s="3"/>
      <c r="T698" s="3"/>
      <c r="U698" s="3"/>
      <c r="V698" s="3"/>
      <c r="W698" s="22"/>
      <c r="X698" s="3"/>
      <c r="Y698" s="22"/>
      <c r="Z698" s="22"/>
      <c r="AB698" s="22"/>
      <c r="AC698" s="22"/>
    </row>
    <row r="699" spans="1:29" x14ac:dyDescent="0.25">
      <c r="A699" s="6">
        <v>159</v>
      </c>
      <c r="B699" s="2">
        <v>27</v>
      </c>
      <c r="C699" s="3">
        <v>1</v>
      </c>
      <c r="D699" s="20">
        <v>33.155000000000001</v>
      </c>
      <c r="E699" s="3">
        <v>2</v>
      </c>
      <c r="F699" s="3">
        <v>0</v>
      </c>
      <c r="G699" s="3">
        <v>0</v>
      </c>
      <c r="H699" s="3">
        <v>0</v>
      </c>
      <c r="I699" s="3">
        <v>1</v>
      </c>
      <c r="J699" s="12">
        <v>0</v>
      </c>
      <c r="K699" s="18">
        <v>4058.71245</v>
      </c>
      <c r="M699" s="38">
        <v>159</v>
      </c>
      <c r="N699" s="2">
        <v>27</v>
      </c>
      <c r="O699" s="3">
        <v>33.155000000000001</v>
      </c>
      <c r="P699" s="12">
        <v>0</v>
      </c>
      <c r="Q699" s="28">
        <v>4058.71245</v>
      </c>
      <c r="S699" s="3"/>
      <c r="T699" s="3"/>
      <c r="U699" s="3"/>
      <c r="V699" s="3"/>
      <c r="W699" s="22"/>
      <c r="X699" s="3"/>
      <c r="Y699" s="22"/>
      <c r="Z699" s="22"/>
      <c r="AB699" s="22"/>
      <c r="AC699" s="22"/>
    </row>
    <row r="700" spans="1:29" x14ac:dyDescent="0.25">
      <c r="A700" s="6">
        <v>160</v>
      </c>
      <c r="B700" s="2">
        <v>48</v>
      </c>
      <c r="C700" s="3">
        <v>0</v>
      </c>
      <c r="D700" s="20">
        <v>35.909999999999997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12">
        <v>1</v>
      </c>
      <c r="K700" s="18">
        <v>26392.260289999998</v>
      </c>
      <c r="M700" s="38">
        <v>160</v>
      </c>
      <c r="N700" s="2">
        <v>48</v>
      </c>
      <c r="O700" s="3">
        <v>35.909999999999997</v>
      </c>
      <c r="P700" s="12">
        <v>0</v>
      </c>
      <c r="Q700" s="28">
        <v>26392.260289999998</v>
      </c>
      <c r="S700" s="3"/>
      <c r="T700" s="3"/>
      <c r="U700" s="3"/>
      <c r="V700" s="3"/>
      <c r="W700" s="22"/>
      <c r="X700" s="3"/>
      <c r="Y700" s="22"/>
      <c r="Z700" s="22"/>
      <c r="AB700" s="22"/>
      <c r="AC700" s="22"/>
    </row>
    <row r="701" spans="1:29" x14ac:dyDescent="0.25">
      <c r="A701" s="6">
        <v>161</v>
      </c>
      <c r="B701" s="2">
        <v>57</v>
      </c>
      <c r="C701" s="3">
        <v>0</v>
      </c>
      <c r="D701" s="20">
        <v>28.785</v>
      </c>
      <c r="E701" s="3">
        <v>4</v>
      </c>
      <c r="F701" s="3">
        <v>0</v>
      </c>
      <c r="G701" s="3">
        <v>0</v>
      </c>
      <c r="H701" s="3">
        <v>0</v>
      </c>
      <c r="I701" s="3">
        <v>0</v>
      </c>
      <c r="J701" s="12">
        <v>1</v>
      </c>
      <c r="K701" s="18">
        <v>14394.398150000001</v>
      </c>
      <c r="M701" s="38">
        <v>161</v>
      </c>
      <c r="N701" s="2">
        <v>57</v>
      </c>
      <c r="O701" s="3">
        <v>28.785</v>
      </c>
      <c r="P701" s="12">
        <v>0</v>
      </c>
      <c r="Q701" s="28">
        <v>14394.398150000001</v>
      </c>
      <c r="S701" s="3"/>
      <c r="T701" s="3"/>
      <c r="U701" s="3"/>
      <c r="V701" s="3"/>
      <c r="W701" s="22"/>
      <c r="X701" s="3"/>
      <c r="Y701" s="22"/>
      <c r="Z701" s="22"/>
      <c r="AB701" s="22"/>
      <c r="AC701" s="22"/>
    </row>
    <row r="702" spans="1:29" x14ac:dyDescent="0.25">
      <c r="A702" s="6">
        <v>162</v>
      </c>
      <c r="B702" s="2">
        <v>37</v>
      </c>
      <c r="C702" s="3">
        <v>1</v>
      </c>
      <c r="D702" s="20">
        <v>46.53</v>
      </c>
      <c r="E702" s="3">
        <v>3</v>
      </c>
      <c r="F702" s="3">
        <v>0</v>
      </c>
      <c r="G702" s="3">
        <v>0</v>
      </c>
      <c r="H702" s="3">
        <v>1</v>
      </c>
      <c r="I702" s="3">
        <v>0</v>
      </c>
      <c r="J702" s="12">
        <v>0</v>
      </c>
      <c r="K702" s="18">
        <v>6435.6237000000001</v>
      </c>
      <c r="M702" s="38">
        <v>162</v>
      </c>
      <c r="N702" s="2">
        <v>37</v>
      </c>
      <c r="O702" s="3">
        <v>46.53</v>
      </c>
      <c r="P702" s="12">
        <v>0</v>
      </c>
      <c r="Q702" s="28">
        <v>6435.6237000000001</v>
      </c>
      <c r="S702" s="3"/>
      <c r="T702" s="3"/>
      <c r="U702" s="3"/>
      <c r="V702" s="3"/>
      <c r="W702" s="22"/>
      <c r="X702" s="3"/>
      <c r="Y702" s="22"/>
      <c r="Z702" s="22"/>
      <c r="AB702" s="22"/>
      <c r="AC702" s="22"/>
    </row>
    <row r="703" spans="1:29" x14ac:dyDescent="0.25">
      <c r="A703" s="6">
        <v>163</v>
      </c>
      <c r="B703" s="2">
        <v>57</v>
      </c>
      <c r="C703" s="3">
        <v>0</v>
      </c>
      <c r="D703" s="20">
        <v>23.98</v>
      </c>
      <c r="E703" s="3">
        <v>1</v>
      </c>
      <c r="F703" s="3">
        <v>0</v>
      </c>
      <c r="G703" s="3">
        <v>0</v>
      </c>
      <c r="H703" s="3">
        <v>1</v>
      </c>
      <c r="I703" s="3">
        <v>0</v>
      </c>
      <c r="J703" s="12">
        <v>0</v>
      </c>
      <c r="K703" s="18">
        <v>22192.437109999999</v>
      </c>
      <c r="M703" s="38">
        <v>163</v>
      </c>
      <c r="N703" s="2">
        <v>57</v>
      </c>
      <c r="O703" s="3">
        <v>23.98</v>
      </c>
      <c r="P703" s="12">
        <v>0</v>
      </c>
      <c r="Q703" s="28">
        <v>22192.437109999999</v>
      </c>
      <c r="S703" s="3"/>
      <c r="T703" s="3"/>
      <c r="U703" s="3"/>
      <c r="V703" s="3"/>
      <c r="W703" s="22"/>
      <c r="X703" s="3"/>
      <c r="Y703" s="22"/>
      <c r="Z703" s="22"/>
      <c r="AB703" s="22"/>
      <c r="AC703" s="22"/>
    </row>
    <row r="704" spans="1:29" x14ac:dyDescent="0.25">
      <c r="A704" s="6">
        <v>164</v>
      </c>
      <c r="B704" s="2">
        <v>32</v>
      </c>
      <c r="C704" s="3">
        <v>0</v>
      </c>
      <c r="D704" s="20">
        <v>31.54</v>
      </c>
      <c r="E704" s="3">
        <v>1</v>
      </c>
      <c r="F704" s="3">
        <v>0</v>
      </c>
      <c r="G704" s="3">
        <v>0</v>
      </c>
      <c r="H704" s="3">
        <v>0</v>
      </c>
      <c r="I704" s="3">
        <v>0</v>
      </c>
      <c r="J704" s="12">
        <v>1</v>
      </c>
      <c r="K704" s="18">
        <v>5148.5526</v>
      </c>
      <c r="M704" s="38">
        <v>164</v>
      </c>
      <c r="N704" s="2">
        <v>32</v>
      </c>
      <c r="O704" s="3">
        <v>31.54</v>
      </c>
      <c r="P704" s="12">
        <v>0</v>
      </c>
      <c r="Q704" s="28">
        <v>5148.5526</v>
      </c>
      <c r="S704" s="3"/>
      <c r="T704" s="3"/>
      <c r="U704" s="3"/>
      <c r="V704" s="3"/>
      <c r="W704" s="22"/>
      <c r="X704" s="3"/>
      <c r="Y704" s="22"/>
      <c r="Z704" s="22"/>
      <c r="AB704" s="22"/>
      <c r="AC704" s="22"/>
    </row>
    <row r="705" spans="1:29" x14ac:dyDescent="0.25">
      <c r="A705" s="6">
        <v>165</v>
      </c>
      <c r="B705" s="2">
        <v>18</v>
      </c>
      <c r="C705" s="3">
        <v>1</v>
      </c>
      <c r="D705" s="20">
        <v>33.659999999999997</v>
      </c>
      <c r="E705" s="3">
        <v>0</v>
      </c>
      <c r="F705" s="3">
        <v>0</v>
      </c>
      <c r="G705" s="3">
        <v>0</v>
      </c>
      <c r="H705" s="3">
        <v>1</v>
      </c>
      <c r="I705" s="3">
        <v>0</v>
      </c>
      <c r="J705" s="12">
        <v>0</v>
      </c>
      <c r="K705" s="18">
        <v>1136.3994</v>
      </c>
      <c r="M705" s="38">
        <v>165</v>
      </c>
      <c r="N705" s="2">
        <v>18</v>
      </c>
      <c r="O705" s="3">
        <v>33.659999999999997</v>
      </c>
      <c r="P705" s="12">
        <v>0</v>
      </c>
      <c r="Q705" s="28">
        <v>1136.3994</v>
      </c>
      <c r="S705" s="3"/>
      <c r="T705" s="3"/>
      <c r="U705" s="3"/>
      <c r="V705" s="3"/>
      <c r="W705" s="22"/>
      <c r="X705" s="3"/>
      <c r="Y705" s="22"/>
      <c r="Z705" s="22"/>
      <c r="AB705" s="22"/>
      <c r="AC705" s="22"/>
    </row>
    <row r="706" spans="1:29" x14ac:dyDescent="0.25">
      <c r="A706" s="6">
        <v>166</v>
      </c>
      <c r="B706" s="2">
        <v>64</v>
      </c>
      <c r="C706" s="3">
        <v>0</v>
      </c>
      <c r="D706" s="20">
        <v>22.99</v>
      </c>
      <c r="E706" s="3">
        <v>0</v>
      </c>
      <c r="F706" s="3">
        <v>1</v>
      </c>
      <c r="G706" s="3">
        <v>0</v>
      </c>
      <c r="H706" s="3">
        <v>1</v>
      </c>
      <c r="I706" s="3">
        <v>0</v>
      </c>
      <c r="J706" s="12">
        <v>0</v>
      </c>
      <c r="K706" s="18">
        <v>27037.914100000002</v>
      </c>
      <c r="M706" s="38">
        <v>166</v>
      </c>
      <c r="N706" s="2">
        <v>64</v>
      </c>
      <c r="O706" s="3">
        <v>22.99</v>
      </c>
      <c r="P706" s="12">
        <v>1</v>
      </c>
      <c r="Q706" s="28">
        <v>27037.914100000002</v>
      </c>
      <c r="S706" s="3"/>
      <c r="T706" s="3"/>
      <c r="U706" s="3"/>
      <c r="V706" s="3"/>
      <c r="W706" s="22"/>
      <c r="X706" s="3"/>
      <c r="Y706" s="22"/>
      <c r="Z706" s="22"/>
      <c r="AB706" s="22"/>
      <c r="AC706" s="22"/>
    </row>
    <row r="707" spans="1:29" x14ac:dyDescent="0.25">
      <c r="A707" s="6">
        <v>167</v>
      </c>
      <c r="B707" s="2">
        <v>43</v>
      </c>
      <c r="C707" s="3">
        <v>1</v>
      </c>
      <c r="D707" s="20">
        <v>38.06</v>
      </c>
      <c r="E707" s="3">
        <v>2</v>
      </c>
      <c r="F707" s="3">
        <v>1</v>
      </c>
      <c r="G707" s="3">
        <v>0</v>
      </c>
      <c r="H707" s="3">
        <v>1</v>
      </c>
      <c r="I707" s="3">
        <v>0</v>
      </c>
      <c r="J707" s="12">
        <v>0</v>
      </c>
      <c r="K707" s="18">
        <v>42560.430399999997</v>
      </c>
      <c r="M707" s="38">
        <v>167</v>
      </c>
      <c r="N707" s="2">
        <v>43</v>
      </c>
      <c r="O707" s="3">
        <v>38.06</v>
      </c>
      <c r="P707" s="12">
        <v>1</v>
      </c>
      <c r="Q707" s="28">
        <v>42560.430399999997</v>
      </c>
      <c r="S707" s="3"/>
      <c r="T707" s="3"/>
      <c r="U707" s="3"/>
      <c r="V707" s="3"/>
      <c r="W707" s="22"/>
      <c r="X707" s="3"/>
      <c r="Y707" s="22"/>
      <c r="Z707" s="22"/>
      <c r="AB707" s="22"/>
      <c r="AC707" s="22"/>
    </row>
    <row r="708" spans="1:29" x14ac:dyDescent="0.25">
      <c r="A708" s="6">
        <v>168</v>
      </c>
      <c r="B708" s="2">
        <v>49</v>
      </c>
      <c r="C708" s="3">
        <v>1</v>
      </c>
      <c r="D708" s="20">
        <v>28.7</v>
      </c>
      <c r="E708" s="3">
        <v>1</v>
      </c>
      <c r="F708" s="3">
        <v>0</v>
      </c>
      <c r="G708" s="3">
        <v>1</v>
      </c>
      <c r="H708" s="3">
        <v>0</v>
      </c>
      <c r="I708" s="3">
        <v>0</v>
      </c>
      <c r="J708" s="12">
        <v>0</v>
      </c>
      <c r="K708" s="18">
        <v>8703.4560000000001</v>
      </c>
      <c r="M708" s="38">
        <v>168</v>
      </c>
      <c r="N708" s="2">
        <v>49</v>
      </c>
      <c r="O708" s="3">
        <v>28.7</v>
      </c>
      <c r="P708" s="12">
        <v>0</v>
      </c>
      <c r="Q708" s="28">
        <v>8703.4560000000001</v>
      </c>
      <c r="S708" s="3"/>
      <c r="T708" s="3"/>
      <c r="U708" s="3"/>
      <c r="V708" s="3"/>
      <c r="W708" s="22"/>
      <c r="X708" s="3"/>
      <c r="Y708" s="22"/>
      <c r="Z708" s="22"/>
      <c r="AB708" s="22"/>
      <c r="AC708" s="22"/>
    </row>
    <row r="709" spans="1:29" x14ac:dyDescent="0.25">
      <c r="A709" s="6">
        <v>169</v>
      </c>
      <c r="B709" s="2">
        <v>40</v>
      </c>
      <c r="C709" s="3">
        <v>0</v>
      </c>
      <c r="D709" s="20">
        <v>32.774999999999999</v>
      </c>
      <c r="E709" s="3">
        <v>2</v>
      </c>
      <c r="F709" s="3">
        <v>1</v>
      </c>
      <c r="G709" s="3">
        <v>0</v>
      </c>
      <c r="H709" s="3">
        <v>0</v>
      </c>
      <c r="I709" s="3">
        <v>1</v>
      </c>
      <c r="J709" s="12">
        <v>0</v>
      </c>
      <c r="K709" s="18">
        <v>40003.332249999999</v>
      </c>
      <c r="M709" s="38">
        <v>169</v>
      </c>
      <c r="N709" s="2">
        <v>40</v>
      </c>
      <c r="O709" s="3">
        <v>32.774999999999999</v>
      </c>
      <c r="P709" s="12">
        <v>1</v>
      </c>
      <c r="Q709" s="28">
        <v>40003.332249999999</v>
      </c>
      <c r="S709" s="3"/>
      <c r="T709" s="3"/>
      <c r="U709" s="3"/>
      <c r="V709" s="3"/>
      <c r="W709" s="22"/>
      <c r="X709" s="3"/>
      <c r="Y709" s="22"/>
      <c r="Z709" s="22"/>
      <c r="AB709" s="22"/>
      <c r="AC709" s="22"/>
    </row>
    <row r="710" spans="1:29" x14ac:dyDescent="0.25">
      <c r="A710" s="6">
        <v>170</v>
      </c>
      <c r="B710" s="2">
        <v>62</v>
      </c>
      <c r="C710" s="3">
        <v>1</v>
      </c>
      <c r="D710" s="20">
        <v>32.015000000000001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12">
        <v>1</v>
      </c>
      <c r="K710" s="18">
        <v>45710.207849999999</v>
      </c>
      <c r="M710" s="38">
        <v>170</v>
      </c>
      <c r="N710" s="2">
        <v>62</v>
      </c>
      <c r="O710" s="3">
        <v>32.015000000000001</v>
      </c>
      <c r="P710" s="12">
        <v>1</v>
      </c>
      <c r="Q710" s="28">
        <v>45710.207849999999</v>
      </c>
      <c r="S710" s="3"/>
      <c r="T710" s="3"/>
      <c r="U710" s="3"/>
      <c r="V710" s="3"/>
      <c r="W710" s="22"/>
      <c r="X710" s="3"/>
      <c r="Y710" s="22"/>
      <c r="Z710" s="22"/>
      <c r="AB710" s="22"/>
      <c r="AC710" s="22"/>
    </row>
    <row r="711" spans="1:29" x14ac:dyDescent="0.25">
      <c r="A711" s="6">
        <v>171</v>
      </c>
      <c r="B711" s="2">
        <v>40</v>
      </c>
      <c r="C711" s="3">
        <v>0</v>
      </c>
      <c r="D711" s="20">
        <v>29.81</v>
      </c>
      <c r="E711" s="3">
        <v>1</v>
      </c>
      <c r="F711" s="3">
        <v>0</v>
      </c>
      <c r="G711" s="3">
        <v>0</v>
      </c>
      <c r="H711" s="3">
        <v>1</v>
      </c>
      <c r="I711" s="3">
        <v>0</v>
      </c>
      <c r="J711" s="12">
        <v>0</v>
      </c>
      <c r="K711" s="18">
        <v>6500.2358999999997</v>
      </c>
      <c r="M711" s="38">
        <v>171</v>
      </c>
      <c r="N711" s="2">
        <v>40</v>
      </c>
      <c r="O711" s="3">
        <v>29.81</v>
      </c>
      <c r="P711" s="12">
        <v>0</v>
      </c>
      <c r="Q711" s="28">
        <v>6500.2358999999997</v>
      </c>
      <c r="S711" s="3"/>
      <c r="T711" s="3"/>
      <c r="U711" s="3"/>
      <c r="V711" s="3"/>
      <c r="W711" s="22"/>
      <c r="X711" s="3"/>
      <c r="Y711" s="22"/>
      <c r="Z711" s="22"/>
      <c r="AB711" s="22"/>
      <c r="AC711" s="22"/>
    </row>
    <row r="712" spans="1:29" x14ac:dyDescent="0.25">
      <c r="A712" s="6">
        <v>172</v>
      </c>
      <c r="B712" s="2">
        <v>30</v>
      </c>
      <c r="C712" s="3">
        <v>1</v>
      </c>
      <c r="D712" s="20">
        <v>31.57</v>
      </c>
      <c r="E712" s="3">
        <v>3</v>
      </c>
      <c r="F712" s="3">
        <v>0</v>
      </c>
      <c r="G712" s="3">
        <v>0</v>
      </c>
      <c r="H712" s="3">
        <v>1</v>
      </c>
      <c r="I712" s="3">
        <v>0</v>
      </c>
      <c r="J712" s="12">
        <v>0</v>
      </c>
      <c r="K712" s="18">
        <v>4837.5823</v>
      </c>
      <c r="M712" s="38">
        <v>172</v>
      </c>
      <c r="N712" s="2">
        <v>30</v>
      </c>
      <c r="O712" s="3">
        <v>31.57</v>
      </c>
      <c r="P712" s="12">
        <v>0</v>
      </c>
      <c r="Q712" s="28">
        <v>4837.5823</v>
      </c>
      <c r="S712" s="3"/>
      <c r="T712" s="3"/>
      <c r="U712" s="3"/>
      <c r="V712" s="3"/>
      <c r="W712" s="22"/>
      <c r="X712" s="3"/>
      <c r="Y712" s="22"/>
      <c r="Z712" s="22"/>
      <c r="AB712" s="22"/>
      <c r="AC712" s="22"/>
    </row>
    <row r="713" spans="1:29" x14ac:dyDescent="0.25">
      <c r="A713" s="6">
        <v>173</v>
      </c>
      <c r="B713" s="2">
        <v>29</v>
      </c>
      <c r="C713" s="3">
        <v>0</v>
      </c>
      <c r="D713" s="20">
        <v>31.16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12">
        <v>1</v>
      </c>
      <c r="K713" s="18">
        <v>3943.5954000000002</v>
      </c>
      <c r="M713" s="38">
        <v>173</v>
      </c>
      <c r="N713" s="2">
        <v>29</v>
      </c>
      <c r="O713" s="3">
        <v>31.16</v>
      </c>
      <c r="P713" s="12">
        <v>0</v>
      </c>
      <c r="Q713" s="28">
        <v>3943.5954000000002</v>
      </c>
      <c r="S713" s="3"/>
      <c r="T713" s="3"/>
      <c r="U713" s="3"/>
      <c r="V713" s="3"/>
      <c r="W713" s="22"/>
      <c r="X713" s="3"/>
      <c r="Y713" s="22"/>
      <c r="Z713" s="22"/>
      <c r="AB713" s="22"/>
      <c r="AC713" s="22"/>
    </row>
    <row r="714" spans="1:29" x14ac:dyDescent="0.25">
      <c r="A714" s="6">
        <v>174</v>
      </c>
      <c r="B714" s="2">
        <v>36</v>
      </c>
      <c r="C714" s="3">
        <v>1</v>
      </c>
      <c r="D714" s="20">
        <v>29.7</v>
      </c>
      <c r="E714" s="3">
        <v>0</v>
      </c>
      <c r="F714" s="3">
        <v>0</v>
      </c>
      <c r="G714" s="3">
        <v>0</v>
      </c>
      <c r="H714" s="3">
        <v>1</v>
      </c>
      <c r="I714" s="3">
        <v>0</v>
      </c>
      <c r="J714" s="12">
        <v>0</v>
      </c>
      <c r="K714" s="18">
        <v>4399.7309999999998</v>
      </c>
      <c r="M714" s="38">
        <v>174</v>
      </c>
      <c r="N714" s="2">
        <v>36</v>
      </c>
      <c r="O714" s="3">
        <v>29.7</v>
      </c>
      <c r="P714" s="12">
        <v>0</v>
      </c>
      <c r="Q714" s="28">
        <v>4399.7309999999998</v>
      </c>
      <c r="S714" s="3"/>
      <c r="T714" s="3"/>
      <c r="U714" s="3"/>
      <c r="V714" s="3"/>
      <c r="W714" s="22"/>
      <c r="X714" s="3"/>
      <c r="Y714" s="22"/>
      <c r="Z714" s="22"/>
      <c r="AB714" s="22"/>
      <c r="AC714" s="22"/>
    </row>
    <row r="715" spans="1:29" x14ac:dyDescent="0.25">
      <c r="A715" s="6">
        <v>175</v>
      </c>
      <c r="B715" s="2">
        <v>41</v>
      </c>
      <c r="C715" s="3">
        <v>0</v>
      </c>
      <c r="D715" s="20">
        <v>31.02</v>
      </c>
      <c r="E715" s="3">
        <v>0</v>
      </c>
      <c r="F715" s="3">
        <v>0</v>
      </c>
      <c r="G715" s="3">
        <v>0</v>
      </c>
      <c r="H715" s="3">
        <v>1</v>
      </c>
      <c r="I715" s="3">
        <v>0</v>
      </c>
      <c r="J715" s="12">
        <v>0</v>
      </c>
      <c r="K715" s="18">
        <v>6185.3208000000004</v>
      </c>
      <c r="M715" s="38">
        <v>175</v>
      </c>
      <c r="N715" s="2">
        <v>41</v>
      </c>
      <c r="O715" s="3">
        <v>31.02</v>
      </c>
      <c r="P715" s="12">
        <v>0</v>
      </c>
      <c r="Q715" s="28">
        <v>6185.3208000000004</v>
      </c>
      <c r="S715" s="3"/>
      <c r="T715" s="3"/>
      <c r="U715" s="3"/>
      <c r="V715" s="3"/>
      <c r="W715" s="22"/>
      <c r="X715" s="3"/>
      <c r="Y715" s="22"/>
      <c r="Z715" s="22"/>
      <c r="AB715" s="22"/>
      <c r="AC715" s="22"/>
    </row>
    <row r="716" spans="1:29" x14ac:dyDescent="0.25">
      <c r="A716" s="6">
        <v>176</v>
      </c>
      <c r="B716" s="2">
        <v>44</v>
      </c>
      <c r="C716" s="3">
        <v>0</v>
      </c>
      <c r="D716" s="20">
        <v>43.89</v>
      </c>
      <c r="E716" s="3">
        <v>2</v>
      </c>
      <c r="F716" s="3">
        <v>1</v>
      </c>
      <c r="G716" s="3">
        <v>0</v>
      </c>
      <c r="H716" s="3">
        <v>1</v>
      </c>
      <c r="I716" s="3">
        <v>0</v>
      </c>
      <c r="J716" s="12">
        <v>0</v>
      </c>
      <c r="K716" s="18">
        <v>46200.985099999998</v>
      </c>
      <c r="M716" s="38">
        <v>176</v>
      </c>
      <c r="N716" s="2">
        <v>44</v>
      </c>
      <c r="O716" s="3">
        <v>43.89</v>
      </c>
      <c r="P716" s="12">
        <v>1</v>
      </c>
      <c r="Q716" s="28">
        <v>46200.985099999998</v>
      </c>
      <c r="S716" s="3"/>
      <c r="T716" s="3"/>
      <c r="U716" s="3"/>
      <c r="V716" s="3"/>
      <c r="W716" s="22"/>
      <c r="X716" s="3"/>
      <c r="Y716" s="22"/>
      <c r="Z716" s="22"/>
      <c r="AB716" s="22"/>
      <c r="AC716" s="22"/>
    </row>
    <row r="717" spans="1:29" x14ac:dyDescent="0.25">
      <c r="A717" s="6">
        <v>177</v>
      </c>
      <c r="B717" s="2">
        <v>45</v>
      </c>
      <c r="C717" s="3">
        <v>1</v>
      </c>
      <c r="D717" s="20">
        <v>21.375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12">
        <v>0</v>
      </c>
      <c r="K717" s="18">
        <v>7222.7862500000001</v>
      </c>
      <c r="M717" s="38">
        <v>177</v>
      </c>
      <c r="N717" s="2">
        <v>45</v>
      </c>
      <c r="O717" s="3">
        <v>21.375</v>
      </c>
      <c r="P717" s="12">
        <v>0</v>
      </c>
      <c r="Q717" s="28">
        <v>7222.7862500000001</v>
      </c>
      <c r="S717" s="3"/>
      <c r="T717" s="3"/>
      <c r="U717" s="3"/>
      <c r="V717" s="3"/>
      <c r="W717" s="22"/>
      <c r="X717" s="3"/>
      <c r="Y717" s="22"/>
      <c r="Z717" s="22"/>
      <c r="AB717" s="22"/>
      <c r="AC717" s="22"/>
    </row>
    <row r="718" spans="1:29" x14ac:dyDescent="0.25">
      <c r="A718" s="6">
        <v>178</v>
      </c>
      <c r="B718" s="2">
        <v>55</v>
      </c>
      <c r="C718" s="3">
        <v>0</v>
      </c>
      <c r="D718" s="20">
        <v>40.81</v>
      </c>
      <c r="E718" s="3">
        <v>3</v>
      </c>
      <c r="F718" s="3">
        <v>0</v>
      </c>
      <c r="G718" s="3">
        <v>0</v>
      </c>
      <c r="H718" s="3">
        <v>1</v>
      </c>
      <c r="I718" s="3">
        <v>0</v>
      </c>
      <c r="J718" s="12">
        <v>0</v>
      </c>
      <c r="K718" s="18">
        <v>12485.8009</v>
      </c>
      <c r="M718" s="38">
        <v>178</v>
      </c>
      <c r="N718" s="2">
        <v>55</v>
      </c>
      <c r="O718" s="3">
        <v>40.81</v>
      </c>
      <c r="P718" s="12">
        <v>0</v>
      </c>
      <c r="Q718" s="28">
        <v>12485.8009</v>
      </c>
      <c r="S718" s="3"/>
      <c r="T718" s="3"/>
      <c r="U718" s="3"/>
      <c r="V718" s="3"/>
      <c r="W718" s="22"/>
      <c r="X718" s="3"/>
      <c r="Y718" s="22"/>
      <c r="Z718" s="22"/>
      <c r="AB718" s="22"/>
      <c r="AC718" s="22"/>
    </row>
    <row r="719" spans="1:29" x14ac:dyDescent="0.25">
      <c r="A719" s="6">
        <v>179</v>
      </c>
      <c r="B719" s="2">
        <v>60</v>
      </c>
      <c r="C719" s="3">
        <v>1</v>
      </c>
      <c r="D719" s="20">
        <v>31.35</v>
      </c>
      <c r="E719" s="3">
        <v>3</v>
      </c>
      <c r="F719" s="3">
        <v>1</v>
      </c>
      <c r="G719" s="3">
        <v>0</v>
      </c>
      <c r="H719" s="3">
        <v>0</v>
      </c>
      <c r="I719" s="3">
        <v>1</v>
      </c>
      <c r="J719" s="12">
        <v>0</v>
      </c>
      <c r="K719" s="18">
        <v>46130.5265</v>
      </c>
      <c r="M719" s="38">
        <v>179</v>
      </c>
      <c r="N719" s="2">
        <v>60</v>
      </c>
      <c r="O719" s="3">
        <v>31.35</v>
      </c>
      <c r="P719" s="12">
        <v>1</v>
      </c>
      <c r="Q719" s="28">
        <v>46130.5265</v>
      </c>
      <c r="S719" s="3"/>
      <c r="T719" s="3"/>
      <c r="U719" s="3"/>
      <c r="V719" s="3"/>
      <c r="W719" s="22"/>
      <c r="X719" s="3"/>
      <c r="Y719" s="22"/>
      <c r="Z719" s="22"/>
      <c r="AB719" s="22"/>
      <c r="AC719" s="22"/>
    </row>
    <row r="720" spans="1:29" x14ac:dyDescent="0.25">
      <c r="A720" s="6">
        <v>180</v>
      </c>
      <c r="B720" s="2">
        <v>56</v>
      </c>
      <c r="C720" s="3">
        <v>1</v>
      </c>
      <c r="D720" s="20">
        <v>36.1</v>
      </c>
      <c r="E720" s="3">
        <v>3</v>
      </c>
      <c r="F720" s="3">
        <v>0</v>
      </c>
      <c r="G720" s="3">
        <v>1</v>
      </c>
      <c r="H720" s="3">
        <v>0</v>
      </c>
      <c r="I720" s="3">
        <v>0</v>
      </c>
      <c r="J720" s="12">
        <v>0</v>
      </c>
      <c r="K720" s="18">
        <v>12363.547</v>
      </c>
      <c r="M720" s="38">
        <v>180</v>
      </c>
      <c r="N720" s="2">
        <v>56</v>
      </c>
      <c r="O720" s="3">
        <v>36.1</v>
      </c>
      <c r="P720" s="12">
        <v>0</v>
      </c>
      <c r="Q720" s="28">
        <v>12363.547</v>
      </c>
      <c r="S720" s="3"/>
      <c r="T720" s="3"/>
      <c r="U720" s="3"/>
      <c r="V720" s="3"/>
      <c r="W720" s="22"/>
      <c r="X720" s="3"/>
      <c r="Y720" s="22"/>
      <c r="Z720" s="22"/>
      <c r="AB720" s="22"/>
      <c r="AC720" s="22"/>
    </row>
    <row r="721" spans="1:29" x14ac:dyDescent="0.25">
      <c r="A721" s="6">
        <v>181</v>
      </c>
      <c r="B721" s="2">
        <v>49</v>
      </c>
      <c r="C721" s="3">
        <v>0</v>
      </c>
      <c r="D721" s="20">
        <v>23.18</v>
      </c>
      <c r="E721" s="3">
        <v>2</v>
      </c>
      <c r="F721" s="3">
        <v>0</v>
      </c>
      <c r="G721" s="3">
        <v>0</v>
      </c>
      <c r="H721" s="3">
        <v>0</v>
      </c>
      <c r="I721" s="3">
        <v>1</v>
      </c>
      <c r="J721" s="12">
        <v>0</v>
      </c>
      <c r="K721" s="18">
        <v>10156.7832</v>
      </c>
      <c r="M721" s="38">
        <v>181</v>
      </c>
      <c r="N721" s="2">
        <v>49</v>
      </c>
      <c r="O721" s="3">
        <v>23.18</v>
      </c>
      <c r="P721" s="12">
        <v>0</v>
      </c>
      <c r="Q721" s="28">
        <v>10156.7832</v>
      </c>
      <c r="S721" s="3"/>
      <c r="T721" s="3"/>
      <c r="U721" s="3"/>
      <c r="V721" s="3"/>
      <c r="W721" s="22"/>
      <c r="X721" s="3"/>
      <c r="Y721" s="22"/>
      <c r="Z721" s="22"/>
      <c r="AB721" s="22"/>
      <c r="AC721" s="22"/>
    </row>
    <row r="722" spans="1:29" x14ac:dyDescent="0.25">
      <c r="A722" s="6">
        <v>182</v>
      </c>
      <c r="B722" s="2">
        <v>21</v>
      </c>
      <c r="C722" s="3">
        <v>0</v>
      </c>
      <c r="D722" s="20">
        <v>17.399999999999999</v>
      </c>
      <c r="E722" s="3">
        <v>1</v>
      </c>
      <c r="F722" s="3">
        <v>0</v>
      </c>
      <c r="G722" s="3">
        <v>1</v>
      </c>
      <c r="H722" s="3">
        <v>0</v>
      </c>
      <c r="I722" s="3">
        <v>0</v>
      </c>
      <c r="J722" s="12">
        <v>0</v>
      </c>
      <c r="K722" s="18">
        <v>2585.2689999999998</v>
      </c>
      <c r="M722" s="38">
        <v>182</v>
      </c>
      <c r="N722" s="2">
        <v>21</v>
      </c>
      <c r="O722" s="3">
        <v>17.399999999999999</v>
      </c>
      <c r="P722" s="12">
        <v>0</v>
      </c>
      <c r="Q722" s="28">
        <v>2585.2689999999998</v>
      </c>
      <c r="S722" s="3"/>
      <c r="T722" s="3"/>
      <c r="U722" s="3"/>
      <c r="V722" s="3"/>
      <c r="W722" s="22"/>
      <c r="X722" s="3"/>
      <c r="Y722" s="22"/>
      <c r="Z722" s="22"/>
      <c r="AB722" s="22"/>
      <c r="AC722" s="22"/>
    </row>
    <row r="723" spans="1:29" x14ac:dyDescent="0.25">
      <c r="A723" s="6">
        <v>183</v>
      </c>
      <c r="B723" s="2">
        <v>19</v>
      </c>
      <c r="C723" s="3">
        <v>1</v>
      </c>
      <c r="D723" s="20">
        <v>20.3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12">
        <v>0</v>
      </c>
      <c r="K723" s="18">
        <v>1242.26</v>
      </c>
      <c r="M723" s="38">
        <v>183</v>
      </c>
      <c r="N723" s="2">
        <v>19</v>
      </c>
      <c r="O723" s="3">
        <v>20.3</v>
      </c>
      <c r="P723" s="12">
        <v>0</v>
      </c>
      <c r="Q723" s="28">
        <v>1242.26</v>
      </c>
      <c r="S723" s="3"/>
      <c r="T723" s="3"/>
      <c r="U723" s="3"/>
      <c r="V723" s="3"/>
      <c r="W723" s="22"/>
      <c r="X723" s="3"/>
      <c r="Y723" s="22"/>
      <c r="Z723" s="22"/>
      <c r="AB723" s="22"/>
      <c r="AC723" s="22"/>
    </row>
    <row r="724" spans="1:29" x14ac:dyDescent="0.25">
      <c r="A724" s="6">
        <v>184</v>
      </c>
      <c r="B724" s="2">
        <v>39</v>
      </c>
      <c r="C724" s="3">
        <v>1</v>
      </c>
      <c r="D724" s="20">
        <v>35.299999999999997</v>
      </c>
      <c r="E724" s="3">
        <v>2</v>
      </c>
      <c r="F724" s="3">
        <v>1</v>
      </c>
      <c r="G724" s="3">
        <v>1</v>
      </c>
      <c r="H724" s="3">
        <v>0</v>
      </c>
      <c r="I724" s="3">
        <v>0</v>
      </c>
      <c r="J724" s="12">
        <v>0</v>
      </c>
      <c r="K724" s="18">
        <v>40103.89</v>
      </c>
      <c r="M724" s="38">
        <v>184</v>
      </c>
      <c r="N724" s="2">
        <v>39</v>
      </c>
      <c r="O724" s="3">
        <v>35.299999999999997</v>
      </c>
      <c r="P724" s="12">
        <v>1</v>
      </c>
      <c r="Q724" s="28">
        <v>40103.89</v>
      </c>
      <c r="S724" s="3"/>
      <c r="T724" s="3"/>
      <c r="U724" s="3"/>
      <c r="V724" s="3"/>
      <c r="W724" s="22"/>
      <c r="X724" s="3"/>
      <c r="Y724" s="22"/>
      <c r="Z724" s="22"/>
      <c r="AB724" s="22"/>
      <c r="AC724" s="22"/>
    </row>
    <row r="725" spans="1:29" x14ac:dyDescent="0.25">
      <c r="A725" s="6">
        <v>185</v>
      </c>
      <c r="B725" s="2">
        <v>53</v>
      </c>
      <c r="C725" s="3">
        <v>1</v>
      </c>
      <c r="D725" s="20">
        <v>24.32</v>
      </c>
      <c r="E725" s="3">
        <v>0</v>
      </c>
      <c r="F725" s="3">
        <v>0</v>
      </c>
      <c r="G725" s="3">
        <v>0</v>
      </c>
      <c r="H725" s="3">
        <v>0</v>
      </c>
      <c r="I725" s="3">
        <v>1</v>
      </c>
      <c r="J725" s="12">
        <v>0</v>
      </c>
      <c r="K725" s="18">
        <v>9863.4717999999993</v>
      </c>
      <c r="M725" s="38">
        <v>185</v>
      </c>
      <c r="N725" s="2">
        <v>53</v>
      </c>
      <c r="O725" s="3">
        <v>24.32</v>
      </c>
      <c r="P725" s="12">
        <v>0</v>
      </c>
      <c r="Q725" s="28">
        <v>9863.4717999999993</v>
      </c>
      <c r="S725" s="3"/>
      <c r="T725" s="3"/>
      <c r="U725" s="3"/>
      <c r="V725" s="3"/>
      <c r="W725" s="22"/>
      <c r="X725" s="3"/>
      <c r="Y725" s="22"/>
      <c r="Z725" s="22"/>
      <c r="AB725" s="22"/>
      <c r="AC725" s="22"/>
    </row>
    <row r="726" spans="1:29" x14ac:dyDescent="0.25">
      <c r="A726" s="6">
        <v>186</v>
      </c>
      <c r="B726" s="2">
        <v>33</v>
      </c>
      <c r="C726" s="3">
        <v>0</v>
      </c>
      <c r="D726" s="20">
        <v>18.5</v>
      </c>
      <c r="E726" s="3">
        <v>1</v>
      </c>
      <c r="F726" s="3">
        <v>0</v>
      </c>
      <c r="G726" s="3">
        <v>1</v>
      </c>
      <c r="H726" s="3">
        <v>0</v>
      </c>
      <c r="I726" s="3">
        <v>0</v>
      </c>
      <c r="J726" s="12">
        <v>0</v>
      </c>
      <c r="K726" s="18">
        <v>4766.0219999999999</v>
      </c>
      <c r="M726" s="38">
        <v>186</v>
      </c>
      <c r="N726" s="2">
        <v>33</v>
      </c>
      <c r="O726" s="3">
        <v>18.5</v>
      </c>
      <c r="P726" s="12">
        <v>0</v>
      </c>
      <c r="Q726" s="28">
        <v>4766.0219999999999</v>
      </c>
      <c r="S726" s="3"/>
      <c r="T726" s="3"/>
      <c r="U726" s="3"/>
      <c r="V726" s="3"/>
      <c r="W726" s="22"/>
      <c r="X726" s="3"/>
      <c r="Y726" s="22"/>
      <c r="Z726" s="22"/>
      <c r="AB726" s="22"/>
      <c r="AC726" s="22"/>
    </row>
    <row r="727" spans="1:29" x14ac:dyDescent="0.25">
      <c r="A727" s="6">
        <v>187</v>
      </c>
      <c r="B727" s="2">
        <v>53</v>
      </c>
      <c r="C727" s="3">
        <v>1</v>
      </c>
      <c r="D727" s="20">
        <v>26.41</v>
      </c>
      <c r="E727" s="3">
        <v>2</v>
      </c>
      <c r="F727" s="3">
        <v>0</v>
      </c>
      <c r="G727" s="3">
        <v>0</v>
      </c>
      <c r="H727" s="3">
        <v>0</v>
      </c>
      <c r="I727" s="3">
        <v>0</v>
      </c>
      <c r="J727" s="12">
        <v>1</v>
      </c>
      <c r="K727" s="18">
        <v>11244.376899999999</v>
      </c>
      <c r="M727" s="38">
        <v>187</v>
      </c>
      <c r="N727" s="2">
        <v>53</v>
      </c>
      <c r="O727" s="3">
        <v>26.41</v>
      </c>
      <c r="P727" s="12">
        <v>0</v>
      </c>
      <c r="Q727" s="28">
        <v>11244.376899999999</v>
      </c>
      <c r="S727" s="3"/>
      <c r="T727" s="3"/>
      <c r="U727" s="3"/>
      <c r="V727" s="3"/>
      <c r="W727" s="22"/>
      <c r="X727" s="3"/>
      <c r="Y727" s="22"/>
      <c r="Z727" s="22"/>
      <c r="AB727" s="22"/>
      <c r="AC727" s="22"/>
    </row>
    <row r="728" spans="1:29" x14ac:dyDescent="0.25">
      <c r="A728" s="6">
        <v>188</v>
      </c>
      <c r="B728" s="2">
        <v>42</v>
      </c>
      <c r="C728" s="3">
        <v>1</v>
      </c>
      <c r="D728" s="20">
        <v>26.125</v>
      </c>
      <c r="E728" s="3">
        <v>2</v>
      </c>
      <c r="F728" s="3">
        <v>0</v>
      </c>
      <c r="G728" s="3">
        <v>0</v>
      </c>
      <c r="H728" s="3">
        <v>0</v>
      </c>
      <c r="I728" s="3">
        <v>0</v>
      </c>
      <c r="J728" s="12">
        <v>1</v>
      </c>
      <c r="K728" s="18">
        <v>7729.6457499999997</v>
      </c>
      <c r="M728" s="38">
        <v>188</v>
      </c>
      <c r="N728" s="2">
        <v>42</v>
      </c>
      <c r="O728" s="3">
        <v>26.125</v>
      </c>
      <c r="P728" s="12">
        <v>0</v>
      </c>
      <c r="Q728" s="28">
        <v>7729.6457499999997</v>
      </c>
      <c r="S728" s="3"/>
      <c r="T728" s="3"/>
      <c r="U728" s="3"/>
      <c r="V728" s="3"/>
      <c r="W728" s="22"/>
      <c r="X728" s="3"/>
      <c r="Y728" s="22"/>
      <c r="Z728" s="22"/>
      <c r="AB728" s="22"/>
      <c r="AC728" s="22"/>
    </row>
    <row r="729" spans="1:29" x14ac:dyDescent="0.25">
      <c r="A729" s="6">
        <v>189</v>
      </c>
      <c r="B729" s="2">
        <v>40</v>
      </c>
      <c r="C729" s="3">
        <v>1</v>
      </c>
      <c r="D729" s="20">
        <v>41.69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12">
        <v>0</v>
      </c>
      <c r="K729" s="18">
        <v>5438.7491</v>
      </c>
      <c r="M729" s="38">
        <v>189</v>
      </c>
      <c r="N729" s="2">
        <v>40</v>
      </c>
      <c r="O729" s="3">
        <v>41.69</v>
      </c>
      <c r="P729" s="12">
        <v>0</v>
      </c>
      <c r="Q729" s="28">
        <v>5438.7491</v>
      </c>
      <c r="S729" s="3"/>
      <c r="T729" s="3"/>
      <c r="U729" s="3"/>
      <c r="V729" s="3"/>
      <c r="W729" s="22"/>
      <c r="X729" s="3"/>
      <c r="Y729" s="22"/>
      <c r="Z729" s="22"/>
      <c r="AB729" s="22"/>
      <c r="AC729" s="22"/>
    </row>
    <row r="730" spans="1:29" x14ac:dyDescent="0.25">
      <c r="A730" s="6">
        <v>190</v>
      </c>
      <c r="B730" s="2">
        <v>47</v>
      </c>
      <c r="C730" s="3">
        <v>0</v>
      </c>
      <c r="D730" s="20">
        <v>24.1</v>
      </c>
      <c r="E730" s="3">
        <v>1</v>
      </c>
      <c r="F730" s="3">
        <v>0</v>
      </c>
      <c r="G730" s="3">
        <v>1</v>
      </c>
      <c r="H730" s="3">
        <v>0</v>
      </c>
      <c r="I730" s="3">
        <v>0</v>
      </c>
      <c r="J730" s="12">
        <v>0</v>
      </c>
      <c r="K730" s="18">
        <v>26236.579969999999</v>
      </c>
      <c r="M730" s="38">
        <v>190</v>
      </c>
      <c r="N730" s="2">
        <v>47</v>
      </c>
      <c r="O730" s="3">
        <v>24.1</v>
      </c>
      <c r="P730" s="12">
        <v>0</v>
      </c>
      <c r="Q730" s="28">
        <v>26236.579969999999</v>
      </c>
      <c r="S730" s="3"/>
      <c r="T730" s="3"/>
      <c r="U730" s="3"/>
      <c r="V730" s="3"/>
      <c r="W730" s="22"/>
      <c r="X730" s="3"/>
      <c r="Y730" s="22"/>
      <c r="Z730" s="22"/>
      <c r="AB730" s="22"/>
      <c r="AC730" s="22"/>
    </row>
    <row r="731" spans="1:29" x14ac:dyDescent="0.25">
      <c r="A731" s="6">
        <v>191</v>
      </c>
      <c r="B731" s="2">
        <v>27</v>
      </c>
      <c r="C731" s="3">
        <v>1</v>
      </c>
      <c r="D731" s="20">
        <v>31.13</v>
      </c>
      <c r="E731" s="3">
        <v>1</v>
      </c>
      <c r="F731" s="3">
        <v>1</v>
      </c>
      <c r="G731" s="3">
        <v>0</v>
      </c>
      <c r="H731" s="3">
        <v>1</v>
      </c>
      <c r="I731" s="3">
        <v>0</v>
      </c>
      <c r="J731" s="12">
        <v>0</v>
      </c>
      <c r="K731" s="18">
        <v>34806.467700000001</v>
      </c>
      <c r="M731" s="38">
        <v>191</v>
      </c>
      <c r="N731" s="2">
        <v>27</v>
      </c>
      <c r="O731" s="3">
        <v>31.13</v>
      </c>
      <c r="P731" s="12">
        <v>1</v>
      </c>
      <c r="Q731" s="28">
        <v>34806.467700000001</v>
      </c>
      <c r="S731" s="3"/>
      <c r="T731" s="3"/>
      <c r="U731" s="3"/>
      <c r="V731" s="3"/>
      <c r="W731" s="22"/>
      <c r="X731" s="3"/>
      <c r="Y731" s="22"/>
      <c r="Z731" s="22"/>
      <c r="AB731" s="22"/>
      <c r="AC731" s="22"/>
    </row>
    <row r="732" spans="1:29" x14ac:dyDescent="0.25">
      <c r="A732" s="6">
        <v>192</v>
      </c>
      <c r="B732" s="2">
        <v>21</v>
      </c>
      <c r="C732" s="3">
        <v>1</v>
      </c>
      <c r="D732" s="20">
        <v>27.36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12">
        <v>1</v>
      </c>
      <c r="K732" s="18">
        <v>2104.1134000000002</v>
      </c>
      <c r="M732" s="38">
        <v>192</v>
      </c>
      <c r="N732" s="2">
        <v>21</v>
      </c>
      <c r="O732" s="3">
        <v>27.36</v>
      </c>
      <c r="P732" s="12">
        <v>0</v>
      </c>
      <c r="Q732" s="28">
        <v>2104.1134000000002</v>
      </c>
      <c r="S732" s="3"/>
      <c r="T732" s="3"/>
      <c r="U732" s="3"/>
      <c r="V732" s="3"/>
      <c r="W732" s="22"/>
      <c r="X732" s="3"/>
      <c r="Y732" s="22"/>
      <c r="Z732" s="22"/>
      <c r="AB732" s="22"/>
      <c r="AC732" s="22"/>
    </row>
    <row r="733" spans="1:29" x14ac:dyDescent="0.25">
      <c r="A733" s="6">
        <v>193</v>
      </c>
      <c r="B733" s="2">
        <v>47</v>
      </c>
      <c r="C733" s="3">
        <v>1</v>
      </c>
      <c r="D733" s="20">
        <v>36.200000000000003</v>
      </c>
      <c r="E733" s="3">
        <v>1</v>
      </c>
      <c r="F733" s="3">
        <v>0</v>
      </c>
      <c r="G733" s="3">
        <v>1</v>
      </c>
      <c r="H733" s="3">
        <v>0</v>
      </c>
      <c r="I733" s="3">
        <v>0</v>
      </c>
      <c r="J733" s="12">
        <v>0</v>
      </c>
      <c r="K733" s="18">
        <v>8068.1850000000004</v>
      </c>
      <c r="M733" s="38">
        <v>193</v>
      </c>
      <c r="N733" s="2">
        <v>47</v>
      </c>
      <c r="O733" s="3">
        <v>36.200000000000003</v>
      </c>
      <c r="P733" s="12">
        <v>0</v>
      </c>
      <c r="Q733" s="28">
        <v>8068.1850000000004</v>
      </c>
      <c r="S733" s="3"/>
      <c r="T733" s="3"/>
      <c r="U733" s="3"/>
      <c r="V733" s="3"/>
      <c r="W733" s="22"/>
      <c r="X733" s="3"/>
      <c r="Y733" s="22"/>
      <c r="Z733" s="22"/>
      <c r="AB733" s="22"/>
      <c r="AC733" s="22"/>
    </row>
    <row r="734" spans="1:29" x14ac:dyDescent="0.25">
      <c r="A734" s="6">
        <v>194</v>
      </c>
      <c r="B734" s="2">
        <v>20</v>
      </c>
      <c r="C734" s="3">
        <v>1</v>
      </c>
      <c r="D734" s="20">
        <v>32.395000000000003</v>
      </c>
      <c r="E734" s="3">
        <v>1</v>
      </c>
      <c r="F734" s="3">
        <v>0</v>
      </c>
      <c r="G734" s="3">
        <v>0</v>
      </c>
      <c r="H734" s="3">
        <v>0</v>
      </c>
      <c r="I734" s="3">
        <v>1</v>
      </c>
      <c r="J734" s="12">
        <v>0</v>
      </c>
      <c r="K734" s="18">
        <v>2362.2290499999999</v>
      </c>
      <c r="M734" s="38">
        <v>194</v>
      </c>
      <c r="N734" s="2">
        <v>20</v>
      </c>
      <c r="O734" s="3">
        <v>32.395000000000003</v>
      </c>
      <c r="P734" s="12">
        <v>0</v>
      </c>
      <c r="Q734" s="28">
        <v>2362.2290499999999</v>
      </c>
      <c r="S734" s="3"/>
      <c r="T734" s="3"/>
      <c r="U734" s="3"/>
      <c r="V734" s="3"/>
      <c r="W734" s="22"/>
      <c r="X734" s="3"/>
      <c r="Y734" s="22"/>
      <c r="Z734" s="22"/>
      <c r="AB734" s="22"/>
      <c r="AC734" s="22"/>
    </row>
    <row r="735" spans="1:29" x14ac:dyDescent="0.25">
      <c r="A735" s="6">
        <v>195</v>
      </c>
      <c r="B735" s="2">
        <v>24</v>
      </c>
      <c r="C735" s="3">
        <v>1</v>
      </c>
      <c r="D735" s="20">
        <v>23.655000000000001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12">
        <v>0</v>
      </c>
      <c r="K735" s="18">
        <v>2352.9684499999998</v>
      </c>
      <c r="M735" s="38">
        <v>195</v>
      </c>
      <c r="N735" s="2">
        <v>24</v>
      </c>
      <c r="O735" s="3">
        <v>23.655000000000001</v>
      </c>
      <c r="P735" s="12">
        <v>0</v>
      </c>
      <c r="Q735" s="28">
        <v>2352.9684499999998</v>
      </c>
      <c r="S735" s="3"/>
      <c r="T735" s="3"/>
      <c r="U735" s="3"/>
      <c r="V735" s="3"/>
      <c r="W735" s="22"/>
      <c r="X735" s="3"/>
      <c r="Y735" s="22"/>
      <c r="Z735" s="22"/>
      <c r="AB735" s="22"/>
      <c r="AC735" s="22"/>
    </row>
    <row r="736" spans="1:29" x14ac:dyDescent="0.25">
      <c r="A736" s="6">
        <v>196</v>
      </c>
      <c r="B736" s="2">
        <v>27</v>
      </c>
      <c r="C736" s="3">
        <v>0</v>
      </c>
      <c r="D736" s="20">
        <v>34.799999999999997</v>
      </c>
      <c r="E736" s="3">
        <v>1</v>
      </c>
      <c r="F736" s="3">
        <v>0</v>
      </c>
      <c r="G736" s="3">
        <v>1</v>
      </c>
      <c r="H736" s="3">
        <v>0</v>
      </c>
      <c r="I736" s="3">
        <v>0</v>
      </c>
      <c r="J736" s="12">
        <v>0</v>
      </c>
      <c r="K736" s="18">
        <v>3577.9989999999998</v>
      </c>
      <c r="M736" s="38">
        <v>196</v>
      </c>
      <c r="N736" s="2">
        <v>27</v>
      </c>
      <c r="O736" s="3">
        <v>34.799999999999997</v>
      </c>
      <c r="P736" s="12">
        <v>0</v>
      </c>
      <c r="Q736" s="28">
        <v>3577.9989999999998</v>
      </c>
      <c r="S736" s="3"/>
      <c r="T736" s="3"/>
      <c r="U736" s="3"/>
      <c r="V736" s="3"/>
      <c r="W736" s="22"/>
      <c r="X736" s="3"/>
      <c r="Y736" s="22"/>
      <c r="Z736" s="22"/>
      <c r="AB736" s="22"/>
      <c r="AC736" s="22"/>
    </row>
    <row r="737" spans="1:29" x14ac:dyDescent="0.25">
      <c r="A737" s="6">
        <v>197</v>
      </c>
      <c r="B737" s="2">
        <v>26</v>
      </c>
      <c r="C737" s="3">
        <v>0</v>
      </c>
      <c r="D737" s="20">
        <v>40.185000000000002</v>
      </c>
      <c r="E737" s="3">
        <v>0</v>
      </c>
      <c r="F737" s="3">
        <v>0</v>
      </c>
      <c r="G737" s="3">
        <v>0</v>
      </c>
      <c r="H737" s="3">
        <v>0</v>
      </c>
      <c r="I737" s="3">
        <v>1</v>
      </c>
      <c r="J737" s="12">
        <v>0</v>
      </c>
      <c r="K737" s="18">
        <v>3201.2451500000002</v>
      </c>
      <c r="M737" s="38">
        <v>197</v>
      </c>
      <c r="N737" s="2">
        <v>26</v>
      </c>
      <c r="O737" s="3">
        <v>40.185000000000002</v>
      </c>
      <c r="P737" s="12">
        <v>0</v>
      </c>
      <c r="Q737" s="28">
        <v>3201.2451500000002</v>
      </c>
      <c r="S737" s="3"/>
      <c r="T737" s="3"/>
      <c r="U737" s="3"/>
      <c r="V737" s="3"/>
      <c r="W737" s="22"/>
      <c r="X737" s="3"/>
      <c r="Y737" s="22"/>
      <c r="Z737" s="22"/>
      <c r="AB737" s="22"/>
      <c r="AC737" s="22"/>
    </row>
    <row r="738" spans="1:29" x14ac:dyDescent="0.25">
      <c r="A738" s="6">
        <v>198</v>
      </c>
      <c r="B738" s="2">
        <v>53</v>
      </c>
      <c r="C738" s="3">
        <v>0</v>
      </c>
      <c r="D738" s="20">
        <v>32.299999999999997</v>
      </c>
      <c r="E738" s="3">
        <v>2</v>
      </c>
      <c r="F738" s="3">
        <v>0</v>
      </c>
      <c r="G738" s="3">
        <v>0</v>
      </c>
      <c r="H738" s="3">
        <v>0</v>
      </c>
      <c r="I738" s="3">
        <v>0</v>
      </c>
      <c r="J738" s="12">
        <v>1</v>
      </c>
      <c r="K738" s="18">
        <v>29186.482360000002</v>
      </c>
      <c r="M738" s="38">
        <v>198</v>
      </c>
      <c r="N738" s="2">
        <v>53</v>
      </c>
      <c r="O738" s="3">
        <v>32.299999999999997</v>
      </c>
      <c r="P738" s="12">
        <v>0</v>
      </c>
      <c r="Q738" s="28">
        <v>29186.482360000002</v>
      </c>
      <c r="S738" s="3"/>
      <c r="T738" s="3"/>
      <c r="U738" s="3"/>
      <c r="V738" s="3"/>
      <c r="W738" s="22"/>
      <c r="X738" s="3"/>
      <c r="Y738" s="22"/>
      <c r="Z738" s="22"/>
      <c r="AB738" s="22"/>
      <c r="AC738" s="22"/>
    </row>
    <row r="739" spans="1:29" x14ac:dyDescent="0.25">
      <c r="A739" s="6">
        <v>199</v>
      </c>
      <c r="B739" s="2">
        <v>41</v>
      </c>
      <c r="C739" s="3">
        <v>1</v>
      </c>
      <c r="D739" s="20">
        <v>35.75</v>
      </c>
      <c r="E739" s="3">
        <v>1</v>
      </c>
      <c r="F739" s="3">
        <v>1</v>
      </c>
      <c r="G739" s="3">
        <v>0</v>
      </c>
      <c r="H739" s="3">
        <v>1</v>
      </c>
      <c r="I739" s="3">
        <v>0</v>
      </c>
      <c r="J739" s="12">
        <v>0</v>
      </c>
      <c r="K739" s="18">
        <v>40273.645499999999</v>
      </c>
      <c r="M739" s="38">
        <v>199</v>
      </c>
      <c r="N739" s="2">
        <v>41</v>
      </c>
      <c r="O739" s="3">
        <v>35.75</v>
      </c>
      <c r="P739" s="12">
        <v>1</v>
      </c>
      <c r="Q739" s="28">
        <v>40273.645499999999</v>
      </c>
      <c r="S739" s="3"/>
      <c r="T739" s="3"/>
      <c r="U739" s="3"/>
      <c r="V739" s="3"/>
      <c r="W739" s="22"/>
      <c r="X739" s="3"/>
      <c r="Y739" s="22"/>
      <c r="Z739" s="22"/>
      <c r="AB739" s="22"/>
      <c r="AC739" s="22"/>
    </row>
    <row r="740" spans="1:29" x14ac:dyDescent="0.25">
      <c r="A740" s="6">
        <v>200</v>
      </c>
      <c r="B740" s="2">
        <v>56</v>
      </c>
      <c r="C740" s="3">
        <v>1</v>
      </c>
      <c r="D740" s="20">
        <v>33.725000000000001</v>
      </c>
      <c r="E740" s="3">
        <v>0</v>
      </c>
      <c r="F740" s="3">
        <v>0</v>
      </c>
      <c r="G740" s="3">
        <v>0</v>
      </c>
      <c r="H740" s="3">
        <v>0</v>
      </c>
      <c r="I740" s="3">
        <v>1</v>
      </c>
      <c r="J740" s="12">
        <v>0</v>
      </c>
      <c r="K740" s="18">
        <v>10976.24575</v>
      </c>
      <c r="M740" s="38">
        <v>200</v>
      </c>
      <c r="N740" s="2">
        <v>56</v>
      </c>
      <c r="O740" s="3">
        <v>33.725000000000001</v>
      </c>
      <c r="P740" s="12">
        <v>0</v>
      </c>
      <c r="Q740" s="28">
        <v>10976.24575</v>
      </c>
      <c r="S740" s="3"/>
      <c r="T740" s="3"/>
      <c r="U740" s="3"/>
      <c r="V740" s="3"/>
      <c r="W740" s="22"/>
      <c r="X740" s="3"/>
      <c r="Y740" s="22"/>
      <c r="Z740" s="22"/>
      <c r="AB740" s="22"/>
      <c r="AC740" s="22"/>
    </row>
    <row r="741" spans="1:29" x14ac:dyDescent="0.25">
      <c r="A741" s="6">
        <v>201</v>
      </c>
      <c r="B741" s="2">
        <v>23</v>
      </c>
      <c r="C741" s="3">
        <v>0</v>
      </c>
      <c r="D741" s="20">
        <v>39.270000000000003</v>
      </c>
      <c r="E741" s="3">
        <v>2</v>
      </c>
      <c r="F741" s="3">
        <v>0</v>
      </c>
      <c r="G741" s="3">
        <v>0</v>
      </c>
      <c r="H741" s="3">
        <v>1</v>
      </c>
      <c r="I741" s="3">
        <v>0</v>
      </c>
      <c r="J741" s="12">
        <v>0</v>
      </c>
      <c r="K741" s="18">
        <v>3500.6122999999998</v>
      </c>
      <c r="M741" s="38">
        <v>201</v>
      </c>
      <c r="N741" s="2">
        <v>23</v>
      </c>
      <c r="O741" s="3">
        <v>39.270000000000003</v>
      </c>
      <c r="P741" s="12">
        <v>0</v>
      </c>
      <c r="Q741" s="28">
        <v>3500.6122999999998</v>
      </c>
      <c r="S741" s="3"/>
      <c r="T741" s="3"/>
      <c r="U741" s="3"/>
      <c r="V741" s="3"/>
      <c r="W741" s="22"/>
      <c r="X741" s="3"/>
      <c r="Y741" s="22"/>
      <c r="Z741" s="22"/>
      <c r="AB741" s="22"/>
      <c r="AC741" s="22"/>
    </row>
    <row r="742" spans="1:29" x14ac:dyDescent="0.25">
      <c r="A742" s="6">
        <v>202</v>
      </c>
      <c r="B742" s="2">
        <v>21</v>
      </c>
      <c r="C742" s="3">
        <v>0</v>
      </c>
      <c r="D742" s="20">
        <v>34.869999999999997</v>
      </c>
      <c r="E742" s="3">
        <v>0</v>
      </c>
      <c r="F742" s="3">
        <v>0</v>
      </c>
      <c r="G742" s="3">
        <v>0</v>
      </c>
      <c r="H742" s="3">
        <v>1</v>
      </c>
      <c r="I742" s="3">
        <v>0</v>
      </c>
      <c r="J742" s="12">
        <v>0</v>
      </c>
      <c r="K742" s="18">
        <v>2020.5523000000001</v>
      </c>
      <c r="M742" s="38">
        <v>202</v>
      </c>
      <c r="N742" s="2">
        <v>21</v>
      </c>
      <c r="O742" s="3">
        <v>34.869999999999997</v>
      </c>
      <c r="P742" s="12">
        <v>0</v>
      </c>
      <c r="Q742" s="28">
        <v>2020.5523000000001</v>
      </c>
      <c r="S742" s="3"/>
      <c r="T742" s="3"/>
      <c r="U742" s="3"/>
      <c r="V742" s="3"/>
      <c r="W742" s="22"/>
      <c r="X742" s="3"/>
      <c r="Y742" s="22"/>
      <c r="Z742" s="22"/>
      <c r="AB742" s="22"/>
      <c r="AC742" s="22"/>
    </row>
    <row r="743" spans="1:29" x14ac:dyDescent="0.25">
      <c r="A743" s="6">
        <v>203</v>
      </c>
      <c r="B743" s="2">
        <v>50</v>
      </c>
      <c r="C743" s="3">
        <v>0</v>
      </c>
      <c r="D743" s="20">
        <v>44.744999999999997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12">
        <v>1</v>
      </c>
      <c r="K743" s="18">
        <v>9541.6955500000004</v>
      </c>
      <c r="M743" s="38">
        <v>203</v>
      </c>
      <c r="N743" s="2">
        <v>50</v>
      </c>
      <c r="O743" s="3">
        <v>44.744999999999997</v>
      </c>
      <c r="P743" s="12">
        <v>0</v>
      </c>
      <c r="Q743" s="28">
        <v>9541.6955500000004</v>
      </c>
      <c r="S743" s="3"/>
      <c r="T743" s="3"/>
      <c r="U743" s="3"/>
      <c r="V743" s="3"/>
      <c r="W743" s="22"/>
      <c r="X743" s="3"/>
      <c r="Y743" s="22"/>
      <c r="Z743" s="22"/>
      <c r="AB743" s="22"/>
      <c r="AC743" s="22"/>
    </row>
    <row r="744" spans="1:29" x14ac:dyDescent="0.25">
      <c r="A744" s="6">
        <v>204</v>
      </c>
      <c r="B744" s="2">
        <v>53</v>
      </c>
      <c r="C744" s="3">
        <v>1</v>
      </c>
      <c r="D744" s="20">
        <v>41.47</v>
      </c>
      <c r="E744" s="3">
        <v>0</v>
      </c>
      <c r="F744" s="3">
        <v>0</v>
      </c>
      <c r="G744" s="3">
        <v>0</v>
      </c>
      <c r="H744" s="3">
        <v>1</v>
      </c>
      <c r="I744" s="3">
        <v>0</v>
      </c>
      <c r="J744" s="12">
        <v>0</v>
      </c>
      <c r="K744" s="18">
        <v>9504.3102999999992</v>
      </c>
      <c r="M744" s="38">
        <v>204</v>
      </c>
      <c r="N744" s="2">
        <v>53</v>
      </c>
      <c r="O744" s="3">
        <v>41.47</v>
      </c>
      <c r="P744" s="12">
        <v>0</v>
      </c>
      <c r="Q744" s="28">
        <v>9504.3102999999992</v>
      </c>
      <c r="S744" s="3"/>
      <c r="T744" s="3"/>
      <c r="U744" s="3"/>
      <c r="V744" s="3"/>
      <c r="W744" s="22"/>
      <c r="X744" s="3"/>
      <c r="Y744" s="22"/>
      <c r="Z744" s="22"/>
      <c r="AB744" s="22"/>
      <c r="AC744" s="22"/>
    </row>
    <row r="745" spans="1:29" x14ac:dyDescent="0.25">
      <c r="A745" s="6">
        <v>205</v>
      </c>
      <c r="B745" s="2">
        <v>34</v>
      </c>
      <c r="C745" s="3">
        <v>0</v>
      </c>
      <c r="D745" s="20">
        <v>26.41</v>
      </c>
      <c r="E745" s="3">
        <v>1</v>
      </c>
      <c r="F745" s="3">
        <v>0</v>
      </c>
      <c r="G745" s="3">
        <v>0</v>
      </c>
      <c r="H745" s="3">
        <v>0</v>
      </c>
      <c r="I745" s="3">
        <v>1</v>
      </c>
      <c r="J745" s="12">
        <v>0</v>
      </c>
      <c r="K745" s="18">
        <v>5385.3379000000004</v>
      </c>
      <c r="M745" s="38">
        <v>205</v>
      </c>
      <c r="N745" s="2">
        <v>34</v>
      </c>
      <c r="O745" s="3">
        <v>26.41</v>
      </c>
      <c r="P745" s="12">
        <v>0</v>
      </c>
      <c r="Q745" s="28">
        <v>5385.3379000000004</v>
      </c>
      <c r="S745" s="3"/>
      <c r="T745" s="3"/>
      <c r="U745" s="3"/>
      <c r="V745" s="3"/>
      <c r="W745" s="22"/>
      <c r="X745" s="3"/>
      <c r="Y745" s="22"/>
      <c r="Z745" s="22"/>
      <c r="AB745" s="22"/>
      <c r="AC745" s="22"/>
    </row>
    <row r="746" spans="1:29" x14ac:dyDescent="0.25">
      <c r="A746" s="6">
        <v>206</v>
      </c>
      <c r="B746" s="2">
        <v>47</v>
      </c>
      <c r="C746" s="3">
        <v>0</v>
      </c>
      <c r="D746" s="20">
        <v>29.545000000000002</v>
      </c>
      <c r="E746" s="3">
        <v>1</v>
      </c>
      <c r="F746" s="3">
        <v>0</v>
      </c>
      <c r="G746" s="3">
        <v>0</v>
      </c>
      <c r="H746" s="3">
        <v>0</v>
      </c>
      <c r="I746" s="3">
        <v>1</v>
      </c>
      <c r="J746" s="12">
        <v>0</v>
      </c>
      <c r="K746" s="18">
        <v>8930.9345499999999</v>
      </c>
      <c r="M746" s="38">
        <v>206</v>
      </c>
      <c r="N746" s="2">
        <v>47</v>
      </c>
      <c r="O746" s="3">
        <v>29.545000000000002</v>
      </c>
      <c r="P746" s="12">
        <v>0</v>
      </c>
      <c r="Q746" s="28">
        <v>8930.9345499999999</v>
      </c>
      <c r="S746" s="3"/>
      <c r="T746" s="3"/>
      <c r="U746" s="3"/>
      <c r="V746" s="3"/>
      <c r="W746" s="22"/>
      <c r="X746" s="3"/>
      <c r="Y746" s="22"/>
      <c r="Z746" s="22"/>
      <c r="AB746" s="22"/>
      <c r="AC746" s="22"/>
    </row>
    <row r="747" spans="1:29" x14ac:dyDescent="0.25">
      <c r="A747" s="6">
        <v>207</v>
      </c>
      <c r="B747" s="2">
        <v>33</v>
      </c>
      <c r="C747" s="3">
        <v>0</v>
      </c>
      <c r="D747" s="20">
        <v>32.9</v>
      </c>
      <c r="E747" s="3">
        <v>2</v>
      </c>
      <c r="F747" s="3">
        <v>0</v>
      </c>
      <c r="G747" s="3">
        <v>1</v>
      </c>
      <c r="H747" s="3">
        <v>0</v>
      </c>
      <c r="I747" s="3">
        <v>0</v>
      </c>
      <c r="J747" s="12">
        <v>0</v>
      </c>
      <c r="K747" s="18">
        <v>5375.0379999999996</v>
      </c>
      <c r="M747" s="38">
        <v>207</v>
      </c>
      <c r="N747" s="2">
        <v>33</v>
      </c>
      <c r="O747" s="3">
        <v>32.9</v>
      </c>
      <c r="P747" s="12">
        <v>0</v>
      </c>
      <c r="Q747" s="28">
        <v>5375.0379999999996</v>
      </c>
      <c r="S747" s="3"/>
      <c r="T747" s="3"/>
      <c r="U747" s="3"/>
      <c r="V747" s="3"/>
      <c r="W747" s="22"/>
      <c r="X747" s="3"/>
      <c r="Y747" s="22"/>
      <c r="Z747" s="22"/>
      <c r="AB747" s="22"/>
      <c r="AC747" s="22"/>
    </row>
    <row r="748" spans="1:29" x14ac:dyDescent="0.25">
      <c r="A748" s="6">
        <v>208</v>
      </c>
      <c r="B748" s="2">
        <v>51</v>
      </c>
      <c r="C748" s="3">
        <v>0</v>
      </c>
      <c r="D748" s="20">
        <v>38.06</v>
      </c>
      <c r="E748" s="3">
        <v>0</v>
      </c>
      <c r="F748" s="3">
        <v>1</v>
      </c>
      <c r="G748" s="3">
        <v>0</v>
      </c>
      <c r="H748" s="3">
        <v>1</v>
      </c>
      <c r="I748" s="3">
        <v>0</v>
      </c>
      <c r="J748" s="12">
        <v>0</v>
      </c>
      <c r="K748" s="18">
        <v>44400.4064</v>
      </c>
      <c r="M748" s="38">
        <v>208</v>
      </c>
      <c r="N748" s="2">
        <v>51</v>
      </c>
      <c r="O748" s="3">
        <v>38.06</v>
      </c>
      <c r="P748" s="12">
        <v>1</v>
      </c>
      <c r="Q748" s="28">
        <v>44400.4064</v>
      </c>
      <c r="S748" s="3"/>
      <c r="T748" s="3"/>
      <c r="U748" s="3"/>
      <c r="V748" s="3"/>
      <c r="W748" s="22"/>
      <c r="X748" s="3"/>
      <c r="Y748" s="22"/>
      <c r="Z748" s="22"/>
      <c r="AB748" s="22"/>
      <c r="AC748" s="22"/>
    </row>
    <row r="749" spans="1:29" x14ac:dyDescent="0.25">
      <c r="A749" s="6">
        <v>209</v>
      </c>
      <c r="B749" s="2">
        <v>49</v>
      </c>
      <c r="C749" s="3">
        <v>1</v>
      </c>
      <c r="D749" s="20">
        <v>28.69</v>
      </c>
      <c r="E749" s="3">
        <v>3</v>
      </c>
      <c r="F749" s="3">
        <v>0</v>
      </c>
      <c r="G749" s="3">
        <v>0</v>
      </c>
      <c r="H749" s="3">
        <v>0</v>
      </c>
      <c r="I749" s="3">
        <v>1</v>
      </c>
      <c r="J749" s="12">
        <v>0</v>
      </c>
      <c r="K749" s="18">
        <v>10264.4421</v>
      </c>
      <c r="M749" s="38">
        <v>209</v>
      </c>
      <c r="N749" s="2">
        <v>49</v>
      </c>
      <c r="O749" s="3">
        <v>28.69</v>
      </c>
      <c r="P749" s="12">
        <v>0</v>
      </c>
      <c r="Q749" s="28">
        <v>10264.4421</v>
      </c>
      <c r="S749" s="3"/>
      <c r="T749" s="3"/>
      <c r="U749" s="3"/>
      <c r="V749" s="3"/>
      <c r="W749" s="22"/>
      <c r="X749" s="3"/>
      <c r="Y749" s="22"/>
      <c r="Z749" s="22"/>
      <c r="AB749" s="22"/>
      <c r="AC749" s="22"/>
    </row>
    <row r="750" spans="1:29" x14ac:dyDescent="0.25">
      <c r="A750" s="6">
        <v>210</v>
      </c>
      <c r="B750" s="2">
        <v>31</v>
      </c>
      <c r="C750" s="3">
        <v>0</v>
      </c>
      <c r="D750" s="20">
        <v>30.495000000000001</v>
      </c>
      <c r="E750" s="3">
        <v>3</v>
      </c>
      <c r="F750" s="3">
        <v>0</v>
      </c>
      <c r="G750" s="3">
        <v>0</v>
      </c>
      <c r="H750" s="3">
        <v>0</v>
      </c>
      <c r="I750" s="3">
        <v>0</v>
      </c>
      <c r="J750" s="12">
        <v>1</v>
      </c>
      <c r="K750" s="18">
        <v>6113.2310500000003</v>
      </c>
      <c r="M750" s="38">
        <v>210</v>
      </c>
      <c r="N750" s="2">
        <v>31</v>
      </c>
      <c r="O750" s="3">
        <v>30.495000000000001</v>
      </c>
      <c r="P750" s="12">
        <v>0</v>
      </c>
      <c r="Q750" s="28">
        <v>6113.2310500000003</v>
      </c>
      <c r="S750" s="3"/>
      <c r="T750" s="3"/>
      <c r="U750" s="3"/>
      <c r="V750" s="3"/>
      <c r="W750" s="22"/>
      <c r="X750" s="3"/>
      <c r="Y750" s="22"/>
      <c r="Z750" s="22"/>
      <c r="AB750" s="22"/>
      <c r="AC750" s="22"/>
    </row>
    <row r="751" spans="1:29" x14ac:dyDescent="0.25">
      <c r="A751" s="6">
        <v>211</v>
      </c>
      <c r="B751" s="2">
        <v>36</v>
      </c>
      <c r="C751" s="3">
        <v>0</v>
      </c>
      <c r="D751" s="20">
        <v>27.74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12">
        <v>1</v>
      </c>
      <c r="K751" s="18">
        <v>5469.0065999999997</v>
      </c>
      <c r="M751" s="38">
        <v>211</v>
      </c>
      <c r="N751" s="2">
        <v>36</v>
      </c>
      <c r="O751" s="3">
        <v>27.74</v>
      </c>
      <c r="P751" s="12">
        <v>0</v>
      </c>
      <c r="Q751" s="28">
        <v>5469.0065999999997</v>
      </c>
      <c r="S751" s="3"/>
      <c r="T751" s="3"/>
      <c r="U751" s="3"/>
      <c r="V751" s="3"/>
      <c r="W751" s="22"/>
      <c r="X751" s="3"/>
      <c r="Y751" s="22"/>
      <c r="Z751" s="22"/>
      <c r="AB751" s="22"/>
      <c r="AC751" s="22"/>
    </row>
    <row r="752" spans="1:29" x14ac:dyDescent="0.25">
      <c r="A752" s="6">
        <v>212</v>
      </c>
      <c r="B752" s="2">
        <v>18</v>
      </c>
      <c r="C752" s="3">
        <v>1</v>
      </c>
      <c r="D752" s="20">
        <v>35.200000000000003</v>
      </c>
      <c r="E752" s="3">
        <v>1</v>
      </c>
      <c r="F752" s="3">
        <v>0</v>
      </c>
      <c r="G752" s="3">
        <v>0</v>
      </c>
      <c r="H752" s="3">
        <v>1</v>
      </c>
      <c r="I752" s="3">
        <v>0</v>
      </c>
      <c r="J752" s="12">
        <v>0</v>
      </c>
      <c r="K752" s="18">
        <v>1727.54</v>
      </c>
      <c r="M752" s="38">
        <v>212</v>
      </c>
      <c r="N752" s="2">
        <v>18</v>
      </c>
      <c r="O752" s="3">
        <v>35.200000000000003</v>
      </c>
      <c r="P752" s="12">
        <v>0</v>
      </c>
      <c r="Q752" s="28">
        <v>1727.54</v>
      </c>
      <c r="S752" s="3"/>
      <c r="T752" s="3"/>
      <c r="U752" s="3"/>
      <c r="V752" s="3"/>
      <c r="W752" s="22"/>
      <c r="X752" s="3"/>
      <c r="Y752" s="22"/>
      <c r="Z752" s="22"/>
      <c r="AB752" s="22"/>
      <c r="AC752" s="22"/>
    </row>
    <row r="753" spans="1:29" x14ac:dyDescent="0.25">
      <c r="A753" s="6">
        <v>213</v>
      </c>
      <c r="B753" s="2">
        <v>50</v>
      </c>
      <c r="C753" s="3">
        <v>0</v>
      </c>
      <c r="D753" s="20">
        <v>23.54</v>
      </c>
      <c r="E753" s="3">
        <v>2</v>
      </c>
      <c r="F753" s="3">
        <v>0</v>
      </c>
      <c r="G753" s="3">
        <v>0</v>
      </c>
      <c r="H753" s="3">
        <v>1</v>
      </c>
      <c r="I753" s="3">
        <v>0</v>
      </c>
      <c r="J753" s="12">
        <v>0</v>
      </c>
      <c r="K753" s="18">
        <v>10107.220600000001</v>
      </c>
      <c r="M753" s="38">
        <v>213</v>
      </c>
      <c r="N753" s="2">
        <v>50</v>
      </c>
      <c r="O753" s="3">
        <v>23.54</v>
      </c>
      <c r="P753" s="12">
        <v>0</v>
      </c>
      <c r="Q753" s="28">
        <v>10107.220600000001</v>
      </c>
      <c r="S753" s="3"/>
      <c r="T753" s="3"/>
      <c r="U753" s="3"/>
      <c r="V753" s="3"/>
      <c r="W753" s="22"/>
      <c r="X753" s="3"/>
      <c r="Y753" s="22"/>
      <c r="Z753" s="22"/>
      <c r="AB753" s="22"/>
      <c r="AC753" s="22"/>
    </row>
    <row r="754" spans="1:29" x14ac:dyDescent="0.25">
      <c r="A754" s="6">
        <v>214</v>
      </c>
      <c r="B754" s="2">
        <v>43</v>
      </c>
      <c r="C754" s="3">
        <v>0</v>
      </c>
      <c r="D754" s="20">
        <v>30.684999999999999</v>
      </c>
      <c r="E754" s="3">
        <v>2</v>
      </c>
      <c r="F754" s="3">
        <v>0</v>
      </c>
      <c r="G754" s="3">
        <v>0</v>
      </c>
      <c r="H754" s="3">
        <v>0</v>
      </c>
      <c r="I754" s="3">
        <v>1</v>
      </c>
      <c r="J754" s="12">
        <v>0</v>
      </c>
      <c r="K754" s="18">
        <v>8310.8391499999998</v>
      </c>
      <c r="M754" s="38">
        <v>214</v>
      </c>
      <c r="N754" s="2">
        <v>43</v>
      </c>
      <c r="O754" s="3">
        <v>30.684999999999999</v>
      </c>
      <c r="P754" s="12">
        <v>0</v>
      </c>
      <c r="Q754" s="28">
        <v>8310.8391499999998</v>
      </c>
      <c r="S754" s="3"/>
      <c r="T754" s="3"/>
      <c r="U754" s="3"/>
      <c r="V754" s="3"/>
      <c r="W754" s="22"/>
      <c r="X754" s="3"/>
      <c r="Y754" s="22"/>
      <c r="Z754" s="22"/>
      <c r="AB754" s="22"/>
      <c r="AC754" s="22"/>
    </row>
    <row r="755" spans="1:29" x14ac:dyDescent="0.25">
      <c r="A755" s="6">
        <v>215</v>
      </c>
      <c r="B755" s="2">
        <v>20</v>
      </c>
      <c r="C755" s="3">
        <v>1</v>
      </c>
      <c r="D755" s="20">
        <v>40.47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12">
        <v>1</v>
      </c>
      <c r="K755" s="18">
        <v>1984.4532999999999</v>
      </c>
      <c r="M755" s="38">
        <v>215</v>
      </c>
      <c r="N755" s="2">
        <v>20</v>
      </c>
      <c r="O755" s="3">
        <v>40.47</v>
      </c>
      <c r="P755" s="12">
        <v>0</v>
      </c>
      <c r="Q755" s="28">
        <v>1984.4532999999999</v>
      </c>
      <c r="S755" s="3"/>
      <c r="T755" s="3"/>
      <c r="U755" s="3"/>
      <c r="V755" s="3"/>
      <c r="W755" s="22"/>
      <c r="X755" s="3"/>
      <c r="Y755" s="22"/>
      <c r="Z755" s="22"/>
      <c r="AB755" s="22"/>
      <c r="AC755" s="22"/>
    </row>
    <row r="756" spans="1:29" x14ac:dyDescent="0.25">
      <c r="A756" s="6">
        <v>216</v>
      </c>
      <c r="B756" s="2">
        <v>24</v>
      </c>
      <c r="C756" s="3">
        <v>0</v>
      </c>
      <c r="D756" s="20">
        <v>22.6</v>
      </c>
      <c r="E756" s="3">
        <v>0</v>
      </c>
      <c r="F756" s="3">
        <v>0</v>
      </c>
      <c r="G756" s="3">
        <v>1</v>
      </c>
      <c r="H756" s="3">
        <v>0</v>
      </c>
      <c r="I756" s="3">
        <v>0</v>
      </c>
      <c r="J756" s="12">
        <v>0</v>
      </c>
      <c r="K756" s="18">
        <v>2457.502</v>
      </c>
      <c r="M756" s="38">
        <v>216</v>
      </c>
      <c r="N756" s="2">
        <v>24</v>
      </c>
      <c r="O756" s="3">
        <v>22.6</v>
      </c>
      <c r="P756" s="12">
        <v>0</v>
      </c>
      <c r="Q756" s="28">
        <v>2457.502</v>
      </c>
      <c r="S756" s="3"/>
      <c r="T756" s="3"/>
      <c r="U756" s="3"/>
      <c r="V756" s="3"/>
      <c r="W756" s="22"/>
      <c r="X756" s="3"/>
      <c r="Y756" s="22"/>
      <c r="Z756" s="22"/>
      <c r="AB756" s="22"/>
      <c r="AC756" s="22"/>
    </row>
    <row r="757" spans="1:29" x14ac:dyDescent="0.25">
      <c r="A757" s="6">
        <v>217</v>
      </c>
      <c r="B757" s="2">
        <v>60</v>
      </c>
      <c r="C757" s="3">
        <v>1</v>
      </c>
      <c r="D757" s="20">
        <v>28.9</v>
      </c>
      <c r="E757" s="3">
        <v>0</v>
      </c>
      <c r="F757" s="3">
        <v>0</v>
      </c>
      <c r="G757" s="3">
        <v>1</v>
      </c>
      <c r="H757" s="3">
        <v>0</v>
      </c>
      <c r="I757" s="3">
        <v>0</v>
      </c>
      <c r="J757" s="12">
        <v>0</v>
      </c>
      <c r="K757" s="18">
        <v>12146.971</v>
      </c>
      <c r="M757" s="38">
        <v>217</v>
      </c>
      <c r="N757" s="2">
        <v>60</v>
      </c>
      <c r="O757" s="3">
        <v>28.9</v>
      </c>
      <c r="P757" s="12">
        <v>0</v>
      </c>
      <c r="Q757" s="28">
        <v>12146.971</v>
      </c>
      <c r="S757" s="3"/>
      <c r="T757" s="3"/>
      <c r="U757" s="3"/>
      <c r="V757" s="3"/>
      <c r="W757" s="22"/>
      <c r="X757" s="3"/>
      <c r="Y757" s="22"/>
      <c r="Z757" s="22"/>
      <c r="AB757" s="22"/>
      <c r="AC757" s="22"/>
    </row>
    <row r="758" spans="1:29" x14ac:dyDescent="0.25">
      <c r="A758" s="6">
        <v>218</v>
      </c>
      <c r="B758" s="2">
        <v>49</v>
      </c>
      <c r="C758" s="3">
        <v>0</v>
      </c>
      <c r="D758" s="20">
        <v>22.61</v>
      </c>
      <c r="E758" s="3">
        <v>1</v>
      </c>
      <c r="F758" s="3">
        <v>0</v>
      </c>
      <c r="G758" s="3">
        <v>0</v>
      </c>
      <c r="H758" s="3">
        <v>0</v>
      </c>
      <c r="I758" s="3">
        <v>1</v>
      </c>
      <c r="J758" s="12">
        <v>0</v>
      </c>
      <c r="K758" s="18">
        <v>9566.9909000000007</v>
      </c>
      <c r="M758" s="38">
        <v>218</v>
      </c>
      <c r="N758" s="2">
        <v>49</v>
      </c>
      <c r="O758" s="3">
        <v>22.61</v>
      </c>
      <c r="P758" s="12">
        <v>0</v>
      </c>
      <c r="Q758" s="28">
        <v>9566.9909000000007</v>
      </c>
      <c r="S758" s="3"/>
      <c r="T758" s="3"/>
      <c r="U758" s="3"/>
      <c r="V758" s="3"/>
      <c r="W758" s="22"/>
      <c r="X758" s="3"/>
      <c r="Y758" s="22"/>
      <c r="Z758" s="22"/>
      <c r="AB758" s="22"/>
      <c r="AC758" s="22"/>
    </row>
    <row r="759" spans="1:29" x14ac:dyDescent="0.25">
      <c r="A759" s="6">
        <v>219</v>
      </c>
      <c r="B759" s="2">
        <v>60</v>
      </c>
      <c r="C759" s="3">
        <v>1</v>
      </c>
      <c r="D759" s="20">
        <v>24.32</v>
      </c>
      <c r="E759" s="3">
        <v>1</v>
      </c>
      <c r="F759" s="3">
        <v>0</v>
      </c>
      <c r="G759" s="3">
        <v>0</v>
      </c>
      <c r="H759" s="3">
        <v>0</v>
      </c>
      <c r="I759" s="3">
        <v>1</v>
      </c>
      <c r="J759" s="12">
        <v>0</v>
      </c>
      <c r="K759" s="18">
        <v>13112.604799999999</v>
      </c>
      <c r="M759" s="38">
        <v>219</v>
      </c>
      <c r="N759" s="2">
        <v>60</v>
      </c>
      <c r="O759" s="3">
        <v>24.32</v>
      </c>
      <c r="P759" s="12">
        <v>0</v>
      </c>
      <c r="Q759" s="28">
        <v>13112.604799999999</v>
      </c>
      <c r="S759" s="3"/>
      <c r="T759" s="3"/>
      <c r="U759" s="3"/>
      <c r="V759" s="3"/>
      <c r="W759" s="22"/>
      <c r="X759" s="3"/>
      <c r="Y759" s="22"/>
      <c r="Z759" s="22"/>
      <c r="AB759" s="22"/>
      <c r="AC759" s="22"/>
    </row>
    <row r="760" spans="1:29" x14ac:dyDescent="0.25">
      <c r="A760" s="6">
        <v>220</v>
      </c>
      <c r="B760" s="2">
        <v>51</v>
      </c>
      <c r="C760" s="3">
        <v>0</v>
      </c>
      <c r="D760" s="20">
        <v>36.67</v>
      </c>
      <c r="E760" s="3">
        <v>2</v>
      </c>
      <c r="F760" s="3">
        <v>0</v>
      </c>
      <c r="G760" s="3">
        <v>0</v>
      </c>
      <c r="H760" s="3">
        <v>0</v>
      </c>
      <c r="I760" s="3">
        <v>1</v>
      </c>
      <c r="J760" s="12">
        <v>0</v>
      </c>
      <c r="K760" s="18">
        <v>10848.1343</v>
      </c>
      <c r="M760" s="38">
        <v>220</v>
      </c>
      <c r="N760" s="2">
        <v>51</v>
      </c>
      <c r="O760" s="3">
        <v>36.67</v>
      </c>
      <c r="P760" s="12">
        <v>0</v>
      </c>
      <c r="Q760" s="28">
        <v>10848.1343</v>
      </c>
      <c r="S760" s="3"/>
      <c r="T760" s="3"/>
      <c r="U760" s="3"/>
      <c r="V760" s="3"/>
      <c r="W760" s="22"/>
      <c r="X760" s="3"/>
      <c r="Y760" s="22"/>
      <c r="Z760" s="22"/>
      <c r="AB760" s="22"/>
      <c r="AC760" s="22"/>
    </row>
    <row r="761" spans="1:29" x14ac:dyDescent="0.25">
      <c r="A761" s="6">
        <v>221</v>
      </c>
      <c r="B761" s="2">
        <v>58</v>
      </c>
      <c r="C761" s="3">
        <v>0</v>
      </c>
      <c r="D761" s="20">
        <v>33.44</v>
      </c>
      <c r="E761" s="3">
        <v>0</v>
      </c>
      <c r="F761" s="3">
        <v>0</v>
      </c>
      <c r="G761" s="3">
        <v>0</v>
      </c>
      <c r="H761" s="3">
        <v>0</v>
      </c>
      <c r="I761" s="3">
        <v>1</v>
      </c>
      <c r="J761" s="12">
        <v>0</v>
      </c>
      <c r="K761" s="18">
        <v>12231.613600000001</v>
      </c>
      <c r="M761" s="38">
        <v>221</v>
      </c>
      <c r="N761" s="2">
        <v>58</v>
      </c>
      <c r="O761" s="3">
        <v>33.44</v>
      </c>
      <c r="P761" s="12">
        <v>0</v>
      </c>
      <c r="Q761" s="28">
        <v>12231.613600000001</v>
      </c>
      <c r="S761" s="3"/>
      <c r="T761" s="3"/>
      <c r="U761" s="3"/>
      <c r="V761" s="3"/>
      <c r="W761" s="22"/>
      <c r="X761" s="3"/>
      <c r="Y761" s="22"/>
      <c r="Z761" s="22"/>
      <c r="AB761" s="22"/>
      <c r="AC761" s="22"/>
    </row>
    <row r="762" spans="1:29" x14ac:dyDescent="0.25">
      <c r="A762" s="6">
        <v>222</v>
      </c>
      <c r="B762" s="2">
        <v>51</v>
      </c>
      <c r="C762" s="3">
        <v>0</v>
      </c>
      <c r="D762" s="20">
        <v>40.659999999999997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12">
        <v>1</v>
      </c>
      <c r="K762" s="18">
        <v>9875.6803999999993</v>
      </c>
      <c r="M762" s="38">
        <v>222</v>
      </c>
      <c r="N762" s="2">
        <v>51</v>
      </c>
      <c r="O762" s="3">
        <v>40.659999999999997</v>
      </c>
      <c r="P762" s="12">
        <v>0</v>
      </c>
      <c r="Q762" s="28">
        <v>9875.6803999999993</v>
      </c>
      <c r="S762" s="3"/>
      <c r="T762" s="3"/>
      <c r="U762" s="3"/>
      <c r="V762" s="3"/>
      <c r="W762" s="22"/>
      <c r="X762" s="3"/>
      <c r="Y762" s="22"/>
      <c r="Z762" s="22"/>
      <c r="AB762" s="22"/>
      <c r="AC762" s="22"/>
    </row>
    <row r="763" spans="1:29" x14ac:dyDescent="0.25">
      <c r="A763" s="6">
        <v>223</v>
      </c>
      <c r="B763" s="2">
        <v>53</v>
      </c>
      <c r="C763" s="3">
        <v>1</v>
      </c>
      <c r="D763" s="20">
        <v>36.6</v>
      </c>
      <c r="E763" s="3">
        <v>3</v>
      </c>
      <c r="F763" s="3">
        <v>0</v>
      </c>
      <c r="G763" s="3">
        <v>1</v>
      </c>
      <c r="H763" s="3">
        <v>0</v>
      </c>
      <c r="I763" s="3">
        <v>0</v>
      </c>
      <c r="J763" s="12">
        <v>0</v>
      </c>
      <c r="K763" s="18">
        <v>11264.540999999999</v>
      </c>
      <c r="M763" s="38">
        <v>223</v>
      </c>
      <c r="N763" s="2">
        <v>53</v>
      </c>
      <c r="O763" s="3">
        <v>36.6</v>
      </c>
      <c r="P763" s="12">
        <v>0</v>
      </c>
      <c r="Q763" s="28">
        <v>11264.540999999999</v>
      </c>
      <c r="S763" s="3"/>
      <c r="T763" s="3"/>
      <c r="U763" s="3"/>
      <c r="V763" s="3"/>
      <c r="W763" s="22"/>
      <c r="X763" s="3"/>
      <c r="Y763" s="22"/>
      <c r="Z763" s="22"/>
      <c r="AB763" s="22"/>
      <c r="AC763" s="22"/>
    </row>
    <row r="764" spans="1:29" x14ac:dyDescent="0.25">
      <c r="A764" s="6">
        <v>224</v>
      </c>
      <c r="B764" s="2">
        <v>62</v>
      </c>
      <c r="C764" s="3">
        <v>1</v>
      </c>
      <c r="D764" s="20">
        <v>37.4</v>
      </c>
      <c r="E764" s="3">
        <v>0</v>
      </c>
      <c r="F764" s="3">
        <v>0</v>
      </c>
      <c r="G764" s="3">
        <v>1</v>
      </c>
      <c r="H764" s="3">
        <v>0</v>
      </c>
      <c r="I764" s="3">
        <v>0</v>
      </c>
      <c r="J764" s="12">
        <v>0</v>
      </c>
      <c r="K764" s="18">
        <v>12979.358</v>
      </c>
      <c r="M764" s="38">
        <v>224</v>
      </c>
      <c r="N764" s="2">
        <v>62</v>
      </c>
      <c r="O764" s="3">
        <v>37.4</v>
      </c>
      <c r="P764" s="12">
        <v>0</v>
      </c>
      <c r="Q764" s="28">
        <v>12979.358</v>
      </c>
      <c r="S764" s="3"/>
      <c r="T764" s="3"/>
      <c r="U764" s="3"/>
      <c r="V764" s="3"/>
      <c r="W764" s="22"/>
      <c r="X764" s="3"/>
      <c r="Y764" s="22"/>
      <c r="Z764" s="22"/>
      <c r="AB764" s="22"/>
      <c r="AC764" s="22"/>
    </row>
    <row r="765" spans="1:29" x14ac:dyDescent="0.25">
      <c r="A765" s="6">
        <v>225</v>
      </c>
      <c r="B765" s="2">
        <v>19</v>
      </c>
      <c r="C765" s="3">
        <v>1</v>
      </c>
      <c r="D765" s="20">
        <v>35.4</v>
      </c>
      <c r="E765" s="3">
        <v>0</v>
      </c>
      <c r="F765" s="3">
        <v>0</v>
      </c>
      <c r="G765" s="3">
        <v>1</v>
      </c>
      <c r="H765" s="3">
        <v>0</v>
      </c>
      <c r="I765" s="3">
        <v>0</v>
      </c>
      <c r="J765" s="12">
        <v>0</v>
      </c>
      <c r="K765" s="18">
        <v>1263.249</v>
      </c>
      <c r="M765" s="38">
        <v>225</v>
      </c>
      <c r="N765" s="2">
        <v>19</v>
      </c>
      <c r="O765" s="3">
        <v>35.4</v>
      </c>
      <c r="P765" s="12">
        <v>0</v>
      </c>
      <c r="Q765" s="28">
        <v>1263.249</v>
      </c>
      <c r="S765" s="3"/>
      <c r="T765" s="3"/>
      <c r="U765" s="3"/>
      <c r="V765" s="3"/>
      <c r="W765" s="22"/>
      <c r="X765" s="3"/>
      <c r="Y765" s="22"/>
      <c r="Z765" s="22"/>
      <c r="AB765" s="22"/>
      <c r="AC765" s="22"/>
    </row>
    <row r="766" spans="1:29" x14ac:dyDescent="0.25">
      <c r="A766" s="6">
        <v>226</v>
      </c>
      <c r="B766" s="2">
        <v>50</v>
      </c>
      <c r="C766" s="3">
        <v>0</v>
      </c>
      <c r="D766" s="20">
        <v>27.074999999999999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12">
        <v>1</v>
      </c>
      <c r="K766" s="18">
        <v>10106.134249999999</v>
      </c>
      <c r="M766" s="38">
        <v>226</v>
      </c>
      <c r="N766" s="2">
        <v>50</v>
      </c>
      <c r="O766" s="3">
        <v>27.074999999999999</v>
      </c>
      <c r="P766" s="12">
        <v>0</v>
      </c>
      <c r="Q766" s="28">
        <v>10106.134249999999</v>
      </c>
      <c r="S766" s="3"/>
      <c r="T766" s="3"/>
      <c r="U766" s="3"/>
      <c r="V766" s="3"/>
      <c r="W766" s="22"/>
      <c r="X766" s="3"/>
      <c r="Y766" s="22"/>
      <c r="Z766" s="22"/>
      <c r="AB766" s="22"/>
      <c r="AC766" s="22"/>
    </row>
    <row r="767" spans="1:29" x14ac:dyDescent="0.25">
      <c r="A767" s="6">
        <v>227</v>
      </c>
      <c r="B767" s="2">
        <v>30</v>
      </c>
      <c r="C767" s="3">
        <v>0</v>
      </c>
      <c r="D767" s="20">
        <v>39.049999999999997</v>
      </c>
      <c r="E767" s="3">
        <v>3</v>
      </c>
      <c r="F767" s="3">
        <v>1</v>
      </c>
      <c r="G767" s="3">
        <v>0</v>
      </c>
      <c r="H767" s="3">
        <v>1</v>
      </c>
      <c r="I767" s="3">
        <v>0</v>
      </c>
      <c r="J767" s="12">
        <v>0</v>
      </c>
      <c r="K767" s="18">
        <v>40932.429499999998</v>
      </c>
      <c r="M767" s="38">
        <v>227</v>
      </c>
      <c r="N767" s="2">
        <v>30</v>
      </c>
      <c r="O767" s="3">
        <v>39.049999999999997</v>
      </c>
      <c r="P767" s="12">
        <v>1</v>
      </c>
      <c r="Q767" s="28">
        <v>40932.429499999998</v>
      </c>
      <c r="S767" s="3"/>
      <c r="T767" s="3"/>
      <c r="U767" s="3"/>
      <c r="V767" s="3"/>
      <c r="W767" s="22"/>
      <c r="X767" s="3"/>
      <c r="Y767" s="22"/>
      <c r="Z767" s="22"/>
      <c r="AB767" s="22"/>
      <c r="AC767" s="22"/>
    </row>
    <row r="768" spans="1:29" x14ac:dyDescent="0.25">
      <c r="A768" s="6">
        <v>228</v>
      </c>
      <c r="B768" s="2">
        <v>41</v>
      </c>
      <c r="C768" s="3">
        <v>1</v>
      </c>
      <c r="D768" s="20">
        <v>28.405000000000001</v>
      </c>
      <c r="E768" s="3">
        <v>1</v>
      </c>
      <c r="F768" s="3">
        <v>0</v>
      </c>
      <c r="G768" s="3">
        <v>0</v>
      </c>
      <c r="H768" s="3">
        <v>0</v>
      </c>
      <c r="I768" s="3">
        <v>1</v>
      </c>
      <c r="J768" s="12">
        <v>0</v>
      </c>
      <c r="K768" s="18">
        <v>6664.68595</v>
      </c>
      <c r="M768" s="38">
        <v>228</v>
      </c>
      <c r="N768" s="2">
        <v>41</v>
      </c>
      <c r="O768" s="3">
        <v>28.405000000000001</v>
      </c>
      <c r="P768" s="12">
        <v>0</v>
      </c>
      <c r="Q768" s="28">
        <v>6664.68595</v>
      </c>
      <c r="S768" s="3"/>
      <c r="T768" s="3"/>
      <c r="U768" s="3"/>
      <c r="V768" s="3"/>
      <c r="W768" s="22"/>
      <c r="X768" s="3"/>
      <c r="Y768" s="22"/>
      <c r="Z768" s="22"/>
      <c r="AB768" s="22"/>
      <c r="AC768" s="22"/>
    </row>
    <row r="769" spans="1:29" x14ac:dyDescent="0.25">
      <c r="A769" s="6">
        <v>229</v>
      </c>
      <c r="B769" s="2">
        <v>29</v>
      </c>
      <c r="C769" s="3">
        <v>0</v>
      </c>
      <c r="D769" s="20">
        <v>21.754999999999999</v>
      </c>
      <c r="E769" s="3">
        <v>1</v>
      </c>
      <c r="F769" s="3">
        <v>1</v>
      </c>
      <c r="G769" s="3">
        <v>0</v>
      </c>
      <c r="H769" s="3">
        <v>0</v>
      </c>
      <c r="I769" s="3">
        <v>0</v>
      </c>
      <c r="J769" s="12">
        <v>1</v>
      </c>
      <c r="K769" s="18">
        <v>16657.71745</v>
      </c>
      <c r="M769" s="38">
        <v>229</v>
      </c>
      <c r="N769" s="2">
        <v>29</v>
      </c>
      <c r="O769" s="3">
        <v>21.754999999999999</v>
      </c>
      <c r="P769" s="12">
        <v>1</v>
      </c>
      <c r="Q769" s="28">
        <v>16657.71745</v>
      </c>
      <c r="S769" s="3"/>
      <c r="T769" s="3"/>
      <c r="U769" s="3"/>
      <c r="V769" s="3"/>
      <c r="W769" s="22"/>
      <c r="X769" s="3"/>
      <c r="Y769" s="22"/>
      <c r="Z769" s="22"/>
      <c r="AB769" s="22"/>
      <c r="AC769" s="22"/>
    </row>
    <row r="770" spans="1:29" x14ac:dyDescent="0.25">
      <c r="A770" s="6">
        <v>230</v>
      </c>
      <c r="B770" s="2">
        <v>18</v>
      </c>
      <c r="C770" s="3">
        <v>0</v>
      </c>
      <c r="D770" s="20">
        <v>40.28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12">
        <v>1</v>
      </c>
      <c r="K770" s="18">
        <v>2217.6012000000001</v>
      </c>
      <c r="M770" s="38">
        <v>230</v>
      </c>
      <c r="N770" s="2">
        <v>18</v>
      </c>
      <c r="O770" s="3">
        <v>40.28</v>
      </c>
      <c r="P770" s="12">
        <v>0</v>
      </c>
      <c r="Q770" s="28">
        <v>2217.6012000000001</v>
      </c>
      <c r="S770" s="3"/>
      <c r="T770" s="3"/>
      <c r="U770" s="3"/>
      <c r="V770" s="3"/>
      <c r="W770" s="22"/>
      <c r="X770" s="3"/>
      <c r="Y770" s="22"/>
      <c r="Z770" s="22"/>
      <c r="AB770" s="22"/>
      <c r="AC770" s="22"/>
    </row>
    <row r="771" spans="1:29" x14ac:dyDescent="0.25">
      <c r="A771" s="6">
        <v>231</v>
      </c>
      <c r="B771" s="2">
        <v>41</v>
      </c>
      <c r="C771" s="3">
        <v>0</v>
      </c>
      <c r="D771" s="20">
        <v>36.08</v>
      </c>
      <c r="E771" s="3">
        <v>1</v>
      </c>
      <c r="F771" s="3">
        <v>0</v>
      </c>
      <c r="G771" s="3">
        <v>0</v>
      </c>
      <c r="H771" s="3">
        <v>1</v>
      </c>
      <c r="I771" s="3">
        <v>0</v>
      </c>
      <c r="J771" s="12">
        <v>0</v>
      </c>
      <c r="K771" s="18">
        <v>6781.3541999999998</v>
      </c>
      <c r="M771" s="38">
        <v>231</v>
      </c>
      <c r="N771" s="2">
        <v>41</v>
      </c>
      <c r="O771" s="3">
        <v>36.08</v>
      </c>
      <c r="P771" s="12">
        <v>0</v>
      </c>
      <c r="Q771" s="28">
        <v>6781.3541999999998</v>
      </c>
      <c r="S771" s="3"/>
      <c r="T771" s="3"/>
      <c r="U771" s="3"/>
      <c r="V771" s="3"/>
      <c r="W771" s="22"/>
      <c r="X771" s="3"/>
      <c r="Y771" s="22"/>
      <c r="Z771" s="22"/>
      <c r="AB771" s="22"/>
      <c r="AC771" s="22"/>
    </row>
    <row r="772" spans="1:29" x14ac:dyDescent="0.25">
      <c r="A772" s="6">
        <v>232</v>
      </c>
      <c r="B772" s="2">
        <v>35</v>
      </c>
      <c r="C772" s="3">
        <v>1</v>
      </c>
      <c r="D772" s="20">
        <v>24.42</v>
      </c>
      <c r="E772" s="3">
        <v>3</v>
      </c>
      <c r="F772" s="3">
        <v>1</v>
      </c>
      <c r="G772" s="3">
        <v>0</v>
      </c>
      <c r="H772" s="3">
        <v>1</v>
      </c>
      <c r="I772" s="3">
        <v>0</v>
      </c>
      <c r="J772" s="12">
        <v>0</v>
      </c>
      <c r="K772" s="18">
        <v>19361.998800000001</v>
      </c>
      <c r="M772" s="38">
        <v>232</v>
      </c>
      <c r="N772" s="2">
        <v>35</v>
      </c>
      <c r="O772" s="3">
        <v>24.42</v>
      </c>
      <c r="P772" s="12">
        <v>1</v>
      </c>
      <c r="Q772" s="28">
        <v>19361.998800000001</v>
      </c>
      <c r="S772" s="3"/>
      <c r="T772" s="3"/>
      <c r="U772" s="3"/>
      <c r="V772" s="3"/>
      <c r="W772" s="22"/>
      <c r="X772" s="3"/>
      <c r="Y772" s="22"/>
      <c r="Z772" s="22"/>
      <c r="AB772" s="22"/>
      <c r="AC772" s="22"/>
    </row>
    <row r="773" spans="1:29" x14ac:dyDescent="0.25">
      <c r="A773" s="6">
        <v>233</v>
      </c>
      <c r="B773" s="2">
        <v>53</v>
      </c>
      <c r="C773" s="3">
        <v>1</v>
      </c>
      <c r="D773" s="20">
        <v>21.4</v>
      </c>
      <c r="E773" s="3">
        <v>1</v>
      </c>
      <c r="F773" s="3">
        <v>0</v>
      </c>
      <c r="G773" s="3">
        <v>1</v>
      </c>
      <c r="H773" s="3">
        <v>0</v>
      </c>
      <c r="I773" s="3">
        <v>0</v>
      </c>
      <c r="J773" s="12">
        <v>0</v>
      </c>
      <c r="K773" s="18">
        <v>10065.413</v>
      </c>
      <c r="M773" s="38">
        <v>233</v>
      </c>
      <c r="N773" s="2">
        <v>53</v>
      </c>
      <c r="O773" s="3">
        <v>21.4</v>
      </c>
      <c r="P773" s="12">
        <v>0</v>
      </c>
      <c r="Q773" s="28">
        <v>10065.413</v>
      </c>
      <c r="S773" s="3"/>
      <c r="T773" s="3"/>
      <c r="U773" s="3"/>
      <c r="V773" s="3"/>
      <c r="W773" s="22"/>
      <c r="X773" s="3"/>
      <c r="Y773" s="22"/>
      <c r="Z773" s="22"/>
      <c r="AB773" s="22"/>
      <c r="AC773" s="22"/>
    </row>
    <row r="774" spans="1:29" x14ac:dyDescent="0.25">
      <c r="A774" s="6">
        <v>234</v>
      </c>
      <c r="B774" s="2">
        <v>24</v>
      </c>
      <c r="C774" s="3">
        <v>0</v>
      </c>
      <c r="D774" s="20">
        <v>30.1</v>
      </c>
      <c r="E774" s="3">
        <v>3</v>
      </c>
      <c r="F774" s="3">
        <v>0</v>
      </c>
      <c r="G774" s="3">
        <v>1</v>
      </c>
      <c r="H774" s="3">
        <v>0</v>
      </c>
      <c r="I774" s="3">
        <v>0</v>
      </c>
      <c r="J774" s="12">
        <v>0</v>
      </c>
      <c r="K774" s="18">
        <v>4234.9269999999997</v>
      </c>
      <c r="M774" s="38">
        <v>234</v>
      </c>
      <c r="N774" s="2">
        <v>24</v>
      </c>
      <c r="O774" s="3">
        <v>30.1</v>
      </c>
      <c r="P774" s="12">
        <v>0</v>
      </c>
      <c r="Q774" s="28">
        <v>4234.9269999999997</v>
      </c>
      <c r="S774" s="3"/>
      <c r="T774" s="3"/>
      <c r="U774" s="3"/>
      <c r="V774" s="3"/>
      <c r="W774" s="22"/>
      <c r="X774" s="3"/>
      <c r="Y774" s="22"/>
      <c r="Z774" s="22"/>
      <c r="AB774" s="22"/>
      <c r="AC774" s="22"/>
    </row>
    <row r="775" spans="1:29" x14ac:dyDescent="0.25">
      <c r="A775" s="6">
        <v>235</v>
      </c>
      <c r="B775" s="2">
        <v>48</v>
      </c>
      <c r="C775" s="3">
        <v>0</v>
      </c>
      <c r="D775" s="20">
        <v>27.265000000000001</v>
      </c>
      <c r="E775" s="3">
        <v>1</v>
      </c>
      <c r="F775" s="3">
        <v>0</v>
      </c>
      <c r="G775" s="3">
        <v>0</v>
      </c>
      <c r="H775" s="3">
        <v>0</v>
      </c>
      <c r="I775" s="3">
        <v>0</v>
      </c>
      <c r="J775" s="12">
        <v>1</v>
      </c>
      <c r="K775" s="18">
        <v>9447.2503500000003</v>
      </c>
      <c r="M775" s="38">
        <v>235</v>
      </c>
      <c r="N775" s="2">
        <v>48</v>
      </c>
      <c r="O775" s="3">
        <v>27.265000000000001</v>
      </c>
      <c r="P775" s="12">
        <v>0</v>
      </c>
      <c r="Q775" s="28">
        <v>9447.2503500000003</v>
      </c>
      <c r="S775" s="3"/>
      <c r="T775" s="3"/>
      <c r="U775" s="3"/>
      <c r="V775" s="3"/>
      <c r="W775" s="22"/>
      <c r="X775" s="3"/>
      <c r="Y775" s="22"/>
      <c r="Z775" s="22"/>
      <c r="AB775" s="22"/>
      <c r="AC775" s="22"/>
    </row>
    <row r="776" spans="1:29" x14ac:dyDescent="0.25">
      <c r="A776" s="6">
        <v>236</v>
      </c>
      <c r="B776" s="2">
        <v>59</v>
      </c>
      <c r="C776" s="3">
        <v>0</v>
      </c>
      <c r="D776" s="20">
        <v>32.1</v>
      </c>
      <c r="E776" s="3">
        <v>3</v>
      </c>
      <c r="F776" s="3">
        <v>0</v>
      </c>
      <c r="G776" s="3">
        <v>1</v>
      </c>
      <c r="H776" s="3">
        <v>0</v>
      </c>
      <c r="I776" s="3">
        <v>0</v>
      </c>
      <c r="J776" s="12">
        <v>0</v>
      </c>
      <c r="K776" s="18">
        <v>14007.222</v>
      </c>
      <c r="M776" s="38">
        <v>236</v>
      </c>
      <c r="N776" s="2">
        <v>59</v>
      </c>
      <c r="O776" s="3">
        <v>32.1</v>
      </c>
      <c r="P776" s="12">
        <v>0</v>
      </c>
      <c r="Q776" s="28">
        <v>14007.222</v>
      </c>
      <c r="S776" s="3"/>
      <c r="T776" s="3"/>
      <c r="U776" s="3"/>
      <c r="V776" s="3"/>
      <c r="W776" s="22"/>
      <c r="X776" s="3"/>
      <c r="Y776" s="22"/>
      <c r="Z776" s="22"/>
      <c r="AB776" s="22"/>
      <c r="AC776" s="22"/>
    </row>
    <row r="777" spans="1:29" x14ac:dyDescent="0.25">
      <c r="A777" s="6">
        <v>237</v>
      </c>
      <c r="B777" s="2">
        <v>49</v>
      </c>
      <c r="C777" s="3">
        <v>0</v>
      </c>
      <c r="D777" s="20">
        <v>34.770000000000003</v>
      </c>
      <c r="E777" s="3">
        <v>1</v>
      </c>
      <c r="F777" s="3">
        <v>0</v>
      </c>
      <c r="G777" s="3">
        <v>0</v>
      </c>
      <c r="H777" s="3">
        <v>0</v>
      </c>
      <c r="I777" s="3">
        <v>1</v>
      </c>
      <c r="J777" s="12">
        <v>0</v>
      </c>
      <c r="K777" s="18">
        <v>9583.8932999999997</v>
      </c>
      <c r="M777" s="38">
        <v>237</v>
      </c>
      <c r="N777" s="2">
        <v>49</v>
      </c>
      <c r="O777" s="3">
        <v>34.770000000000003</v>
      </c>
      <c r="P777" s="12">
        <v>0</v>
      </c>
      <c r="Q777" s="28">
        <v>9583.8932999999997</v>
      </c>
      <c r="S777" s="3"/>
      <c r="T777" s="3"/>
      <c r="U777" s="3"/>
      <c r="V777" s="3"/>
      <c r="W777" s="22"/>
      <c r="X777" s="3"/>
      <c r="Y777" s="22"/>
      <c r="Z777" s="22"/>
      <c r="AB777" s="22"/>
      <c r="AC777" s="22"/>
    </row>
    <row r="778" spans="1:29" x14ac:dyDescent="0.25">
      <c r="A778" s="6">
        <v>238</v>
      </c>
      <c r="B778" s="2">
        <v>37</v>
      </c>
      <c r="C778" s="3">
        <v>0</v>
      </c>
      <c r="D778" s="20">
        <v>38.39</v>
      </c>
      <c r="E778" s="3">
        <v>0</v>
      </c>
      <c r="F778" s="3">
        <v>1</v>
      </c>
      <c r="G778" s="3">
        <v>0</v>
      </c>
      <c r="H778" s="3">
        <v>1</v>
      </c>
      <c r="I778" s="3">
        <v>0</v>
      </c>
      <c r="J778" s="12">
        <v>0</v>
      </c>
      <c r="K778" s="18">
        <v>40419.019099999998</v>
      </c>
      <c r="M778" s="38">
        <v>238</v>
      </c>
      <c r="N778" s="2">
        <v>37</v>
      </c>
      <c r="O778" s="3">
        <v>38.39</v>
      </c>
      <c r="P778" s="12">
        <v>1</v>
      </c>
      <c r="Q778" s="28">
        <v>40419.019099999998</v>
      </c>
      <c r="S778" s="3"/>
      <c r="T778" s="3"/>
      <c r="U778" s="3"/>
      <c r="V778" s="3"/>
      <c r="W778" s="22"/>
      <c r="X778" s="3"/>
      <c r="Y778" s="22"/>
      <c r="Z778" s="22"/>
      <c r="AB778" s="22"/>
      <c r="AC778" s="22"/>
    </row>
    <row r="779" spans="1:29" x14ac:dyDescent="0.25">
      <c r="A779" s="6">
        <v>239</v>
      </c>
      <c r="B779" s="2">
        <v>26</v>
      </c>
      <c r="C779" s="3">
        <v>1</v>
      </c>
      <c r="D779" s="20">
        <v>23.7</v>
      </c>
      <c r="E779" s="3">
        <v>2</v>
      </c>
      <c r="F779" s="3">
        <v>0</v>
      </c>
      <c r="G779" s="3">
        <v>1</v>
      </c>
      <c r="H779" s="3">
        <v>0</v>
      </c>
      <c r="I779" s="3">
        <v>0</v>
      </c>
      <c r="J779" s="12">
        <v>0</v>
      </c>
      <c r="K779" s="18">
        <v>3484.3310000000001</v>
      </c>
      <c r="M779" s="38">
        <v>239</v>
      </c>
      <c r="N779" s="2">
        <v>26</v>
      </c>
      <c r="O779" s="3">
        <v>23.7</v>
      </c>
      <c r="P779" s="12">
        <v>0</v>
      </c>
      <c r="Q779" s="28">
        <v>3484.3310000000001</v>
      </c>
      <c r="S779" s="3"/>
      <c r="T779" s="3"/>
      <c r="U779" s="3"/>
      <c r="V779" s="3"/>
      <c r="W779" s="22"/>
      <c r="X779" s="3"/>
      <c r="Y779" s="22"/>
      <c r="Z779" s="22"/>
      <c r="AB779" s="22"/>
      <c r="AC779" s="22"/>
    </row>
    <row r="780" spans="1:29" x14ac:dyDescent="0.25">
      <c r="A780" s="6">
        <v>240</v>
      </c>
      <c r="B780" s="2">
        <v>23</v>
      </c>
      <c r="C780" s="3">
        <v>1</v>
      </c>
      <c r="D780" s="20">
        <v>31.73</v>
      </c>
      <c r="E780" s="3">
        <v>3</v>
      </c>
      <c r="F780" s="3">
        <v>1</v>
      </c>
      <c r="G780" s="3">
        <v>0</v>
      </c>
      <c r="H780" s="3">
        <v>0</v>
      </c>
      <c r="I780" s="3">
        <v>0</v>
      </c>
      <c r="J780" s="12">
        <v>1</v>
      </c>
      <c r="K780" s="18">
        <v>36189.101699999999</v>
      </c>
      <c r="M780" s="38">
        <v>240</v>
      </c>
      <c r="N780" s="2">
        <v>23</v>
      </c>
      <c r="O780" s="3">
        <v>31.73</v>
      </c>
      <c r="P780" s="12">
        <v>1</v>
      </c>
      <c r="Q780" s="28">
        <v>36189.101699999999</v>
      </c>
      <c r="S780" s="3"/>
      <c r="T780" s="3"/>
      <c r="U780" s="3"/>
      <c r="V780" s="3"/>
      <c r="W780" s="22"/>
      <c r="X780" s="3"/>
      <c r="Y780" s="22"/>
      <c r="Z780" s="22"/>
      <c r="AB780" s="22"/>
      <c r="AC780" s="22"/>
    </row>
    <row r="781" spans="1:29" x14ac:dyDescent="0.25">
      <c r="A781" s="6">
        <v>241</v>
      </c>
      <c r="B781" s="2">
        <v>29</v>
      </c>
      <c r="C781" s="3">
        <v>1</v>
      </c>
      <c r="D781" s="20">
        <v>35.5</v>
      </c>
      <c r="E781" s="3">
        <v>2</v>
      </c>
      <c r="F781" s="3">
        <v>1</v>
      </c>
      <c r="G781" s="3">
        <v>1</v>
      </c>
      <c r="H781" s="3">
        <v>0</v>
      </c>
      <c r="I781" s="3">
        <v>0</v>
      </c>
      <c r="J781" s="12">
        <v>0</v>
      </c>
      <c r="K781" s="18">
        <v>44585.455869999998</v>
      </c>
      <c r="M781" s="38">
        <v>241</v>
      </c>
      <c r="N781" s="2">
        <v>29</v>
      </c>
      <c r="O781" s="3">
        <v>35.5</v>
      </c>
      <c r="P781" s="12">
        <v>1</v>
      </c>
      <c r="Q781" s="28">
        <v>44585.455869999998</v>
      </c>
      <c r="S781" s="3"/>
      <c r="T781" s="3"/>
      <c r="U781" s="3"/>
      <c r="V781" s="3"/>
      <c r="W781" s="22"/>
      <c r="X781" s="3"/>
      <c r="Y781" s="22"/>
      <c r="Z781" s="22"/>
      <c r="AB781" s="22"/>
      <c r="AC781" s="22"/>
    </row>
    <row r="782" spans="1:29" x14ac:dyDescent="0.25">
      <c r="A782" s="6">
        <v>242</v>
      </c>
      <c r="B782" s="2">
        <v>45</v>
      </c>
      <c r="C782" s="3">
        <v>1</v>
      </c>
      <c r="D782" s="20">
        <v>24.035</v>
      </c>
      <c r="E782" s="3">
        <v>2</v>
      </c>
      <c r="F782" s="3">
        <v>0</v>
      </c>
      <c r="G782" s="3">
        <v>0</v>
      </c>
      <c r="H782" s="3">
        <v>0</v>
      </c>
      <c r="I782" s="3">
        <v>0</v>
      </c>
      <c r="J782" s="12">
        <v>1</v>
      </c>
      <c r="K782" s="18">
        <v>8604.4836500000001</v>
      </c>
      <c r="M782" s="38">
        <v>242</v>
      </c>
      <c r="N782" s="2">
        <v>45</v>
      </c>
      <c r="O782" s="3">
        <v>24.035</v>
      </c>
      <c r="P782" s="12">
        <v>0</v>
      </c>
      <c r="Q782" s="28">
        <v>8604.4836500000001</v>
      </c>
      <c r="S782" s="3"/>
      <c r="T782" s="3"/>
      <c r="U782" s="3"/>
      <c r="V782" s="3"/>
      <c r="W782" s="22"/>
      <c r="X782" s="3"/>
      <c r="Y782" s="22"/>
      <c r="Z782" s="22"/>
      <c r="AB782" s="22"/>
      <c r="AC782" s="22"/>
    </row>
    <row r="783" spans="1:29" x14ac:dyDescent="0.25">
      <c r="A783" s="6">
        <v>243</v>
      </c>
      <c r="B783" s="2">
        <v>27</v>
      </c>
      <c r="C783" s="3">
        <v>1</v>
      </c>
      <c r="D783" s="20">
        <v>29.15</v>
      </c>
      <c r="E783" s="3">
        <v>0</v>
      </c>
      <c r="F783" s="3">
        <v>1</v>
      </c>
      <c r="G783" s="3">
        <v>0</v>
      </c>
      <c r="H783" s="3">
        <v>1</v>
      </c>
      <c r="I783" s="3">
        <v>0</v>
      </c>
      <c r="J783" s="12">
        <v>0</v>
      </c>
      <c r="K783" s="18">
        <v>18246.495500000001</v>
      </c>
      <c r="M783" s="38">
        <v>243</v>
      </c>
      <c r="N783" s="2">
        <v>27</v>
      </c>
      <c r="O783" s="3">
        <v>29.15</v>
      </c>
      <c r="P783" s="12">
        <v>1</v>
      </c>
      <c r="Q783" s="28">
        <v>18246.495500000001</v>
      </c>
      <c r="S783" s="3"/>
      <c r="T783" s="3"/>
      <c r="U783" s="3"/>
      <c r="V783" s="3"/>
      <c r="W783" s="22"/>
      <c r="X783" s="3"/>
      <c r="Y783" s="22"/>
      <c r="Z783" s="22"/>
      <c r="AB783" s="22"/>
      <c r="AC783" s="22"/>
    </row>
    <row r="784" spans="1:29" x14ac:dyDescent="0.25">
      <c r="A784" s="6">
        <v>244</v>
      </c>
      <c r="B784" s="2">
        <v>53</v>
      </c>
      <c r="C784" s="3">
        <v>1</v>
      </c>
      <c r="D784" s="20">
        <v>34.104999999999997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12">
        <v>1</v>
      </c>
      <c r="K784" s="18">
        <v>43254.417950000003</v>
      </c>
      <c r="M784" s="38">
        <v>244</v>
      </c>
      <c r="N784" s="2">
        <v>53</v>
      </c>
      <c r="O784" s="3">
        <v>34.104999999999997</v>
      </c>
      <c r="P784" s="12">
        <v>1</v>
      </c>
      <c r="Q784" s="28">
        <v>43254.417950000003</v>
      </c>
      <c r="S784" s="3"/>
      <c r="T784" s="3"/>
      <c r="U784" s="3"/>
      <c r="V784" s="3"/>
      <c r="W784" s="22"/>
      <c r="X784" s="3"/>
      <c r="Y784" s="22"/>
      <c r="Z784" s="22"/>
      <c r="AB784" s="22"/>
      <c r="AC784" s="22"/>
    </row>
    <row r="785" spans="1:29" x14ac:dyDescent="0.25">
      <c r="A785" s="6">
        <v>245</v>
      </c>
      <c r="B785" s="2">
        <v>31</v>
      </c>
      <c r="C785" s="3">
        <v>0</v>
      </c>
      <c r="D785" s="20">
        <v>26.62</v>
      </c>
      <c r="E785" s="3">
        <v>0</v>
      </c>
      <c r="F785" s="3">
        <v>0</v>
      </c>
      <c r="G785" s="3">
        <v>0</v>
      </c>
      <c r="H785" s="3">
        <v>1</v>
      </c>
      <c r="I785" s="3">
        <v>0</v>
      </c>
      <c r="J785" s="12">
        <v>0</v>
      </c>
      <c r="K785" s="18">
        <v>3757.8447999999999</v>
      </c>
      <c r="M785" s="38">
        <v>245</v>
      </c>
      <c r="N785" s="2">
        <v>31</v>
      </c>
      <c r="O785" s="3">
        <v>26.62</v>
      </c>
      <c r="P785" s="12">
        <v>0</v>
      </c>
      <c r="Q785" s="28">
        <v>3757.8447999999999</v>
      </c>
      <c r="S785" s="3"/>
      <c r="T785" s="3"/>
      <c r="U785" s="3"/>
      <c r="V785" s="3"/>
      <c r="W785" s="22"/>
      <c r="X785" s="3"/>
      <c r="Y785" s="22"/>
      <c r="Z785" s="22"/>
      <c r="AB785" s="22"/>
      <c r="AC785" s="22"/>
    </row>
    <row r="786" spans="1:29" x14ac:dyDescent="0.25">
      <c r="A786" s="6">
        <v>246</v>
      </c>
      <c r="B786" s="2">
        <v>50</v>
      </c>
      <c r="C786" s="3">
        <v>1</v>
      </c>
      <c r="D786" s="20">
        <v>26.41</v>
      </c>
      <c r="E786" s="3">
        <v>0</v>
      </c>
      <c r="F786" s="3">
        <v>0</v>
      </c>
      <c r="G786" s="3">
        <v>0</v>
      </c>
      <c r="H786" s="3">
        <v>0</v>
      </c>
      <c r="I786" s="3">
        <v>1</v>
      </c>
      <c r="J786" s="12">
        <v>0</v>
      </c>
      <c r="K786" s="18">
        <v>8827.2098999999998</v>
      </c>
      <c r="M786" s="38">
        <v>246</v>
      </c>
      <c r="N786" s="2">
        <v>50</v>
      </c>
      <c r="O786" s="3">
        <v>26.41</v>
      </c>
      <c r="P786" s="12">
        <v>0</v>
      </c>
      <c r="Q786" s="28">
        <v>8827.2098999999998</v>
      </c>
      <c r="S786" s="3"/>
      <c r="T786" s="3"/>
      <c r="U786" s="3"/>
      <c r="V786" s="3"/>
      <c r="W786" s="22"/>
      <c r="X786" s="3"/>
      <c r="Y786" s="22"/>
      <c r="Z786" s="22"/>
      <c r="AB786" s="22"/>
      <c r="AC786" s="22"/>
    </row>
    <row r="787" spans="1:29" x14ac:dyDescent="0.25">
      <c r="A787" s="6">
        <v>247</v>
      </c>
      <c r="B787" s="2">
        <v>50</v>
      </c>
      <c r="C787" s="3">
        <v>0</v>
      </c>
      <c r="D787" s="20">
        <v>30.114999999999998</v>
      </c>
      <c r="E787" s="3">
        <v>1</v>
      </c>
      <c r="F787" s="3">
        <v>0</v>
      </c>
      <c r="G787" s="3">
        <v>0</v>
      </c>
      <c r="H787" s="3">
        <v>0</v>
      </c>
      <c r="I787" s="3">
        <v>1</v>
      </c>
      <c r="J787" s="12">
        <v>0</v>
      </c>
      <c r="K787" s="18">
        <v>9910.3598500000007</v>
      </c>
      <c r="M787" s="38">
        <v>247</v>
      </c>
      <c r="N787" s="2">
        <v>50</v>
      </c>
      <c r="O787" s="3">
        <v>30.114999999999998</v>
      </c>
      <c r="P787" s="12">
        <v>0</v>
      </c>
      <c r="Q787" s="28">
        <v>9910.3598500000007</v>
      </c>
      <c r="S787" s="3"/>
      <c r="T787" s="3"/>
      <c r="U787" s="3"/>
      <c r="V787" s="3"/>
      <c r="W787" s="22"/>
      <c r="X787" s="3"/>
      <c r="Y787" s="22"/>
      <c r="Z787" s="22"/>
      <c r="AB787" s="22"/>
      <c r="AC787" s="22"/>
    </row>
    <row r="788" spans="1:29" x14ac:dyDescent="0.25">
      <c r="A788" s="6">
        <v>248</v>
      </c>
      <c r="B788" s="2">
        <v>34</v>
      </c>
      <c r="C788" s="3">
        <v>1</v>
      </c>
      <c r="D788" s="20">
        <v>27</v>
      </c>
      <c r="E788" s="3">
        <v>2</v>
      </c>
      <c r="F788" s="3">
        <v>0</v>
      </c>
      <c r="G788" s="3">
        <v>1</v>
      </c>
      <c r="H788" s="3">
        <v>0</v>
      </c>
      <c r="I788" s="3">
        <v>0</v>
      </c>
      <c r="J788" s="12">
        <v>0</v>
      </c>
      <c r="K788" s="18">
        <v>11737.848840000001</v>
      </c>
      <c r="M788" s="38">
        <v>248</v>
      </c>
      <c r="N788" s="2">
        <v>34</v>
      </c>
      <c r="O788" s="3">
        <v>27</v>
      </c>
      <c r="P788" s="12">
        <v>0</v>
      </c>
      <c r="Q788" s="28">
        <v>11737.848840000001</v>
      </c>
      <c r="S788" s="3"/>
      <c r="T788" s="3"/>
      <c r="U788" s="3"/>
      <c r="V788" s="3"/>
      <c r="W788" s="22"/>
      <c r="X788" s="3"/>
      <c r="Y788" s="22"/>
      <c r="Z788" s="22"/>
      <c r="AB788" s="22"/>
      <c r="AC788" s="22"/>
    </row>
    <row r="789" spans="1:29" x14ac:dyDescent="0.25">
      <c r="A789" s="6">
        <v>249</v>
      </c>
      <c r="B789" s="2">
        <v>19</v>
      </c>
      <c r="C789" s="3">
        <v>1</v>
      </c>
      <c r="D789" s="20">
        <v>21.754999999999999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12">
        <v>0</v>
      </c>
      <c r="K789" s="18">
        <v>1627.2824499999999</v>
      </c>
      <c r="M789" s="38">
        <v>249</v>
      </c>
      <c r="N789" s="2">
        <v>19</v>
      </c>
      <c r="O789" s="3">
        <v>21.754999999999999</v>
      </c>
      <c r="P789" s="12">
        <v>0</v>
      </c>
      <c r="Q789" s="28">
        <v>1627.2824499999999</v>
      </c>
      <c r="S789" s="3"/>
      <c r="T789" s="3"/>
      <c r="U789" s="3"/>
      <c r="V789" s="3"/>
      <c r="W789" s="22"/>
      <c r="X789" s="3"/>
      <c r="Y789" s="22"/>
      <c r="Z789" s="22"/>
      <c r="AB789" s="22"/>
      <c r="AC789" s="22"/>
    </row>
    <row r="790" spans="1:29" x14ac:dyDescent="0.25">
      <c r="A790" s="6">
        <v>250</v>
      </c>
      <c r="B790" s="2">
        <v>47</v>
      </c>
      <c r="C790" s="3">
        <v>0</v>
      </c>
      <c r="D790" s="20">
        <v>36</v>
      </c>
      <c r="E790" s="3">
        <v>1</v>
      </c>
      <c r="F790" s="3">
        <v>0</v>
      </c>
      <c r="G790" s="3">
        <v>1</v>
      </c>
      <c r="H790" s="3">
        <v>0</v>
      </c>
      <c r="I790" s="3">
        <v>0</v>
      </c>
      <c r="J790" s="12">
        <v>0</v>
      </c>
      <c r="K790" s="18">
        <v>8556.9069999999992</v>
      </c>
      <c r="M790" s="38">
        <v>250</v>
      </c>
      <c r="N790" s="2">
        <v>47</v>
      </c>
      <c r="O790" s="3">
        <v>36</v>
      </c>
      <c r="P790" s="12">
        <v>0</v>
      </c>
      <c r="Q790" s="28">
        <v>8556.9069999999992</v>
      </c>
      <c r="S790" s="3"/>
      <c r="T790" s="3"/>
      <c r="U790" s="3"/>
      <c r="V790" s="3"/>
      <c r="W790" s="22"/>
      <c r="X790" s="3"/>
      <c r="Y790" s="22"/>
      <c r="Z790" s="22"/>
      <c r="AB790" s="22"/>
      <c r="AC790" s="22"/>
    </row>
    <row r="791" spans="1:29" x14ac:dyDescent="0.25">
      <c r="A791" s="6">
        <v>251</v>
      </c>
      <c r="B791" s="2">
        <v>28</v>
      </c>
      <c r="C791" s="3">
        <v>1</v>
      </c>
      <c r="D791" s="20">
        <v>30.875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12">
        <v>0</v>
      </c>
      <c r="K791" s="18">
        <v>3062.5082499999999</v>
      </c>
      <c r="M791" s="38">
        <v>251</v>
      </c>
      <c r="N791" s="2">
        <v>28</v>
      </c>
      <c r="O791" s="3">
        <v>30.875</v>
      </c>
      <c r="P791" s="12">
        <v>0</v>
      </c>
      <c r="Q791" s="28">
        <v>3062.5082499999999</v>
      </c>
      <c r="S791" s="3"/>
      <c r="T791" s="3"/>
      <c r="U791" s="3"/>
      <c r="V791" s="3"/>
      <c r="W791" s="22"/>
      <c r="X791" s="3"/>
      <c r="Y791" s="22"/>
      <c r="Z791" s="22"/>
      <c r="AB791" s="22"/>
      <c r="AC791" s="22"/>
    </row>
    <row r="792" spans="1:29" x14ac:dyDescent="0.25">
      <c r="A792" s="6">
        <v>252</v>
      </c>
      <c r="B792" s="2">
        <v>37</v>
      </c>
      <c r="C792" s="3">
        <v>0</v>
      </c>
      <c r="D792" s="20">
        <v>26.4</v>
      </c>
      <c r="E792" s="3">
        <v>0</v>
      </c>
      <c r="F792" s="3">
        <v>1</v>
      </c>
      <c r="G792" s="3">
        <v>0</v>
      </c>
      <c r="H792" s="3">
        <v>1</v>
      </c>
      <c r="I792" s="3">
        <v>0</v>
      </c>
      <c r="J792" s="12">
        <v>0</v>
      </c>
      <c r="K792" s="18">
        <v>19539.242999999999</v>
      </c>
      <c r="M792" s="38">
        <v>252</v>
      </c>
      <c r="N792" s="2">
        <v>37</v>
      </c>
      <c r="O792" s="3">
        <v>26.4</v>
      </c>
      <c r="P792" s="12">
        <v>1</v>
      </c>
      <c r="Q792" s="28">
        <v>19539.242999999999</v>
      </c>
      <c r="S792" s="3"/>
      <c r="T792" s="3"/>
      <c r="U792" s="3"/>
      <c r="V792" s="3"/>
      <c r="W792" s="22"/>
      <c r="X792" s="3"/>
      <c r="Y792" s="22"/>
      <c r="Z792" s="22"/>
      <c r="AB792" s="22"/>
      <c r="AC792" s="22"/>
    </row>
    <row r="793" spans="1:29" x14ac:dyDescent="0.25">
      <c r="A793" s="6">
        <v>253</v>
      </c>
      <c r="B793" s="2">
        <v>21</v>
      </c>
      <c r="C793" s="3">
        <v>1</v>
      </c>
      <c r="D793" s="20">
        <v>28.975000000000001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12">
        <v>0</v>
      </c>
      <c r="K793" s="18">
        <v>1906.35825</v>
      </c>
      <c r="M793" s="38">
        <v>253</v>
      </c>
      <c r="N793" s="2">
        <v>21</v>
      </c>
      <c r="O793" s="3">
        <v>28.975000000000001</v>
      </c>
      <c r="P793" s="12">
        <v>0</v>
      </c>
      <c r="Q793" s="28">
        <v>1906.35825</v>
      </c>
      <c r="S793" s="3"/>
      <c r="T793" s="3"/>
      <c r="U793" s="3"/>
      <c r="V793" s="3"/>
      <c r="W793" s="22"/>
      <c r="X793" s="3"/>
      <c r="Y793" s="22"/>
      <c r="Z793" s="22"/>
      <c r="AB793" s="22"/>
      <c r="AC793" s="22"/>
    </row>
    <row r="794" spans="1:29" x14ac:dyDescent="0.25">
      <c r="A794" s="6">
        <v>254</v>
      </c>
      <c r="B794" s="2">
        <v>64</v>
      </c>
      <c r="C794" s="3">
        <v>1</v>
      </c>
      <c r="D794" s="20">
        <v>37.905000000000001</v>
      </c>
      <c r="E794" s="3">
        <v>0</v>
      </c>
      <c r="F794" s="3">
        <v>0</v>
      </c>
      <c r="G794" s="3">
        <v>0</v>
      </c>
      <c r="H794" s="3">
        <v>0</v>
      </c>
      <c r="I794" s="3">
        <v>1</v>
      </c>
      <c r="J794" s="12">
        <v>0</v>
      </c>
      <c r="K794" s="18">
        <v>14210.53595</v>
      </c>
      <c r="M794" s="38">
        <v>254</v>
      </c>
      <c r="N794" s="2">
        <v>64</v>
      </c>
      <c r="O794" s="3">
        <v>37.905000000000001</v>
      </c>
      <c r="P794" s="12">
        <v>0</v>
      </c>
      <c r="Q794" s="28">
        <v>14210.53595</v>
      </c>
      <c r="S794" s="3"/>
      <c r="T794" s="3"/>
      <c r="U794" s="3"/>
      <c r="V794" s="3"/>
      <c r="W794" s="22"/>
      <c r="X794" s="3"/>
      <c r="Y794" s="22"/>
      <c r="Z794" s="22"/>
      <c r="AB794" s="22"/>
      <c r="AC794" s="22"/>
    </row>
    <row r="795" spans="1:29" x14ac:dyDescent="0.25">
      <c r="A795" s="6">
        <v>255</v>
      </c>
      <c r="B795" s="2">
        <v>58</v>
      </c>
      <c r="C795" s="3">
        <v>0</v>
      </c>
      <c r="D795" s="20">
        <v>22.77</v>
      </c>
      <c r="E795" s="3">
        <v>0</v>
      </c>
      <c r="F795" s="3">
        <v>0</v>
      </c>
      <c r="G795" s="3">
        <v>0</v>
      </c>
      <c r="H795" s="3">
        <v>1</v>
      </c>
      <c r="I795" s="3">
        <v>0</v>
      </c>
      <c r="J795" s="12">
        <v>0</v>
      </c>
      <c r="K795" s="18">
        <v>11833.782300000001</v>
      </c>
      <c r="M795" s="38">
        <v>255</v>
      </c>
      <c r="N795" s="2">
        <v>58</v>
      </c>
      <c r="O795" s="3">
        <v>22.77</v>
      </c>
      <c r="P795" s="12">
        <v>0</v>
      </c>
      <c r="Q795" s="28">
        <v>11833.782300000001</v>
      </c>
      <c r="S795" s="3"/>
      <c r="T795" s="3"/>
      <c r="U795" s="3"/>
      <c r="V795" s="3"/>
      <c r="W795" s="22"/>
      <c r="X795" s="3"/>
      <c r="Y795" s="22"/>
      <c r="Z795" s="22"/>
      <c r="AB795" s="22"/>
      <c r="AC795" s="22"/>
    </row>
    <row r="796" spans="1:29" x14ac:dyDescent="0.25">
      <c r="A796" s="6">
        <v>256</v>
      </c>
      <c r="B796" s="2">
        <v>24</v>
      </c>
      <c r="C796" s="3">
        <v>1</v>
      </c>
      <c r="D796" s="20">
        <v>33.630000000000003</v>
      </c>
      <c r="E796" s="3">
        <v>4</v>
      </c>
      <c r="F796" s="3">
        <v>0</v>
      </c>
      <c r="G796" s="3">
        <v>0</v>
      </c>
      <c r="H796" s="3">
        <v>0</v>
      </c>
      <c r="I796" s="3">
        <v>0</v>
      </c>
      <c r="J796" s="12">
        <v>1</v>
      </c>
      <c r="K796" s="18">
        <v>17128.426080000001</v>
      </c>
      <c r="M796" s="38">
        <v>256</v>
      </c>
      <c r="N796" s="2">
        <v>24</v>
      </c>
      <c r="O796" s="3">
        <v>33.630000000000003</v>
      </c>
      <c r="P796" s="12">
        <v>0</v>
      </c>
      <c r="Q796" s="28">
        <v>17128.426080000001</v>
      </c>
      <c r="S796" s="3"/>
      <c r="T796" s="3"/>
      <c r="U796" s="3"/>
      <c r="V796" s="3"/>
      <c r="W796" s="22"/>
      <c r="X796" s="3"/>
      <c r="Y796" s="22"/>
      <c r="Z796" s="22"/>
      <c r="AB796" s="22"/>
      <c r="AC796" s="22"/>
    </row>
    <row r="797" spans="1:29" x14ac:dyDescent="0.25">
      <c r="A797" s="6">
        <v>257</v>
      </c>
      <c r="B797" s="2">
        <v>31</v>
      </c>
      <c r="C797" s="3">
        <v>1</v>
      </c>
      <c r="D797" s="20">
        <v>27.645</v>
      </c>
      <c r="E797" s="3">
        <v>2</v>
      </c>
      <c r="F797" s="3">
        <v>0</v>
      </c>
      <c r="G797" s="3">
        <v>0</v>
      </c>
      <c r="H797" s="3">
        <v>0</v>
      </c>
      <c r="I797" s="3">
        <v>0</v>
      </c>
      <c r="J797" s="12">
        <v>1</v>
      </c>
      <c r="K797" s="18">
        <v>5031.26955</v>
      </c>
      <c r="M797" s="38">
        <v>257</v>
      </c>
      <c r="N797" s="2">
        <v>31</v>
      </c>
      <c r="O797" s="3">
        <v>27.645</v>
      </c>
      <c r="P797" s="12">
        <v>0</v>
      </c>
      <c r="Q797" s="28">
        <v>5031.26955</v>
      </c>
      <c r="S797" s="3"/>
      <c r="T797" s="3"/>
      <c r="U797" s="3"/>
      <c r="V797" s="3"/>
      <c r="W797" s="22"/>
      <c r="X797" s="3"/>
      <c r="Y797" s="22"/>
      <c r="Z797" s="22"/>
      <c r="AB797" s="22"/>
      <c r="AC797" s="22"/>
    </row>
    <row r="798" spans="1:29" x14ac:dyDescent="0.25">
      <c r="A798" s="6">
        <v>258</v>
      </c>
      <c r="B798" s="2">
        <v>39</v>
      </c>
      <c r="C798" s="3">
        <v>0</v>
      </c>
      <c r="D798" s="20">
        <v>22.8</v>
      </c>
      <c r="E798" s="3">
        <v>3</v>
      </c>
      <c r="F798" s="3">
        <v>0</v>
      </c>
      <c r="G798" s="3">
        <v>0</v>
      </c>
      <c r="H798" s="3">
        <v>0</v>
      </c>
      <c r="I798" s="3">
        <v>0</v>
      </c>
      <c r="J798" s="12">
        <v>1</v>
      </c>
      <c r="K798" s="18">
        <v>7985.8149999999996</v>
      </c>
      <c r="M798" s="38">
        <v>258</v>
      </c>
      <c r="N798" s="2">
        <v>39</v>
      </c>
      <c r="O798" s="3">
        <v>22.8</v>
      </c>
      <c r="P798" s="12">
        <v>0</v>
      </c>
      <c r="Q798" s="28">
        <v>7985.8149999999996</v>
      </c>
      <c r="S798" s="3"/>
      <c r="T798" s="3"/>
      <c r="U798" s="3"/>
      <c r="V798" s="3"/>
      <c r="W798" s="22"/>
      <c r="X798" s="3"/>
      <c r="Y798" s="22"/>
      <c r="Z798" s="22"/>
      <c r="AB798" s="22"/>
      <c r="AC798" s="22"/>
    </row>
    <row r="799" spans="1:29" x14ac:dyDescent="0.25">
      <c r="A799" s="6">
        <v>259</v>
      </c>
      <c r="B799" s="2">
        <v>47</v>
      </c>
      <c r="C799" s="3">
        <v>0</v>
      </c>
      <c r="D799" s="20">
        <v>27.83</v>
      </c>
      <c r="E799" s="3">
        <v>0</v>
      </c>
      <c r="F799" s="3">
        <v>1</v>
      </c>
      <c r="G799" s="3">
        <v>0</v>
      </c>
      <c r="H799" s="3">
        <v>1</v>
      </c>
      <c r="I799" s="3">
        <v>0</v>
      </c>
      <c r="J799" s="12">
        <v>0</v>
      </c>
      <c r="K799" s="18">
        <v>23065.420699999999</v>
      </c>
      <c r="M799" s="38">
        <v>259</v>
      </c>
      <c r="N799" s="2">
        <v>47</v>
      </c>
      <c r="O799" s="3">
        <v>27.83</v>
      </c>
      <c r="P799" s="12">
        <v>1</v>
      </c>
      <c r="Q799" s="28">
        <v>23065.420699999999</v>
      </c>
      <c r="S799" s="3"/>
      <c r="T799" s="3"/>
      <c r="U799" s="3"/>
      <c r="V799" s="3"/>
      <c r="W799" s="22"/>
      <c r="X799" s="3"/>
      <c r="Y799" s="22"/>
      <c r="Z799" s="22"/>
      <c r="AB799" s="22"/>
      <c r="AC799" s="22"/>
    </row>
    <row r="800" spans="1:29" x14ac:dyDescent="0.25">
      <c r="A800" s="6">
        <v>260</v>
      </c>
      <c r="B800" s="2">
        <v>30</v>
      </c>
      <c r="C800" s="3">
        <v>1</v>
      </c>
      <c r="D800" s="20">
        <v>37.43</v>
      </c>
      <c r="E800" s="3">
        <v>3</v>
      </c>
      <c r="F800" s="3">
        <v>0</v>
      </c>
      <c r="G800" s="3">
        <v>0</v>
      </c>
      <c r="H800" s="3">
        <v>0</v>
      </c>
      <c r="I800" s="3">
        <v>0</v>
      </c>
      <c r="J800" s="12">
        <v>1</v>
      </c>
      <c r="K800" s="18">
        <v>5428.7277000000004</v>
      </c>
      <c r="M800" s="38">
        <v>260</v>
      </c>
      <c r="N800" s="2">
        <v>30</v>
      </c>
      <c r="O800" s="3">
        <v>37.43</v>
      </c>
      <c r="P800" s="12">
        <v>0</v>
      </c>
      <c r="Q800" s="28">
        <v>5428.7277000000004</v>
      </c>
      <c r="S800" s="3"/>
      <c r="T800" s="3"/>
      <c r="U800" s="3"/>
      <c r="V800" s="3"/>
      <c r="W800" s="22"/>
      <c r="X800" s="3"/>
      <c r="Y800" s="22"/>
      <c r="Z800" s="22"/>
      <c r="AB800" s="22"/>
      <c r="AC800" s="22"/>
    </row>
    <row r="801" spans="1:29" x14ac:dyDescent="0.25">
      <c r="A801" s="6">
        <v>261</v>
      </c>
      <c r="B801" s="2">
        <v>18</v>
      </c>
      <c r="C801" s="3">
        <v>1</v>
      </c>
      <c r="D801" s="20">
        <v>38.17</v>
      </c>
      <c r="E801" s="3">
        <v>0</v>
      </c>
      <c r="F801" s="3">
        <v>1</v>
      </c>
      <c r="G801" s="3">
        <v>0</v>
      </c>
      <c r="H801" s="3">
        <v>1</v>
      </c>
      <c r="I801" s="3">
        <v>0</v>
      </c>
      <c r="J801" s="12">
        <v>0</v>
      </c>
      <c r="K801" s="18">
        <v>36307.798300000002</v>
      </c>
      <c r="M801" s="38">
        <v>261</v>
      </c>
      <c r="N801" s="2">
        <v>18</v>
      </c>
      <c r="O801" s="3">
        <v>38.17</v>
      </c>
      <c r="P801" s="12">
        <v>1</v>
      </c>
      <c r="Q801" s="28">
        <v>36307.798300000002</v>
      </c>
      <c r="S801" s="3"/>
      <c r="T801" s="3"/>
      <c r="U801" s="3"/>
      <c r="V801" s="3"/>
      <c r="W801" s="22"/>
      <c r="X801" s="3"/>
      <c r="Y801" s="22"/>
      <c r="Z801" s="22"/>
      <c r="AB801" s="22"/>
      <c r="AC801" s="22"/>
    </row>
    <row r="802" spans="1:29" x14ac:dyDescent="0.25">
      <c r="A802" s="6">
        <v>262</v>
      </c>
      <c r="B802" s="2">
        <v>22</v>
      </c>
      <c r="C802" s="3">
        <v>0</v>
      </c>
      <c r="D802" s="20">
        <v>34.58</v>
      </c>
      <c r="E802" s="3">
        <v>2</v>
      </c>
      <c r="F802" s="3">
        <v>0</v>
      </c>
      <c r="G802" s="3">
        <v>0</v>
      </c>
      <c r="H802" s="3">
        <v>0</v>
      </c>
      <c r="I802" s="3">
        <v>0</v>
      </c>
      <c r="J802" s="12">
        <v>1</v>
      </c>
      <c r="K802" s="18">
        <v>3925.7582000000002</v>
      </c>
      <c r="M802" s="38">
        <v>262</v>
      </c>
      <c r="N802" s="2">
        <v>22</v>
      </c>
      <c r="O802" s="3">
        <v>34.58</v>
      </c>
      <c r="P802" s="12">
        <v>0</v>
      </c>
      <c r="Q802" s="28">
        <v>3925.7582000000002</v>
      </c>
      <c r="S802" s="3"/>
      <c r="T802" s="3"/>
      <c r="U802" s="3"/>
      <c r="V802" s="3"/>
      <c r="W802" s="22"/>
      <c r="X802" s="3"/>
      <c r="Y802" s="22"/>
      <c r="Z802" s="22"/>
      <c r="AB802" s="22"/>
      <c r="AC802" s="22"/>
    </row>
    <row r="803" spans="1:29" x14ac:dyDescent="0.25">
      <c r="A803" s="6">
        <v>263</v>
      </c>
      <c r="B803" s="2">
        <v>23</v>
      </c>
      <c r="C803" s="3">
        <v>1</v>
      </c>
      <c r="D803" s="20">
        <v>35.200000000000003</v>
      </c>
      <c r="E803" s="3">
        <v>1</v>
      </c>
      <c r="F803" s="3">
        <v>0</v>
      </c>
      <c r="G803" s="3">
        <v>1</v>
      </c>
      <c r="H803" s="3">
        <v>0</v>
      </c>
      <c r="I803" s="3">
        <v>0</v>
      </c>
      <c r="J803" s="12">
        <v>0</v>
      </c>
      <c r="K803" s="18">
        <v>2416.9549999999999</v>
      </c>
      <c r="M803" s="38">
        <v>263</v>
      </c>
      <c r="N803" s="2">
        <v>23</v>
      </c>
      <c r="O803" s="3">
        <v>35.200000000000003</v>
      </c>
      <c r="P803" s="12">
        <v>0</v>
      </c>
      <c r="Q803" s="28">
        <v>2416.9549999999999</v>
      </c>
      <c r="S803" s="3"/>
      <c r="T803" s="3"/>
      <c r="U803" s="3"/>
      <c r="V803" s="3"/>
      <c r="W803" s="22"/>
      <c r="X803" s="3"/>
      <c r="Y803" s="22"/>
      <c r="Z803" s="22"/>
      <c r="AB803" s="22"/>
      <c r="AC803" s="22"/>
    </row>
    <row r="804" spans="1:29" x14ac:dyDescent="0.25">
      <c r="A804" s="6">
        <v>264</v>
      </c>
      <c r="B804" s="2">
        <v>33</v>
      </c>
      <c r="C804" s="3">
        <v>1</v>
      </c>
      <c r="D804" s="20">
        <v>27.1</v>
      </c>
      <c r="E804" s="3">
        <v>1</v>
      </c>
      <c r="F804" s="3">
        <v>1</v>
      </c>
      <c r="G804" s="3">
        <v>1</v>
      </c>
      <c r="H804" s="3">
        <v>0</v>
      </c>
      <c r="I804" s="3">
        <v>0</v>
      </c>
      <c r="J804" s="12">
        <v>0</v>
      </c>
      <c r="K804" s="18">
        <v>19040.876</v>
      </c>
      <c r="M804" s="38">
        <v>264</v>
      </c>
      <c r="N804" s="2">
        <v>33</v>
      </c>
      <c r="O804" s="3">
        <v>27.1</v>
      </c>
      <c r="P804" s="12">
        <v>1</v>
      </c>
      <c r="Q804" s="28">
        <v>19040.876</v>
      </c>
      <c r="S804" s="3"/>
      <c r="T804" s="3"/>
      <c r="U804" s="3"/>
      <c r="V804" s="3"/>
      <c r="W804" s="22"/>
      <c r="X804" s="3"/>
      <c r="Y804" s="22"/>
      <c r="Z804" s="22"/>
      <c r="AB804" s="22"/>
      <c r="AC804" s="22"/>
    </row>
    <row r="805" spans="1:29" x14ac:dyDescent="0.25">
      <c r="A805" s="6">
        <v>265</v>
      </c>
      <c r="B805" s="2">
        <v>27</v>
      </c>
      <c r="C805" s="3">
        <v>1</v>
      </c>
      <c r="D805" s="20">
        <v>26.03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12">
        <v>1</v>
      </c>
      <c r="K805" s="18">
        <v>3070.8087</v>
      </c>
      <c r="M805" s="38">
        <v>265</v>
      </c>
      <c r="N805" s="2">
        <v>27</v>
      </c>
      <c r="O805" s="3">
        <v>26.03</v>
      </c>
      <c r="P805" s="12">
        <v>0</v>
      </c>
      <c r="Q805" s="28">
        <v>3070.8087</v>
      </c>
      <c r="S805" s="3"/>
      <c r="T805" s="3"/>
      <c r="U805" s="3"/>
      <c r="V805" s="3"/>
      <c r="W805" s="22"/>
      <c r="X805" s="3"/>
      <c r="Y805" s="22"/>
      <c r="Z805" s="22"/>
      <c r="AB805" s="22"/>
      <c r="AC805" s="22"/>
    </row>
    <row r="806" spans="1:29" x14ac:dyDescent="0.25">
      <c r="A806" s="6">
        <v>266</v>
      </c>
      <c r="B806" s="2">
        <v>45</v>
      </c>
      <c r="C806" s="3">
        <v>0</v>
      </c>
      <c r="D806" s="20">
        <v>25.175000000000001</v>
      </c>
      <c r="E806" s="3">
        <v>2</v>
      </c>
      <c r="F806" s="3">
        <v>0</v>
      </c>
      <c r="G806" s="3">
        <v>0</v>
      </c>
      <c r="H806" s="3">
        <v>0</v>
      </c>
      <c r="I806" s="3">
        <v>0</v>
      </c>
      <c r="J806" s="12">
        <v>1</v>
      </c>
      <c r="K806" s="18">
        <v>9095.0682500000003</v>
      </c>
      <c r="M806" s="38">
        <v>266</v>
      </c>
      <c r="N806" s="2">
        <v>45</v>
      </c>
      <c r="O806" s="3">
        <v>25.175000000000001</v>
      </c>
      <c r="P806" s="12">
        <v>0</v>
      </c>
      <c r="Q806" s="28">
        <v>9095.0682500000003</v>
      </c>
      <c r="S806" s="3"/>
      <c r="T806" s="3"/>
      <c r="U806" s="3"/>
      <c r="V806" s="3"/>
      <c r="W806" s="22"/>
      <c r="X806" s="3"/>
      <c r="Y806" s="22"/>
      <c r="Z806" s="22"/>
      <c r="AB806" s="22"/>
      <c r="AC806" s="22"/>
    </row>
    <row r="807" spans="1:29" x14ac:dyDescent="0.25">
      <c r="A807" s="6">
        <v>267</v>
      </c>
      <c r="B807" s="2">
        <v>57</v>
      </c>
      <c r="C807" s="3">
        <v>0</v>
      </c>
      <c r="D807" s="20">
        <v>31.824999999999999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12">
        <v>0</v>
      </c>
      <c r="K807" s="18">
        <v>11842.623750000001</v>
      </c>
      <c r="M807" s="38">
        <v>267</v>
      </c>
      <c r="N807" s="2">
        <v>57</v>
      </c>
      <c r="O807" s="3">
        <v>31.824999999999999</v>
      </c>
      <c r="P807" s="12">
        <v>0</v>
      </c>
      <c r="Q807" s="28">
        <v>11842.623750000001</v>
      </c>
      <c r="S807" s="3"/>
      <c r="T807" s="3"/>
      <c r="U807" s="3"/>
      <c r="V807" s="3"/>
      <c r="W807" s="22"/>
      <c r="X807" s="3"/>
      <c r="Y807" s="22"/>
      <c r="Z807" s="22"/>
      <c r="AB807" s="22"/>
      <c r="AC807" s="22"/>
    </row>
    <row r="808" spans="1:29" x14ac:dyDescent="0.25">
      <c r="A808" s="6">
        <v>268</v>
      </c>
      <c r="B808" s="2">
        <v>47</v>
      </c>
      <c r="C808" s="3">
        <v>1</v>
      </c>
      <c r="D808" s="20">
        <v>32.299999999999997</v>
      </c>
      <c r="E808" s="3">
        <v>1</v>
      </c>
      <c r="F808" s="3">
        <v>0</v>
      </c>
      <c r="G808" s="3">
        <v>1</v>
      </c>
      <c r="H808" s="3">
        <v>0</v>
      </c>
      <c r="I808" s="3">
        <v>0</v>
      </c>
      <c r="J808" s="12">
        <v>0</v>
      </c>
      <c r="K808" s="18">
        <v>8062.7640000000001</v>
      </c>
      <c r="M808" s="38">
        <v>268</v>
      </c>
      <c r="N808" s="2">
        <v>47</v>
      </c>
      <c r="O808" s="3">
        <v>32.299999999999997</v>
      </c>
      <c r="P808" s="12">
        <v>0</v>
      </c>
      <c r="Q808" s="28">
        <v>8062.7640000000001</v>
      </c>
      <c r="S808" s="3"/>
      <c r="T808" s="3"/>
      <c r="U808" s="3"/>
      <c r="V808" s="3"/>
      <c r="W808" s="22"/>
      <c r="X808" s="3"/>
      <c r="Y808" s="22"/>
      <c r="Z808" s="22"/>
      <c r="AB808" s="22"/>
      <c r="AC808" s="22"/>
    </row>
    <row r="809" spans="1:29" x14ac:dyDescent="0.25">
      <c r="A809" s="6">
        <v>269</v>
      </c>
      <c r="B809" s="2">
        <v>42</v>
      </c>
      <c r="C809" s="3">
        <v>0</v>
      </c>
      <c r="D809" s="20">
        <v>29</v>
      </c>
      <c r="E809" s="3">
        <v>1</v>
      </c>
      <c r="F809" s="3">
        <v>0</v>
      </c>
      <c r="G809" s="3">
        <v>1</v>
      </c>
      <c r="H809" s="3">
        <v>0</v>
      </c>
      <c r="I809" s="3">
        <v>0</v>
      </c>
      <c r="J809" s="12">
        <v>0</v>
      </c>
      <c r="K809" s="18">
        <v>7050.6419999999998</v>
      </c>
      <c r="M809" s="38">
        <v>269</v>
      </c>
      <c r="N809" s="2">
        <v>42</v>
      </c>
      <c r="O809" s="3">
        <v>29</v>
      </c>
      <c r="P809" s="12">
        <v>0</v>
      </c>
      <c r="Q809" s="28">
        <v>7050.6419999999998</v>
      </c>
      <c r="S809" s="3"/>
      <c r="T809" s="3"/>
      <c r="U809" s="3"/>
      <c r="V809" s="3"/>
      <c r="W809" s="22"/>
      <c r="X809" s="3"/>
      <c r="Y809" s="22"/>
      <c r="Z809" s="22"/>
      <c r="AB809" s="22"/>
      <c r="AC809" s="22"/>
    </row>
    <row r="810" spans="1:29" x14ac:dyDescent="0.25">
      <c r="A810" s="6">
        <v>270</v>
      </c>
      <c r="B810" s="2">
        <v>64</v>
      </c>
      <c r="C810" s="3">
        <v>0</v>
      </c>
      <c r="D810" s="20">
        <v>39.700000000000003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  <c r="J810" s="12">
        <v>0</v>
      </c>
      <c r="K810" s="18">
        <v>14319.031000000001</v>
      </c>
      <c r="M810" s="38">
        <v>270</v>
      </c>
      <c r="N810" s="2">
        <v>64</v>
      </c>
      <c r="O810" s="3">
        <v>39.700000000000003</v>
      </c>
      <c r="P810" s="12">
        <v>0</v>
      </c>
      <c r="Q810" s="28">
        <v>14319.031000000001</v>
      </c>
      <c r="S810" s="3"/>
      <c r="T810" s="3"/>
      <c r="U810" s="3"/>
      <c r="V810" s="3"/>
      <c r="W810" s="22"/>
      <c r="X810" s="3"/>
      <c r="Y810" s="22"/>
      <c r="Z810" s="22"/>
      <c r="AB810" s="22"/>
      <c r="AC810" s="22"/>
    </row>
    <row r="811" spans="1:29" x14ac:dyDescent="0.25">
      <c r="A811" s="6">
        <v>271</v>
      </c>
      <c r="B811" s="2">
        <v>38</v>
      </c>
      <c r="C811" s="3">
        <v>0</v>
      </c>
      <c r="D811" s="20">
        <v>19.475000000000001</v>
      </c>
      <c r="E811" s="3">
        <v>2</v>
      </c>
      <c r="F811" s="3">
        <v>0</v>
      </c>
      <c r="G811" s="3">
        <v>0</v>
      </c>
      <c r="H811" s="3">
        <v>0</v>
      </c>
      <c r="I811" s="3">
        <v>1</v>
      </c>
      <c r="J811" s="12">
        <v>0</v>
      </c>
      <c r="K811" s="18">
        <v>6933.2422500000002</v>
      </c>
      <c r="M811" s="38">
        <v>271</v>
      </c>
      <c r="N811" s="2">
        <v>38</v>
      </c>
      <c r="O811" s="3">
        <v>19.475000000000001</v>
      </c>
      <c r="P811" s="12">
        <v>0</v>
      </c>
      <c r="Q811" s="28">
        <v>6933.2422500000002</v>
      </c>
      <c r="S811" s="3"/>
      <c r="T811" s="3"/>
      <c r="U811" s="3"/>
      <c r="V811" s="3"/>
      <c r="W811" s="22"/>
      <c r="X811" s="3"/>
      <c r="Y811" s="22"/>
      <c r="Z811" s="22"/>
      <c r="AB811" s="22"/>
      <c r="AC811" s="22"/>
    </row>
    <row r="812" spans="1:29" x14ac:dyDescent="0.25">
      <c r="A812" s="6">
        <v>272</v>
      </c>
      <c r="B812" s="2">
        <v>61</v>
      </c>
      <c r="C812" s="3">
        <v>1</v>
      </c>
      <c r="D812" s="20">
        <v>36.1</v>
      </c>
      <c r="E812" s="3">
        <v>3</v>
      </c>
      <c r="F812" s="3">
        <v>0</v>
      </c>
      <c r="G812" s="3">
        <v>1</v>
      </c>
      <c r="H812" s="3">
        <v>0</v>
      </c>
      <c r="I812" s="3">
        <v>0</v>
      </c>
      <c r="J812" s="12">
        <v>0</v>
      </c>
      <c r="K812" s="18">
        <v>27941.28758</v>
      </c>
      <c r="M812" s="38">
        <v>272</v>
      </c>
      <c r="N812" s="2">
        <v>61</v>
      </c>
      <c r="O812" s="3">
        <v>36.1</v>
      </c>
      <c r="P812" s="12">
        <v>0</v>
      </c>
      <c r="Q812" s="28">
        <v>27941.28758</v>
      </c>
      <c r="S812" s="3"/>
      <c r="T812" s="3"/>
      <c r="U812" s="3"/>
      <c r="V812" s="3"/>
      <c r="W812" s="22"/>
      <c r="X812" s="3"/>
      <c r="Y812" s="22"/>
      <c r="Z812" s="22"/>
      <c r="AB812" s="22"/>
      <c r="AC812" s="22"/>
    </row>
    <row r="813" spans="1:29" x14ac:dyDescent="0.25">
      <c r="A813" s="6">
        <v>273</v>
      </c>
      <c r="B813" s="2">
        <v>53</v>
      </c>
      <c r="C813" s="3">
        <v>0</v>
      </c>
      <c r="D813" s="20">
        <v>26.7</v>
      </c>
      <c r="E813" s="3">
        <v>2</v>
      </c>
      <c r="F813" s="3">
        <v>0</v>
      </c>
      <c r="G813" s="3">
        <v>1</v>
      </c>
      <c r="H813" s="3">
        <v>0</v>
      </c>
      <c r="I813" s="3">
        <v>0</v>
      </c>
      <c r="J813" s="12">
        <v>0</v>
      </c>
      <c r="K813" s="18">
        <v>11150.78</v>
      </c>
      <c r="M813" s="38">
        <v>273</v>
      </c>
      <c r="N813" s="2">
        <v>53</v>
      </c>
      <c r="O813" s="3">
        <v>26.7</v>
      </c>
      <c r="P813" s="12">
        <v>0</v>
      </c>
      <c r="Q813" s="28">
        <v>11150.78</v>
      </c>
      <c r="S813" s="3"/>
      <c r="T813" s="3"/>
      <c r="U813" s="3"/>
      <c r="V813" s="3"/>
      <c r="W813" s="22"/>
      <c r="X813" s="3"/>
      <c r="Y813" s="22"/>
      <c r="Z813" s="22"/>
      <c r="AB813" s="22"/>
      <c r="AC813" s="22"/>
    </row>
    <row r="814" spans="1:29" x14ac:dyDescent="0.25">
      <c r="A814" s="6">
        <v>274</v>
      </c>
      <c r="B814" s="2">
        <v>44</v>
      </c>
      <c r="C814" s="3">
        <v>0</v>
      </c>
      <c r="D814" s="20">
        <v>36.479999999999997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12">
        <v>1</v>
      </c>
      <c r="K814" s="18">
        <v>12797.20962</v>
      </c>
      <c r="M814" s="38">
        <v>274</v>
      </c>
      <c r="N814" s="2">
        <v>44</v>
      </c>
      <c r="O814" s="3">
        <v>36.479999999999997</v>
      </c>
      <c r="P814" s="12">
        <v>0</v>
      </c>
      <c r="Q814" s="28">
        <v>12797.20962</v>
      </c>
      <c r="S814" s="3"/>
      <c r="T814" s="3"/>
      <c r="U814" s="3"/>
      <c r="V814" s="3"/>
      <c r="W814" s="22"/>
      <c r="X814" s="3"/>
      <c r="Y814" s="22"/>
      <c r="Z814" s="22"/>
      <c r="AB814" s="22"/>
      <c r="AC814" s="22"/>
    </row>
    <row r="815" spans="1:29" x14ac:dyDescent="0.25">
      <c r="A815" s="6">
        <v>275</v>
      </c>
      <c r="B815" s="2">
        <v>19</v>
      </c>
      <c r="C815" s="3">
        <v>0</v>
      </c>
      <c r="D815" s="20">
        <v>28.88</v>
      </c>
      <c r="E815" s="3">
        <v>0</v>
      </c>
      <c r="F815" s="3">
        <v>1</v>
      </c>
      <c r="G815" s="3">
        <v>0</v>
      </c>
      <c r="H815" s="3">
        <v>0</v>
      </c>
      <c r="I815" s="3">
        <v>1</v>
      </c>
      <c r="J815" s="12">
        <v>0</v>
      </c>
      <c r="K815" s="18">
        <v>17748.5062</v>
      </c>
      <c r="M815" s="38">
        <v>275</v>
      </c>
      <c r="N815" s="2">
        <v>19</v>
      </c>
      <c r="O815" s="3">
        <v>28.88</v>
      </c>
      <c r="P815" s="12">
        <v>1</v>
      </c>
      <c r="Q815" s="28">
        <v>17748.5062</v>
      </c>
      <c r="S815" s="3"/>
      <c r="T815" s="3"/>
      <c r="U815" s="3"/>
      <c r="V815" s="3"/>
      <c r="W815" s="22"/>
      <c r="X815" s="3"/>
      <c r="Y815" s="22"/>
      <c r="Z815" s="22"/>
      <c r="AB815" s="22"/>
      <c r="AC815" s="22"/>
    </row>
    <row r="816" spans="1:29" x14ac:dyDescent="0.25">
      <c r="A816" s="6">
        <v>276</v>
      </c>
      <c r="B816" s="2">
        <v>41</v>
      </c>
      <c r="C816" s="3">
        <v>1</v>
      </c>
      <c r="D816" s="20">
        <v>34.200000000000003</v>
      </c>
      <c r="E816" s="3">
        <v>2</v>
      </c>
      <c r="F816" s="3">
        <v>0</v>
      </c>
      <c r="G816" s="3">
        <v>0</v>
      </c>
      <c r="H816" s="3">
        <v>0</v>
      </c>
      <c r="I816" s="3">
        <v>1</v>
      </c>
      <c r="J816" s="12">
        <v>0</v>
      </c>
      <c r="K816" s="18">
        <v>7261.741</v>
      </c>
      <c r="M816" s="38">
        <v>276</v>
      </c>
      <c r="N816" s="2">
        <v>41</v>
      </c>
      <c r="O816" s="3">
        <v>34.200000000000003</v>
      </c>
      <c r="P816" s="12">
        <v>0</v>
      </c>
      <c r="Q816" s="28">
        <v>7261.741</v>
      </c>
      <c r="S816" s="3"/>
      <c r="T816" s="3"/>
      <c r="U816" s="3"/>
      <c r="V816" s="3"/>
      <c r="W816" s="22"/>
      <c r="X816" s="3"/>
      <c r="Y816" s="22"/>
      <c r="Z816" s="22"/>
      <c r="AB816" s="22"/>
      <c r="AC816" s="22"/>
    </row>
    <row r="817" spans="1:29" x14ac:dyDescent="0.25">
      <c r="A817" s="6">
        <v>277</v>
      </c>
      <c r="B817" s="2">
        <v>51</v>
      </c>
      <c r="C817" s="3">
        <v>1</v>
      </c>
      <c r="D817" s="20">
        <v>33.33</v>
      </c>
      <c r="E817" s="3">
        <v>3</v>
      </c>
      <c r="F817" s="3">
        <v>0</v>
      </c>
      <c r="G817" s="3">
        <v>0</v>
      </c>
      <c r="H817" s="3">
        <v>1</v>
      </c>
      <c r="I817" s="3">
        <v>0</v>
      </c>
      <c r="J817" s="12">
        <v>0</v>
      </c>
      <c r="K817" s="18">
        <v>10560.4917</v>
      </c>
      <c r="M817" s="38">
        <v>277</v>
      </c>
      <c r="N817" s="2">
        <v>51</v>
      </c>
      <c r="O817" s="3">
        <v>33.33</v>
      </c>
      <c r="P817" s="12">
        <v>0</v>
      </c>
      <c r="Q817" s="28">
        <v>10560.4917</v>
      </c>
      <c r="S817" s="3"/>
      <c r="T817" s="3"/>
      <c r="U817" s="3"/>
      <c r="V817" s="3"/>
      <c r="W817" s="22"/>
      <c r="X817" s="3"/>
      <c r="Y817" s="22"/>
      <c r="Z817" s="22"/>
      <c r="AB817" s="22"/>
      <c r="AC817" s="22"/>
    </row>
    <row r="818" spans="1:29" x14ac:dyDescent="0.25">
      <c r="A818" s="6">
        <v>278</v>
      </c>
      <c r="B818" s="2">
        <v>40</v>
      </c>
      <c r="C818" s="3">
        <v>1</v>
      </c>
      <c r="D818" s="20">
        <v>32.299999999999997</v>
      </c>
      <c r="E818" s="3">
        <v>2</v>
      </c>
      <c r="F818" s="3">
        <v>0</v>
      </c>
      <c r="G818" s="3">
        <v>0</v>
      </c>
      <c r="H818" s="3">
        <v>0</v>
      </c>
      <c r="I818" s="3">
        <v>1</v>
      </c>
      <c r="J818" s="12">
        <v>0</v>
      </c>
      <c r="K818" s="18">
        <v>6986.6970000000001</v>
      </c>
      <c r="M818" s="38">
        <v>278</v>
      </c>
      <c r="N818" s="2">
        <v>40</v>
      </c>
      <c r="O818" s="3">
        <v>32.299999999999997</v>
      </c>
      <c r="P818" s="12">
        <v>0</v>
      </c>
      <c r="Q818" s="28">
        <v>6986.6970000000001</v>
      </c>
      <c r="S818" s="3"/>
      <c r="T818" s="3"/>
      <c r="U818" s="3"/>
      <c r="V818" s="3"/>
      <c r="W818" s="22"/>
      <c r="X818" s="3"/>
      <c r="Y818" s="22"/>
      <c r="Z818" s="22"/>
      <c r="AB818" s="22"/>
      <c r="AC818" s="22"/>
    </row>
    <row r="819" spans="1:29" x14ac:dyDescent="0.25">
      <c r="A819" s="6">
        <v>279</v>
      </c>
      <c r="B819" s="2">
        <v>45</v>
      </c>
      <c r="C819" s="3">
        <v>1</v>
      </c>
      <c r="D819" s="20">
        <v>39.805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12">
        <v>1</v>
      </c>
      <c r="K819" s="18">
        <v>7448.4039499999999</v>
      </c>
      <c r="M819" s="38">
        <v>279</v>
      </c>
      <c r="N819" s="2">
        <v>45</v>
      </c>
      <c r="O819" s="3">
        <v>39.805</v>
      </c>
      <c r="P819" s="12">
        <v>0</v>
      </c>
      <c r="Q819" s="28">
        <v>7448.4039499999999</v>
      </c>
      <c r="S819" s="3"/>
      <c r="T819" s="3"/>
      <c r="U819" s="3"/>
      <c r="V819" s="3"/>
      <c r="W819" s="22"/>
      <c r="X819" s="3"/>
      <c r="Y819" s="22"/>
      <c r="Z819" s="22"/>
      <c r="AB819" s="22"/>
      <c r="AC819" s="22"/>
    </row>
    <row r="820" spans="1:29" x14ac:dyDescent="0.25">
      <c r="A820" s="6">
        <v>280</v>
      </c>
      <c r="B820" s="2">
        <v>35</v>
      </c>
      <c r="C820" s="3">
        <v>1</v>
      </c>
      <c r="D820" s="20">
        <v>34.32</v>
      </c>
      <c r="E820" s="3">
        <v>3</v>
      </c>
      <c r="F820" s="3">
        <v>0</v>
      </c>
      <c r="G820" s="3">
        <v>0</v>
      </c>
      <c r="H820" s="3">
        <v>1</v>
      </c>
      <c r="I820" s="3">
        <v>0</v>
      </c>
      <c r="J820" s="12">
        <v>0</v>
      </c>
      <c r="K820" s="18">
        <v>5934.3797999999997</v>
      </c>
      <c r="M820" s="38">
        <v>280</v>
      </c>
      <c r="N820" s="2">
        <v>35</v>
      </c>
      <c r="O820" s="3">
        <v>34.32</v>
      </c>
      <c r="P820" s="12">
        <v>0</v>
      </c>
      <c r="Q820" s="28">
        <v>5934.3797999999997</v>
      </c>
      <c r="S820" s="3"/>
      <c r="T820" s="3"/>
      <c r="U820" s="3"/>
      <c r="V820" s="3"/>
      <c r="W820" s="22"/>
      <c r="X820" s="3"/>
      <c r="Y820" s="22"/>
      <c r="Z820" s="22"/>
      <c r="AB820" s="22"/>
      <c r="AC820" s="22"/>
    </row>
    <row r="821" spans="1:29" x14ac:dyDescent="0.25">
      <c r="A821" s="6">
        <v>281</v>
      </c>
      <c r="B821" s="2">
        <v>53</v>
      </c>
      <c r="C821" s="3">
        <v>1</v>
      </c>
      <c r="D821" s="20">
        <v>28.88</v>
      </c>
      <c r="E821" s="3">
        <v>0</v>
      </c>
      <c r="F821" s="3">
        <v>0</v>
      </c>
      <c r="G821" s="3">
        <v>0</v>
      </c>
      <c r="H821" s="3">
        <v>0</v>
      </c>
      <c r="I821" s="3">
        <v>1</v>
      </c>
      <c r="J821" s="12">
        <v>0</v>
      </c>
      <c r="K821" s="18">
        <v>9869.8101999999999</v>
      </c>
      <c r="M821" s="38">
        <v>281</v>
      </c>
      <c r="N821" s="2">
        <v>53</v>
      </c>
      <c r="O821" s="3">
        <v>28.88</v>
      </c>
      <c r="P821" s="12">
        <v>0</v>
      </c>
      <c r="Q821" s="28">
        <v>9869.8101999999999</v>
      </c>
      <c r="S821" s="3"/>
      <c r="T821" s="3"/>
      <c r="U821" s="3"/>
      <c r="V821" s="3"/>
      <c r="W821" s="22"/>
      <c r="X821" s="3"/>
      <c r="Y821" s="22"/>
      <c r="Z821" s="22"/>
      <c r="AB821" s="22"/>
      <c r="AC821" s="22"/>
    </row>
    <row r="822" spans="1:29" x14ac:dyDescent="0.25">
      <c r="A822" s="6">
        <v>282</v>
      </c>
      <c r="B822" s="2">
        <v>30</v>
      </c>
      <c r="C822" s="3">
        <v>1</v>
      </c>
      <c r="D822" s="20">
        <v>24.4</v>
      </c>
      <c r="E822" s="3">
        <v>3</v>
      </c>
      <c r="F822" s="3">
        <v>1</v>
      </c>
      <c r="G822" s="3">
        <v>1</v>
      </c>
      <c r="H822" s="3">
        <v>0</v>
      </c>
      <c r="I822" s="3">
        <v>0</v>
      </c>
      <c r="J822" s="12">
        <v>0</v>
      </c>
      <c r="K822" s="18">
        <v>18259.216</v>
      </c>
      <c r="M822" s="38">
        <v>282</v>
      </c>
      <c r="N822" s="2">
        <v>30</v>
      </c>
      <c r="O822" s="3">
        <v>24.4</v>
      </c>
      <c r="P822" s="12">
        <v>1</v>
      </c>
      <c r="Q822" s="28">
        <v>18259.216</v>
      </c>
      <c r="S822" s="3"/>
      <c r="T822" s="3"/>
      <c r="U822" s="3"/>
      <c r="V822" s="3"/>
      <c r="W822" s="22"/>
      <c r="X822" s="3"/>
      <c r="Y822" s="22"/>
      <c r="Z822" s="22"/>
      <c r="AB822" s="22"/>
      <c r="AC822" s="22"/>
    </row>
    <row r="823" spans="1:29" x14ac:dyDescent="0.25">
      <c r="A823" s="6">
        <v>283</v>
      </c>
      <c r="B823" s="2">
        <v>18</v>
      </c>
      <c r="C823" s="3">
        <v>1</v>
      </c>
      <c r="D823" s="20">
        <v>41.14</v>
      </c>
      <c r="E823" s="3">
        <v>0</v>
      </c>
      <c r="F823" s="3">
        <v>0</v>
      </c>
      <c r="G823" s="3">
        <v>0</v>
      </c>
      <c r="H823" s="3">
        <v>1</v>
      </c>
      <c r="I823" s="3">
        <v>0</v>
      </c>
      <c r="J823" s="12">
        <v>0</v>
      </c>
      <c r="K823" s="18">
        <v>1146.7965999999999</v>
      </c>
      <c r="M823" s="38">
        <v>283</v>
      </c>
      <c r="N823" s="2">
        <v>18</v>
      </c>
      <c r="O823" s="3">
        <v>41.14</v>
      </c>
      <c r="P823" s="12">
        <v>0</v>
      </c>
      <c r="Q823" s="28">
        <v>1146.7965999999999</v>
      </c>
      <c r="S823" s="3"/>
      <c r="T823" s="3"/>
      <c r="U823" s="3"/>
      <c r="V823" s="3"/>
      <c r="W823" s="22"/>
      <c r="X823" s="3"/>
      <c r="Y823" s="22"/>
      <c r="Z823" s="22"/>
      <c r="AB823" s="22"/>
      <c r="AC823" s="22"/>
    </row>
    <row r="824" spans="1:29" x14ac:dyDescent="0.25">
      <c r="A824" s="6">
        <v>284</v>
      </c>
      <c r="B824" s="2">
        <v>51</v>
      </c>
      <c r="C824" s="3">
        <v>1</v>
      </c>
      <c r="D824" s="20">
        <v>35.97</v>
      </c>
      <c r="E824" s="3">
        <v>1</v>
      </c>
      <c r="F824" s="3">
        <v>0</v>
      </c>
      <c r="G824" s="3">
        <v>0</v>
      </c>
      <c r="H824" s="3">
        <v>1</v>
      </c>
      <c r="I824" s="3">
        <v>0</v>
      </c>
      <c r="J824" s="12">
        <v>0</v>
      </c>
      <c r="K824" s="18">
        <v>9386.1612999999998</v>
      </c>
      <c r="M824" s="38">
        <v>284</v>
      </c>
      <c r="N824" s="2">
        <v>51</v>
      </c>
      <c r="O824" s="3">
        <v>35.97</v>
      </c>
      <c r="P824" s="12">
        <v>0</v>
      </c>
      <c r="Q824" s="28">
        <v>9386.1612999999998</v>
      </c>
      <c r="S824" s="3"/>
      <c r="T824" s="3"/>
      <c r="U824" s="3"/>
      <c r="V824" s="3"/>
      <c r="W824" s="22"/>
      <c r="X824" s="3"/>
      <c r="Y824" s="22"/>
      <c r="Z824" s="22"/>
      <c r="AB824" s="22"/>
      <c r="AC824" s="22"/>
    </row>
    <row r="825" spans="1:29" x14ac:dyDescent="0.25">
      <c r="A825" s="6">
        <v>285</v>
      </c>
      <c r="B825" s="2">
        <v>50</v>
      </c>
      <c r="C825" s="3">
        <v>0</v>
      </c>
      <c r="D825" s="20">
        <v>27.6</v>
      </c>
      <c r="E825" s="3">
        <v>1</v>
      </c>
      <c r="F825" s="3">
        <v>1</v>
      </c>
      <c r="G825" s="3">
        <v>1</v>
      </c>
      <c r="H825" s="3">
        <v>0</v>
      </c>
      <c r="I825" s="3">
        <v>0</v>
      </c>
      <c r="J825" s="12">
        <v>0</v>
      </c>
      <c r="K825" s="18">
        <v>24520.263999999999</v>
      </c>
      <c r="M825" s="38">
        <v>285</v>
      </c>
      <c r="N825" s="2">
        <v>50</v>
      </c>
      <c r="O825" s="3">
        <v>27.6</v>
      </c>
      <c r="P825" s="12">
        <v>1</v>
      </c>
      <c r="Q825" s="28">
        <v>24520.263999999999</v>
      </c>
      <c r="S825" s="3"/>
      <c r="T825" s="3"/>
      <c r="U825" s="3"/>
      <c r="V825" s="3"/>
      <c r="W825" s="22"/>
      <c r="X825" s="3"/>
      <c r="Y825" s="22"/>
      <c r="Z825" s="22"/>
      <c r="AB825" s="22"/>
      <c r="AC825" s="22"/>
    </row>
    <row r="826" spans="1:29" x14ac:dyDescent="0.25">
      <c r="A826" s="6">
        <v>286</v>
      </c>
      <c r="B826" s="2">
        <v>31</v>
      </c>
      <c r="C826" s="3">
        <v>0</v>
      </c>
      <c r="D826" s="20">
        <v>29.26</v>
      </c>
      <c r="E826" s="3">
        <v>1</v>
      </c>
      <c r="F826" s="3">
        <v>0</v>
      </c>
      <c r="G826" s="3">
        <v>0</v>
      </c>
      <c r="H826" s="3">
        <v>1</v>
      </c>
      <c r="I826" s="3">
        <v>0</v>
      </c>
      <c r="J826" s="12">
        <v>0</v>
      </c>
      <c r="K826" s="18">
        <v>4350.5144</v>
      </c>
      <c r="M826" s="38">
        <v>286</v>
      </c>
      <c r="N826" s="2">
        <v>31</v>
      </c>
      <c r="O826" s="3">
        <v>29.26</v>
      </c>
      <c r="P826" s="12">
        <v>0</v>
      </c>
      <c r="Q826" s="28">
        <v>4350.5144</v>
      </c>
      <c r="S826" s="3"/>
      <c r="T826" s="3"/>
      <c r="U826" s="3"/>
      <c r="V826" s="3"/>
      <c r="W826" s="22"/>
      <c r="X826" s="3"/>
      <c r="Y826" s="22"/>
      <c r="Z826" s="22"/>
      <c r="AB826" s="22"/>
      <c r="AC826" s="22"/>
    </row>
    <row r="827" spans="1:29" x14ac:dyDescent="0.25">
      <c r="A827" s="6">
        <v>287</v>
      </c>
      <c r="B827" s="2">
        <v>35</v>
      </c>
      <c r="C827" s="3">
        <v>0</v>
      </c>
      <c r="D827" s="20">
        <v>27.7</v>
      </c>
      <c r="E827" s="3">
        <v>3</v>
      </c>
      <c r="F827" s="3">
        <v>0</v>
      </c>
      <c r="G827" s="3">
        <v>1</v>
      </c>
      <c r="H827" s="3">
        <v>0</v>
      </c>
      <c r="I827" s="3">
        <v>0</v>
      </c>
      <c r="J827" s="12">
        <v>0</v>
      </c>
      <c r="K827" s="18">
        <v>6414.1779999999999</v>
      </c>
      <c r="M827" s="38">
        <v>287</v>
      </c>
      <c r="N827" s="2">
        <v>35</v>
      </c>
      <c r="O827" s="3">
        <v>27.7</v>
      </c>
      <c r="P827" s="12">
        <v>0</v>
      </c>
      <c r="Q827" s="28">
        <v>6414.1779999999999</v>
      </c>
      <c r="S827" s="3"/>
      <c r="T827" s="3"/>
      <c r="U827" s="3"/>
      <c r="V827" s="3"/>
      <c r="W827" s="22"/>
      <c r="X827" s="3"/>
      <c r="Y827" s="22"/>
      <c r="Z827" s="22"/>
      <c r="AB827" s="22"/>
      <c r="AC827" s="22"/>
    </row>
    <row r="828" spans="1:29" x14ac:dyDescent="0.25">
      <c r="A828" s="6">
        <v>288</v>
      </c>
      <c r="B828" s="2">
        <v>60</v>
      </c>
      <c r="C828" s="3">
        <v>1</v>
      </c>
      <c r="D828" s="20">
        <v>36.954999999999998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12">
        <v>1</v>
      </c>
      <c r="K828" s="18">
        <v>12741.167450000001</v>
      </c>
      <c r="M828" s="38">
        <v>288</v>
      </c>
      <c r="N828" s="2">
        <v>60</v>
      </c>
      <c r="O828" s="3">
        <v>36.954999999999998</v>
      </c>
      <c r="P828" s="12">
        <v>0</v>
      </c>
      <c r="Q828" s="28">
        <v>12741.167450000001</v>
      </c>
      <c r="S828" s="3"/>
      <c r="T828" s="3"/>
      <c r="U828" s="3"/>
      <c r="V828" s="3"/>
      <c r="W828" s="22"/>
      <c r="X828" s="3"/>
      <c r="Y828" s="22"/>
      <c r="Z828" s="22"/>
      <c r="AB828" s="22"/>
      <c r="AC828" s="22"/>
    </row>
    <row r="829" spans="1:29" x14ac:dyDescent="0.25">
      <c r="A829" s="6">
        <v>289</v>
      </c>
      <c r="B829" s="2">
        <v>21</v>
      </c>
      <c r="C829" s="3">
        <v>1</v>
      </c>
      <c r="D829" s="20">
        <v>36.86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12">
        <v>0</v>
      </c>
      <c r="K829" s="18">
        <v>1917.3184000000001</v>
      </c>
      <c r="M829" s="38">
        <v>289</v>
      </c>
      <c r="N829" s="2">
        <v>21</v>
      </c>
      <c r="O829" s="3">
        <v>36.86</v>
      </c>
      <c r="P829" s="12">
        <v>0</v>
      </c>
      <c r="Q829" s="28">
        <v>1917.3184000000001</v>
      </c>
      <c r="S829" s="3"/>
      <c r="T829" s="3"/>
      <c r="U829" s="3"/>
      <c r="V829" s="3"/>
      <c r="W829" s="22"/>
      <c r="X829" s="3"/>
      <c r="Y829" s="22"/>
      <c r="Z829" s="22"/>
      <c r="AB829" s="22"/>
      <c r="AC829" s="22"/>
    </row>
    <row r="830" spans="1:29" x14ac:dyDescent="0.25">
      <c r="A830" s="6">
        <v>290</v>
      </c>
      <c r="B830" s="2">
        <v>29</v>
      </c>
      <c r="C830" s="3">
        <v>1</v>
      </c>
      <c r="D830" s="20">
        <v>22.515000000000001</v>
      </c>
      <c r="E830" s="3">
        <v>3</v>
      </c>
      <c r="F830" s="3">
        <v>0</v>
      </c>
      <c r="G830" s="3">
        <v>0</v>
      </c>
      <c r="H830" s="3">
        <v>0</v>
      </c>
      <c r="I830" s="3">
        <v>0</v>
      </c>
      <c r="J830" s="12">
        <v>1</v>
      </c>
      <c r="K830" s="18">
        <v>5209.5788499999999</v>
      </c>
      <c r="M830" s="38">
        <v>290</v>
      </c>
      <c r="N830" s="2">
        <v>29</v>
      </c>
      <c r="O830" s="3">
        <v>22.515000000000001</v>
      </c>
      <c r="P830" s="12">
        <v>0</v>
      </c>
      <c r="Q830" s="28">
        <v>5209.5788499999999</v>
      </c>
      <c r="S830" s="3"/>
      <c r="T830" s="3"/>
      <c r="U830" s="3"/>
      <c r="V830" s="3"/>
      <c r="W830" s="22"/>
      <c r="X830" s="3"/>
      <c r="Y830" s="22"/>
      <c r="Z830" s="22"/>
      <c r="AB830" s="22"/>
      <c r="AC830" s="22"/>
    </row>
    <row r="831" spans="1:29" x14ac:dyDescent="0.25">
      <c r="A831" s="6">
        <v>291</v>
      </c>
      <c r="B831" s="2">
        <v>62</v>
      </c>
      <c r="C831" s="3">
        <v>0</v>
      </c>
      <c r="D831" s="20">
        <v>29.92</v>
      </c>
      <c r="E831" s="3">
        <v>0</v>
      </c>
      <c r="F831" s="3">
        <v>0</v>
      </c>
      <c r="G831" s="3">
        <v>0</v>
      </c>
      <c r="H831" s="3">
        <v>1</v>
      </c>
      <c r="I831" s="3">
        <v>0</v>
      </c>
      <c r="J831" s="12">
        <v>0</v>
      </c>
      <c r="K831" s="18">
        <v>13457.960800000001</v>
      </c>
      <c r="M831" s="38">
        <v>291</v>
      </c>
      <c r="N831" s="2">
        <v>62</v>
      </c>
      <c r="O831" s="3">
        <v>29.92</v>
      </c>
      <c r="P831" s="12">
        <v>0</v>
      </c>
      <c r="Q831" s="28">
        <v>13457.960800000001</v>
      </c>
      <c r="S831" s="3"/>
      <c r="T831" s="3"/>
      <c r="U831" s="3"/>
      <c r="V831" s="3"/>
      <c r="W831" s="22"/>
      <c r="X831" s="3"/>
      <c r="Y831" s="22"/>
      <c r="Z831" s="22"/>
      <c r="AB831" s="22"/>
      <c r="AC831" s="22"/>
    </row>
    <row r="832" spans="1:29" x14ac:dyDescent="0.25">
      <c r="A832" s="6">
        <v>292</v>
      </c>
      <c r="B832" s="2">
        <v>39</v>
      </c>
      <c r="C832" s="3">
        <v>0</v>
      </c>
      <c r="D832" s="20">
        <v>41.8</v>
      </c>
      <c r="E832" s="3">
        <v>0</v>
      </c>
      <c r="F832" s="3">
        <v>0</v>
      </c>
      <c r="G832" s="3">
        <v>0</v>
      </c>
      <c r="H832" s="3">
        <v>1</v>
      </c>
      <c r="I832" s="3">
        <v>0</v>
      </c>
      <c r="J832" s="12">
        <v>0</v>
      </c>
      <c r="K832" s="18">
        <v>5662.2250000000004</v>
      </c>
      <c r="M832" s="38">
        <v>292</v>
      </c>
      <c r="N832" s="2">
        <v>39</v>
      </c>
      <c r="O832" s="3">
        <v>41.8</v>
      </c>
      <c r="P832" s="12">
        <v>0</v>
      </c>
      <c r="Q832" s="28">
        <v>5662.2250000000004</v>
      </c>
      <c r="S832" s="3"/>
      <c r="T832" s="3"/>
      <c r="U832" s="3"/>
      <c r="V832" s="3"/>
      <c r="W832" s="22"/>
      <c r="X832" s="3"/>
      <c r="Y832" s="22"/>
      <c r="Z832" s="22"/>
      <c r="AB832" s="22"/>
      <c r="AC832" s="22"/>
    </row>
    <row r="833" spans="1:31" x14ac:dyDescent="0.25">
      <c r="A833" s="6">
        <v>293</v>
      </c>
      <c r="B833" s="2">
        <v>19</v>
      </c>
      <c r="C833" s="3">
        <v>1</v>
      </c>
      <c r="D833" s="20">
        <v>27.6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12">
        <v>0</v>
      </c>
      <c r="K833" s="18">
        <v>1252.4069999999999</v>
      </c>
      <c r="M833" s="38">
        <v>293</v>
      </c>
      <c r="N833" s="2">
        <v>19</v>
      </c>
      <c r="O833" s="3">
        <v>27.6</v>
      </c>
      <c r="P833" s="12">
        <v>0</v>
      </c>
      <c r="Q833" s="28">
        <v>1252.4069999999999</v>
      </c>
      <c r="S833" s="3"/>
      <c r="T833" s="3"/>
      <c r="U833" s="3"/>
      <c r="V833" s="3"/>
      <c r="W833" s="22"/>
      <c r="X833" s="3"/>
      <c r="Y833" s="22"/>
      <c r="Z833" s="22"/>
      <c r="AB833" s="22"/>
      <c r="AC833" s="22"/>
    </row>
    <row r="834" spans="1:31" x14ac:dyDescent="0.25">
      <c r="A834" s="6">
        <v>294</v>
      </c>
      <c r="B834" s="2">
        <v>22</v>
      </c>
      <c r="C834" s="3">
        <v>0</v>
      </c>
      <c r="D834" s="20">
        <v>23.18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12">
        <v>1</v>
      </c>
      <c r="K834" s="18">
        <v>2731.9122000000002</v>
      </c>
      <c r="M834" s="38">
        <v>294</v>
      </c>
      <c r="N834" s="2">
        <v>22</v>
      </c>
      <c r="O834" s="3">
        <v>23.18</v>
      </c>
      <c r="P834" s="12">
        <v>0</v>
      </c>
      <c r="Q834" s="28">
        <v>2731.9122000000002</v>
      </c>
      <c r="S834" s="3"/>
      <c r="T834" s="3"/>
      <c r="U834" s="3"/>
      <c r="V834" s="3"/>
      <c r="W834" s="22"/>
      <c r="X834" s="3"/>
      <c r="Y834" s="22"/>
      <c r="Z834" s="22"/>
      <c r="AB834" s="22"/>
      <c r="AC834" s="22"/>
    </row>
    <row r="835" spans="1:31" x14ac:dyDescent="0.25">
      <c r="A835" s="6">
        <v>295</v>
      </c>
      <c r="B835" s="2">
        <v>53</v>
      </c>
      <c r="C835" s="3">
        <v>1</v>
      </c>
      <c r="D835" s="20">
        <v>20.9</v>
      </c>
      <c r="E835" s="3">
        <v>0</v>
      </c>
      <c r="F835" s="3">
        <v>1</v>
      </c>
      <c r="G835" s="3">
        <v>0</v>
      </c>
      <c r="H835" s="3">
        <v>1</v>
      </c>
      <c r="I835" s="3">
        <v>0</v>
      </c>
      <c r="J835" s="12">
        <v>0</v>
      </c>
      <c r="K835" s="18">
        <v>21195.817999999999</v>
      </c>
      <c r="M835" s="38">
        <v>295</v>
      </c>
      <c r="N835" s="2">
        <v>53</v>
      </c>
      <c r="O835" s="3">
        <v>20.9</v>
      </c>
      <c r="P835" s="12">
        <v>1</v>
      </c>
      <c r="Q835" s="28">
        <v>21195.817999999999</v>
      </c>
      <c r="S835" s="3"/>
      <c r="T835" s="3"/>
      <c r="U835" s="3"/>
      <c r="V835" s="3"/>
      <c r="W835" s="22"/>
      <c r="X835" s="3"/>
      <c r="Y835" s="22"/>
      <c r="Z835" s="22"/>
      <c r="AB835" s="22"/>
      <c r="AC835" s="22"/>
    </row>
    <row r="836" spans="1:31" x14ac:dyDescent="0.25">
      <c r="A836" s="6">
        <v>296</v>
      </c>
      <c r="B836" s="2">
        <v>39</v>
      </c>
      <c r="C836" s="3">
        <v>0</v>
      </c>
      <c r="D836" s="20">
        <v>31.92</v>
      </c>
      <c r="E836" s="3">
        <v>2</v>
      </c>
      <c r="F836" s="3">
        <v>0</v>
      </c>
      <c r="G836" s="3">
        <v>0</v>
      </c>
      <c r="H836" s="3">
        <v>0</v>
      </c>
      <c r="I836" s="3">
        <v>1</v>
      </c>
      <c r="J836" s="12">
        <v>0</v>
      </c>
      <c r="K836" s="18">
        <v>7209.4917999999998</v>
      </c>
      <c r="M836" s="38">
        <v>296</v>
      </c>
      <c r="N836" s="2">
        <v>39</v>
      </c>
      <c r="O836" s="3">
        <v>31.92</v>
      </c>
      <c r="P836" s="12">
        <v>0</v>
      </c>
      <c r="Q836" s="28">
        <v>7209.4917999999998</v>
      </c>
      <c r="S836" s="3"/>
      <c r="T836" s="3"/>
      <c r="U836" s="3"/>
      <c r="V836" s="3"/>
      <c r="W836" s="22"/>
      <c r="X836" s="3"/>
      <c r="Y836" s="22"/>
      <c r="Z836" s="22"/>
      <c r="AB836" s="22"/>
      <c r="AC836" s="22"/>
    </row>
    <row r="837" spans="1:31" x14ac:dyDescent="0.25">
      <c r="A837" s="6">
        <v>297</v>
      </c>
      <c r="B837" s="2">
        <v>27</v>
      </c>
      <c r="C837" s="3">
        <v>1</v>
      </c>
      <c r="D837" s="20">
        <v>28.5</v>
      </c>
      <c r="E837" s="3">
        <v>0</v>
      </c>
      <c r="F837" s="3">
        <v>1</v>
      </c>
      <c r="G837" s="3">
        <v>0</v>
      </c>
      <c r="H837" s="3">
        <v>0</v>
      </c>
      <c r="I837" s="3">
        <v>1</v>
      </c>
      <c r="J837" s="12">
        <v>0</v>
      </c>
      <c r="K837" s="18">
        <v>18310.741999999998</v>
      </c>
      <c r="M837" s="38">
        <v>297</v>
      </c>
      <c r="N837" s="2">
        <v>27</v>
      </c>
      <c r="O837" s="3">
        <v>28.5</v>
      </c>
      <c r="P837" s="12">
        <v>1</v>
      </c>
      <c r="Q837" s="28">
        <v>18310.741999999998</v>
      </c>
      <c r="S837" s="3"/>
      <c r="T837" s="3"/>
      <c r="U837" s="3"/>
      <c r="V837" s="3"/>
      <c r="W837" s="22"/>
      <c r="X837" s="3"/>
      <c r="Y837" s="22"/>
      <c r="Z837" s="22"/>
      <c r="AB837" s="22"/>
      <c r="AC837" s="22"/>
    </row>
    <row r="838" spans="1:31" x14ac:dyDescent="0.25">
      <c r="A838" s="6">
        <v>298</v>
      </c>
      <c r="B838" s="2">
        <v>30</v>
      </c>
      <c r="C838" s="3">
        <v>1</v>
      </c>
      <c r="D838" s="20">
        <v>44.22</v>
      </c>
      <c r="E838" s="3">
        <v>2</v>
      </c>
      <c r="F838" s="3">
        <v>0</v>
      </c>
      <c r="G838" s="3">
        <v>0</v>
      </c>
      <c r="H838" s="3">
        <v>1</v>
      </c>
      <c r="I838" s="3">
        <v>0</v>
      </c>
      <c r="J838" s="12">
        <v>0</v>
      </c>
      <c r="K838" s="18">
        <v>4266.1657999999998</v>
      </c>
      <c r="M838" s="38">
        <v>298</v>
      </c>
      <c r="N838" s="2">
        <v>30</v>
      </c>
      <c r="O838" s="3">
        <v>44.22</v>
      </c>
      <c r="P838" s="12">
        <v>0</v>
      </c>
      <c r="Q838" s="28">
        <v>4266.1657999999998</v>
      </c>
      <c r="S838" s="3"/>
      <c r="T838" s="3"/>
      <c r="U838" s="3"/>
      <c r="V838" s="3"/>
      <c r="W838" s="22"/>
      <c r="X838" s="3"/>
      <c r="Y838" s="22"/>
      <c r="Z838" s="22"/>
      <c r="AB838" s="22"/>
      <c r="AC838" s="22"/>
    </row>
    <row r="839" spans="1:31" x14ac:dyDescent="0.25">
      <c r="A839" s="6">
        <v>299</v>
      </c>
      <c r="B839" s="2">
        <v>30</v>
      </c>
      <c r="C839" s="3">
        <v>0</v>
      </c>
      <c r="D839" s="20">
        <v>22.895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12">
        <v>1</v>
      </c>
      <c r="K839" s="18">
        <v>4719.52405</v>
      </c>
      <c r="M839" s="38">
        <v>299</v>
      </c>
      <c r="N839" s="2">
        <v>30</v>
      </c>
      <c r="O839" s="3">
        <v>22.895</v>
      </c>
      <c r="P839" s="12">
        <v>0</v>
      </c>
      <c r="Q839" s="28">
        <v>4719.52405</v>
      </c>
      <c r="S839" s="3"/>
      <c r="T839" s="3"/>
      <c r="U839" s="3"/>
      <c r="V839" s="3"/>
      <c r="W839" s="22"/>
      <c r="X839" s="3"/>
      <c r="Y839" s="22"/>
      <c r="Z839" s="22"/>
      <c r="AB839" s="22"/>
      <c r="AC839" s="22"/>
    </row>
    <row r="840" spans="1:31" x14ac:dyDescent="0.25">
      <c r="A840" s="6">
        <v>300</v>
      </c>
      <c r="B840" s="2">
        <v>58</v>
      </c>
      <c r="C840" s="3">
        <v>0</v>
      </c>
      <c r="D840" s="20">
        <v>33.1</v>
      </c>
      <c r="E840" s="3">
        <v>0</v>
      </c>
      <c r="F840" s="3">
        <v>0</v>
      </c>
      <c r="G840" s="3">
        <v>1</v>
      </c>
      <c r="H840" s="3">
        <v>0</v>
      </c>
      <c r="I840" s="3">
        <v>0</v>
      </c>
      <c r="J840" s="12">
        <v>0</v>
      </c>
      <c r="K840" s="18">
        <v>11848.141</v>
      </c>
      <c r="M840" s="38">
        <v>300</v>
      </c>
      <c r="N840" s="2">
        <v>58</v>
      </c>
      <c r="O840" s="3">
        <v>33.1</v>
      </c>
      <c r="P840" s="12">
        <v>0</v>
      </c>
      <c r="Q840" s="28">
        <v>11848.141</v>
      </c>
      <c r="S840" s="3"/>
      <c r="T840" s="3"/>
      <c r="U840" s="3"/>
      <c r="V840" s="3"/>
      <c r="W840" s="22"/>
      <c r="X840" s="3"/>
      <c r="Y840" s="22"/>
      <c r="Z840" s="22"/>
      <c r="AB840" s="22"/>
      <c r="AC840" s="22"/>
    </row>
    <row r="841" spans="1:31" x14ac:dyDescent="0.25">
      <c r="A841" s="6">
        <v>301</v>
      </c>
      <c r="B841" s="2">
        <v>33</v>
      </c>
      <c r="C841" s="3">
        <v>1</v>
      </c>
      <c r="D841" s="20">
        <v>24.795000000000002</v>
      </c>
      <c r="E841" s="3">
        <v>0</v>
      </c>
      <c r="F841" s="3">
        <v>1</v>
      </c>
      <c r="G841" s="3">
        <v>0</v>
      </c>
      <c r="H841" s="3">
        <v>0</v>
      </c>
      <c r="I841" s="3">
        <v>0</v>
      </c>
      <c r="J841" s="12">
        <v>1</v>
      </c>
      <c r="K841" s="18">
        <v>17904.527050000001</v>
      </c>
      <c r="M841" s="38">
        <v>301</v>
      </c>
      <c r="N841" s="2">
        <v>33</v>
      </c>
      <c r="O841" s="3">
        <v>24.795000000000002</v>
      </c>
      <c r="P841" s="12">
        <v>1</v>
      </c>
      <c r="Q841" s="28">
        <v>17904.527050000001</v>
      </c>
      <c r="S841" s="3"/>
      <c r="T841" s="3"/>
      <c r="U841" s="3"/>
      <c r="V841" s="3"/>
      <c r="W841" s="22"/>
      <c r="X841" s="3"/>
      <c r="Y841" s="22"/>
      <c r="Z841" s="22"/>
      <c r="AB841" s="22"/>
      <c r="AC841" s="22"/>
    </row>
    <row r="842" spans="1:31" x14ac:dyDescent="0.25">
      <c r="A842" s="6">
        <v>302</v>
      </c>
      <c r="B842" s="2">
        <v>42</v>
      </c>
      <c r="C842" s="3">
        <v>0</v>
      </c>
      <c r="D842" s="20">
        <v>26.18</v>
      </c>
      <c r="E842" s="3">
        <v>1</v>
      </c>
      <c r="F842" s="3">
        <v>0</v>
      </c>
      <c r="G842" s="3">
        <v>0</v>
      </c>
      <c r="H842" s="3">
        <v>1</v>
      </c>
      <c r="I842" s="3">
        <v>0</v>
      </c>
      <c r="J842" s="12">
        <v>0</v>
      </c>
      <c r="K842" s="18">
        <v>7046.7222000000002</v>
      </c>
      <c r="M842" s="38">
        <v>302</v>
      </c>
      <c r="N842" s="2">
        <v>42</v>
      </c>
      <c r="O842" s="3">
        <v>26.18</v>
      </c>
      <c r="P842" s="12">
        <v>0</v>
      </c>
      <c r="Q842" s="28">
        <v>7046.7222000000002</v>
      </c>
      <c r="S842" s="3"/>
      <c r="T842" s="3"/>
      <c r="U842" s="3"/>
      <c r="V842" s="3"/>
      <c r="W842" s="22"/>
      <c r="X842" s="3"/>
      <c r="Y842" s="22"/>
      <c r="Z842" s="22"/>
      <c r="AB842" s="22"/>
      <c r="AC842" s="22"/>
    </row>
    <row r="843" spans="1:31" x14ac:dyDescent="0.25">
      <c r="A843" s="6">
        <v>303</v>
      </c>
      <c r="B843" s="2">
        <v>64</v>
      </c>
      <c r="C843" s="3">
        <v>0</v>
      </c>
      <c r="D843" s="20">
        <v>35.97</v>
      </c>
      <c r="E843" s="3">
        <v>0</v>
      </c>
      <c r="F843" s="3">
        <v>0</v>
      </c>
      <c r="G843" s="3">
        <v>0</v>
      </c>
      <c r="H843" s="3">
        <v>1</v>
      </c>
      <c r="I843" s="3">
        <v>0</v>
      </c>
      <c r="J843" s="12">
        <v>0</v>
      </c>
      <c r="K843" s="18">
        <v>14313.846299999999</v>
      </c>
      <c r="M843" s="38">
        <v>303</v>
      </c>
      <c r="N843" s="2">
        <v>64</v>
      </c>
      <c r="O843" s="3">
        <v>35.97</v>
      </c>
      <c r="P843" s="12">
        <v>0</v>
      </c>
      <c r="Q843" s="28">
        <v>14313.846299999999</v>
      </c>
      <c r="S843" s="3"/>
      <c r="T843" s="3"/>
      <c r="U843" s="3"/>
      <c r="V843" s="3"/>
      <c r="W843" s="22"/>
      <c r="X843" s="3"/>
      <c r="Y843" s="22"/>
      <c r="Z843" s="22"/>
      <c r="AB843" s="22"/>
      <c r="AC843" s="22"/>
    </row>
    <row r="844" spans="1:31" x14ac:dyDescent="0.25">
      <c r="A844" s="6">
        <v>304</v>
      </c>
      <c r="B844" s="2">
        <v>21</v>
      </c>
      <c r="C844" s="3">
        <v>1</v>
      </c>
      <c r="D844" s="20">
        <v>22.3</v>
      </c>
      <c r="E844" s="3">
        <v>1</v>
      </c>
      <c r="F844" s="3">
        <v>0</v>
      </c>
      <c r="G844" s="3">
        <v>1</v>
      </c>
      <c r="H844" s="3">
        <v>0</v>
      </c>
      <c r="I844" s="3">
        <v>0</v>
      </c>
      <c r="J844" s="12">
        <v>0</v>
      </c>
      <c r="K844" s="18">
        <v>2103.08</v>
      </c>
      <c r="M844" s="38">
        <v>304</v>
      </c>
      <c r="N844" s="2">
        <v>21</v>
      </c>
      <c r="O844" s="3">
        <v>22.3</v>
      </c>
      <c r="P844" s="12">
        <v>0</v>
      </c>
      <c r="Q844" s="28">
        <v>2103.08</v>
      </c>
      <c r="S844" s="3"/>
      <c r="T844" s="3"/>
      <c r="U844" s="3"/>
      <c r="V844" s="3"/>
      <c r="W844" s="22"/>
      <c r="X844" s="3"/>
      <c r="Y844" s="22"/>
      <c r="Z844" s="22"/>
      <c r="AB844" s="22"/>
      <c r="AC844" s="22"/>
    </row>
    <row r="845" spans="1:31" x14ac:dyDescent="0.25">
      <c r="A845" s="6">
        <v>305</v>
      </c>
      <c r="B845" s="2">
        <v>18</v>
      </c>
      <c r="C845" s="3">
        <v>0</v>
      </c>
      <c r="D845" s="20">
        <v>42.24</v>
      </c>
      <c r="E845" s="3">
        <v>0</v>
      </c>
      <c r="F845" s="3">
        <v>1</v>
      </c>
      <c r="G845" s="3">
        <v>0</v>
      </c>
      <c r="H845" s="3">
        <v>1</v>
      </c>
      <c r="I845" s="3">
        <v>0</v>
      </c>
      <c r="J845" s="12">
        <v>0</v>
      </c>
      <c r="K845" s="18">
        <v>38792.685599999997</v>
      </c>
      <c r="M845" s="38">
        <v>305</v>
      </c>
      <c r="N845" s="2">
        <v>18</v>
      </c>
      <c r="O845" s="3">
        <v>42.24</v>
      </c>
      <c r="P845" s="12">
        <v>1</v>
      </c>
      <c r="Q845" s="28">
        <v>38792.685599999997</v>
      </c>
      <c r="S845" s="3"/>
      <c r="T845" s="3"/>
      <c r="U845" s="3"/>
      <c r="V845" s="3"/>
      <c r="W845" s="22"/>
      <c r="X845" s="3"/>
      <c r="Y845" s="22"/>
      <c r="Z845" s="22"/>
      <c r="AB845" s="22"/>
      <c r="AC845" s="22"/>
    </row>
    <row r="846" spans="1:31" x14ac:dyDescent="0.25">
      <c r="A846" s="6">
        <v>306</v>
      </c>
      <c r="B846" s="2">
        <v>23</v>
      </c>
      <c r="C846" s="3">
        <v>1</v>
      </c>
      <c r="D846" s="20">
        <v>26.51</v>
      </c>
      <c r="E846" s="3">
        <v>0</v>
      </c>
      <c r="F846" s="3">
        <v>0</v>
      </c>
      <c r="G846" s="3">
        <v>0</v>
      </c>
      <c r="H846" s="3">
        <v>1</v>
      </c>
      <c r="I846" s="3">
        <v>0</v>
      </c>
      <c r="J846" s="12">
        <v>0</v>
      </c>
      <c r="K846" s="18">
        <v>1815.8759</v>
      </c>
      <c r="M846" s="38">
        <v>306</v>
      </c>
      <c r="N846" s="2">
        <v>23</v>
      </c>
      <c r="O846" s="3">
        <v>26.51</v>
      </c>
      <c r="P846" s="12">
        <v>0</v>
      </c>
      <c r="Q846" s="28">
        <v>1815.8759</v>
      </c>
      <c r="S846" s="3"/>
      <c r="T846" s="3"/>
      <c r="U846" s="3"/>
      <c r="V846" s="3"/>
      <c r="W846" s="22"/>
      <c r="X846" s="3"/>
      <c r="Y846" s="22"/>
      <c r="Z846" s="22"/>
      <c r="AB846" s="22"/>
      <c r="AC846" s="22"/>
    </row>
    <row r="847" spans="1:31" x14ac:dyDescent="0.25">
      <c r="A847" s="6">
        <v>307</v>
      </c>
      <c r="B847" s="2">
        <v>45</v>
      </c>
      <c r="C847" s="3">
        <v>0</v>
      </c>
      <c r="D847" s="20">
        <v>35.814999999999998</v>
      </c>
      <c r="E847" s="3">
        <v>0</v>
      </c>
      <c r="F847" s="3">
        <v>0</v>
      </c>
      <c r="G847" s="3">
        <v>0</v>
      </c>
      <c r="H847" s="3">
        <v>0</v>
      </c>
      <c r="I847" s="3">
        <v>1</v>
      </c>
      <c r="J847" s="12">
        <v>0</v>
      </c>
      <c r="K847" s="18">
        <v>7731.8578500000003</v>
      </c>
      <c r="M847" s="38">
        <v>307</v>
      </c>
      <c r="N847" s="2">
        <v>45</v>
      </c>
      <c r="O847" s="3">
        <v>35.814999999999998</v>
      </c>
      <c r="P847" s="12">
        <v>0</v>
      </c>
      <c r="Q847" s="28">
        <v>7731.8578500000003</v>
      </c>
      <c r="S847" s="3"/>
      <c r="T847" s="3"/>
      <c r="U847" s="3"/>
      <c r="V847" s="3"/>
      <c r="W847" s="22"/>
      <c r="X847" s="3"/>
      <c r="Y847" s="22"/>
      <c r="Z847" s="22"/>
      <c r="AA847" s="3"/>
      <c r="AB847" s="22"/>
      <c r="AC847" s="22"/>
      <c r="AD847" s="3"/>
      <c r="AE847" s="3"/>
    </row>
    <row r="848" spans="1:31" x14ac:dyDescent="0.25">
      <c r="A848" s="6">
        <v>308</v>
      </c>
      <c r="B848" s="2">
        <v>40</v>
      </c>
      <c r="C848" s="3">
        <v>0</v>
      </c>
      <c r="D848" s="20">
        <v>41.42</v>
      </c>
      <c r="E848" s="3">
        <v>1</v>
      </c>
      <c r="F848" s="3">
        <v>0</v>
      </c>
      <c r="G848" s="3">
        <v>0</v>
      </c>
      <c r="H848" s="3">
        <v>0</v>
      </c>
      <c r="I848" s="3">
        <v>1</v>
      </c>
      <c r="J848" s="12">
        <v>0</v>
      </c>
      <c r="K848" s="18">
        <v>28476.734990000001</v>
      </c>
      <c r="M848" s="38">
        <v>308</v>
      </c>
      <c r="N848" s="2">
        <v>40</v>
      </c>
      <c r="O848" s="3">
        <v>41.42</v>
      </c>
      <c r="P848" s="12">
        <v>0</v>
      </c>
      <c r="Q848" s="28">
        <v>28476.734990000001</v>
      </c>
      <c r="S848" s="3"/>
      <c r="T848" s="3"/>
      <c r="U848" s="3"/>
      <c r="V848" s="3"/>
      <c r="W848" s="22"/>
      <c r="X848" s="3"/>
      <c r="Y848" s="22"/>
      <c r="Z848" s="22"/>
      <c r="AA848" s="3"/>
      <c r="AB848" s="22"/>
      <c r="AC848" s="22"/>
      <c r="AD848" s="3"/>
      <c r="AE848" s="3"/>
    </row>
    <row r="849" spans="1:31" x14ac:dyDescent="0.25">
      <c r="A849" s="6">
        <v>309</v>
      </c>
      <c r="B849" s="2">
        <v>19</v>
      </c>
      <c r="C849" s="3">
        <v>0</v>
      </c>
      <c r="D849" s="20">
        <v>36.575000000000003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12">
        <v>0</v>
      </c>
      <c r="K849" s="18">
        <v>2136.8822500000001</v>
      </c>
      <c r="M849" s="38">
        <v>309</v>
      </c>
      <c r="N849" s="2">
        <v>19</v>
      </c>
      <c r="O849" s="3">
        <v>36.575000000000003</v>
      </c>
      <c r="P849" s="12">
        <v>0</v>
      </c>
      <c r="Q849" s="28">
        <v>2136.8822500000001</v>
      </c>
      <c r="S849" s="3"/>
      <c r="T849" s="3"/>
      <c r="U849" s="3"/>
      <c r="V849" s="3"/>
      <c r="W849" s="22"/>
      <c r="X849" s="3"/>
      <c r="Y849" s="22"/>
      <c r="Z849" s="22"/>
      <c r="AA849" s="3"/>
      <c r="AB849" s="22"/>
      <c r="AC849" s="22"/>
      <c r="AD849" s="3"/>
      <c r="AE849" s="3"/>
    </row>
    <row r="850" spans="1:31" x14ac:dyDescent="0.25">
      <c r="A850" s="6">
        <v>310</v>
      </c>
      <c r="B850" s="2">
        <v>18</v>
      </c>
      <c r="C850" s="3">
        <v>1</v>
      </c>
      <c r="D850" s="20">
        <v>30.14</v>
      </c>
      <c r="E850" s="3">
        <v>0</v>
      </c>
      <c r="F850" s="3">
        <v>0</v>
      </c>
      <c r="G850" s="3">
        <v>0</v>
      </c>
      <c r="H850" s="3">
        <v>1</v>
      </c>
      <c r="I850" s="3">
        <v>0</v>
      </c>
      <c r="J850" s="12">
        <v>0</v>
      </c>
      <c r="K850" s="18">
        <v>1131.5065999999999</v>
      </c>
      <c r="M850" s="38">
        <v>310</v>
      </c>
      <c r="N850" s="2">
        <v>18</v>
      </c>
      <c r="O850" s="3">
        <v>30.14</v>
      </c>
      <c r="P850" s="12">
        <v>0</v>
      </c>
      <c r="Q850" s="28">
        <v>1131.5065999999999</v>
      </c>
      <c r="S850" s="3"/>
      <c r="T850" s="3"/>
      <c r="U850" s="3"/>
      <c r="V850" s="3"/>
      <c r="W850" s="22"/>
      <c r="X850" s="3"/>
      <c r="Y850" s="22"/>
      <c r="Z850" s="22"/>
      <c r="AA850" s="3"/>
      <c r="AB850" s="22"/>
      <c r="AC850" s="22"/>
      <c r="AD850" s="3"/>
      <c r="AE850" s="3"/>
    </row>
    <row r="851" spans="1:31" x14ac:dyDescent="0.25">
      <c r="A851" s="6">
        <v>311</v>
      </c>
      <c r="B851" s="2">
        <v>25</v>
      </c>
      <c r="C851" s="3">
        <v>1</v>
      </c>
      <c r="D851" s="20">
        <v>25.84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12">
        <v>1</v>
      </c>
      <c r="K851" s="18">
        <v>3309.7926000000002</v>
      </c>
      <c r="M851" s="38">
        <v>311</v>
      </c>
      <c r="N851" s="2">
        <v>25</v>
      </c>
      <c r="O851" s="3">
        <v>25.84</v>
      </c>
      <c r="P851" s="12">
        <v>0</v>
      </c>
      <c r="Q851" s="12">
        <v>3309.7926000000002</v>
      </c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25">
      <c r="A852" s="6">
        <v>312</v>
      </c>
      <c r="B852" s="2">
        <v>46</v>
      </c>
      <c r="C852" s="3">
        <v>0</v>
      </c>
      <c r="D852" s="20">
        <v>30.8</v>
      </c>
      <c r="E852" s="3">
        <v>3</v>
      </c>
      <c r="F852" s="3">
        <v>0</v>
      </c>
      <c r="G852" s="3">
        <v>1</v>
      </c>
      <c r="H852" s="3">
        <v>0</v>
      </c>
      <c r="I852" s="3">
        <v>0</v>
      </c>
      <c r="J852" s="12">
        <v>0</v>
      </c>
      <c r="K852" s="18">
        <v>9414.92</v>
      </c>
      <c r="M852" s="38">
        <v>312</v>
      </c>
      <c r="N852" s="2">
        <v>46</v>
      </c>
      <c r="O852" s="3">
        <v>30.8</v>
      </c>
      <c r="P852" s="12">
        <v>0</v>
      </c>
      <c r="Q852" s="12">
        <v>9414.92</v>
      </c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25">
      <c r="A853" s="6">
        <v>313</v>
      </c>
      <c r="B853" s="2">
        <v>33</v>
      </c>
      <c r="C853" s="3">
        <v>0</v>
      </c>
      <c r="D853" s="20">
        <v>42.94</v>
      </c>
      <c r="E853" s="3">
        <v>3</v>
      </c>
      <c r="F853" s="3">
        <v>0</v>
      </c>
      <c r="G853" s="3">
        <v>0</v>
      </c>
      <c r="H853" s="3">
        <v>0</v>
      </c>
      <c r="I853" s="3">
        <v>1</v>
      </c>
      <c r="J853" s="12">
        <v>0</v>
      </c>
      <c r="K853" s="18">
        <v>6360.9935999999998</v>
      </c>
      <c r="M853" s="38">
        <v>313</v>
      </c>
      <c r="N853" s="2">
        <v>33</v>
      </c>
      <c r="O853" s="3">
        <v>42.94</v>
      </c>
      <c r="P853" s="12">
        <v>0</v>
      </c>
      <c r="Q853" s="12">
        <v>6360.9935999999998</v>
      </c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25">
      <c r="A854" s="6">
        <v>314</v>
      </c>
      <c r="B854" s="2">
        <v>54</v>
      </c>
      <c r="C854" s="3">
        <v>1</v>
      </c>
      <c r="D854" s="20">
        <v>21.01</v>
      </c>
      <c r="E854" s="3">
        <v>2</v>
      </c>
      <c r="F854" s="3">
        <v>0</v>
      </c>
      <c r="G854" s="3">
        <v>0</v>
      </c>
      <c r="H854" s="3">
        <v>1</v>
      </c>
      <c r="I854" s="3">
        <v>0</v>
      </c>
      <c r="J854" s="12">
        <v>0</v>
      </c>
      <c r="K854" s="18">
        <v>11013.7119</v>
      </c>
      <c r="M854" s="38">
        <v>314</v>
      </c>
      <c r="N854" s="2">
        <v>54</v>
      </c>
      <c r="O854" s="3">
        <v>21.01</v>
      </c>
      <c r="P854" s="12">
        <v>0</v>
      </c>
      <c r="Q854" s="12">
        <v>11013.7119</v>
      </c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25">
      <c r="A855" s="6">
        <v>315</v>
      </c>
      <c r="B855" s="2">
        <v>28</v>
      </c>
      <c r="C855" s="3">
        <v>1</v>
      </c>
      <c r="D855" s="20">
        <v>22.515000000000001</v>
      </c>
      <c r="E855" s="3">
        <v>2</v>
      </c>
      <c r="F855" s="3">
        <v>0</v>
      </c>
      <c r="G855" s="3">
        <v>0</v>
      </c>
      <c r="H855" s="3">
        <v>0</v>
      </c>
      <c r="I855" s="3">
        <v>0</v>
      </c>
      <c r="J855" s="12">
        <v>1</v>
      </c>
      <c r="K855" s="18">
        <v>4428.8878500000001</v>
      </c>
      <c r="M855" s="38">
        <v>315</v>
      </c>
      <c r="N855" s="2">
        <v>28</v>
      </c>
      <c r="O855" s="3">
        <v>22.515000000000001</v>
      </c>
      <c r="P855" s="12">
        <v>0</v>
      </c>
      <c r="Q855" s="12">
        <v>4428.8878500000001</v>
      </c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25">
      <c r="A856" s="6">
        <v>316</v>
      </c>
      <c r="B856" s="2">
        <v>36</v>
      </c>
      <c r="C856" s="3">
        <v>1</v>
      </c>
      <c r="D856" s="20">
        <v>34.43</v>
      </c>
      <c r="E856" s="3">
        <v>2</v>
      </c>
      <c r="F856" s="3">
        <v>0</v>
      </c>
      <c r="G856" s="3">
        <v>0</v>
      </c>
      <c r="H856" s="3">
        <v>1</v>
      </c>
      <c r="I856" s="3">
        <v>0</v>
      </c>
      <c r="J856" s="12">
        <v>0</v>
      </c>
      <c r="K856" s="18">
        <v>5584.3056999999999</v>
      </c>
      <c r="M856" s="38">
        <v>316</v>
      </c>
      <c r="N856" s="2">
        <v>36</v>
      </c>
      <c r="O856" s="3">
        <v>34.43</v>
      </c>
      <c r="P856" s="12">
        <v>0</v>
      </c>
      <c r="Q856" s="12">
        <v>5584.3056999999999</v>
      </c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25">
      <c r="A857" s="6">
        <v>317</v>
      </c>
      <c r="B857" s="2">
        <v>20</v>
      </c>
      <c r="C857" s="3">
        <v>0</v>
      </c>
      <c r="D857" s="20">
        <v>31.46</v>
      </c>
      <c r="E857" s="3">
        <v>0</v>
      </c>
      <c r="F857" s="3">
        <v>0</v>
      </c>
      <c r="G857" s="3">
        <v>0</v>
      </c>
      <c r="H857" s="3">
        <v>1</v>
      </c>
      <c r="I857" s="3">
        <v>0</v>
      </c>
      <c r="J857" s="12">
        <v>0</v>
      </c>
      <c r="K857" s="18">
        <v>1877.9294</v>
      </c>
      <c r="M857" s="38">
        <v>317</v>
      </c>
      <c r="N857" s="2">
        <v>20</v>
      </c>
      <c r="O857" s="3">
        <v>31.46</v>
      </c>
      <c r="P857" s="12">
        <v>0</v>
      </c>
      <c r="Q857" s="12">
        <v>1877.9294</v>
      </c>
      <c r="S857" s="3"/>
      <c r="T857" s="3"/>
      <c r="U857" s="3"/>
      <c r="V857" s="3"/>
      <c r="W857" s="3"/>
      <c r="X857" s="3"/>
    </row>
    <row r="858" spans="1:31" x14ac:dyDescent="0.25">
      <c r="A858" s="6">
        <v>318</v>
      </c>
      <c r="B858" s="2">
        <v>24</v>
      </c>
      <c r="C858" s="3">
        <v>0</v>
      </c>
      <c r="D858" s="20">
        <v>24.225000000000001</v>
      </c>
      <c r="E858" s="3">
        <v>0</v>
      </c>
      <c r="F858" s="3">
        <v>0</v>
      </c>
      <c r="G858" s="3">
        <v>0</v>
      </c>
      <c r="H858" s="3">
        <v>0</v>
      </c>
      <c r="I858" s="3">
        <v>1</v>
      </c>
      <c r="J858" s="12">
        <v>0</v>
      </c>
      <c r="K858" s="18">
        <v>2842.7607499999999</v>
      </c>
      <c r="M858" s="38">
        <v>318</v>
      </c>
      <c r="N858" s="2">
        <v>24</v>
      </c>
      <c r="O858" s="3">
        <v>24.225000000000001</v>
      </c>
      <c r="P858" s="12">
        <v>0</v>
      </c>
      <c r="Q858" s="12">
        <v>2842.7607499999999</v>
      </c>
      <c r="S858" s="3"/>
      <c r="T858" s="3"/>
      <c r="U858" s="3"/>
      <c r="V858" s="3"/>
      <c r="W858" s="3"/>
      <c r="X858" s="3"/>
    </row>
    <row r="859" spans="1:31" x14ac:dyDescent="0.25">
      <c r="A859" s="6">
        <v>319</v>
      </c>
      <c r="B859" s="2">
        <v>23</v>
      </c>
      <c r="C859" s="3">
        <v>1</v>
      </c>
      <c r="D859" s="20">
        <v>37.1</v>
      </c>
      <c r="E859" s="3">
        <v>3</v>
      </c>
      <c r="F859" s="3">
        <v>0</v>
      </c>
      <c r="G859" s="3">
        <v>1</v>
      </c>
      <c r="H859" s="3">
        <v>0</v>
      </c>
      <c r="I859" s="3">
        <v>0</v>
      </c>
      <c r="J859" s="12">
        <v>0</v>
      </c>
      <c r="K859" s="18">
        <v>3597.596</v>
      </c>
      <c r="M859" s="38">
        <v>319</v>
      </c>
      <c r="N859" s="2">
        <v>23</v>
      </c>
      <c r="O859" s="3">
        <v>37.1</v>
      </c>
      <c r="P859" s="12">
        <v>0</v>
      </c>
      <c r="Q859" s="12">
        <v>3597.596</v>
      </c>
      <c r="S859" s="3"/>
      <c r="T859" s="3"/>
      <c r="U859" s="3"/>
      <c r="V859" s="3"/>
      <c r="W859" s="3"/>
      <c r="X859" s="3"/>
    </row>
    <row r="860" spans="1:31" x14ac:dyDescent="0.25">
      <c r="A860" s="6">
        <v>320</v>
      </c>
      <c r="B860" s="2">
        <v>47</v>
      </c>
      <c r="C860" s="3">
        <v>0</v>
      </c>
      <c r="D860" s="20">
        <v>26.125</v>
      </c>
      <c r="E860" s="3">
        <v>1</v>
      </c>
      <c r="F860" s="3">
        <v>1</v>
      </c>
      <c r="G860" s="3">
        <v>0</v>
      </c>
      <c r="H860" s="3">
        <v>0</v>
      </c>
      <c r="I860" s="3">
        <v>0</v>
      </c>
      <c r="J860" s="12">
        <v>1</v>
      </c>
      <c r="K860" s="18">
        <v>23401.30575</v>
      </c>
      <c r="M860" s="38">
        <v>320</v>
      </c>
      <c r="N860" s="2">
        <v>47</v>
      </c>
      <c r="O860" s="3">
        <v>26.125</v>
      </c>
      <c r="P860" s="12">
        <v>1</v>
      </c>
      <c r="Q860" s="12">
        <v>23401.30575</v>
      </c>
      <c r="S860" s="3"/>
      <c r="T860" s="3"/>
      <c r="U860" s="3"/>
      <c r="V860" s="3"/>
      <c r="W860" s="3"/>
      <c r="X860" s="3"/>
    </row>
    <row r="861" spans="1:31" x14ac:dyDescent="0.25">
      <c r="A861" s="6">
        <v>321</v>
      </c>
      <c r="B861" s="2">
        <v>33</v>
      </c>
      <c r="C861" s="3">
        <v>0</v>
      </c>
      <c r="D861" s="20">
        <v>35.53</v>
      </c>
      <c r="E861" s="3">
        <v>0</v>
      </c>
      <c r="F861" s="3">
        <v>1</v>
      </c>
      <c r="G861" s="3">
        <v>0</v>
      </c>
      <c r="H861" s="3">
        <v>0</v>
      </c>
      <c r="I861" s="3">
        <v>1</v>
      </c>
      <c r="J861" s="12">
        <v>0</v>
      </c>
      <c r="K861" s="18">
        <v>55135.402090000003</v>
      </c>
      <c r="M861" s="38">
        <v>321</v>
      </c>
      <c r="N861" s="2">
        <v>33</v>
      </c>
      <c r="O861" s="3">
        <v>35.53</v>
      </c>
      <c r="P861" s="12">
        <v>1</v>
      </c>
      <c r="Q861" s="12">
        <v>55135.402090000003</v>
      </c>
      <c r="S861" s="3"/>
      <c r="T861" s="3"/>
      <c r="U861" s="3"/>
      <c r="V861" s="3"/>
      <c r="W861" s="3"/>
      <c r="X861" s="3"/>
    </row>
    <row r="862" spans="1:31" x14ac:dyDescent="0.25">
      <c r="A862" s="6">
        <v>322</v>
      </c>
      <c r="B862" s="2">
        <v>45</v>
      </c>
      <c r="C862" s="3">
        <v>1</v>
      </c>
      <c r="D862" s="20">
        <v>33.700000000000003</v>
      </c>
      <c r="E862" s="3">
        <v>1</v>
      </c>
      <c r="F862" s="3">
        <v>0</v>
      </c>
      <c r="G862" s="3">
        <v>1</v>
      </c>
      <c r="H862" s="3">
        <v>0</v>
      </c>
      <c r="I862" s="3">
        <v>0</v>
      </c>
      <c r="J862" s="12">
        <v>0</v>
      </c>
      <c r="K862" s="18">
        <v>7445.9179999999997</v>
      </c>
      <c r="M862" s="38">
        <v>322</v>
      </c>
      <c r="N862" s="2">
        <v>45</v>
      </c>
      <c r="O862" s="3">
        <v>33.700000000000003</v>
      </c>
      <c r="P862" s="12">
        <v>0</v>
      </c>
      <c r="Q862" s="12">
        <v>7445.9179999999997</v>
      </c>
      <c r="S862" s="3"/>
      <c r="T862" s="3"/>
      <c r="U862" s="3"/>
      <c r="V862" s="3"/>
      <c r="W862" s="3"/>
      <c r="X862" s="3"/>
    </row>
    <row r="863" spans="1:31" x14ac:dyDescent="0.25">
      <c r="A863" s="6">
        <v>323</v>
      </c>
      <c r="B863" s="2">
        <v>26</v>
      </c>
      <c r="C863" s="3">
        <v>1</v>
      </c>
      <c r="D863" s="20">
        <v>17.670000000000002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12">
        <v>0</v>
      </c>
      <c r="K863" s="18">
        <v>2680.9493000000002</v>
      </c>
      <c r="M863" s="38">
        <v>323</v>
      </c>
      <c r="N863" s="2">
        <v>26</v>
      </c>
      <c r="O863" s="3">
        <v>17.670000000000002</v>
      </c>
      <c r="P863" s="12">
        <v>0</v>
      </c>
      <c r="Q863" s="12">
        <v>2680.9493000000002</v>
      </c>
      <c r="S863" s="3"/>
      <c r="T863" s="3"/>
      <c r="U863" s="3"/>
      <c r="V863" s="3"/>
      <c r="W863" s="3"/>
      <c r="X863" s="3"/>
    </row>
    <row r="864" spans="1:31" x14ac:dyDescent="0.25">
      <c r="A864" s="6">
        <v>324</v>
      </c>
      <c r="B864" s="2">
        <v>18</v>
      </c>
      <c r="C864" s="3">
        <v>0</v>
      </c>
      <c r="D864" s="20">
        <v>31.13</v>
      </c>
      <c r="E864" s="3">
        <v>0</v>
      </c>
      <c r="F864" s="3">
        <v>0</v>
      </c>
      <c r="G864" s="3">
        <v>0</v>
      </c>
      <c r="H864" s="3">
        <v>1</v>
      </c>
      <c r="I864" s="3">
        <v>0</v>
      </c>
      <c r="J864" s="12">
        <v>0</v>
      </c>
      <c r="K864" s="18">
        <v>1621.8827000000001</v>
      </c>
      <c r="M864" s="38">
        <v>324</v>
      </c>
      <c r="N864" s="2">
        <v>18</v>
      </c>
      <c r="O864" s="3">
        <v>31.13</v>
      </c>
      <c r="P864" s="12">
        <v>0</v>
      </c>
      <c r="Q864" s="12">
        <v>1621.8827000000001</v>
      </c>
      <c r="S864" s="3"/>
      <c r="T864" s="3"/>
      <c r="U864" s="3"/>
      <c r="V864" s="3"/>
      <c r="W864" s="3"/>
      <c r="X864" s="3"/>
    </row>
    <row r="865" spans="1:24" x14ac:dyDescent="0.25">
      <c r="A865" s="6">
        <v>325</v>
      </c>
      <c r="B865" s="2">
        <v>44</v>
      </c>
      <c r="C865" s="3">
        <v>0</v>
      </c>
      <c r="D865" s="20">
        <v>29.81</v>
      </c>
      <c r="E865" s="3">
        <v>2</v>
      </c>
      <c r="F865" s="3">
        <v>0</v>
      </c>
      <c r="G865" s="3">
        <v>0</v>
      </c>
      <c r="H865" s="3">
        <v>1</v>
      </c>
      <c r="I865" s="3">
        <v>0</v>
      </c>
      <c r="J865" s="12">
        <v>0</v>
      </c>
      <c r="K865" s="18">
        <v>8219.2039000000004</v>
      </c>
      <c r="M865" s="38">
        <v>325</v>
      </c>
      <c r="N865" s="2">
        <v>44</v>
      </c>
      <c r="O865" s="3">
        <v>29.81</v>
      </c>
      <c r="P865" s="12">
        <v>0</v>
      </c>
      <c r="Q865" s="12">
        <v>8219.2039000000004</v>
      </c>
      <c r="S865" s="3"/>
      <c r="T865" s="3"/>
      <c r="U865" s="3"/>
      <c r="V865" s="3"/>
      <c r="W865" s="3"/>
      <c r="X865" s="3"/>
    </row>
    <row r="866" spans="1:24" x14ac:dyDescent="0.25">
      <c r="A866" s="6">
        <v>326</v>
      </c>
      <c r="B866" s="2">
        <v>60</v>
      </c>
      <c r="C866" s="3">
        <v>1</v>
      </c>
      <c r="D866" s="20">
        <v>24.32</v>
      </c>
      <c r="E866" s="3">
        <v>0</v>
      </c>
      <c r="F866" s="3">
        <v>0</v>
      </c>
      <c r="G866" s="3">
        <v>0</v>
      </c>
      <c r="H866" s="3">
        <v>0</v>
      </c>
      <c r="I866" s="3">
        <v>1</v>
      </c>
      <c r="J866" s="12">
        <v>0</v>
      </c>
      <c r="K866" s="18">
        <v>12523.604799999999</v>
      </c>
      <c r="M866" s="38">
        <v>326</v>
      </c>
      <c r="N866" s="2">
        <v>60</v>
      </c>
      <c r="O866" s="3">
        <v>24.32</v>
      </c>
      <c r="P866" s="12">
        <v>0</v>
      </c>
      <c r="Q866" s="12">
        <v>12523.604799999999</v>
      </c>
      <c r="S866" s="3"/>
      <c r="T866" s="3"/>
      <c r="U866" s="3"/>
      <c r="V866" s="3"/>
      <c r="W866" s="3"/>
      <c r="X866" s="3"/>
    </row>
    <row r="867" spans="1:24" x14ac:dyDescent="0.25">
      <c r="A867" s="6">
        <v>327</v>
      </c>
      <c r="B867" s="2">
        <v>64</v>
      </c>
      <c r="C867" s="3">
        <v>0</v>
      </c>
      <c r="D867" s="20">
        <v>31.824999999999999</v>
      </c>
      <c r="E867" s="3">
        <v>2</v>
      </c>
      <c r="F867" s="3">
        <v>0</v>
      </c>
      <c r="G867" s="3">
        <v>0</v>
      </c>
      <c r="H867" s="3">
        <v>0</v>
      </c>
      <c r="I867" s="3">
        <v>0</v>
      </c>
      <c r="J867" s="12">
        <v>1</v>
      </c>
      <c r="K867" s="18">
        <v>16069.08475</v>
      </c>
      <c r="M867" s="38">
        <v>327</v>
      </c>
      <c r="N867" s="2">
        <v>64</v>
      </c>
      <c r="O867" s="3">
        <v>31.824999999999999</v>
      </c>
      <c r="P867" s="12">
        <v>0</v>
      </c>
      <c r="Q867" s="12">
        <v>16069.08475</v>
      </c>
      <c r="S867" s="3"/>
      <c r="T867" s="3"/>
      <c r="U867" s="3"/>
      <c r="V867" s="3"/>
      <c r="W867" s="3"/>
      <c r="X867" s="3"/>
    </row>
    <row r="868" spans="1:24" x14ac:dyDescent="0.25">
      <c r="A868" s="6">
        <v>328</v>
      </c>
      <c r="B868" s="2">
        <v>56</v>
      </c>
      <c r="C868" s="3">
        <v>1</v>
      </c>
      <c r="D868" s="20">
        <v>31.79</v>
      </c>
      <c r="E868" s="3">
        <v>2</v>
      </c>
      <c r="F868" s="3">
        <v>1</v>
      </c>
      <c r="G868" s="3">
        <v>0</v>
      </c>
      <c r="H868" s="3">
        <v>1</v>
      </c>
      <c r="I868" s="3">
        <v>0</v>
      </c>
      <c r="J868" s="12">
        <v>0</v>
      </c>
      <c r="K868" s="18">
        <v>43813.866099999999</v>
      </c>
      <c r="M868" s="38">
        <v>328</v>
      </c>
      <c r="N868" s="2">
        <v>56</v>
      </c>
      <c r="O868" s="3">
        <v>31.79</v>
      </c>
      <c r="P868" s="12">
        <v>1</v>
      </c>
      <c r="Q868" s="12">
        <v>43813.866099999999</v>
      </c>
      <c r="S868" s="3"/>
      <c r="T868" s="3"/>
      <c r="U868" s="3"/>
      <c r="V868" s="3"/>
      <c r="W868" s="3"/>
      <c r="X868" s="3"/>
    </row>
    <row r="869" spans="1:24" x14ac:dyDescent="0.25">
      <c r="A869" s="6">
        <v>329</v>
      </c>
      <c r="B869" s="2">
        <v>36</v>
      </c>
      <c r="C869" s="3">
        <v>1</v>
      </c>
      <c r="D869" s="20">
        <v>28.024999999999999</v>
      </c>
      <c r="E869" s="3">
        <v>1</v>
      </c>
      <c r="F869" s="3">
        <v>1</v>
      </c>
      <c r="G869" s="3">
        <v>0</v>
      </c>
      <c r="H869" s="3">
        <v>0</v>
      </c>
      <c r="I869" s="3">
        <v>0</v>
      </c>
      <c r="J869" s="12">
        <v>1</v>
      </c>
      <c r="K869" s="18">
        <v>20773.62775</v>
      </c>
      <c r="M869" s="38">
        <v>329</v>
      </c>
      <c r="N869" s="2">
        <v>36</v>
      </c>
      <c r="O869" s="3">
        <v>28.024999999999999</v>
      </c>
      <c r="P869" s="12">
        <v>1</v>
      </c>
      <c r="Q869" s="12">
        <v>20773.62775</v>
      </c>
      <c r="S869" s="3"/>
      <c r="T869" s="3"/>
      <c r="U869" s="3"/>
      <c r="V869" s="3"/>
      <c r="W869" s="3"/>
      <c r="X869" s="3"/>
    </row>
    <row r="870" spans="1:24" x14ac:dyDescent="0.25">
      <c r="A870" s="6">
        <v>330</v>
      </c>
      <c r="B870" s="2">
        <v>41</v>
      </c>
      <c r="C870" s="3">
        <v>1</v>
      </c>
      <c r="D870" s="20">
        <v>30.78</v>
      </c>
      <c r="E870" s="3">
        <v>3</v>
      </c>
      <c r="F870" s="3">
        <v>1</v>
      </c>
      <c r="G870" s="3">
        <v>0</v>
      </c>
      <c r="H870" s="3">
        <v>0</v>
      </c>
      <c r="I870" s="3">
        <v>0</v>
      </c>
      <c r="J870" s="12">
        <v>1</v>
      </c>
      <c r="K870" s="18">
        <v>39597.407200000001</v>
      </c>
      <c r="M870" s="38">
        <v>330</v>
      </c>
      <c r="N870" s="2">
        <v>41</v>
      </c>
      <c r="O870" s="3">
        <v>30.78</v>
      </c>
      <c r="P870" s="12">
        <v>1</v>
      </c>
      <c r="Q870" s="12">
        <v>39597.407200000001</v>
      </c>
      <c r="S870" s="3"/>
      <c r="T870" s="3"/>
      <c r="U870" s="3"/>
      <c r="V870" s="3"/>
      <c r="W870" s="3"/>
      <c r="X870" s="3"/>
    </row>
    <row r="871" spans="1:24" x14ac:dyDescent="0.25">
      <c r="A871" s="6">
        <v>331</v>
      </c>
      <c r="B871" s="2">
        <v>39</v>
      </c>
      <c r="C871" s="3">
        <v>1</v>
      </c>
      <c r="D871" s="20">
        <v>21.85</v>
      </c>
      <c r="E871" s="3">
        <v>1</v>
      </c>
      <c r="F871" s="3">
        <v>0</v>
      </c>
      <c r="G871" s="3">
        <v>0</v>
      </c>
      <c r="H871" s="3">
        <v>0</v>
      </c>
      <c r="I871" s="3">
        <v>1</v>
      </c>
      <c r="J871" s="12">
        <v>0</v>
      </c>
      <c r="K871" s="18">
        <v>6117.4944999999998</v>
      </c>
      <c r="M871" s="38">
        <v>331</v>
      </c>
      <c r="N871" s="2">
        <v>39</v>
      </c>
      <c r="O871" s="3">
        <v>21.85</v>
      </c>
      <c r="P871" s="12">
        <v>0</v>
      </c>
      <c r="Q871" s="12">
        <v>6117.4944999999998</v>
      </c>
      <c r="S871" s="3"/>
      <c r="T871" s="3"/>
      <c r="U871" s="3"/>
      <c r="V871" s="3"/>
      <c r="W871" s="3"/>
      <c r="X871" s="3"/>
    </row>
    <row r="872" spans="1:24" x14ac:dyDescent="0.25">
      <c r="A872" s="6">
        <v>332</v>
      </c>
      <c r="B872" s="2">
        <v>63</v>
      </c>
      <c r="C872" s="3">
        <v>1</v>
      </c>
      <c r="D872" s="20">
        <v>33.1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12">
        <v>0</v>
      </c>
      <c r="K872" s="18">
        <v>13393.755999999999</v>
      </c>
      <c r="M872" s="38">
        <v>332</v>
      </c>
      <c r="N872" s="2">
        <v>63</v>
      </c>
      <c r="O872" s="3">
        <v>33.1</v>
      </c>
      <c r="P872" s="12">
        <v>0</v>
      </c>
      <c r="Q872" s="12">
        <v>13393.755999999999</v>
      </c>
      <c r="S872" s="3"/>
      <c r="T872" s="3"/>
      <c r="U872" s="3"/>
      <c r="V872" s="3"/>
      <c r="W872" s="3"/>
      <c r="X872" s="3"/>
    </row>
    <row r="873" spans="1:24" x14ac:dyDescent="0.25">
      <c r="A873" s="6">
        <v>333</v>
      </c>
      <c r="B873" s="2">
        <v>36</v>
      </c>
      <c r="C873" s="3">
        <v>0</v>
      </c>
      <c r="D873" s="20">
        <v>25.84</v>
      </c>
      <c r="E873" s="3">
        <v>0</v>
      </c>
      <c r="F873" s="3">
        <v>0</v>
      </c>
      <c r="G873" s="3">
        <v>0</v>
      </c>
      <c r="H873" s="3">
        <v>0</v>
      </c>
      <c r="I873" s="3">
        <v>1</v>
      </c>
      <c r="J873" s="12">
        <v>0</v>
      </c>
      <c r="K873" s="18">
        <v>5266.3656000000001</v>
      </c>
      <c r="M873" s="38">
        <v>333</v>
      </c>
      <c r="N873" s="2">
        <v>36</v>
      </c>
      <c r="O873" s="3">
        <v>25.84</v>
      </c>
      <c r="P873" s="12">
        <v>0</v>
      </c>
      <c r="Q873" s="12">
        <v>5266.3656000000001</v>
      </c>
      <c r="S873" s="3"/>
      <c r="T873" s="3"/>
      <c r="U873" s="3"/>
      <c r="V873" s="3"/>
      <c r="W873" s="3"/>
      <c r="X873" s="3"/>
    </row>
    <row r="874" spans="1:24" x14ac:dyDescent="0.25">
      <c r="A874" s="6">
        <v>334</v>
      </c>
      <c r="B874" s="2">
        <v>28</v>
      </c>
      <c r="C874" s="3">
        <v>0</v>
      </c>
      <c r="D874" s="20">
        <v>23.844999999999999</v>
      </c>
      <c r="E874" s="3">
        <v>2</v>
      </c>
      <c r="F874" s="3">
        <v>0</v>
      </c>
      <c r="G874" s="3">
        <v>0</v>
      </c>
      <c r="H874" s="3">
        <v>0</v>
      </c>
      <c r="I874" s="3">
        <v>1</v>
      </c>
      <c r="J874" s="12">
        <v>0</v>
      </c>
      <c r="K874" s="18">
        <v>4719.7365499999996</v>
      </c>
      <c r="M874" s="38">
        <v>334</v>
      </c>
      <c r="N874" s="2">
        <v>28</v>
      </c>
      <c r="O874" s="3">
        <v>23.844999999999999</v>
      </c>
      <c r="P874" s="12">
        <v>0</v>
      </c>
      <c r="Q874" s="12">
        <v>4719.7365499999996</v>
      </c>
      <c r="S874" s="3"/>
      <c r="T874" s="3"/>
      <c r="U874" s="3"/>
      <c r="V874" s="3"/>
      <c r="W874" s="3"/>
      <c r="X874" s="3"/>
    </row>
    <row r="875" spans="1:24" x14ac:dyDescent="0.25">
      <c r="A875" s="6">
        <v>335</v>
      </c>
      <c r="B875" s="2">
        <v>58</v>
      </c>
      <c r="C875" s="3">
        <v>1</v>
      </c>
      <c r="D875" s="20">
        <v>34.39</v>
      </c>
      <c r="E875" s="3">
        <v>0</v>
      </c>
      <c r="F875" s="3">
        <v>0</v>
      </c>
      <c r="G875" s="3">
        <v>0</v>
      </c>
      <c r="H875" s="3">
        <v>0</v>
      </c>
      <c r="I875" s="3">
        <v>1</v>
      </c>
      <c r="J875" s="12">
        <v>0</v>
      </c>
      <c r="K875" s="18">
        <v>11743.9341</v>
      </c>
      <c r="M875" s="38">
        <v>335</v>
      </c>
      <c r="N875" s="2">
        <v>58</v>
      </c>
      <c r="O875" s="3">
        <v>34.39</v>
      </c>
      <c r="P875" s="12">
        <v>0</v>
      </c>
      <c r="Q875" s="12">
        <v>11743.9341</v>
      </c>
      <c r="S875" s="3"/>
      <c r="T875" s="3"/>
      <c r="U875" s="3"/>
      <c r="V875" s="3"/>
      <c r="W875" s="3"/>
      <c r="X875" s="3"/>
    </row>
    <row r="876" spans="1:24" x14ac:dyDescent="0.25">
      <c r="A876" s="6">
        <v>336</v>
      </c>
      <c r="B876" s="2">
        <v>36</v>
      </c>
      <c r="C876" s="3">
        <v>1</v>
      </c>
      <c r="D876" s="20">
        <v>33.82</v>
      </c>
      <c r="E876" s="3">
        <v>1</v>
      </c>
      <c r="F876" s="3">
        <v>0</v>
      </c>
      <c r="G876" s="3">
        <v>0</v>
      </c>
      <c r="H876" s="3">
        <v>0</v>
      </c>
      <c r="I876" s="3">
        <v>1</v>
      </c>
      <c r="J876" s="12">
        <v>0</v>
      </c>
      <c r="K876" s="18">
        <v>5377.4578000000001</v>
      </c>
      <c r="M876" s="38">
        <v>336</v>
      </c>
      <c r="N876" s="2">
        <v>36</v>
      </c>
      <c r="O876" s="3">
        <v>33.82</v>
      </c>
      <c r="P876" s="12">
        <v>0</v>
      </c>
      <c r="Q876" s="12">
        <v>5377.4578000000001</v>
      </c>
      <c r="S876" s="3"/>
      <c r="T876" s="3"/>
      <c r="U876" s="3"/>
      <c r="V876" s="3"/>
      <c r="W876" s="3"/>
      <c r="X876" s="3"/>
    </row>
    <row r="877" spans="1:24" x14ac:dyDescent="0.25">
      <c r="A877" s="6">
        <v>337</v>
      </c>
      <c r="B877" s="2">
        <v>42</v>
      </c>
      <c r="C877" s="3">
        <v>1</v>
      </c>
      <c r="D877" s="20">
        <v>35.97</v>
      </c>
      <c r="E877" s="3">
        <v>2</v>
      </c>
      <c r="F877" s="3">
        <v>0</v>
      </c>
      <c r="G877" s="3">
        <v>0</v>
      </c>
      <c r="H877" s="3">
        <v>1</v>
      </c>
      <c r="I877" s="3">
        <v>0</v>
      </c>
      <c r="J877" s="12">
        <v>0</v>
      </c>
      <c r="K877" s="18">
        <v>7160.3302999999996</v>
      </c>
      <c r="M877" s="38">
        <v>337</v>
      </c>
      <c r="N877" s="2">
        <v>42</v>
      </c>
      <c r="O877" s="3">
        <v>35.97</v>
      </c>
      <c r="P877" s="12">
        <v>0</v>
      </c>
      <c r="Q877" s="12">
        <v>7160.3302999999996</v>
      </c>
      <c r="S877" s="3"/>
      <c r="T877" s="3"/>
      <c r="U877" s="3"/>
      <c r="V877" s="3"/>
      <c r="W877" s="3"/>
      <c r="X877" s="3"/>
    </row>
    <row r="878" spans="1:24" x14ac:dyDescent="0.25">
      <c r="A878" s="6">
        <v>338</v>
      </c>
      <c r="B878" s="2">
        <v>36</v>
      </c>
      <c r="C878" s="3">
        <v>1</v>
      </c>
      <c r="D878" s="20">
        <v>31.5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12">
        <v>0</v>
      </c>
      <c r="K878" s="18">
        <v>4402.2330000000002</v>
      </c>
      <c r="M878" s="38">
        <v>338</v>
      </c>
      <c r="N878" s="2">
        <v>36</v>
      </c>
      <c r="O878" s="3">
        <v>31.5</v>
      </c>
      <c r="P878" s="12">
        <v>0</v>
      </c>
      <c r="Q878" s="12">
        <v>4402.2330000000002</v>
      </c>
      <c r="S878" s="3"/>
      <c r="T878" s="3"/>
      <c r="U878" s="3"/>
      <c r="V878" s="3"/>
      <c r="W878" s="3"/>
      <c r="X878" s="3"/>
    </row>
    <row r="879" spans="1:24" x14ac:dyDescent="0.25">
      <c r="A879" s="6">
        <v>339</v>
      </c>
      <c r="B879" s="2">
        <v>56</v>
      </c>
      <c r="C879" s="3">
        <v>0</v>
      </c>
      <c r="D879" s="20">
        <v>28.31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12">
        <v>1</v>
      </c>
      <c r="K879" s="18">
        <v>11657.7189</v>
      </c>
      <c r="M879" s="38">
        <v>339</v>
      </c>
      <c r="N879" s="2">
        <v>56</v>
      </c>
      <c r="O879" s="3">
        <v>28.31</v>
      </c>
      <c r="P879" s="12">
        <v>0</v>
      </c>
      <c r="Q879" s="12">
        <v>11657.7189</v>
      </c>
      <c r="S879" s="3"/>
      <c r="T879" s="3"/>
      <c r="U879" s="3"/>
      <c r="V879" s="3"/>
      <c r="W879" s="3"/>
      <c r="X879" s="3"/>
    </row>
    <row r="880" spans="1:24" x14ac:dyDescent="0.25">
      <c r="A880" s="6">
        <v>340</v>
      </c>
      <c r="B880" s="2">
        <v>35</v>
      </c>
      <c r="C880" s="3">
        <v>0</v>
      </c>
      <c r="D880" s="20">
        <v>23.465</v>
      </c>
      <c r="E880" s="3">
        <v>2</v>
      </c>
      <c r="F880" s="3">
        <v>0</v>
      </c>
      <c r="G880" s="3">
        <v>0</v>
      </c>
      <c r="H880" s="3">
        <v>0</v>
      </c>
      <c r="I880" s="3">
        <v>0</v>
      </c>
      <c r="J880" s="12">
        <v>1</v>
      </c>
      <c r="K880" s="18">
        <v>6402.2913500000004</v>
      </c>
      <c r="M880" s="38">
        <v>340</v>
      </c>
      <c r="N880" s="2">
        <v>35</v>
      </c>
      <c r="O880" s="3">
        <v>23.465</v>
      </c>
      <c r="P880" s="12">
        <v>0</v>
      </c>
      <c r="Q880" s="12">
        <v>6402.2913500000004</v>
      </c>
      <c r="S880" s="3"/>
      <c r="T880" s="3"/>
      <c r="U880" s="3"/>
      <c r="V880" s="3"/>
      <c r="W880" s="3"/>
      <c r="X880" s="3"/>
    </row>
    <row r="881" spans="1:24" x14ac:dyDescent="0.25">
      <c r="A881" s="6">
        <v>341</v>
      </c>
      <c r="B881" s="2">
        <v>59</v>
      </c>
      <c r="C881" s="3">
        <v>0</v>
      </c>
      <c r="D881" s="20">
        <v>31.35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12">
        <v>0</v>
      </c>
      <c r="K881" s="18">
        <v>12622.1795</v>
      </c>
      <c r="M881" s="38">
        <v>341</v>
      </c>
      <c r="N881" s="2">
        <v>59</v>
      </c>
      <c r="O881" s="3">
        <v>31.35</v>
      </c>
      <c r="P881" s="12">
        <v>0</v>
      </c>
      <c r="Q881" s="12">
        <v>12622.1795</v>
      </c>
      <c r="S881" s="3"/>
      <c r="T881" s="3"/>
      <c r="U881" s="3"/>
      <c r="V881" s="3"/>
      <c r="W881" s="3"/>
      <c r="X881" s="3"/>
    </row>
    <row r="882" spans="1:24" x14ac:dyDescent="0.25">
      <c r="A882" s="6">
        <v>342</v>
      </c>
      <c r="B882" s="2">
        <v>21</v>
      </c>
      <c r="C882" s="3">
        <v>1</v>
      </c>
      <c r="D882" s="20">
        <v>31.1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12">
        <v>0</v>
      </c>
      <c r="K882" s="18">
        <v>1526.3119999999999</v>
      </c>
      <c r="M882" s="38">
        <v>342</v>
      </c>
      <c r="N882" s="2">
        <v>21</v>
      </c>
      <c r="O882" s="3">
        <v>31.1</v>
      </c>
      <c r="P882" s="12">
        <v>0</v>
      </c>
      <c r="Q882" s="12">
        <v>1526.3119999999999</v>
      </c>
      <c r="S882" s="3"/>
      <c r="T882" s="3"/>
      <c r="U882" s="3"/>
      <c r="V882" s="3"/>
      <c r="W882" s="3"/>
      <c r="X882" s="3"/>
    </row>
    <row r="883" spans="1:24" x14ac:dyDescent="0.25">
      <c r="A883" s="6">
        <v>343</v>
      </c>
      <c r="B883" s="2">
        <v>59</v>
      </c>
      <c r="C883" s="3">
        <v>1</v>
      </c>
      <c r="D883" s="20">
        <v>24.7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12">
        <v>1</v>
      </c>
      <c r="K883" s="18">
        <v>12323.936</v>
      </c>
      <c r="M883" s="38">
        <v>343</v>
      </c>
      <c r="N883" s="2">
        <v>59</v>
      </c>
      <c r="O883" s="3">
        <v>24.7</v>
      </c>
      <c r="P883" s="12">
        <v>0</v>
      </c>
      <c r="Q883" s="12">
        <v>12323.936</v>
      </c>
      <c r="S883" s="3"/>
      <c r="T883" s="3"/>
      <c r="U883" s="3"/>
      <c r="V883" s="3"/>
      <c r="W883" s="3"/>
      <c r="X883" s="3"/>
    </row>
    <row r="884" spans="1:24" x14ac:dyDescent="0.25">
      <c r="A884" s="6">
        <v>344</v>
      </c>
      <c r="B884" s="2">
        <v>23</v>
      </c>
      <c r="C884" s="3">
        <v>0</v>
      </c>
      <c r="D884" s="20">
        <v>32.78</v>
      </c>
      <c r="E884" s="3">
        <v>2</v>
      </c>
      <c r="F884" s="3">
        <v>1</v>
      </c>
      <c r="G884" s="3">
        <v>0</v>
      </c>
      <c r="H884" s="3">
        <v>1</v>
      </c>
      <c r="I884" s="3">
        <v>0</v>
      </c>
      <c r="J884" s="12">
        <v>0</v>
      </c>
      <c r="K884" s="18">
        <v>36021.011200000001</v>
      </c>
      <c r="M884" s="38">
        <v>344</v>
      </c>
      <c r="N884" s="2">
        <v>23</v>
      </c>
      <c r="O884" s="3">
        <v>32.78</v>
      </c>
      <c r="P884" s="12">
        <v>1</v>
      </c>
      <c r="Q884" s="12">
        <v>36021.011200000001</v>
      </c>
      <c r="S884" s="3"/>
      <c r="T884" s="3"/>
      <c r="U884" s="3"/>
      <c r="V884" s="3"/>
      <c r="W884" s="3"/>
      <c r="X884" s="3"/>
    </row>
    <row r="885" spans="1:24" x14ac:dyDescent="0.25">
      <c r="A885" s="6">
        <v>345</v>
      </c>
      <c r="B885" s="2">
        <v>57</v>
      </c>
      <c r="C885" s="3">
        <v>0</v>
      </c>
      <c r="D885" s="20">
        <v>29.81</v>
      </c>
      <c r="E885" s="3">
        <v>0</v>
      </c>
      <c r="F885" s="3">
        <v>1</v>
      </c>
      <c r="G885" s="3">
        <v>0</v>
      </c>
      <c r="H885" s="3">
        <v>1</v>
      </c>
      <c r="I885" s="3">
        <v>0</v>
      </c>
      <c r="J885" s="12">
        <v>0</v>
      </c>
      <c r="K885" s="18">
        <v>27533.912899999999</v>
      </c>
      <c r="M885" s="38">
        <v>345</v>
      </c>
      <c r="N885" s="2">
        <v>57</v>
      </c>
      <c r="O885" s="3">
        <v>29.81</v>
      </c>
      <c r="P885" s="12">
        <v>1</v>
      </c>
      <c r="Q885" s="12">
        <v>27533.912899999999</v>
      </c>
      <c r="S885" s="3"/>
      <c r="T885" s="3"/>
      <c r="U885" s="3"/>
      <c r="V885" s="3"/>
      <c r="W885" s="3"/>
      <c r="X885" s="3"/>
    </row>
    <row r="886" spans="1:24" x14ac:dyDescent="0.25">
      <c r="A886" s="6">
        <v>346</v>
      </c>
      <c r="B886" s="2">
        <v>53</v>
      </c>
      <c r="C886" s="3">
        <v>1</v>
      </c>
      <c r="D886" s="20">
        <v>30.495000000000001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12">
        <v>1</v>
      </c>
      <c r="K886" s="18">
        <v>10072.055050000001</v>
      </c>
      <c r="M886" s="38">
        <v>346</v>
      </c>
      <c r="N886" s="2">
        <v>53</v>
      </c>
      <c r="O886" s="3">
        <v>30.495000000000001</v>
      </c>
      <c r="P886" s="12">
        <v>0</v>
      </c>
      <c r="Q886" s="12">
        <v>10072.055050000001</v>
      </c>
      <c r="S886" s="3"/>
      <c r="T886" s="3"/>
      <c r="U886" s="3"/>
      <c r="V886" s="3"/>
      <c r="W886" s="3"/>
      <c r="X886" s="3"/>
    </row>
    <row r="887" spans="1:24" x14ac:dyDescent="0.25">
      <c r="A887" s="6">
        <v>347</v>
      </c>
      <c r="B887" s="2">
        <v>60</v>
      </c>
      <c r="C887" s="3">
        <v>0</v>
      </c>
      <c r="D887" s="20">
        <v>32.450000000000003</v>
      </c>
      <c r="E887" s="3">
        <v>0</v>
      </c>
      <c r="F887" s="3">
        <v>1</v>
      </c>
      <c r="G887" s="3">
        <v>0</v>
      </c>
      <c r="H887" s="3">
        <v>1</v>
      </c>
      <c r="I887" s="3">
        <v>0</v>
      </c>
      <c r="J887" s="12">
        <v>0</v>
      </c>
      <c r="K887" s="18">
        <v>45008.955499999996</v>
      </c>
      <c r="M887" s="38">
        <v>347</v>
      </c>
      <c r="N887" s="2">
        <v>60</v>
      </c>
      <c r="O887" s="3">
        <v>32.450000000000003</v>
      </c>
      <c r="P887" s="12">
        <v>1</v>
      </c>
      <c r="Q887" s="12">
        <v>45008.955499999996</v>
      </c>
      <c r="S887" s="3"/>
      <c r="T887" s="3"/>
      <c r="U887" s="3"/>
      <c r="V887" s="3"/>
      <c r="W887" s="3"/>
      <c r="X887" s="3"/>
    </row>
    <row r="888" spans="1:24" x14ac:dyDescent="0.25">
      <c r="A888" s="6">
        <v>348</v>
      </c>
      <c r="B888" s="2">
        <v>51</v>
      </c>
      <c r="C888" s="3">
        <v>0</v>
      </c>
      <c r="D888" s="20">
        <v>34.200000000000003</v>
      </c>
      <c r="E888" s="3">
        <v>1</v>
      </c>
      <c r="F888" s="3">
        <v>0</v>
      </c>
      <c r="G888" s="3">
        <v>1</v>
      </c>
      <c r="H888" s="3">
        <v>0</v>
      </c>
      <c r="I888" s="3">
        <v>0</v>
      </c>
      <c r="J888" s="12">
        <v>0</v>
      </c>
      <c r="K888" s="18">
        <v>9872.7009999999991</v>
      </c>
      <c r="M888" s="38">
        <v>348</v>
      </c>
      <c r="N888" s="2">
        <v>51</v>
      </c>
      <c r="O888" s="3">
        <v>34.200000000000003</v>
      </c>
      <c r="P888" s="12">
        <v>0</v>
      </c>
      <c r="Q888" s="12">
        <v>9872.7009999999991</v>
      </c>
      <c r="S888" s="3"/>
      <c r="T888" s="3"/>
      <c r="U888" s="3"/>
      <c r="V888" s="3"/>
      <c r="W888" s="3"/>
      <c r="X888" s="3"/>
    </row>
    <row r="889" spans="1:24" x14ac:dyDescent="0.25">
      <c r="A889" s="6">
        <v>349</v>
      </c>
      <c r="B889" s="2">
        <v>23</v>
      </c>
      <c r="C889" s="3">
        <v>1</v>
      </c>
      <c r="D889" s="20">
        <v>50.38</v>
      </c>
      <c r="E889" s="3">
        <v>1</v>
      </c>
      <c r="F889" s="3">
        <v>0</v>
      </c>
      <c r="G889" s="3">
        <v>0</v>
      </c>
      <c r="H889" s="3">
        <v>1</v>
      </c>
      <c r="I889" s="3">
        <v>0</v>
      </c>
      <c r="J889" s="12">
        <v>0</v>
      </c>
      <c r="K889" s="18">
        <v>2438.0551999999998</v>
      </c>
      <c r="M889" s="38">
        <v>349</v>
      </c>
      <c r="N889" s="2">
        <v>23</v>
      </c>
      <c r="O889" s="3">
        <v>50.38</v>
      </c>
      <c r="P889" s="12">
        <v>0</v>
      </c>
      <c r="Q889" s="12">
        <v>2438.0551999999998</v>
      </c>
      <c r="S889" s="3"/>
      <c r="T889" s="3"/>
      <c r="U889" s="3"/>
      <c r="V889" s="3"/>
      <c r="W889" s="3"/>
      <c r="X889" s="3"/>
    </row>
    <row r="890" spans="1:24" x14ac:dyDescent="0.25">
      <c r="A890" s="6">
        <v>350</v>
      </c>
      <c r="B890" s="2">
        <v>27</v>
      </c>
      <c r="C890" s="3">
        <v>0</v>
      </c>
      <c r="D890" s="20">
        <v>24.1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12">
        <v>0</v>
      </c>
      <c r="K890" s="18">
        <v>2974.1260000000002</v>
      </c>
      <c r="M890" s="38">
        <v>350</v>
      </c>
      <c r="N890" s="2">
        <v>27</v>
      </c>
      <c r="O890" s="3">
        <v>24.1</v>
      </c>
      <c r="P890" s="12">
        <v>0</v>
      </c>
      <c r="Q890" s="12">
        <v>2974.1260000000002</v>
      </c>
      <c r="S890" s="3"/>
      <c r="T890" s="3"/>
      <c r="U890" s="3"/>
      <c r="V890" s="3"/>
      <c r="W890" s="3"/>
      <c r="X890" s="3"/>
    </row>
    <row r="891" spans="1:24" x14ac:dyDescent="0.25">
      <c r="A891" s="6">
        <v>351</v>
      </c>
      <c r="B891" s="2">
        <v>55</v>
      </c>
      <c r="C891" s="3">
        <v>1</v>
      </c>
      <c r="D891" s="20">
        <v>32.774999999999999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12">
        <v>0</v>
      </c>
      <c r="K891" s="18">
        <v>10601.632250000001</v>
      </c>
      <c r="M891" s="38">
        <v>351</v>
      </c>
      <c r="N891" s="2">
        <v>55</v>
      </c>
      <c r="O891" s="3">
        <v>32.774999999999999</v>
      </c>
      <c r="P891" s="12">
        <v>0</v>
      </c>
      <c r="Q891" s="12">
        <v>10601.632250000001</v>
      </c>
      <c r="S891" s="3"/>
      <c r="T891" s="3"/>
      <c r="U891" s="3"/>
      <c r="V891" s="3"/>
      <c r="W891" s="3"/>
      <c r="X891" s="3"/>
    </row>
    <row r="892" spans="1:24" x14ac:dyDescent="0.25">
      <c r="A892" s="6">
        <v>352</v>
      </c>
      <c r="B892" s="2">
        <v>37</v>
      </c>
      <c r="C892" s="3">
        <v>0</v>
      </c>
      <c r="D892" s="20">
        <v>30.78</v>
      </c>
      <c r="E892" s="3">
        <v>0</v>
      </c>
      <c r="F892" s="3">
        <v>1</v>
      </c>
      <c r="G892" s="3">
        <v>0</v>
      </c>
      <c r="H892" s="3">
        <v>0</v>
      </c>
      <c r="I892" s="3">
        <v>0</v>
      </c>
      <c r="J892" s="12">
        <v>1</v>
      </c>
      <c r="K892" s="18">
        <v>37270.1512</v>
      </c>
      <c r="M892" s="38">
        <v>352</v>
      </c>
      <c r="N892" s="2">
        <v>37</v>
      </c>
      <c r="O892" s="3">
        <v>30.78</v>
      </c>
      <c r="P892" s="12">
        <v>1</v>
      </c>
      <c r="Q892" s="12">
        <v>37270.1512</v>
      </c>
      <c r="S892" s="3"/>
      <c r="T892" s="3"/>
      <c r="U892" s="3"/>
      <c r="V892" s="3"/>
      <c r="W892" s="3"/>
      <c r="X892" s="3"/>
    </row>
    <row r="893" spans="1:24" x14ac:dyDescent="0.25">
      <c r="A893" s="6">
        <v>353</v>
      </c>
      <c r="B893" s="2">
        <v>61</v>
      </c>
      <c r="C893" s="3">
        <v>1</v>
      </c>
      <c r="D893" s="20">
        <v>32.299999999999997</v>
      </c>
      <c r="E893" s="3">
        <v>2</v>
      </c>
      <c r="F893" s="3">
        <v>0</v>
      </c>
      <c r="G893" s="3">
        <v>0</v>
      </c>
      <c r="H893" s="3">
        <v>0</v>
      </c>
      <c r="I893" s="3">
        <v>1</v>
      </c>
      <c r="J893" s="12">
        <v>0</v>
      </c>
      <c r="K893" s="18">
        <v>14119.62</v>
      </c>
      <c r="M893" s="38">
        <v>353</v>
      </c>
      <c r="N893" s="2">
        <v>61</v>
      </c>
      <c r="O893" s="3">
        <v>32.299999999999997</v>
      </c>
      <c r="P893" s="12">
        <v>0</v>
      </c>
      <c r="Q893" s="12">
        <v>14119.62</v>
      </c>
      <c r="S893" s="3"/>
      <c r="T893" s="3"/>
      <c r="U893" s="3"/>
      <c r="V893" s="3"/>
      <c r="W893" s="3"/>
      <c r="X893" s="3"/>
    </row>
    <row r="894" spans="1:24" x14ac:dyDescent="0.25">
      <c r="A894" s="6">
        <v>354</v>
      </c>
      <c r="B894" s="2">
        <v>46</v>
      </c>
      <c r="C894" s="3">
        <v>0</v>
      </c>
      <c r="D894" s="20">
        <v>35.53</v>
      </c>
      <c r="E894" s="3">
        <v>0</v>
      </c>
      <c r="F894" s="3">
        <v>1</v>
      </c>
      <c r="G894" s="3">
        <v>0</v>
      </c>
      <c r="H894" s="3">
        <v>0</v>
      </c>
      <c r="I894" s="3">
        <v>0</v>
      </c>
      <c r="J894" s="12">
        <v>1</v>
      </c>
      <c r="K894" s="18">
        <v>42111.664700000001</v>
      </c>
      <c r="M894" s="38">
        <v>354</v>
      </c>
      <c r="N894" s="2">
        <v>46</v>
      </c>
      <c r="O894" s="3">
        <v>35.53</v>
      </c>
      <c r="P894" s="12">
        <v>1</v>
      </c>
      <c r="Q894" s="12">
        <v>42111.664700000001</v>
      </c>
      <c r="S894" s="3"/>
      <c r="T894" s="3"/>
      <c r="U894" s="3"/>
      <c r="V894" s="3"/>
      <c r="W894" s="3"/>
      <c r="X894" s="3"/>
    </row>
    <row r="895" spans="1:24" x14ac:dyDescent="0.25">
      <c r="A895" s="6">
        <v>355</v>
      </c>
      <c r="B895" s="2">
        <v>53</v>
      </c>
      <c r="C895" s="3">
        <v>0</v>
      </c>
      <c r="D895" s="20">
        <v>23.75</v>
      </c>
      <c r="E895" s="3">
        <v>2</v>
      </c>
      <c r="F895" s="3">
        <v>0</v>
      </c>
      <c r="G895" s="3">
        <v>0</v>
      </c>
      <c r="H895" s="3">
        <v>0</v>
      </c>
      <c r="I895" s="3">
        <v>0</v>
      </c>
      <c r="J895" s="12">
        <v>1</v>
      </c>
      <c r="K895" s="18">
        <v>11729.6795</v>
      </c>
      <c r="M895" s="38">
        <v>355</v>
      </c>
      <c r="N895" s="2">
        <v>53</v>
      </c>
      <c r="O895" s="3">
        <v>23.75</v>
      </c>
      <c r="P895" s="12">
        <v>0</v>
      </c>
      <c r="Q895" s="12">
        <v>11729.6795</v>
      </c>
      <c r="S895" s="3"/>
      <c r="T895" s="3"/>
      <c r="U895" s="3"/>
      <c r="V895" s="3"/>
      <c r="W895" s="3"/>
      <c r="X895" s="3"/>
    </row>
    <row r="896" spans="1:24" x14ac:dyDescent="0.25">
      <c r="A896" s="6">
        <v>356</v>
      </c>
      <c r="B896" s="2">
        <v>49</v>
      </c>
      <c r="C896" s="3">
        <v>0</v>
      </c>
      <c r="D896" s="20">
        <v>23.844999999999999</v>
      </c>
      <c r="E896" s="3">
        <v>3</v>
      </c>
      <c r="F896" s="3">
        <v>1</v>
      </c>
      <c r="G896" s="3">
        <v>0</v>
      </c>
      <c r="H896" s="3">
        <v>0</v>
      </c>
      <c r="I896" s="3">
        <v>0</v>
      </c>
      <c r="J896" s="12">
        <v>1</v>
      </c>
      <c r="K896" s="18">
        <v>24106.912550000001</v>
      </c>
      <c r="M896" s="38">
        <v>356</v>
      </c>
      <c r="N896" s="2">
        <v>49</v>
      </c>
      <c r="O896" s="3">
        <v>23.844999999999999</v>
      </c>
      <c r="P896" s="12">
        <v>1</v>
      </c>
      <c r="Q896" s="12">
        <v>24106.912550000001</v>
      </c>
      <c r="S896" s="3"/>
      <c r="T896" s="3"/>
      <c r="U896" s="3"/>
      <c r="V896" s="3"/>
      <c r="W896" s="3"/>
      <c r="X896" s="3"/>
    </row>
    <row r="897" spans="1:24" x14ac:dyDescent="0.25">
      <c r="A897" s="6">
        <v>357</v>
      </c>
      <c r="B897" s="2">
        <v>20</v>
      </c>
      <c r="C897" s="3">
        <v>0</v>
      </c>
      <c r="D897" s="20">
        <v>29.6</v>
      </c>
      <c r="E897" s="3">
        <v>0</v>
      </c>
      <c r="F897" s="3">
        <v>0</v>
      </c>
      <c r="G897" s="3">
        <v>1</v>
      </c>
      <c r="H897" s="3">
        <v>0</v>
      </c>
      <c r="I897" s="3">
        <v>0</v>
      </c>
      <c r="J897" s="12">
        <v>0</v>
      </c>
      <c r="K897" s="18">
        <v>1875.3440000000001</v>
      </c>
      <c r="M897" s="38">
        <v>357</v>
      </c>
      <c r="N897" s="2">
        <v>20</v>
      </c>
      <c r="O897" s="3">
        <v>29.6</v>
      </c>
      <c r="P897" s="12">
        <v>0</v>
      </c>
      <c r="Q897" s="12">
        <v>1875.3440000000001</v>
      </c>
      <c r="S897" s="3"/>
      <c r="T897" s="3"/>
      <c r="U897" s="3"/>
      <c r="V897" s="3"/>
      <c r="W897" s="3"/>
      <c r="X897" s="3"/>
    </row>
    <row r="898" spans="1:24" x14ac:dyDescent="0.25">
      <c r="A898" s="6">
        <v>358</v>
      </c>
      <c r="B898" s="2">
        <v>48</v>
      </c>
      <c r="C898" s="3">
        <v>0</v>
      </c>
      <c r="D898" s="20">
        <v>33.11</v>
      </c>
      <c r="E898" s="3">
        <v>0</v>
      </c>
      <c r="F898" s="3">
        <v>1</v>
      </c>
      <c r="G898" s="3">
        <v>0</v>
      </c>
      <c r="H898" s="3">
        <v>1</v>
      </c>
      <c r="I898" s="3">
        <v>0</v>
      </c>
      <c r="J898" s="12">
        <v>0</v>
      </c>
      <c r="K898" s="18">
        <v>40974.164900000003</v>
      </c>
      <c r="M898" s="38">
        <v>358</v>
      </c>
      <c r="N898" s="2">
        <v>48</v>
      </c>
      <c r="O898" s="3">
        <v>33.11</v>
      </c>
      <c r="P898" s="12">
        <v>1</v>
      </c>
      <c r="Q898" s="12">
        <v>40974.164900000003</v>
      </c>
      <c r="S898" s="3"/>
      <c r="T898" s="3"/>
      <c r="U898" s="3"/>
      <c r="V898" s="3"/>
      <c r="W898" s="3"/>
      <c r="X898" s="3"/>
    </row>
    <row r="899" spans="1:24" x14ac:dyDescent="0.25">
      <c r="A899" s="6">
        <v>359</v>
      </c>
      <c r="B899" s="2">
        <v>25</v>
      </c>
      <c r="C899" s="3">
        <v>1</v>
      </c>
      <c r="D899" s="20">
        <v>24.13</v>
      </c>
      <c r="E899" s="3">
        <v>0</v>
      </c>
      <c r="F899" s="3">
        <v>1</v>
      </c>
      <c r="G899" s="3">
        <v>0</v>
      </c>
      <c r="H899" s="3">
        <v>0</v>
      </c>
      <c r="I899" s="3">
        <v>1</v>
      </c>
      <c r="J899" s="12">
        <v>0</v>
      </c>
      <c r="K899" s="18">
        <v>15817.985699999999</v>
      </c>
      <c r="M899" s="38">
        <v>359</v>
      </c>
      <c r="N899" s="2">
        <v>25</v>
      </c>
      <c r="O899" s="3">
        <v>24.13</v>
      </c>
      <c r="P899" s="12">
        <v>1</v>
      </c>
      <c r="Q899" s="12">
        <v>15817.985699999999</v>
      </c>
      <c r="S899" s="3"/>
      <c r="T899" s="3"/>
      <c r="U899" s="3"/>
      <c r="V899" s="3"/>
      <c r="W899" s="3"/>
      <c r="X899" s="3"/>
    </row>
    <row r="900" spans="1:24" x14ac:dyDescent="0.25">
      <c r="A900" s="6">
        <v>360</v>
      </c>
      <c r="B900" s="2">
        <v>25</v>
      </c>
      <c r="C900" s="3">
        <v>0</v>
      </c>
      <c r="D900" s="20">
        <v>32.229999999999997</v>
      </c>
      <c r="E900" s="3">
        <v>1</v>
      </c>
      <c r="F900" s="3">
        <v>0</v>
      </c>
      <c r="G900" s="3">
        <v>0</v>
      </c>
      <c r="H900" s="3">
        <v>1</v>
      </c>
      <c r="I900" s="3">
        <v>0</v>
      </c>
      <c r="J900" s="12">
        <v>0</v>
      </c>
      <c r="K900" s="18">
        <v>18218.161390000001</v>
      </c>
      <c r="M900" s="38">
        <v>360</v>
      </c>
      <c r="N900" s="2">
        <v>25</v>
      </c>
      <c r="O900" s="3">
        <v>32.229999999999997</v>
      </c>
      <c r="P900" s="12">
        <v>0</v>
      </c>
      <c r="Q900" s="12">
        <v>18218.161390000001</v>
      </c>
      <c r="S900" s="3"/>
      <c r="T900" s="3"/>
      <c r="U900" s="3"/>
      <c r="V900" s="3"/>
      <c r="W900" s="3"/>
      <c r="X900" s="3"/>
    </row>
    <row r="901" spans="1:24" x14ac:dyDescent="0.25">
      <c r="A901" s="6">
        <v>361</v>
      </c>
      <c r="B901" s="2">
        <v>57</v>
      </c>
      <c r="C901" s="3">
        <v>1</v>
      </c>
      <c r="D901" s="20">
        <v>28.1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12">
        <v>0</v>
      </c>
      <c r="K901" s="18">
        <v>10965.446</v>
      </c>
      <c r="M901" s="38">
        <v>361</v>
      </c>
      <c r="N901" s="2">
        <v>57</v>
      </c>
      <c r="O901" s="3">
        <v>28.1</v>
      </c>
      <c r="P901" s="12">
        <v>0</v>
      </c>
      <c r="Q901" s="12">
        <v>10965.446</v>
      </c>
      <c r="S901" s="3"/>
      <c r="T901" s="3"/>
      <c r="U901" s="3"/>
      <c r="V901" s="3"/>
      <c r="W901" s="3"/>
      <c r="X901" s="3"/>
    </row>
    <row r="902" spans="1:24" x14ac:dyDescent="0.25">
      <c r="A902" s="6">
        <v>362</v>
      </c>
      <c r="B902" s="2">
        <v>37</v>
      </c>
      <c r="C902" s="3">
        <v>0</v>
      </c>
      <c r="D902" s="20">
        <v>47.6</v>
      </c>
      <c r="E902" s="3">
        <v>2</v>
      </c>
      <c r="F902" s="3">
        <v>1</v>
      </c>
      <c r="G902" s="3">
        <v>1</v>
      </c>
      <c r="H902" s="3">
        <v>0</v>
      </c>
      <c r="I902" s="3">
        <v>0</v>
      </c>
      <c r="J902" s="12">
        <v>0</v>
      </c>
      <c r="K902" s="18">
        <v>46113.510999999999</v>
      </c>
      <c r="M902" s="38">
        <v>362</v>
      </c>
      <c r="N902" s="2">
        <v>37</v>
      </c>
      <c r="O902" s="3">
        <v>47.6</v>
      </c>
      <c r="P902" s="12">
        <v>1</v>
      </c>
      <c r="Q902" s="12">
        <v>46113.510999999999</v>
      </c>
      <c r="S902" s="3"/>
      <c r="T902" s="3"/>
      <c r="U902" s="3"/>
      <c r="V902" s="3"/>
      <c r="W902" s="3"/>
      <c r="X902" s="3"/>
    </row>
    <row r="903" spans="1:24" x14ac:dyDescent="0.25">
      <c r="A903" s="6">
        <v>363</v>
      </c>
      <c r="B903" s="2">
        <v>38</v>
      </c>
      <c r="C903" s="3">
        <v>0</v>
      </c>
      <c r="D903" s="20">
        <v>28</v>
      </c>
      <c r="E903" s="3">
        <v>3</v>
      </c>
      <c r="F903" s="3">
        <v>0</v>
      </c>
      <c r="G903" s="3">
        <v>1</v>
      </c>
      <c r="H903" s="3">
        <v>0</v>
      </c>
      <c r="I903" s="3">
        <v>0</v>
      </c>
      <c r="J903" s="12">
        <v>0</v>
      </c>
      <c r="K903" s="18">
        <v>7151.0919999999996</v>
      </c>
      <c r="M903" s="38">
        <v>363</v>
      </c>
      <c r="N903" s="2">
        <v>38</v>
      </c>
      <c r="O903" s="3">
        <v>28</v>
      </c>
      <c r="P903" s="12">
        <v>0</v>
      </c>
      <c r="Q903" s="12">
        <v>7151.0919999999996</v>
      </c>
      <c r="S903" s="3"/>
      <c r="T903" s="3"/>
      <c r="U903" s="3"/>
      <c r="V903" s="3"/>
      <c r="W903" s="3"/>
      <c r="X903" s="3"/>
    </row>
    <row r="904" spans="1:24" x14ac:dyDescent="0.25">
      <c r="A904" s="6">
        <v>364</v>
      </c>
      <c r="B904" s="2">
        <v>55</v>
      </c>
      <c r="C904" s="3">
        <v>0</v>
      </c>
      <c r="D904" s="20">
        <v>33.534999999999997</v>
      </c>
      <c r="E904" s="3">
        <v>2</v>
      </c>
      <c r="F904" s="3">
        <v>0</v>
      </c>
      <c r="G904" s="3">
        <v>0</v>
      </c>
      <c r="H904" s="3">
        <v>0</v>
      </c>
      <c r="I904" s="3">
        <v>1</v>
      </c>
      <c r="J904" s="12">
        <v>0</v>
      </c>
      <c r="K904" s="18">
        <v>12269.68865</v>
      </c>
      <c r="M904" s="38">
        <v>364</v>
      </c>
      <c r="N904" s="2">
        <v>55</v>
      </c>
      <c r="O904" s="3">
        <v>33.534999999999997</v>
      </c>
      <c r="P904" s="12">
        <v>0</v>
      </c>
      <c r="Q904" s="12">
        <v>12269.68865</v>
      </c>
      <c r="S904" s="3"/>
      <c r="T904" s="3"/>
      <c r="U904" s="3"/>
      <c r="V904" s="3"/>
      <c r="W904" s="3"/>
      <c r="X904" s="3"/>
    </row>
    <row r="905" spans="1:24" x14ac:dyDescent="0.25">
      <c r="A905" s="6">
        <v>365</v>
      </c>
      <c r="B905" s="2">
        <v>36</v>
      </c>
      <c r="C905" s="3">
        <v>0</v>
      </c>
      <c r="D905" s="20">
        <v>19.855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12">
        <v>1</v>
      </c>
      <c r="K905" s="18">
        <v>5458.0464499999998</v>
      </c>
      <c r="M905" s="38">
        <v>365</v>
      </c>
      <c r="N905" s="2">
        <v>36</v>
      </c>
      <c r="O905" s="3">
        <v>19.855</v>
      </c>
      <c r="P905" s="12">
        <v>0</v>
      </c>
      <c r="Q905" s="12">
        <v>5458.0464499999998</v>
      </c>
      <c r="S905" s="3"/>
      <c r="T905" s="3"/>
      <c r="U905" s="3"/>
      <c r="V905" s="3"/>
      <c r="W905" s="3"/>
      <c r="X905" s="3"/>
    </row>
    <row r="906" spans="1:24" x14ac:dyDescent="0.25">
      <c r="A906" s="6">
        <v>366</v>
      </c>
      <c r="B906" s="2">
        <v>51</v>
      </c>
      <c r="C906" s="3">
        <v>1</v>
      </c>
      <c r="D906" s="20">
        <v>25.4</v>
      </c>
      <c r="E906" s="3">
        <v>0</v>
      </c>
      <c r="F906" s="3">
        <v>0</v>
      </c>
      <c r="G906" s="3">
        <v>1</v>
      </c>
      <c r="H906" s="3">
        <v>0</v>
      </c>
      <c r="I906" s="3">
        <v>0</v>
      </c>
      <c r="J906" s="12">
        <v>0</v>
      </c>
      <c r="K906" s="18">
        <v>8782.4689999999991</v>
      </c>
      <c r="M906" s="38">
        <v>366</v>
      </c>
      <c r="N906" s="2">
        <v>51</v>
      </c>
      <c r="O906" s="3">
        <v>25.4</v>
      </c>
      <c r="P906" s="12">
        <v>0</v>
      </c>
      <c r="Q906" s="12">
        <v>8782.4689999999991</v>
      </c>
      <c r="S906" s="3"/>
      <c r="T906" s="3"/>
      <c r="U906" s="3"/>
      <c r="V906" s="3"/>
      <c r="W906" s="3"/>
      <c r="X906" s="3"/>
    </row>
    <row r="907" spans="1:24" x14ac:dyDescent="0.25">
      <c r="A907" s="6">
        <v>367</v>
      </c>
      <c r="B907" s="2">
        <v>40</v>
      </c>
      <c r="C907" s="3">
        <v>1</v>
      </c>
      <c r="D907" s="20">
        <v>29.9</v>
      </c>
      <c r="E907" s="3">
        <v>2</v>
      </c>
      <c r="F907" s="3">
        <v>0</v>
      </c>
      <c r="G907" s="3">
        <v>1</v>
      </c>
      <c r="H907" s="3">
        <v>0</v>
      </c>
      <c r="I907" s="3">
        <v>0</v>
      </c>
      <c r="J907" s="12">
        <v>0</v>
      </c>
      <c r="K907" s="18">
        <v>6600.3609999999999</v>
      </c>
      <c r="M907" s="38">
        <v>367</v>
      </c>
      <c r="N907" s="2">
        <v>40</v>
      </c>
      <c r="O907" s="3">
        <v>29.9</v>
      </c>
      <c r="P907" s="12">
        <v>0</v>
      </c>
      <c r="Q907" s="12">
        <v>6600.3609999999999</v>
      </c>
      <c r="S907" s="3"/>
      <c r="T907" s="3"/>
      <c r="U907" s="3"/>
      <c r="V907" s="3"/>
      <c r="W907" s="3"/>
      <c r="X907" s="3"/>
    </row>
    <row r="908" spans="1:24" x14ac:dyDescent="0.25">
      <c r="A908" s="6">
        <v>368</v>
      </c>
      <c r="B908" s="2">
        <v>18</v>
      </c>
      <c r="C908" s="3">
        <v>1</v>
      </c>
      <c r="D908" s="20">
        <v>37.29</v>
      </c>
      <c r="E908" s="3">
        <v>0</v>
      </c>
      <c r="F908" s="3">
        <v>0</v>
      </c>
      <c r="G908" s="3">
        <v>0</v>
      </c>
      <c r="H908" s="3">
        <v>1</v>
      </c>
      <c r="I908" s="3">
        <v>0</v>
      </c>
      <c r="J908" s="12">
        <v>0</v>
      </c>
      <c r="K908" s="18">
        <v>1141.4450999999999</v>
      </c>
      <c r="M908" s="38">
        <v>368</v>
      </c>
      <c r="N908" s="2">
        <v>18</v>
      </c>
      <c r="O908" s="3">
        <v>37.29</v>
      </c>
      <c r="P908" s="12">
        <v>0</v>
      </c>
      <c r="Q908" s="12">
        <v>1141.4450999999999</v>
      </c>
      <c r="S908" s="3"/>
      <c r="T908" s="3"/>
      <c r="U908" s="3"/>
      <c r="V908" s="3"/>
      <c r="W908" s="3"/>
      <c r="X908" s="3"/>
    </row>
    <row r="909" spans="1:24" x14ac:dyDescent="0.25">
      <c r="A909" s="6">
        <v>369</v>
      </c>
      <c r="B909" s="2">
        <v>57</v>
      </c>
      <c r="C909" s="3">
        <v>1</v>
      </c>
      <c r="D909" s="20">
        <v>43.7</v>
      </c>
      <c r="E909" s="3">
        <v>1</v>
      </c>
      <c r="F909" s="3">
        <v>0</v>
      </c>
      <c r="G909" s="3">
        <v>1</v>
      </c>
      <c r="H909" s="3">
        <v>0</v>
      </c>
      <c r="I909" s="3">
        <v>0</v>
      </c>
      <c r="J909" s="12">
        <v>0</v>
      </c>
      <c r="K909" s="18">
        <v>11576.13</v>
      </c>
      <c r="M909" s="38">
        <v>369</v>
      </c>
      <c r="N909" s="2">
        <v>57</v>
      </c>
      <c r="O909" s="3">
        <v>43.7</v>
      </c>
      <c r="P909" s="12">
        <v>0</v>
      </c>
      <c r="Q909" s="12">
        <v>11576.13</v>
      </c>
      <c r="S909" s="3"/>
      <c r="T909" s="3"/>
      <c r="U909" s="3"/>
      <c r="V909" s="3"/>
      <c r="W909" s="3"/>
      <c r="X909" s="3"/>
    </row>
    <row r="910" spans="1:24" x14ac:dyDescent="0.25">
      <c r="A910" s="6">
        <v>370</v>
      </c>
      <c r="B910" s="2">
        <v>61</v>
      </c>
      <c r="C910" s="3">
        <v>1</v>
      </c>
      <c r="D910" s="20">
        <v>23.655000000000001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12">
        <v>1</v>
      </c>
      <c r="K910" s="18">
        <v>13129.603450000001</v>
      </c>
      <c r="M910" s="38">
        <v>370</v>
      </c>
      <c r="N910" s="2">
        <v>61</v>
      </c>
      <c r="O910" s="3">
        <v>23.655000000000001</v>
      </c>
      <c r="P910" s="12">
        <v>0</v>
      </c>
      <c r="Q910" s="12">
        <v>13129.603450000001</v>
      </c>
      <c r="S910" s="3"/>
      <c r="T910" s="3"/>
      <c r="U910" s="3"/>
      <c r="V910" s="3"/>
      <c r="W910" s="3"/>
      <c r="X910" s="3"/>
    </row>
    <row r="911" spans="1:24" x14ac:dyDescent="0.25">
      <c r="A911" s="6">
        <v>371</v>
      </c>
      <c r="B911" s="2">
        <v>25</v>
      </c>
      <c r="C911" s="3">
        <v>0</v>
      </c>
      <c r="D911" s="20">
        <v>24.3</v>
      </c>
      <c r="E911" s="3">
        <v>3</v>
      </c>
      <c r="F911" s="3">
        <v>0</v>
      </c>
      <c r="G911" s="3">
        <v>1</v>
      </c>
      <c r="H911" s="3">
        <v>0</v>
      </c>
      <c r="I911" s="3">
        <v>0</v>
      </c>
      <c r="J911" s="12">
        <v>0</v>
      </c>
      <c r="K911" s="18">
        <v>4391.652</v>
      </c>
      <c r="M911" s="38">
        <v>371</v>
      </c>
      <c r="N911" s="2">
        <v>25</v>
      </c>
      <c r="O911" s="3">
        <v>24.3</v>
      </c>
      <c r="P911" s="12">
        <v>0</v>
      </c>
      <c r="Q911" s="12">
        <v>4391.652</v>
      </c>
      <c r="S911" s="3"/>
      <c r="T911" s="3"/>
      <c r="U911" s="3"/>
      <c r="V911" s="3"/>
      <c r="W911" s="3"/>
      <c r="X911" s="3"/>
    </row>
    <row r="912" spans="1:24" x14ac:dyDescent="0.25">
      <c r="A912" s="6">
        <v>372</v>
      </c>
      <c r="B912" s="2">
        <v>50</v>
      </c>
      <c r="C912" s="3">
        <v>1</v>
      </c>
      <c r="D912" s="20">
        <v>36.200000000000003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12">
        <v>0</v>
      </c>
      <c r="K912" s="18">
        <v>8457.8179999999993</v>
      </c>
      <c r="M912" s="38">
        <v>372</v>
      </c>
      <c r="N912" s="2">
        <v>50</v>
      </c>
      <c r="O912" s="3">
        <v>36.200000000000003</v>
      </c>
      <c r="P912" s="12">
        <v>0</v>
      </c>
      <c r="Q912" s="12">
        <v>8457.8179999999993</v>
      </c>
      <c r="S912" s="3"/>
      <c r="T912" s="3"/>
      <c r="U912" s="3"/>
      <c r="V912" s="3"/>
      <c r="W912" s="3"/>
      <c r="X912" s="3"/>
    </row>
    <row r="913" spans="1:24" x14ac:dyDescent="0.25">
      <c r="A913" s="6">
        <v>373</v>
      </c>
      <c r="B913" s="2">
        <v>26</v>
      </c>
      <c r="C913" s="3">
        <v>0</v>
      </c>
      <c r="D913" s="20">
        <v>29.48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12">
        <v>0</v>
      </c>
      <c r="K913" s="18">
        <v>3392.3652000000002</v>
      </c>
      <c r="M913" s="38">
        <v>373</v>
      </c>
      <c r="N913" s="2">
        <v>26</v>
      </c>
      <c r="O913" s="3">
        <v>29.48</v>
      </c>
      <c r="P913" s="12">
        <v>0</v>
      </c>
      <c r="Q913" s="12">
        <v>3392.3652000000002</v>
      </c>
      <c r="S913" s="3"/>
      <c r="T913" s="3"/>
      <c r="U913" s="3"/>
      <c r="V913" s="3"/>
      <c r="W913" s="3"/>
      <c r="X913" s="3"/>
    </row>
    <row r="914" spans="1:24" x14ac:dyDescent="0.25">
      <c r="A914" s="6">
        <v>374</v>
      </c>
      <c r="B914" s="2">
        <v>42</v>
      </c>
      <c r="C914" s="3">
        <v>1</v>
      </c>
      <c r="D914" s="20">
        <v>24.86</v>
      </c>
      <c r="E914" s="3">
        <v>0</v>
      </c>
      <c r="F914" s="3">
        <v>0</v>
      </c>
      <c r="G914" s="3">
        <v>0</v>
      </c>
      <c r="H914" s="3">
        <v>1</v>
      </c>
      <c r="I914" s="3">
        <v>0</v>
      </c>
      <c r="J914" s="12">
        <v>0</v>
      </c>
      <c r="K914" s="18">
        <v>5966.8873999999996</v>
      </c>
      <c r="M914" s="38">
        <v>374</v>
      </c>
      <c r="N914" s="2">
        <v>42</v>
      </c>
      <c r="O914" s="3">
        <v>24.86</v>
      </c>
      <c r="P914" s="12">
        <v>0</v>
      </c>
      <c r="Q914" s="12">
        <v>5966.8873999999996</v>
      </c>
      <c r="S914" s="3"/>
      <c r="T914" s="3"/>
      <c r="U914" s="3"/>
      <c r="V914" s="3"/>
      <c r="W914" s="3"/>
      <c r="X914" s="3"/>
    </row>
    <row r="915" spans="1:24" x14ac:dyDescent="0.25">
      <c r="A915" s="6">
        <v>375</v>
      </c>
      <c r="B915" s="2">
        <v>43</v>
      </c>
      <c r="C915" s="3">
        <v>1</v>
      </c>
      <c r="D915" s="20">
        <v>30.1</v>
      </c>
      <c r="E915" s="3">
        <v>1</v>
      </c>
      <c r="F915" s="3">
        <v>0</v>
      </c>
      <c r="G915" s="3">
        <v>1</v>
      </c>
      <c r="H915" s="3">
        <v>0</v>
      </c>
      <c r="I915" s="3">
        <v>0</v>
      </c>
      <c r="J915" s="12">
        <v>0</v>
      </c>
      <c r="K915" s="18">
        <v>6849.0259999999998</v>
      </c>
      <c r="M915" s="38">
        <v>375</v>
      </c>
      <c r="N915" s="2">
        <v>43</v>
      </c>
      <c r="O915" s="3">
        <v>30.1</v>
      </c>
      <c r="P915" s="12">
        <v>0</v>
      </c>
      <c r="Q915" s="12">
        <v>6849.0259999999998</v>
      </c>
      <c r="S915" s="3"/>
      <c r="T915" s="3"/>
      <c r="U915" s="3"/>
      <c r="V915" s="3"/>
      <c r="W915" s="3"/>
      <c r="X915" s="3"/>
    </row>
    <row r="916" spans="1:24" x14ac:dyDescent="0.25">
      <c r="A916" s="6">
        <v>376</v>
      </c>
      <c r="B916" s="2">
        <v>44</v>
      </c>
      <c r="C916" s="3">
        <v>1</v>
      </c>
      <c r="D916" s="20">
        <v>21.85</v>
      </c>
      <c r="E916" s="3">
        <v>3</v>
      </c>
      <c r="F916" s="3">
        <v>0</v>
      </c>
      <c r="G916" s="3">
        <v>0</v>
      </c>
      <c r="H916" s="3">
        <v>0</v>
      </c>
      <c r="I916" s="3">
        <v>0</v>
      </c>
      <c r="J916" s="12">
        <v>1</v>
      </c>
      <c r="K916" s="18">
        <v>8891.1394999999993</v>
      </c>
      <c r="M916" s="38">
        <v>376</v>
      </c>
      <c r="N916" s="2">
        <v>44</v>
      </c>
      <c r="O916" s="3">
        <v>21.85</v>
      </c>
      <c r="P916" s="12">
        <v>0</v>
      </c>
      <c r="Q916" s="12">
        <v>8891.1394999999993</v>
      </c>
      <c r="S916" s="3"/>
      <c r="T916" s="3"/>
      <c r="U916" s="3"/>
      <c r="V916" s="3"/>
      <c r="W916" s="3"/>
      <c r="X916" s="3"/>
    </row>
    <row r="917" spans="1:24" x14ac:dyDescent="0.25">
      <c r="A917" s="6">
        <v>377</v>
      </c>
      <c r="B917" s="2">
        <v>23</v>
      </c>
      <c r="C917" s="3">
        <v>0</v>
      </c>
      <c r="D917" s="20">
        <v>28.12</v>
      </c>
      <c r="E917" s="3">
        <v>0</v>
      </c>
      <c r="F917" s="3">
        <v>0</v>
      </c>
      <c r="G917" s="3">
        <v>0</v>
      </c>
      <c r="H917" s="3">
        <v>0</v>
      </c>
      <c r="I917" s="3">
        <v>1</v>
      </c>
      <c r="J917" s="12">
        <v>0</v>
      </c>
      <c r="K917" s="18">
        <v>2690.1138000000001</v>
      </c>
      <c r="M917" s="38">
        <v>377</v>
      </c>
      <c r="N917" s="2">
        <v>23</v>
      </c>
      <c r="O917" s="3">
        <v>28.12</v>
      </c>
      <c r="P917" s="12">
        <v>0</v>
      </c>
      <c r="Q917" s="12">
        <v>2690.1138000000001</v>
      </c>
      <c r="S917" s="3"/>
      <c r="T917" s="3"/>
      <c r="U917" s="3"/>
      <c r="V917" s="3"/>
      <c r="W917" s="3"/>
      <c r="X917" s="3"/>
    </row>
    <row r="918" spans="1:24" x14ac:dyDescent="0.25">
      <c r="A918" s="6">
        <v>378</v>
      </c>
      <c r="B918" s="2">
        <v>49</v>
      </c>
      <c r="C918" s="3">
        <v>0</v>
      </c>
      <c r="D918" s="20">
        <v>27.1</v>
      </c>
      <c r="E918" s="3">
        <v>1</v>
      </c>
      <c r="F918" s="3">
        <v>0</v>
      </c>
      <c r="G918" s="3">
        <v>1</v>
      </c>
      <c r="H918" s="3">
        <v>0</v>
      </c>
      <c r="I918" s="3">
        <v>0</v>
      </c>
      <c r="J918" s="12">
        <v>0</v>
      </c>
      <c r="K918" s="18">
        <v>26140.3603</v>
      </c>
      <c r="M918" s="38">
        <v>378</v>
      </c>
      <c r="N918" s="2">
        <v>49</v>
      </c>
      <c r="O918" s="3">
        <v>27.1</v>
      </c>
      <c r="P918" s="12">
        <v>0</v>
      </c>
      <c r="Q918" s="12">
        <v>26140.3603</v>
      </c>
      <c r="S918" s="3"/>
      <c r="T918" s="3"/>
      <c r="U918" s="3"/>
      <c r="V918" s="3"/>
      <c r="W918" s="3"/>
      <c r="X918" s="3"/>
    </row>
    <row r="919" spans="1:24" x14ac:dyDescent="0.25">
      <c r="A919" s="6">
        <v>379</v>
      </c>
      <c r="B919" s="2">
        <v>33</v>
      </c>
      <c r="C919" s="3">
        <v>1</v>
      </c>
      <c r="D919" s="20">
        <v>33.44</v>
      </c>
      <c r="E919" s="3">
        <v>5</v>
      </c>
      <c r="F919" s="3">
        <v>0</v>
      </c>
      <c r="G919" s="3">
        <v>0</v>
      </c>
      <c r="H919" s="3">
        <v>1</v>
      </c>
      <c r="I919" s="3">
        <v>0</v>
      </c>
      <c r="J919" s="12">
        <v>0</v>
      </c>
      <c r="K919" s="18">
        <v>6653.7885999999999</v>
      </c>
      <c r="M919" s="38">
        <v>379</v>
      </c>
      <c r="N919" s="2">
        <v>33</v>
      </c>
      <c r="O919" s="3">
        <v>33.44</v>
      </c>
      <c r="P919" s="12">
        <v>0</v>
      </c>
      <c r="Q919" s="12">
        <v>6653.7885999999999</v>
      </c>
      <c r="S919" s="3"/>
      <c r="T919" s="3"/>
      <c r="U919" s="3"/>
      <c r="V919" s="3"/>
      <c r="W919" s="3"/>
      <c r="X919" s="3"/>
    </row>
    <row r="920" spans="1:24" x14ac:dyDescent="0.25">
      <c r="A920" s="6">
        <v>380</v>
      </c>
      <c r="B920" s="2">
        <v>41</v>
      </c>
      <c r="C920" s="3">
        <v>1</v>
      </c>
      <c r="D920" s="20">
        <v>28.8</v>
      </c>
      <c r="E920" s="3">
        <v>1</v>
      </c>
      <c r="F920" s="3">
        <v>0</v>
      </c>
      <c r="G920" s="3">
        <v>1</v>
      </c>
      <c r="H920" s="3">
        <v>0</v>
      </c>
      <c r="I920" s="3">
        <v>0</v>
      </c>
      <c r="J920" s="12">
        <v>0</v>
      </c>
      <c r="K920" s="18">
        <v>6282.2349999999997</v>
      </c>
      <c r="M920" s="38">
        <v>380</v>
      </c>
      <c r="N920" s="2">
        <v>41</v>
      </c>
      <c r="O920" s="3">
        <v>28.8</v>
      </c>
      <c r="P920" s="12">
        <v>0</v>
      </c>
      <c r="Q920" s="12">
        <v>6282.2349999999997</v>
      </c>
      <c r="S920" s="3"/>
      <c r="T920" s="3"/>
      <c r="U920" s="3"/>
      <c r="V920" s="3"/>
      <c r="W920" s="3"/>
      <c r="X920" s="3"/>
    </row>
    <row r="921" spans="1:24" x14ac:dyDescent="0.25">
      <c r="A921" s="6">
        <v>381</v>
      </c>
      <c r="B921" s="2">
        <v>37</v>
      </c>
      <c r="C921" s="3">
        <v>0</v>
      </c>
      <c r="D921" s="20">
        <v>29.5</v>
      </c>
      <c r="E921" s="3">
        <v>2</v>
      </c>
      <c r="F921" s="3">
        <v>0</v>
      </c>
      <c r="G921" s="3">
        <v>1</v>
      </c>
      <c r="H921" s="3">
        <v>0</v>
      </c>
      <c r="I921" s="3">
        <v>0</v>
      </c>
      <c r="J921" s="12">
        <v>0</v>
      </c>
      <c r="K921" s="18">
        <v>6311.9520000000002</v>
      </c>
      <c r="M921" s="38">
        <v>381</v>
      </c>
      <c r="N921" s="2">
        <v>37</v>
      </c>
      <c r="O921" s="3">
        <v>29.5</v>
      </c>
      <c r="P921" s="12">
        <v>0</v>
      </c>
      <c r="Q921" s="12">
        <v>6311.9520000000002</v>
      </c>
      <c r="S921" s="3"/>
      <c r="T921" s="3"/>
      <c r="U921" s="3"/>
      <c r="V921" s="3"/>
      <c r="W921" s="3"/>
      <c r="X921" s="3"/>
    </row>
    <row r="922" spans="1:24" x14ac:dyDescent="0.25">
      <c r="A922" s="6">
        <v>382</v>
      </c>
      <c r="B922" s="2">
        <v>22</v>
      </c>
      <c r="C922" s="3">
        <v>1</v>
      </c>
      <c r="D922" s="20">
        <v>34.799999999999997</v>
      </c>
      <c r="E922" s="3">
        <v>3</v>
      </c>
      <c r="F922" s="3">
        <v>0</v>
      </c>
      <c r="G922" s="3">
        <v>1</v>
      </c>
      <c r="H922" s="3">
        <v>0</v>
      </c>
      <c r="I922" s="3">
        <v>0</v>
      </c>
      <c r="J922" s="12">
        <v>0</v>
      </c>
      <c r="K922" s="18">
        <v>3443.0639999999999</v>
      </c>
      <c r="M922" s="38">
        <v>382</v>
      </c>
      <c r="N922" s="2">
        <v>22</v>
      </c>
      <c r="O922" s="3">
        <v>34.799999999999997</v>
      </c>
      <c r="P922" s="12">
        <v>0</v>
      </c>
      <c r="Q922" s="12">
        <v>3443.0639999999999</v>
      </c>
      <c r="S922" s="3"/>
      <c r="T922" s="3"/>
      <c r="U922" s="3"/>
      <c r="V922" s="3"/>
      <c r="W922" s="3"/>
      <c r="X922" s="3"/>
    </row>
    <row r="923" spans="1:24" x14ac:dyDescent="0.25">
      <c r="A923" s="6">
        <v>383</v>
      </c>
      <c r="B923" s="2">
        <v>23</v>
      </c>
      <c r="C923" s="3">
        <v>1</v>
      </c>
      <c r="D923" s="20">
        <v>27.36</v>
      </c>
      <c r="E923" s="3">
        <v>1</v>
      </c>
      <c r="F923" s="3">
        <v>0</v>
      </c>
      <c r="G923" s="3">
        <v>0</v>
      </c>
      <c r="H923" s="3">
        <v>0</v>
      </c>
      <c r="I923" s="3">
        <v>1</v>
      </c>
      <c r="J923" s="12">
        <v>0</v>
      </c>
      <c r="K923" s="18">
        <v>2789.0574000000001</v>
      </c>
      <c r="M923" s="38">
        <v>383</v>
      </c>
      <c r="N923" s="2">
        <v>23</v>
      </c>
      <c r="O923" s="3">
        <v>27.36</v>
      </c>
      <c r="P923" s="12">
        <v>0</v>
      </c>
      <c r="Q923" s="12">
        <v>2789.0574000000001</v>
      </c>
      <c r="S923" s="3"/>
      <c r="T923" s="3"/>
      <c r="U923" s="3"/>
      <c r="V923" s="3"/>
      <c r="W923" s="3"/>
      <c r="X923" s="3"/>
    </row>
    <row r="924" spans="1:24" x14ac:dyDescent="0.25">
      <c r="A924" s="6">
        <v>384</v>
      </c>
      <c r="B924" s="2">
        <v>21</v>
      </c>
      <c r="C924" s="3">
        <v>0</v>
      </c>
      <c r="D924" s="20">
        <v>22.135000000000002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12">
        <v>1</v>
      </c>
      <c r="K924" s="18">
        <v>2585.8506499999999</v>
      </c>
      <c r="M924" s="38">
        <v>384</v>
      </c>
      <c r="N924" s="2">
        <v>21</v>
      </c>
      <c r="O924" s="3">
        <v>22.135000000000002</v>
      </c>
      <c r="P924" s="12">
        <v>0</v>
      </c>
      <c r="Q924" s="12">
        <v>2585.8506499999999</v>
      </c>
      <c r="S924" s="3"/>
      <c r="T924" s="3"/>
      <c r="U924" s="3"/>
      <c r="V924" s="3"/>
      <c r="W924" s="3"/>
      <c r="X924" s="3"/>
    </row>
    <row r="925" spans="1:24" x14ac:dyDescent="0.25">
      <c r="A925" s="6">
        <v>385</v>
      </c>
      <c r="B925" s="2">
        <v>51</v>
      </c>
      <c r="C925" s="3">
        <v>0</v>
      </c>
      <c r="D925" s="20">
        <v>37.049999999999997</v>
      </c>
      <c r="E925" s="3">
        <v>3</v>
      </c>
      <c r="F925" s="3">
        <v>1</v>
      </c>
      <c r="G925" s="3">
        <v>0</v>
      </c>
      <c r="H925" s="3">
        <v>0</v>
      </c>
      <c r="I925" s="3">
        <v>0</v>
      </c>
      <c r="J925" s="12">
        <v>1</v>
      </c>
      <c r="K925" s="18">
        <v>46255.112500000003</v>
      </c>
      <c r="M925" s="38">
        <v>385</v>
      </c>
      <c r="N925" s="2">
        <v>51</v>
      </c>
      <c r="O925" s="3">
        <v>37.049999999999997</v>
      </c>
      <c r="P925" s="12">
        <v>1</v>
      </c>
      <c r="Q925" s="12">
        <v>46255.112500000003</v>
      </c>
      <c r="S925" s="3"/>
      <c r="T925" s="3"/>
      <c r="U925" s="3"/>
      <c r="V925" s="3"/>
      <c r="W925" s="3"/>
      <c r="X925" s="3"/>
    </row>
    <row r="926" spans="1:24" x14ac:dyDescent="0.25">
      <c r="A926" s="6">
        <v>386</v>
      </c>
      <c r="B926" s="2">
        <v>25</v>
      </c>
      <c r="C926" s="3">
        <v>1</v>
      </c>
      <c r="D926" s="20">
        <v>26.695</v>
      </c>
      <c r="E926" s="3">
        <v>4</v>
      </c>
      <c r="F926" s="3">
        <v>0</v>
      </c>
      <c r="G926" s="3">
        <v>0</v>
      </c>
      <c r="H926" s="3">
        <v>0</v>
      </c>
      <c r="I926" s="3">
        <v>1</v>
      </c>
      <c r="J926" s="12">
        <v>0</v>
      </c>
      <c r="K926" s="18">
        <v>4877.9810500000003</v>
      </c>
      <c r="M926" s="38">
        <v>386</v>
      </c>
      <c r="N926" s="2">
        <v>25</v>
      </c>
      <c r="O926" s="3">
        <v>26.695</v>
      </c>
      <c r="P926" s="12">
        <v>0</v>
      </c>
      <c r="Q926" s="12">
        <v>4877.9810500000003</v>
      </c>
      <c r="S926" s="3"/>
      <c r="T926" s="3"/>
      <c r="U926" s="3"/>
      <c r="V926" s="3"/>
      <c r="W926" s="3"/>
      <c r="X926" s="3"/>
    </row>
    <row r="927" spans="1:24" x14ac:dyDescent="0.25">
      <c r="A927" s="6">
        <v>387</v>
      </c>
      <c r="B927" s="2">
        <v>32</v>
      </c>
      <c r="C927" s="3">
        <v>1</v>
      </c>
      <c r="D927" s="20">
        <v>28.93</v>
      </c>
      <c r="E927" s="3">
        <v>1</v>
      </c>
      <c r="F927" s="3">
        <v>1</v>
      </c>
      <c r="G927" s="3">
        <v>0</v>
      </c>
      <c r="H927" s="3">
        <v>1</v>
      </c>
      <c r="I927" s="3">
        <v>0</v>
      </c>
      <c r="J927" s="12">
        <v>0</v>
      </c>
      <c r="K927" s="18">
        <v>19719.6947</v>
      </c>
      <c r="M927" s="38">
        <v>387</v>
      </c>
      <c r="N927" s="2">
        <v>32</v>
      </c>
      <c r="O927" s="3">
        <v>28.93</v>
      </c>
      <c r="P927" s="12">
        <v>1</v>
      </c>
      <c r="Q927" s="12">
        <v>19719.6947</v>
      </c>
      <c r="S927" s="3"/>
      <c r="T927" s="3"/>
      <c r="U927" s="3"/>
      <c r="V927" s="3"/>
      <c r="W927" s="3"/>
      <c r="X927" s="3"/>
    </row>
    <row r="928" spans="1:24" x14ac:dyDescent="0.25">
      <c r="A928" s="6">
        <v>388</v>
      </c>
      <c r="B928" s="2">
        <v>57</v>
      </c>
      <c r="C928" s="3">
        <v>1</v>
      </c>
      <c r="D928" s="20">
        <v>28.975000000000001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12">
        <v>1</v>
      </c>
      <c r="K928" s="18">
        <v>27218.437249999999</v>
      </c>
      <c r="M928" s="38">
        <v>388</v>
      </c>
      <c r="N928" s="2">
        <v>57</v>
      </c>
      <c r="O928" s="3">
        <v>28.975000000000001</v>
      </c>
      <c r="P928" s="12">
        <v>1</v>
      </c>
      <c r="Q928" s="12">
        <v>27218.437249999999</v>
      </c>
      <c r="S928" s="3"/>
      <c r="T928" s="3"/>
      <c r="U928" s="3"/>
      <c r="V928" s="3"/>
      <c r="W928" s="3"/>
      <c r="X928" s="3"/>
    </row>
    <row r="929" spans="1:24" x14ac:dyDescent="0.25">
      <c r="A929" s="6">
        <v>389</v>
      </c>
      <c r="B929" s="2">
        <v>36</v>
      </c>
      <c r="C929" s="3">
        <v>0</v>
      </c>
      <c r="D929" s="20">
        <v>30.02</v>
      </c>
      <c r="E929" s="3">
        <v>0</v>
      </c>
      <c r="F929" s="3">
        <v>0</v>
      </c>
      <c r="G929" s="3">
        <v>0</v>
      </c>
      <c r="H929" s="3">
        <v>0</v>
      </c>
      <c r="I929" s="3">
        <v>1</v>
      </c>
      <c r="J929" s="12">
        <v>0</v>
      </c>
      <c r="K929" s="18">
        <v>5272.1758</v>
      </c>
      <c r="M929" s="38">
        <v>389</v>
      </c>
      <c r="N929" s="2">
        <v>36</v>
      </c>
      <c r="O929" s="3">
        <v>30.02</v>
      </c>
      <c r="P929" s="12">
        <v>0</v>
      </c>
      <c r="Q929" s="12">
        <v>5272.1758</v>
      </c>
      <c r="S929" s="3"/>
      <c r="T929" s="3"/>
      <c r="U929" s="3"/>
      <c r="V929" s="3"/>
      <c r="W929" s="3"/>
      <c r="X929" s="3"/>
    </row>
    <row r="930" spans="1:24" x14ac:dyDescent="0.25">
      <c r="A930" s="6">
        <v>390</v>
      </c>
      <c r="B930" s="2">
        <v>22</v>
      </c>
      <c r="C930" s="3">
        <v>1</v>
      </c>
      <c r="D930" s="20">
        <v>39.5</v>
      </c>
      <c r="E930" s="3">
        <v>0</v>
      </c>
      <c r="F930" s="3">
        <v>0</v>
      </c>
      <c r="G930" s="3">
        <v>1</v>
      </c>
      <c r="H930" s="3">
        <v>0</v>
      </c>
      <c r="I930" s="3">
        <v>0</v>
      </c>
      <c r="J930" s="12">
        <v>0</v>
      </c>
      <c r="K930" s="18">
        <v>1682.597</v>
      </c>
      <c r="M930" s="38">
        <v>390</v>
      </c>
      <c r="N930" s="2">
        <v>22</v>
      </c>
      <c r="O930" s="3">
        <v>39.5</v>
      </c>
      <c r="P930" s="12">
        <v>0</v>
      </c>
      <c r="Q930" s="12">
        <v>1682.597</v>
      </c>
      <c r="S930" s="3"/>
      <c r="T930" s="3"/>
      <c r="U930" s="3"/>
      <c r="V930" s="3"/>
      <c r="W930" s="3"/>
      <c r="X930" s="3"/>
    </row>
    <row r="931" spans="1:24" x14ac:dyDescent="0.25">
      <c r="A931" s="6">
        <v>391</v>
      </c>
      <c r="B931" s="2">
        <v>57</v>
      </c>
      <c r="C931" s="3">
        <v>1</v>
      </c>
      <c r="D931" s="20">
        <v>33.630000000000003</v>
      </c>
      <c r="E931" s="3">
        <v>1</v>
      </c>
      <c r="F931" s="3">
        <v>0</v>
      </c>
      <c r="G931" s="3">
        <v>0</v>
      </c>
      <c r="H931" s="3">
        <v>0</v>
      </c>
      <c r="I931" s="3">
        <v>1</v>
      </c>
      <c r="J931" s="12">
        <v>0</v>
      </c>
      <c r="K931" s="18">
        <v>11945.1327</v>
      </c>
      <c r="M931" s="38">
        <v>391</v>
      </c>
      <c r="N931" s="2">
        <v>57</v>
      </c>
      <c r="O931" s="3">
        <v>33.630000000000003</v>
      </c>
      <c r="P931" s="12">
        <v>0</v>
      </c>
      <c r="Q931" s="12">
        <v>11945.1327</v>
      </c>
      <c r="S931" s="3"/>
      <c r="T931" s="3"/>
      <c r="U931" s="3"/>
      <c r="V931" s="3"/>
      <c r="W931" s="3"/>
      <c r="X931" s="3"/>
    </row>
    <row r="932" spans="1:24" x14ac:dyDescent="0.25">
      <c r="A932" s="6">
        <v>392</v>
      </c>
      <c r="B932" s="2">
        <v>64</v>
      </c>
      <c r="C932" s="3">
        <v>0</v>
      </c>
      <c r="D932" s="20">
        <v>26.885000000000002</v>
      </c>
      <c r="E932" s="3">
        <v>0</v>
      </c>
      <c r="F932" s="3">
        <v>1</v>
      </c>
      <c r="G932" s="3">
        <v>0</v>
      </c>
      <c r="H932" s="3">
        <v>0</v>
      </c>
      <c r="I932" s="3">
        <v>1</v>
      </c>
      <c r="J932" s="12">
        <v>0</v>
      </c>
      <c r="K932" s="18">
        <v>29330.98315</v>
      </c>
      <c r="M932" s="38">
        <v>392</v>
      </c>
      <c r="N932" s="2">
        <v>64</v>
      </c>
      <c r="O932" s="3">
        <v>26.885000000000002</v>
      </c>
      <c r="P932" s="12">
        <v>1</v>
      </c>
      <c r="Q932" s="12">
        <v>29330.98315</v>
      </c>
      <c r="S932" s="3"/>
      <c r="T932" s="3"/>
      <c r="U932" s="3"/>
      <c r="V932" s="3"/>
      <c r="W932" s="3"/>
      <c r="X932" s="3"/>
    </row>
    <row r="933" spans="1:24" x14ac:dyDescent="0.25">
      <c r="A933" s="6">
        <v>393</v>
      </c>
      <c r="B933" s="2">
        <v>36</v>
      </c>
      <c r="C933" s="3">
        <v>0</v>
      </c>
      <c r="D933" s="20">
        <v>29.04</v>
      </c>
      <c r="E933" s="3">
        <v>4</v>
      </c>
      <c r="F933" s="3">
        <v>0</v>
      </c>
      <c r="G933" s="3">
        <v>0</v>
      </c>
      <c r="H933" s="3">
        <v>1</v>
      </c>
      <c r="I933" s="3">
        <v>0</v>
      </c>
      <c r="J933" s="12">
        <v>0</v>
      </c>
      <c r="K933" s="18">
        <v>7243.8136000000004</v>
      </c>
      <c r="M933" s="38">
        <v>393</v>
      </c>
      <c r="N933" s="2">
        <v>36</v>
      </c>
      <c r="O933" s="3">
        <v>29.04</v>
      </c>
      <c r="P933" s="12">
        <v>0</v>
      </c>
      <c r="Q933" s="12">
        <v>7243.8136000000004</v>
      </c>
      <c r="S933" s="3"/>
      <c r="T933" s="3"/>
      <c r="U933" s="3"/>
      <c r="V933" s="3"/>
      <c r="W933" s="3"/>
      <c r="X933" s="3"/>
    </row>
    <row r="934" spans="1:24" x14ac:dyDescent="0.25">
      <c r="A934" s="6">
        <v>394</v>
      </c>
      <c r="B934" s="2">
        <v>54</v>
      </c>
      <c r="C934" s="3">
        <v>1</v>
      </c>
      <c r="D934" s="20">
        <v>24.035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12">
        <v>1</v>
      </c>
      <c r="K934" s="18">
        <v>10422.916649999999</v>
      </c>
      <c r="M934" s="38">
        <v>394</v>
      </c>
      <c r="N934" s="2">
        <v>54</v>
      </c>
      <c r="O934" s="3">
        <v>24.035</v>
      </c>
      <c r="P934" s="12">
        <v>0</v>
      </c>
      <c r="Q934" s="12">
        <v>10422.916649999999</v>
      </c>
      <c r="S934" s="3"/>
      <c r="T934" s="3"/>
      <c r="U934" s="3"/>
      <c r="V934" s="3"/>
      <c r="W934" s="3"/>
      <c r="X934" s="3"/>
    </row>
    <row r="935" spans="1:24" x14ac:dyDescent="0.25">
      <c r="A935" s="6">
        <v>395</v>
      </c>
      <c r="B935" s="2">
        <v>47</v>
      </c>
      <c r="C935" s="3">
        <v>1</v>
      </c>
      <c r="D935" s="20">
        <v>38.94</v>
      </c>
      <c r="E935" s="3">
        <v>2</v>
      </c>
      <c r="F935" s="3">
        <v>1</v>
      </c>
      <c r="G935" s="3">
        <v>0</v>
      </c>
      <c r="H935" s="3">
        <v>1</v>
      </c>
      <c r="I935" s="3">
        <v>0</v>
      </c>
      <c r="J935" s="12">
        <v>0</v>
      </c>
      <c r="K935" s="18">
        <v>44202.653599999998</v>
      </c>
      <c r="M935" s="38">
        <v>395</v>
      </c>
      <c r="N935" s="2">
        <v>47</v>
      </c>
      <c r="O935" s="3">
        <v>38.94</v>
      </c>
      <c r="P935" s="12">
        <v>1</v>
      </c>
      <c r="Q935" s="12">
        <v>44202.653599999998</v>
      </c>
      <c r="S935" s="3"/>
      <c r="T935" s="3"/>
      <c r="U935" s="3"/>
      <c r="V935" s="3"/>
      <c r="W935" s="3"/>
      <c r="X935" s="3"/>
    </row>
    <row r="936" spans="1:24" x14ac:dyDescent="0.25">
      <c r="A936" s="6">
        <v>396</v>
      </c>
      <c r="B936" s="2">
        <v>62</v>
      </c>
      <c r="C936" s="3">
        <v>1</v>
      </c>
      <c r="D936" s="20">
        <v>32.11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12">
        <v>1</v>
      </c>
      <c r="K936" s="18">
        <v>13555.0049</v>
      </c>
      <c r="M936" s="38">
        <v>396</v>
      </c>
      <c r="N936" s="2">
        <v>62</v>
      </c>
      <c r="O936" s="3">
        <v>32.11</v>
      </c>
      <c r="P936" s="12">
        <v>0</v>
      </c>
      <c r="Q936" s="12">
        <v>13555.0049</v>
      </c>
      <c r="S936" s="3"/>
      <c r="T936" s="3"/>
      <c r="U936" s="3"/>
      <c r="V936" s="3"/>
      <c r="W936" s="3"/>
      <c r="X936" s="3"/>
    </row>
    <row r="937" spans="1:24" x14ac:dyDescent="0.25">
      <c r="A937" s="6">
        <v>397</v>
      </c>
      <c r="B937" s="2">
        <v>61</v>
      </c>
      <c r="C937" s="3">
        <v>0</v>
      </c>
      <c r="D937" s="20">
        <v>44</v>
      </c>
      <c r="E937" s="3">
        <v>0</v>
      </c>
      <c r="F937" s="3">
        <v>0</v>
      </c>
      <c r="G937" s="3">
        <v>1</v>
      </c>
      <c r="H937" s="3">
        <v>0</v>
      </c>
      <c r="I937" s="3">
        <v>0</v>
      </c>
      <c r="J937" s="12">
        <v>0</v>
      </c>
      <c r="K937" s="18">
        <v>13063.883</v>
      </c>
      <c r="M937" s="38">
        <v>397</v>
      </c>
      <c r="N937" s="2">
        <v>61</v>
      </c>
      <c r="O937" s="3">
        <v>44</v>
      </c>
      <c r="P937" s="12">
        <v>0</v>
      </c>
      <c r="Q937" s="12">
        <v>13063.883</v>
      </c>
      <c r="S937" s="3"/>
      <c r="T937" s="3"/>
      <c r="U937" s="3"/>
      <c r="V937" s="3"/>
      <c r="W937" s="3"/>
      <c r="X937" s="3"/>
    </row>
    <row r="938" spans="1:24" x14ac:dyDescent="0.25">
      <c r="A938" s="6">
        <v>398</v>
      </c>
      <c r="B938" s="2">
        <v>43</v>
      </c>
      <c r="C938" s="3">
        <v>0</v>
      </c>
      <c r="D938" s="20">
        <v>20.045000000000002</v>
      </c>
      <c r="E938" s="3">
        <v>2</v>
      </c>
      <c r="F938" s="3">
        <v>1</v>
      </c>
      <c r="G938" s="3">
        <v>0</v>
      </c>
      <c r="H938" s="3">
        <v>0</v>
      </c>
      <c r="I938" s="3">
        <v>0</v>
      </c>
      <c r="J938" s="12">
        <v>1</v>
      </c>
      <c r="K938" s="18">
        <v>19798.054550000001</v>
      </c>
      <c r="M938" s="38">
        <v>398</v>
      </c>
      <c r="N938" s="2">
        <v>43</v>
      </c>
      <c r="O938" s="3">
        <v>20.045000000000002</v>
      </c>
      <c r="P938" s="12">
        <v>1</v>
      </c>
      <c r="Q938" s="12">
        <v>19798.054550000001</v>
      </c>
      <c r="S938" s="3"/>
      <c r="T938" s="3"/>
      <c r="U938" s="3"/>
      <c r="V938" s="3"/>
      <c r="W938" s="3"/>
      <c r="X938" s="3"/>
    </row>
    <row r="939" spans="1:24" x14ac:dyDescent="0.25">
      <c r="A939" s="6">
        <v>399</v>
      </c>
      <c r="B939" s="2">
        <v>19</v>
      </c>
      <c r="C939" s="3">
        <v>1</v>
      </c>
      <c r="D939" s="20">
        <v>25.555</v>
      </c>
      <c r="E939" s="3">
        <v>1</v>
      </c>
      <c r="F939" s="3">
        <v>0</v>
      </c>
      <c r="G939" s="3">
        <v>0</v>
      </c>
      <c r="H939" s="3">
        <v>0</v>
      </c>
      <c r="I939" s="3">
        <v>1</v>
      </c>
      <c r="J939" s="12">
        <v>0</v>
      </c>
      <c r="K939" s="18">
        <v>2221.5644499999999</v>
      </c>
      <c r="M939" s="38">
        <v>399</v>
      </c>
      <c r="N939" s="2">
        <v>19</v>
      </c>
      <c r="O939" s="3">
        <v>25.555</v>
      </c>
      <c r="P939" s="12">
        <v>0</v>
      </c>
      <c r="Q939" s="12">
        <v>2221.5644499999999</v>
      </c>
      <c r="S939" s="3"/>
      <c r="T939" s="3"/>
      <c r="U939" s="3"/>
      <c r="V939" s="3"/>
      <c r="W939" s="3"/>
      <c r="X939" s="3"/>
    </row>
    <row r="940" spans="1:24" x14ac:dyDescent="0.25">
      <c r="A940" s="6">
        <v>400</v>
      </c>
      <c r="B940" s="2">
        <v>18</v>
      </c>
      <c r="C940" s="3">
        <v>0</v>
      </c>
      <c r="D940" s="20">
        <v>40.26</v>
      </c>
      <c r="E940" s="3">
        <v>0</v>
      </c>
      <c r="F940" s="3">
        <v>0</v>
      </c>
      <c r="G940" s="3">
        <v>0</v>
      </c>
      <c r="H940" s="3">
        <v>1</v>
      </c>
      <c r="I940" s="3">
        <v>0</v>
      </c>
      <c r="J940" s="12">
        <v>0</v>
      </c>
      <c r="K940" s="18">
        <v>1634.5734</v>
      </c>
      <c r="M940" s="38">
        <v>400</v>
      </c>
      <c r="N940" s="2">
        <v>18</v>
      </c>
      <c r="O940" s="3">
        <v>40.26</v>
      </c>
      <c r="P940" s="12">
        <v>0</v>
      </c>
      <c r="Q940" s="12">
        <v>1634.5734</v>
      </c>
      <c r="S940" s="3"/>
      <c r="T940" s="3"/>
      <c r="U940" s="3"/>
      <c r="V940" s="3"/>
      <c r="W940" s="3"/>
      <c r="X940" s="3"/>
    </row>
    <row r="941" spans="1:24" x14ac:dyDescent="0.25">
      <c r="A941" s="6">
        <v>401</v>
      </c>
      <c r="B941" s="2">
        <v>19</v>
      </c>
      <c r="C941" s="3">
        <v>0</v>
      </c>
      <c r="D941" s="20">
        <v>22.515000000000001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12">
        <v>0</v>
      </c>
      <c r="K941" s="18">
        <v>2117.3388500000001</v>
      </c>
      <c r="M941" s="38">
        <v>401</v>
      </c>
      <c r="N941" s="2">
        <v>19</v>
      </c>
      <c r="O941" s="3">
        <v>22.515000000000001</v>
      </c>
      <c r="P941" s="12">
        <v>0</v>
      </c>
      <c r="Q941" s="12">
        <v>2117.3388500000001</v>
      </c>
      <c r="S941" s="3"/>
      <c r="T941" s="3"/>
      <c r="U941" s="3"/>
      <c r="V941" s="3"/>
      <c r="W941" s="3"/>
      <c r="X941" s="3"/>
    </row>
    <row r="942" spans="1:24" x14ac:dyDescent="0.25">
      <c r="A942" s="6">
        <v>402</v>
      </c>
      <c r="B942" s="2">
        <v>49</v>
      </c>
      <c r="C942" s="3">
        <v>1</v>
      </c>
      <c r="D942" s="20">
        <v>22.515000000000001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12">
        <v>1</v>
      </c>
      <c r="K942" s="18">
        <v>8688.8588500000005</v>
      </c>
      <c r="M942" s="38">
        <v>402</v>
      </c>
      <c r="N942" s="2">
        <v>49</v>
      </c>
      <c r="O942" s="3">
        <v>22.515000000000001</v>
      </c>
      <c r="P942" s="12">
        <v>0</v>
      </c>
      <c r="Q942" s="12">
        <v>8688.8588500000005</v>
      </c>
      <c r="S942" s="3"/>
      <c r="T942" s="3"/>
      <c r="U942" s="3"/>
      <c r="V942" s="3"/>
      <c r="W942" s="3"/>
      <c r="X942" s="3"/>
    </row>
    <row r="943" spans="1:24" x14ac:dyDescent="0.25">
      <c r="A943" s="6">
        <v>403</v>
      </c>
      <c r="B943" s="2">
        <v>60</v>
      </c>
      <c r="C943" s="3">
        <v>1</v>
      </c>
      <c r="D943" s="20">
        <v>40.92</v>
      </c>
      <c r="E943" s="3">
        <v>0</v>
      </c>
      <c r="F943" s="3">
        <v>1</v>
      </c>
      <c r="G943" s="3">
        <v>0</v>
      </c>
      <c r="H943" s="3">
        <v>1</v>
      </c>
      <c r="I943" s="3">
        <v>0</v>
      </c>
      <c r="J943" s="12">
        <v>0</v>
      </c>
      <c r="K943" s="18">
        <v>48673.558799999999</v>
      </c>
      <c r="M943" s="38">
        <v>403</v>
      </c>
      <c r="N943" s="2">
        <v>60</v>
      </c>
      <c r="O943" s="3">
        <v>40.92</v>
      </c>
      <c r="P943" s="12">
        <v>1</v>
      </c>
      <c r="Q943" s="12">
        <v>48673.558799999999</v>
      </c>
      <c r="S943" s="3"/>
      <c r="T943" s="3"/>
      <c r="U943" s="3"/>
      <c r="V943" s="3"/>
      <c r="W943" s="3"/>
      <c r="X943" s="3"/>
    </row>
    <row r="944" spans="1:24" x14ac:dyDescent="0.25">
      <c r="A944" s="6">
        <v>404</v>
      </c>
      <c r="B944" s="2">
        <v>26</v>
      </c>
      <c r="C944" s="3">
        <v>1</v>
      </c>
      <c r="D944" s="20">
        <v>27.265000000000001</v>
      </c>
      <c r="E944" s="3">
        <v>3</v>
      </c>
      <c r="F944" s="3">
        <v>0</v>
      </c>
      <c r="G944" s="3">
        <v>0</v>
      </c>
      <c r="H944" s="3">
        <v>0</v>
      </c>
      <c r="I944" s="3">
        <v>0</v>
      </c>
      <c r="J944" s="12">
        <v>1</v>
      </c>
      <c r="K944" s="18">
        <v>4661.2863500000003</v>
      </c>
      <c r="M944" s="38">
        <v>404</v>
      </c>
      <c r="N944" s="2">
        <v>26</v>
      </c>
      <c r="O944" s="3">
        <v>27.265000000000001</v>
      </c>
      <c r="P944" s="12">
        <v>0</v>
      </c>
      <c r="Q944" s="12">
        <v>4661.2863500000003</v>
      </c>
      <c r="S944" s="3"/>
      <c r="T944" s="3"/>
      <c r="U944" s="3"/>
      <c r="V944" s="3"/>
      <c r="W944" s="3"/>
      <c r="X944" s="3"/>
    </row>
    <row r="945" spans="1:24" x14ac:dyDescent="0.25">
      <c r="A945" s="6">
        <v>405</v>
      </c>
      <c r="B945" s="2">
        <v>49</v>
      </c>
      <c r="C945" s="3">
        <v>1</v>
      </c>
      <c r="D945" s="20">
        <v>36.85</v>
      </c>
      <c r="E945" s="3">
        <v>0</v>
      </c>
      <c r="F945" s="3">
        <v>0</v>
      </c>
      <c r="G945" s="3">
        <v>0</v>
      </c>
      <c r="H945" s="3">
        <v>1</v>
      </c>
      <c r="I945" s="3">
        <v>0</v>
      </c>
      <c r="J945" s="12">
        <v>0</v>
      </c>
      <c r="K945" s="18">
        <v>8125.7844999999998</v>
      </c>
      <c r="M945" s="38">
        <v>405</v>
      </c>
      <c r="N945" s="2">
        <v>49</v>
      </c>
      <c r="O945" s="3">
        <v>36.85</v>
      </c>
      <c r="P945" s="12">
        <v>0</v>
      </c>
      <c r="Q945" s="12">
        <v>8125.7844999999998</v>
      </c>
      <c r="S945" s="3"/>
      <c r="T945" s="3"/>
      <c r="U945" s="3"/>
      <c r="V945" s="3"/>
      <c r="W945" s="3"/>
      <c r="X945" s="3"/>
    </row>
    <row r="946" spans="1:24" x14ac:dyDescent="0.25">
      <c r="A946" s="6">
        <v>406</v>
      </c>
      <c r="B946" s="2">
        <v>60</v>
      </c>
      <c r="C946" s="3">
        <v>0</v>
      </c>
      <c r="D946" s="20">
        <v>35.1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12">
        <v>0</v>
      </c>
      <c r="K946" s="18">
        <v>12644.589</v>
      </c>
      <c r="M946" s="38">
        <v>406</v>
      </c>
      <c r="N946" s="2">
        <v>60</v>
      </c>
      <c r="O946" s="3">
        <v>35.1</v>
      </c>
      <c r="P946" s="12">
        <v>0</v>
      </c>
      <c r="Q946" s="12">
        <v>12644.589</v>
      </c>
      <c r="S946" s="3"/>
      <c r="T946" s="3"/>
      <c r="U946" s="3"/>
      <c r="V946" s="3"/>
      <c r="W946" s="3"/>
      <c r="X946" s="3"/>
    </row>
    <row r="947" spans="1:24" x14ac:dyDescent="0.25">
      <c r="A947" s="6">
        <v>407</v>
      </c>
      <c r="B947" s="2">
        <v>26</v>
      </c>
      <c r="C947" s="3">
        <v>0</v>
      </c>
      <c r="D947" s="20">
        <v>29.355</v>
      </c>
      <c r="E947" s="3">
        <v>2</v>
      </c>
      <c r="F947" s="3">
        <v>0</v>
      </c>
      <c r="G947" s="3">
        <v>0</v>
      </c>
      <c r="H947" s="3">
        <v>0</v>
      </c>
      <c r="I947" s="3">
        <v>0</v>
      </c>
      <c r="J947" s="12">
        <v>1</v>
      </c>
      <c r="K947" s="18">
        <v>4564.1914500000003</v>
      </c>
      <c r="M947" s="38">
        <v>407</v>
      </c>
      <c r="N947" s="2">
        <v>26</v>
      </c>
      <c r="O947" s="3">
        <v>29.355</v>
      </c>
      <c r="P947" s="12">
        <v>0</v>
      </c>
      <c r="Q947" s="12">
        <v>4564.1914500000003</v>
      </c>
      <c r="S947" s="3"/>
      <c r="T947" s="3"/>
      <c r="U947" s="3"/>
      <c r="V947" s="3"/>
      <c r="W947" s="3"/>
      <c r="X947" s="3"/>
    </row>
    <row r="948" spans="1:24" x14ac:dyDescent="0.25">
      <c r="A948" s="6">
        <v>408</v>
      </c>
      <c r="B948" s="2">
        <v>27</v>
      </c>
      <c r="C948" s="3">
        <v>1</v>
      </c>
      <c r="D948" s="20">
        <v>32.585000000000001</v>
      </c>
      <c r="E948" s="3">
        <v>3</v>
      </c>
      <c r="F948" s="3">
        <v>0</v>
      </c>
      <c r="G948" s="3">
        <v>0</v>
      </c>
      <c r="H948" s="3">
        <v>0</v>
      </c>
      <c r="I948" s="3">
        <v>0</v>
      </c>
      <c r="J948" s="12">
        <v>1</v>
      </c>
      <c r="K948" s="18">
        <v>4846.9201499999999</v>
      </c>
      <c r="M948" s="38">
        <v>408</v>
      </c>
      <c r="N948" s="2">
        <v>27</v>
      </c>
      <c r="O948" s="3">
        <v>32.585000000000001</v>
      </c>
      <c r="P948" s="12">
        <v>0</v>
      </c>
      <c r="Q948" s="12">
        <v>4846.9201499999999</v>
      </c>
      <c r="S948" s="3"/>
      <c r="T948" s="3"/>
      <c r="U948" s="3"/>
      <c r="V948" s="3"/>
      <c r="W948" s="3"/>
      <c r="X948" s="3"/>
    </row>
    <row r="949" spans="1:24" x14ac:dyDescent="0.25">
      <c r="A949" s="6">
        <v>409</v>
      </c>
      <c r="B949" s="2">
        <v>44</v>
      </c>
      <c r="C949" s="3">
        <v>0</v>
      </c>
      <c r="D949" s="20">
        <v>32.340000000000003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12">
        <v>0</v>
      </c>
      <c r="K949" s="18">
        <v>7633.7205999999996</v>
      </c>
      <c r="M949" s="38">
        <v>409</v>
      </c>
      <c r="N949" s="2">
        <v>44</v>
      </c>
      <c r="O949" s="3">
        <v>32.340000000000003</v>
      </c>
      <c r="P949" s="12">
        <v>0</v>
      </c>
      <c r="Q949" s="12">
        <v>7633.7205999999996</v>
      </c>
      <c r="S949" s="3"/>
      <c r="T949" s="3"/>
      <c r="U949" s="3"/>
      <c r="V949" s="3"/>
      <c r="W949" s="3"/>
      <c r="X949" s="3"/>
    </row>
    <row r="950" spans="1:24" x14ac:dyDescent="0.25">
      <c r="A950" s="6">
        <v>410</v>
      </c>
      <c r="B950" s="2">
        <v>63</v>
      </c>
      <c r="C950" s="3">
        <v>1</v>
      </c>
      <c r="D950" s="20">
        <v>39.799999999999997</v>
      </c>
      <c r="E950" s="3">
        <v>3</v>
      </c>
      <c r="F950" s="3">
        <v>0</v>
      </c>
      <c r="G950" s="3">
        <v>1</v>
      </c>
      <c r="H950" s="3">
        <v>0</v>
      </c>
      <c r="I950" s="3">
        <v>0</v>
      </c>
      <c r="J950" s="12">
        <v>0</v>
      </c>
      <c r="K950" s="18">
        <v>15170.069</v>
      </c>
      <c r="M950" s="38">
        <v>410</v>
      </c>
      <c r="N950" s="2">
        <v>63</v>
      </c>
      <c r="O950" s="3">
        <v>39.799999999999997</v>
      </c>
      <c r="P950" s="12">
        <v>0</v>
      </c>
      <c r="Q950" s="12">
        <v>15170.069</v>
      </c>
      <c r="S950" s="3"/>
      <c r="T950" s="3"/>
      <c r="U950" s="3"/>
      <c r="V950" s="3"/>
      <c r="W950" s="3"/>
      <c r="X950" s="3"/>
    </row>
    <row r="951" spans="1:24" x14ac:dyDescent="0.25">
      <c r="A951" s="6">
        <v>411</v>
      </c>
      <c r="B951" s="2">
        <v>32</v>
      </c>
      <c r="C951" s="3">
        <v>0</v>
      </c>
      <c r="D951" s="20">
        <v>24.6</v>
      </c>
      <c r="E951" s="3">
        <v>0</v>
      </c>
      <c r="F951" s="3">
        <v>1</v>
      </c>
      <c r="G951" s="3">
        <v>1</v>
      </c>
      <c r="H951" s="3">
        <v>0</v>
      </c>
      <c r="I951" s="3">
        <v>0</v>
      </c>
      <c r="J951" s="12">
        <v>0</v>
      </c>
      <c r="K951" s="18">
        <v>17496.306</v>
      </c>
      <c r="M951" s="38">
        <v>411</v>
      </c>
      <c r="N951" s="2">
        <v>32</v>
      </c>
      <c r="O951" s="3">
        <v>24.6</v>
      </c>
      <c r="P951" s="12">
        <v>1</v>
      </c>
      <c r="Q951" s="12">
        <v>17496.306</v>
      </c>
      <c r="S951" s="3"/>
      <c r="T951" s="3"/>
      <c r="U951" s="3"/>
      <c r="V951" s="3"/>
      <c r="W951" s="3"/>
      <c r="X951" s="3"/>
    </row>
    <row r="952" spans="1:24" x14ac:dyDescent="0.25">
      <c r="A952" s="6">
        <v>412</v>
      </c>
      <c r="B952" s="2">
        <v>22</v>
      </c>
      <c r="C952" s="3">
        <v>1</v>
      </c>
      <c r="D952" s="20">
        <v>28.31</v>
      </c>
      <c r="E952" s="3">
        <v>1</v>
      </c>
      <c r="F952" s="3">
        <v>0</v>
      </c>
      <c r="G952" s="3">
        <v>0</v>
      </c>
      <c r="H952" s="3">
        <v>0</v>
      </c>
      <c r="I952" s="3">
        <v>1</v>
      </c>
      <c r="J952" s="12">
        <v>0</v>
      </c>
      <c r="K952" s="18">
        <v>2639.0428999999999</v>
      </c>
      <c r="M952" s="38">
        <v>412</v>
      </c>
      <c r="N952" s="2">
        <v>22</v>
      </c>
      <c r="O952" s="3">
        <v>28.31</v>
      </c>
      <c r="P952" s="12">
        <v>0</v>
      </c>
      <c r="Q952" s="12">
        <v>2639.0428999999999</v>
      </c>
      <c r="S952" s="3"/>
      <c r="T952" s="3"/>
      <c r="U952" s="3"/>
      <c r="V952" s="3"/>
      <c r="W952" s="3"/>
      <c r="X952" s="3"/>
    </row>
    <row r="953" spans="1:24" x14ac:dyDescent="0.25">
      <c r="A953" s="6">
        <v>413</v>
      </c>
      <c r="B953" s="2">
        <v>18</v>
      </c>
      <c r="C953" s="3">
        <v>1</v>
      </c>
      <c r="D953" s="20">
        <v>31.73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12">
        <v>1</v>
      </c>
      <c r="K953" s="18">
        <v>33732.686699999998</v>
      </c>
      <c r="M953" s="38">
        <v>413</v>
      </c>
      <c r="N953" s="2">
        <v>18</v>
      </c>
      <c r="O953" s="3">
        <v>31.73</v>
      </c>
      <c r="P953" s="12">
        <v>1</v>
      </c>
      <c r="Q953" s="12">
        <v>33732.686699999998</v>
      </c>
      <c r="S953" s="3"/>
      <c r="T953" s="3"/>
      <c r="U953" s="3"/>
      <c r="V953" s="3"/>
      <c r="W953" s="3"/>
      <c r="X953" s="3"/>
    </row>
    <row r="954" spans="1:24" x14ac:dyDescent="0.25">
      <c r="A954" s="6">
        <v>414</v>
      </c>
      <c r="B954" s="2">
        <v>59</v>
      </c>
      <c r="C954" s="3">
        <v>0</v>
      </c>
      <c r="D954" s="20">
        <v>26.695</v>
      </c>
      <c r="E954" s="3">
        <v>3</v>
      </c>
      <c r="F954" s="3">
        <v>0</v>
      </c>
      <c r="G954" s="3">
        <v>0</v>
      </c>
      <c r="H954" s="3">
        <v>0</v>
      </c>
      <c r="I954" s="3">
        <v>1</v>
      </c>
      <c r="J954" s="12">
        <v>0</v>
      </c>
      <c r="K954" s="18">
        <v>14382.709049999999</v>
      </c>
      <c r="M954" s="38">
        <v>414</v>
      </c>
      <c r="N954" s="2">
        <v>59</v>
      </c>
      <c r="O954" s="3">
        <v>26.695</v>
      </c>
      <c r="P954" s="12">
        <v>0</v>
      </c>
      <c r="Q954" s="12">
        <v>14382.709049999999</v>
      </c>
      <c r="S954" s="3"/>
      <c r="T954" s="3"/>
      <c r="U954" s="3"/>
      <c r="V954" s="3"/>
      <c r="W954" s="3"/>
      <c r="X954" s="3"/>
    </row>
    <row r="955" spans="1:24" x14ac:dyDescent="0.25">
      <c r="A955" s="6">
        <v>415</v>
      </c>
      <c r="B955" s="2">
        <v>44</v>
      </c>
      <c r="C955" s="3">
        <v>0</v>
      </c>
      <c r="D955" s="20">
        <v>27.5</v>
      </c>
      <c r="E955" s="3">
        <v>1</v>
      </c>
      <c r="F955" s="3">
        <v>0</v>
      </c>
      <c r="G955" s="3">
        <v>1</v>
      </c>
      <c r="H955" s="3">
        <v>0</v>
      </c>
      <c r="I955" s="3">
        <v>0</v>
      </c>
      <c r="J955" s="12">
        <v>0</v>
      </c>
      <c r="K955" s="18">
        <v>7626.9930000000004</v>
      </c>
      <c r="M955" s="38">
        <v>415</v>
      </c>
      <c r="N955" s="2">
        <v>44</v>
      </c>
      <c r="O955" s="3">
        <v>27.5</v>
      </c>
      <c r="P955" s="12">
        <v>0</v>
      </c>
      <c r="Q955" s="12">
        <v>7626.9930000000004</v>
      </c>
      <c r="S955" s="3"/>
      <c r="T955" s="3"/>
      <c r="U955" s="3"/>
      <c r="V955" s="3"/>
      <c r="W955" s="3"/>
      <c r="X955" s="3"/>
    </row>
    <row r="956" spans="1:24" x14ac:dyDescent="0.25">
      <c r="A956" s="6">
        <v>416</v>
      </c>
      <c r="B956" s="2">
        <v>33</v>
      </c>
      <c r="C956" s="3">
        <v>1</v>
      </c>
      <c r="D956" s="20">
        <v>24.605</v>
      </c>
      <c r="E956" s="3">
        <v>2</v>
      </c>
      <c r="F956" s="3">
        <v>0</v>
      </c>
      <c r="G956" s="3">
        <v>0</v>
      </c>
      <c r="H956" s="3">
        <v>0</v>
      </c>
      <c r="I956" s="3">
        <v>1</v>
      </c>
      <c r="J956" s="12">
        <v>0</v>
      </c>
      <c r="K956" s="18">
        <v>5257.5079500000002</v>
      </c>
      <c r="M956" s="38">
        <v>416</v>
      </c>
      <c r="N956" s="2">
        <v>33</v>
      </c>
      <c r="O956" s="3">
        <v>24.605</v>
      </c>
      <c r="P956" s="12">
        <v>0</v>
      </c>
      <c r="Q956" s="12">
        <v>5257.5079500000002</v>
      </c>
      <c r="S956" s="3"/>
      <c r="T956" s="3"/>
      <c r="U956" s="3"/>
      <c r="V956" s="3"/>
      <c r="W956" s="3"/>
      <c r="X956" s="3"/>
    </row>
    <row r="957" spans="1:24" x14ac:dyDescent="0.25">
      <c r="A957" s="6">
        <v>417</v>
      </c>
      <c r="B957" s="2">
        <v>24</v>
      </c>
      <c r="C957" s="3">
        <v>0</v>
      </c>
      <c r="D957" s="20">
        <v>33.99</v>
      </c>
      <c r="E957" s="3">
        <v>0</v>
      </c>
      <c r="F957" s="3">
        <v>0</v>
      </c>
      <c r="G957" s="3">
        <v>0</v>
      </c>
      <c r="H957" s="3">
        <v>1</v>
      </c>
      <c r="I957" s="3">
        <v>0</v>
      </c>
      <c r="J957" s="12">
        <v>0</v>
      </c>
      <c r="K957" s="18">
        <v>2473.3341</v>
      </c>
      <c r="M957" s="38">
        <v>417</v>
      </c>
      <c r="N957" s="2">
        <v>24</v>
      </c>
      <c r="O957" s="3">
        <v>33.99</v>
      </c>
      <c r="P957" s="12">
        <v>0</v>
      </c>
      <c r="Q957" s="12">
        <v>2473.3341</v>
      </c>
      <c r="S957" s="3"/>
      <c r="T957" s="3"/>
      <c r="U957" s="3"/>
      <c r="V957" s="3"/>
      <c r="W957" s="3"/>
      <c r="X957" s="3"/>
    </row>
    <row r="958" spans="1:24" x14ac:dyDescent="0.25">
      <c r="A958" s="6">
        <v>418</v>
      </c>
      <c r="B958" s="2">
        <v>43</v>
      </c>
      <c r="C958" s="3">
        <v>0</v>
      </c>
      <c r="D958" s="20">
        <v>26.885000000000002</v>
      </c>
      <c r="E958" s="3">
        <v>0</v>
      </c>
      <c r="F958" s="3">
        <v>1</v>
      </c>
      <c r="G958" s="3">
        <v>0</v>
      </c>
      <c r="H958" s="3">
        <v>0</v>
      </c>
      <c r="I958" s="3">
        <v>1</v>
      </c>
      <c r="J958" s="12">
        <v>0</v>
      </c>
      <c r="K958" s="18">
        <v>21774.32215</v>
      </c>
      <c r="M958" s="38">
        <v>418</v>
      </c>
      <c r="N958" s="2">
        <v>43</v>
      </c>
      <c r="O958" s="3">
        <v>26.885000000000002</v>
      </c>
      <c r="P958" s="12">
        <v>1</v>
      </c>
      <c r="Q958" s="12">
        <v>21774.32215</v>
      </c>
      <c r="S958" s="3"/>
      <c r="T958" s="3"/>
      <c r="U958" s="3"/>
      <c r="V958" s="3"/>
      <c r="W958" s="3"/>
      <c r="X958" s="3"/>
    </row>
    <row r="959" spans="1:24" x14ac:dyDescent="0.25">
      <c r="A959" s="6">
        <v>419</v>
      </c>
      <c r="B959" s="2">
        <v>45</v>
      </c>
      <c r="C959" s="3">
        <v>1</v>
      </c>
      <c r="D959" s="20">
        <v>22.895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12">
        <v>1</v>
      </c>
      <c r="K959" s="18">
        <v>35069.374519999998</v>
      </c>
      <c r="M959" s="38">
        <v>419</v>
      </c>
      <c r="N959" s="2">
        <v>45</v>
      </c>
      <c r="O959" s="3">
        <v>22.895</v>
      </c>
      <c r="P959" s="12">
        <v>1</v>
      </c>
      <c r="Q959" s="12">
        <v>35069.374519999998</v>
      </c>
      <c r="S959" s="3"/>
      <c r="T959" s="3"/>
      <c r="U959" s="3"/>
      <c r="V959" s="3"/>
      <c r="W959" s="3"/>
      <c r="X959" s="3"/>
    </row>
    <row r="960" spans="1:24" x14ac:dyDescent="0.25">
      <c r="A960" s="6">
        <v>420</v>
      </c>
      <c r="B960" s="2">
        <v>61</v>
      </c>
      <c r="C960" s="3">
        <v>0</v>
      </c>
      <c r="D960" s="20">
        <v>28.2</v>
      </c>
      <c r="E960" s="3">
        <v>0</v>
      </c>
      <c r="F960" s="3">
        <v>0</v>
      </c>
      <c r="G960" s="3">
        <v>1</v>
      </c>
      <c r="H960" s="3">
        <v>0</v>
      </c>
      <c r="I960" s="3">
        <v>0</v>
      </c>
      <c r="J960" s="12">
        <v>0</v>
      </c>
      <c r="K960" s="18">
        <v>13041.921</v>
      </c>
      <c r="M960" s="38">
        <v>420</v>
      </c>
      <c r="N960" s="2">
        <v>61</v>
      </c>
      <c r="O960" s="3">
        <v>28.2</v>
      </c>
      <c r="P960" s="12">
        <v>0</v>
      </c>
      <c r="Q960" s="12">
        <v>13041.921</v>
      </c>
      <c r="S960" s="3"/>
      <c r="T960" s="3"/>
      <c r="U960" s="3"/>
      <c r="V960" s="3"/>
      <c r="W960" s="3"/>
      <c r="X960" s="3"/>
    </row>
    <row r="961" spans="1:24" x14ac:dyDescent="0.25">
      <c r="A961" s="6">
        <v>421</v>
      </c>
      <c r="B961" s="2">
        <v>35</v>
      </c>
      <c r="C961" s="3">
        <v>0</v>
      </c>
      <c r="D961" s="20">
        <v>34.21</v>
      </c>
      <c r="E961" s="3">
        <v>1</v>
      </c>
      <c r="F961" s="3">
        <v>0</v>
      </c>
      <c r="G961" s="3">
        <v>0</v>
      </c>
      <c r="H961" s="3">
        <v>1</v>
      </c>
      <c r="I961" s="3">
        <v>0</v>
      </c>
      <c r="J961" s="12">
        <v>0</v>
      </c>
      <c r="K961" s="18">
        <v>5245.2268999999997</v>
      </c>
      <c r="M961" s="38">
        <v>421</v>
      </c>
      <c r="N961" s="2">
        <v>35</v>
      </c>
      <c r="O961" s="3">
        <v>34.21</v>
      </c>
      <c r="P961" s="12">
        <v>0</v>
      </c>
      <c r="Q961" s="12">
        <v>5245.2268999999997</v>
      </c>
      <c r="S961" s="3"/>
      <c r="T961" s="3"/>
      <c r="U961" s="3"/>
      <c r="V961" s="3"/>
      <c r="W961" s="3"/>
      <c r="X961" s="3"/>
    </row>
    <row r="962" spans="1:24" x14ac:dyDescent="0.25">
      <c r="A962" s="6">
        <v>422</v>
      </c>
      <c r="B962" s="2">
        <v>62</v>
      </c>
      <c r="C962" s="3">
        <v>0</v>
      </c>
      <c r="D962" s="20">
        <v>25</v>
      </c>
      <c r="E962" s="3">
        <v>0</v>
      </c>
      <c r="F962" s="3">
        <v>0</v>
      </c>
      <c r="G962" s="3">
        <v>1</v>
      </c>
      <c r="H962" s="3">
        <v>0</v>
      </c>
      <c r="I962" s="3">
        <v>0</v>
      </c>
      <c r="J962" s="12">
        <v>0</v>
      </c>
      <c r="K962" s="18">
        <v>13451.121999999999</v>
      </c>
      <c r="M962" s="38">
        <v>422</v>
      </c>
      <c r="N962" s="2">
        <v>62</v>
      </c>
      <c r="O962" s="3">
        <v>25</v>
      </c>
      <c r="P962" s="12">
        <v>0</v>
      </c>
      <c r="Q962" s="12">
        <v>13451.121999999999</v>
      </c>
      <c r="S962" s="3"/>
      <c r="T962" s="3"/>
      <c r="U962" s="3"/>
      <c r="V962" s="3"/>
      <c r="W962" s="3"/>
      <c r="X962" s="3"/>
    </row>
    <row r="963" spans="1:24" x14ac:dyDescent="0.25">
      <c r="A963" s="6">
        <v>423</v>
      </c>
      <c r="B963" s="2">
        <v>62</v>
      </c>
      <c r="C963" s="3">
        <v>0</v>
      </c>
      <c r="D963" s="20">
        <v>33.200000000000003</v>
      </c>
      <c r="E963" s="3">
        <v>0</v>
      </c>
      <c r="F963" s="3">
        <v>0</v>
      </c>
      <c r="G963" s="3">
        <v>1</v>
      </c>
      <c r="H963" s="3">
        <v>0</v>
      </c>
      <c r="I963" s="3">
        <v>0</v>
      </c>
      <c r="J963" s="12">
        <v>0</v>
      </c>
      <c r="K963" s="18">
        <v>13462.52</v>
      </c>
      <c r="M963" s="38">
        <v>423</v>
      </c>
      <c r="N963" s="2">
        <v>62</v>
      </c>
      <c r="O963" s="3">
        <v>33.200000000000003</v>
      </c>
      <c r="P963" s="12">
        <v>0</v>
      </c>
      <c r="Q963" s="12">
        <v>13462.52</v>
      </c>
      <c r="S963" s="3"/>
      <c r="T963" s="3"/>
      <c r="U963" s="3"/>
      <c r="V963" s="3"/>
      <c r="W963" s="3"/>
      <c r="X963" s="3"/>
    </row>
    <row r="964" spans="1:24" x14ac:dyDescent="0.25">
      <c r="A964" s="6">
        <v>424</v>
      </c>
      <c r="B964" s="2">
        <v>38</v>
      </c>
      <c r="C964" s="3">
        <v>1</v>
      </c>
      <c r="D964" s="20">
        <v>31</v>
      </c>
      <c r="E964" s="3">
        <v>1</v>
      </c>
      <c r="F964" s="3">
        <v>0</v>
      </c>
      <c r="G964" s="3">
        <v>1</v>
      </c>
      <c r="H964" s="3">
        <v>0</v>
      </c>
      <c r="I964" s="3">
        <v>0</v>
      </c>
      <c r="J964" s="12">
        <v>0</v>
      </c>
      <c r="K964" s="18">
        <v>5488.2619999999997</v>
      </c>
      <c r="M964" s="38">
        <v>424</v>
      </c>
      <c r="N964" s="2">
        <v>38</v>
      </c>
      <c r="O964" s="3">
        <v>31</v>
      </c>
      <c r="P964" s="12">
        <v>0</v>
      </c>
      <c r="Q964" s="12">
        <v>5488.2619999999997</v>
      </c>
      <c r="S964" s="3"/>
      <c r="T964" s="3"/>
      <c r="U964" s="3"/>
      <c r="V964" s="3"/>
      <c r="W964" s="3"/>
      <c r="X964" s="3"/>
    </row>
    <row r="965" spans="1:24" x14ac:dyDescent="0.25">
      <c r="A965" s="6">
        <v>425</v>
      </c>
      <c r="B965" s="2">
        <v>34</v>
      </c>
      <c r="C965" s="3">
        <v>1</v>
      </c>
      <c r="D965" s="20">
        <v>35.814999999999998</v>
      </c>
      <c r="E965" s="3">
        <v>0</v>
      </c>
      <c r="F965" s="3">
        <v>0</v>
      </c>
      <c r="G965" s="3">
        <v>0</v>
      </c>
      <c r="H965" s="3">
        <v>0</v>
      </c>
      <c r="I965" s="3">
        <v>1</v>
      </c>
      <c r="J965" s="12">
        <v>0</v>
      </c>
      <c r="K965" s="18">
        <v>4320.4108500000002</v>
      </c>
      <c r="M965" s="38">
        <v>425</v>
      </c>
      <c r="N965" s="2">
        <v>34</v>
      </c>
      <c r="O965" s="3">
        <v>35.814999999999998</v>
      </c>
      <c r="P965" s="12">
        <v>0</v>
      </c>
      <c r="Q965" s="12">
        <v>4320.4108500000002</v>
      </c>
      <c r="S965" s="3"/>
      <c r="T965" s="3"/>
      <c r="U965" s="3"/>
      <c r="V965" s="3"/>
      <c r="W965" s="3"/>
      <c r="X965" s="3"/>
    </row>
    <row r="966" spans="1:24" x14ac:dyDescent="0.25">
      <c r="A966" s="6">
        <v>426</v>
      </c>
      <c r="B966" s="2">
        <v>43</v>
      </c>
      <c r="C966" s="3">
        <v>1</v>
      </c>
      <c r="D966" s="20">
        <v>23.2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12">
        <v>0</v>
      </c>
      <c r="K966" s="18">
        <v>6250.4350000000004</v>
      </c>
      <c r="M966" s="38">
        <v>426</v>
      </c>
      <c r="N966" s="2">
        <v>43</v>
      </c>
      <c r="O966" s="3">
        <v>23.2</v>
      </c>
      <c r="P966" s="12">
        <v>0</v>
      </c>
      <c r="Q966" s="12">
        <v>6250.4350000000004</v>
      </c>
      <c r="S966" s="3"/>
      <c r="T966" s="3"/>
      <c r="U966" s="3"/>
      <c r="V966" s="3"/>
      <c r="W966" s="3"/>
      <c r="X966" s="3"/>
    </row>
    <row r="967" spans="1:24" x14ac:dyDescent="0.25">
      <c r="A967" s="6">
        <v>427</v>
      </c>
      <c r="B967" s="2">
        <v>50</v>
      </c>
      <c r="C967" s="3">
        <v>1</v>
      </c>
      <c r="D967" s="20">
        <v>32.11</v>
      </c>
      <c r="E967" s="3">
        <v>2</v>
      </c>
      <c r="F967" s="3">
        <v>0</v>
      </c>
      <c r="G967" s="3">
        <v>0</v>
      </c>
      <c r="H967" s="3">
        <v>0</v>
      </c>
      <c r="I967" s="3">
        <v>0</v>
      </c>
      <c r="J967" s="12">
        <v>1</v>
      </c>
      <c r="K967" s="18">
        <v>25333.332839999999</v>
      </c>
      <c r="M967" s="38">
        <v>427</v>
      </c>
      <c r="N967" s="2">
        <v>50</v>
      </c>
      <c r="O967" s="3">
        <v>32.11</v>
      </c>
      <c r="P967" s="12">
        <v>0</v>
      </c>
      <c r="Q967" s="12">
        <v>25333.332839999999</v>
      </c>
      <c r="S967" s="3"/>
      <c r="T967" s="3"/>
      <c r="U967" s="3"/>
      <c r="V967" s="3"/>
      <c r="W967" s="3"/>
      <c r="X967" s="3"/>
    </row>
    <row r="968" spans="1:24" x14ac:dyDescent="0.25">
      <c r="A968" s="6">
        <v>428</v>
      </c>
      <c r="B968" s="2">
        <v>19</v>
      </c>
      <c r="C968" s="3">
        <v>0</v>
      </c>
      <c r="D968" s="20">
        <v>23.4</v>
      </c>
      <c r="E968" s="3">
        <v>2</v>
      </c>
      <c r="F968" s="3">
        <v>0</v>
      </c>
      <c r="G968" s="3">
        <v>1</v>
      </c>
      <c r="H968" s="3">
        <v>0</v>
      </c>
      <c r="I968" s="3">
        <v>0</v>
      </c>
      <c r="J968" s="12">
        <v>0</v>
      </c>
      <c r="K968" s="18">
        <v>2913.569</v>
      </c>
      <c r="M968" s="38">
        <v>428</v>
      </c>
      <c r="N968" s="2">
        <v>19</v>
      </c>
      <c r="O968" s="3">
        <v>23.4</v>
      </c>
      <c r="P968" s="12">
        <v>0</v>
      </c>
      <c r="Q968" s="12">
        <v>2913.569</v>
      </c>
      <c r="S968" s="3"/>
      <c r="T968" s="3"/>
      <c r="U968" s="3"/>
      <c r="V968" s="3"/>
      <c r="W968" s="3"/>
      <c r="X968" s="3"/>
    </row>
    <row r="969" spans="1:24" x14ac:dyDescent="0.25">
      <c r="A969" s="6">
        <v>429</v>
      </c>
      <c r="B969" s="2">
        <v>57</v>
      </c>
      <c r="C969" s="3">
        <v>0</v>
      </c>
      <c r="D969" s="20">
        <v>20.100000000000001</v>
      </c>
      <c r="E969" s="3">
        <v>1</v>
      </c>
      <c r="F969" s="3">
        <v>0</v>
      </c>
      <c r="G969" s="3">
        <v>1</v>
      </c>
      <c r="H969" s="3">
        <v>0</v>
      </c>
      <c r="I969" s="3">
        <v>0</v>
      </c>
      <c r="J969" s="12">
        <v>0</v>
      </c>
      <c r="K969" s="18">
        <v>12032.325999999999</v>
      </c>
      <c r="M969" s="38">
        <v>429</v>
      </c>
      <c r="N969" s="2">
        <v>57</v>
      </c>
      <c r="O969" s="3">
        <v>20.100000000000001</v>
      </c>
      <c r="P969" s="12">
        <v>0</v>
      </c>
      <c r="Q969" s="12">
        <v>12032.325999999999</v>
      </c>
      <c r="S969" s="3"/>
      <c r="T969" s="3"/>
      <c r="U969" s="3"/>
      <c r="V969" s="3"/>
      <c r="W969" s="3"/>
      <c r="X969" s="3"/>
    </row>
    <row r="970" spans="1:24" x14ac:dyDescent="0.25">
      <c r="A970" s="6">
        <v>430</v>
      </c>
      <c r="B970" s="2">
        <v>62</v>
      </c>
      <c r="C970" s="3">
        <v>0</v>
      </c>
      <c r="D970" s="20">
        <v>39.159999999999997</v>
      </c>
      <c r="E970" s="3">
        <v>0</v>
      </c>
      <c r="F970" s="3">
        <v>0</v>
      </c>
      <c r="G970" s="3">
        <v>0</v>
      </c>
      <c r="H970" s="3">
        <v>1</v>
      </c>
      <c r="I970" s="3">
        <v>0</v>
      </c>
      <c r="J970" s="12">
        <v>0</v>
      </c>
      <c r="K970" s="18">
        <v>13470.804400000001</v>
      </c>
      <c r="M970" s="38">
        <v>430</v>
      </c>
      <c r="N970" s="2">
        <v>62</v>
      </c>
      <c r="O970" s="3">
        <v>39.159999999999997</v>
      </c>
      <c r="P970" s="12">
        <v>0</v>
      </c>
      <c r="Q970" s="12">
        <v>13470.804400000001</v>
      </c>
      <c r="S970" s="3"/>
      <c r="T970" s="3"/>
      <c r="U970" s="3"/>
      <c r="V970" s="3"/>
      <c r="W970" s="3"/>
      <c r="X970" s="3"/>
    </row>
    <row r="971" spans="1:24" x14ac:dyDescent="0.25">
      <c r="A971" s="6">
        <v>431</v>
      </c>
      <c r="B971" s="2">
        <v>41</v>
      </c>
      <c r="C971" s="3">
        <v>1</v>
      </c>
      <c r="D971" s="20">
        <v>34.21</v>
      </c>
      <c r="E971" s="3">
        <v>1</v>
      </c>
      <c r="F971" s="3">
        <v>0</v>
      </c>
      <c r="G971" s="3">
        <v>0</v>
      </c>
      <c r="H971" s="3">
        <v>1</v>
      </c>
      <c r="I971" s="3">
        <v>0</v>
      </c>
      <c r="J971" s="12">
        <v>0</v>
      </c>
      <c r="K971" s="18">
        <v>6289.7548999999999</v>
      </c>
      <c r="M971" s="38">
        <v>431</v>
      </c>
      <c r="N971" s="2">
        <v>41</v>
      </c>
      <c r="O971" s="3">
        <v>34.21</v>
      </c>
      <c r="P971" s="12">
        <v>0</v>
      </c>
      <c r="Q971" s="12">
        <v>6289.7548999999999</v>
      </c>
      <c r="S971" s="3"/>
      <c r="T971" s="3"/>
      <c r="U971" s="3"/>
      <c r="V971" s="3"/>
      <c r="W971" s="3"/>
      <c r="X971" s="3"/>
    </row>
    <row r="972" spans="1:24" x14ac:dyDescent="0.25">
      <c r="A972" s="6">
        <v>432</v>
      </c>
      <c r="B972" s="2">
        <v>26</v>
      </c>
      <c r="C972" s="3">
        <v>1</v>
      </c>
      <c r="D972" s="20">
        <v>46.53</v>
      </c>
      <c r="E972" s="3">
        <v>1</v>
      </c>
      <c r="F972" s="3">
        <v>0</v>
      </c>
      <c r="G972" s="3">
        <v>0</v>
      </c>
      <c r="H972" s="3">
        <v>1</v>
      </c>
      <c r="I972" s="3">
        <v>0</v>
      </c>
      <c r="J972" s="12">
        <v>0</v>
      </c>
      <c r="K972" s="18">
        <v>2927.0646999999999</v>
      </c>
      <c r="M972" s="38">
        <v>432</v>
      </c>
      <c r="N972" s="2">
        <v>26</v>
      </c>
      <c r="O972" s="3">
        <v>46.53</v>
      </c>
      <c r="P972" s="12">
        <v>0</v>
      </c>
      <c r="Q972" s="12">
        <v>2927.0646999999999</v>
      </c>
      <c r="S972" s="3"/>
      <c r="T972" s="3"/>
      <c r="U972" s="3"/>
      <c r="V972" s="3"/>
      <c r="W972" s="3"/>
      <c r="X972" s="3"/>
    </row>
    <row r="973" spans="1:24" x14ac:dyDescent="0.25">
      <c r="A973" s="6">
        <v>433</v>
      </c>
      <c r="B973" s="2">
        <v>39</v>
      </c>
      <c r="C973" s="3">
        <v>0</v>
      </c>
      <c r="D973" s="20">
        <v>32.5</v>
      </c>
      <c r="E973" s="3">
        <v>1</v>
      </c>
      <c r="F973" s="3">
        <v>0</v>
      </c>
      <c r="G973" s="3">
        <v>1</v>
      </c>
      <c r="H973" s="3">
        <v>0</v>
      </c>
      <c r="I973" s="3">
        <v>0</v>
      </c>
      <c r="J973" s="12">
        <v>0</v>
      </c>
      <c r="K973" s="18">
        <v>6238.2979999999998</v>
      </c>
      <c r="M973" s="38">
        <v>433</v>
      </c>
      <c r="N973" s="2">
        <v>39</v>
      </c>
      <c r="O973" s="3">
        <v>32.5</v>
      </c>
      <c r="P973" s="12">
        <v>0</v>
      </c>
      <c r="Q973" s="12">
        <v>6238.2979999999998</v>
      </c>
      <c r="S973" s="3"/>
      <c r="T973" s="3"/>
      <c r="U973" s="3"/>
      <c r="V973" s="3"/>
      <c r="W973" s="3"/>
      <c r="X973" s="3"/>
    </row>
    <row r="974" spans="1:24" x14ac:dyDescent="0.25">
      <c r="A974" s="6">
        <v>434</v>
      </c>
      <c r="B974" s="2">
        <v>46</v>
      </c>
      <c r="C974" s="3">
        <v>1</v>
      </c>
      <c r="D974" s="20">
        <v>25.8</v>
      </c>
      <c r="E974" s="3">
        <v>5</v>
      </c>
      <c r="F974" s="3">
        <v>0</v>
      </c>
      <c r="G974" s="3">
        <v>1</v>
      </c>
      <c r="H974" s="3">
        <v>0</v>
      </c>
      <c r="I974" s="3">
        <v>0</v>
      </c>
      <c r="J974" s="12">
        <v>0</v>
      </c>
      <c r="K974" s="18">
        <v>10096.969999999999</v>
      </c>
      <c r="M974" s="38">
        <v>434</v>
      </c>
      <c r="N974" s="2">
        <v>46</v>
      </c>
      <c r="O974" s="3">
        <v>25.8</v>
      </c>
      <c r="P974" s="12">
        <v>0</v>
      </c>
      <c r="Q974" s="12">
        <v>10096.969999999999</v>
      </c>
      <c r="S974" s="3"/>
      <c r="T974" s="3"/>
      <c r="U974" s="3"/>
      <c r="V974" s="3"/>
      <c r="W974" s="3"/>
      <c r="X974" s="3"/>
    </row>
    <row r="975" spans="1:24" x14ac:dyDescent="0.25">
      <c r="A975" s="6">
        <v>435</v>
      </c>
      <c r="B975" s="2">
        <v>45</v>
      </c>
      <c r="C975" s="3">
        <v>0</v>
      </c>
      <c r="D975" s="20">
        <v>35.299999999999997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12">
        <v>0</v>
      </c>
      <c r="K975" s="18">
        <v>7348.1419999999998</v>
      </c>
      <c r="M975" s="38">
        <v>435</v>
      </c>
      <c r="N975" s="2">
        <v>45</v>
      </c>
      <c r="O975" s="3">
        <v>35.299999999999997</v>
      </c>
      <c r="P975" s="12">
        <v>0</v>
      </c>
      <c r="Q975" s="12">
        <v>7348.1419999999998</v>
      </c>
      <c r="S975" s="3"/>
      <c r="T975" s="3"/>
      <c r="U975" s="3"/>
      <c r="V975" s="3"/>
      <c r="W975" s="3"/>
      <c r="X975" s="3"/>
    </row>
    <row r="976" spans="1:24" x14ac:dyDescent="0.25">
      <c r="A976" s="6">
        <v>436</v>
      </c>
      <c r="B976" s="2">
        <v>32</v>
      </c>
      <c r="C976" s="3">
        <v>1</v>
      </c>
      <c r="D976" s="20">
        <v>37.18</v>
      </c>
      <c r="E976" s="3">
        <v>2</v>
      </c>
      <c r="F976" s="3">
        <v>0</v>
      </c>
      <c r="G976" s="3">
        <v>0</v>
      </c>
      <c r="H976" s="3">
        <v>1</v>
      </c>
      <c r="I976" s="3">
        <v>0</v>
      </c>
      <c r="J976" s="12">
        <v>0</v>
      </c>
      <c r="K976" s="18">
        <v>4673.3922000000002</v>
      </c>
      <c r="M976" s="38">
        <v>436</v>
      </c>
      <c r="N976" s="2">
        <v>32</v>
      </c>
      <c r="O976" s="3">
        <v>37.18</v>
      </c>
      <c r="P976" s="12">
        <v>0</v>
      </c>
      <c r="Q976" s="12">
        <v>4673.3922000000002</v>
      </c>
      <c r="S976" s="3"/>
      <c r="T976" s="3"/>
      <c r="U976" s="3"/>
      <c r="V976" s="3"/>
      <c r="W976" s="3"/>
      <c r="X976" s="3"/>
    </row>
    <row r="977" spans="1:24" x14ac:dyDescent="0.25">
      <c r="A977" s="6">
        <v>437</v>
      </c>
      <c r="B977" s="2">
        <v>59</v>
      </c>
      <c r="C977" s="3">
        <v>0</v>
      </c>
      <c r="D977" s="20">
        <v>27.5</v>
      </c>
      <c r="E977" s="3">
        <v>0</v>
      </c>
      <c r="F977" s="3">
        <v>0</v>
      </c>
      <c r="G977" s="3">
        <v>1</v>
      </c>
      <c r="H977" s="3">
        <v>0</v>
      </c>
      <c r="I977" s="3">
        <v>0</v>
      </c>
      <c r="J977" s="12">
        <v>0</v>
      </c>
      <c r="K977" s="18">
        <v>12233.828</v>
      </c>
      <c r="M977" s="38">
        <v>437</v>
      </c>
      <c r="N977" s="2">
        <v>59</v>
      </c>
      <c r="O977" s="3">
        <v>27.5</v>
      </c>
      <c r="P977" s="12">
        <v>0</v>
      </c>
      <c r="Q977" s="12">
        <v>12233.828</v>
      </c>
      <c r="S977" s="3"/>
      <c r="T977" s="3"/>
      <c r="U977" s="3"/>
      <c r="V977" s="3"/>
      <c r="W977" s="3"/>
      <c r="X977" s="3"/>
    </row>
    <row r="978" spans="1:24" x14ac:dyDescent="0.25">
      <c r="A978" s="6">
        <v>438</v>
      </c>
      <c r="B978" s="2">
        <v>44</v>
      </c>
      <c r="C978" s="3">
        <v>1</v>
      </c>
      <c r="D978" s="20">
        <v>29.734999999999999</v>
      </c>
      <c r="E978" s="3">
        <v>2</v>
      </c>
      <c r="F978" s="3">
        <v>0</v>
      </c>
      <c r="G978" s="3">
        <v>0</v>
      </c>
      <c r="H978" s="3">
        <v>0</v>
      </c>
      <c r="I978" s="3">
        <v>0</v>
      </c>
      <c r="J978" s="12">
        <v>1</v>
      </c>
      <c r="K978" s="18">
        <v>32108.662820000001</v>
      </c>
      <c r="M978" s="38">
        <v>438</v>
      </c>
      <c r="N978" s="2">
        <v>44</v>
      </c>
      <c r="O978" s="3">
        <v>29.734999999999999</v>
      </c>
      <c r="P978" s="12">
        <v>0</v>
      </c>
      <c r="Q978" s="12">
        <v>32108.662820000001</v>
      </c>
      <c r="S978" s="3"/>
      <c r="T978" s="3"/>
      <c r="U978" s="3"/>
      <c r="V978" s="3"/>
      <c r="W978" s="3"/>
      <c r="X978" s="3"/>
    </row>
    <row r="979" spans="1:24" x14ac:dyDescent="0.25">
      <c r="A979" s="6">
        <v>439</v>
      </c>
      <c r="B979" s="2">
        <v>39</v>
      </c>
      <c r="C979" s="3">
        <v>0</v>
      </c>
      <c r="D979" s="20">
        <v>24.225000000000001</v>
      </c>
      <c r="E979" s="3">
        <v>5</v>
      </c>
      <c r="F979" s="3">
        <v>0</v>
      </c>
      <c r="G979" s="3">
        <v>0</v>
      </c>
      <c r="H979" s="3">
        <v>0</v>
      </c>
      <c r="I979" s="3">
        <v>1</v>
      </c>
      <c r="J979" s="12">
        <v>0</v>
      </c>
      <c r="K979" s="18">
        <v>8965.7957499999993</v>
      </c>
      <c r="M979" s="38">
        <v>439</v>
      </c>
      <c r="N979" s="2">
        <v>39</v>
      </c>
      <c r="O979" s="3">
        <v>24.225000000000001</v>
      </c>
      <c r="P979" s="12">
        <v>0</v>
      </c>
      <c r="Q979" s="12">
        <v>8965.7957499999993</v>
      </c>
      <c r="S979" s="3"/>
      <c r="T979" s="3"/>
      <c r="U979" s="3"/>
      <c r="V979" s="3"/>
      <c r="W979" s="3"/>
      <c r="X979" s="3"/>
    </row>
    <row r="980" spans="1:24" x14ac:dyDescent="0.25">
      <c r="A980" s="6">
        <v>440</v>
      </c>
      <c r="B980" s="2">
        <v>18</v>
      </c>
      <c r="C980" s="3">
        <v>1</v>
      </c>
      <c r="D980" s="20">
        <v>26.18</v>
      </c>
      <c r="E980" s="3">
        <v>2</v>
      </c>
      <c r="F980" s="3">
        <v>0</v>
      </c>
      <c r="G980" s="3">
        <v>0</v>
      </c>
      <c r="H980" s="3">
        <v>1</v>
      </c>
      <c r="I980" s="3">
        <v>0</v>
      </c>
      <c r="J980" s="12">
        <v>0</v>
      </c>
      <c r="K980" s="18">
        <v>2304.0021999999999</v>
      </c>
      <c r="M980" s="38">
        <v>440</v>
      </c>
      <c r="N980" s="2">
        <v>18</v>
      </c>
      <c r="O980" s="3">
        <v>26.18</v>
      </c>
      <c r="P980" s="12">
        <v>0</v>
      </c>
      <c r="Q980" s="12">
        <v>2304.0021999999999</v>
      </c>
      <c r="S980" s="3"/>
      <c r="T980" s="3"/>
      <c r="U980" s="3"/>
      <c r="V980" s="3"/>
      <c r="W980" s="3"/>
      <c r="X980" s="3"/>
    </row>
    <row r="981" spans="1:24" x14ac:dyDescent="0.25">
      <c r="A981" s="6">
        <v>441</v>
      </c>
      <c r="B981" s="2">
        <v>53</v>
      </c>
      <c r="C981" s="3">
        <v>1</v>
      </c>
      <c r="D981" s="20">
        <v>29.48</v>
      </c>
      <c r="E981" s="3">
        <v>0</v>
      </c>
      <c r="F981" s="3">
        <v>0</v>
      </c>
      <c r="G981" s="3">
        <v>0</v>
      </c>
      <c r="H981" s="3">
        <v>1</v>
      </c>
      <c r="I981" s="3">
        <v>0</v>
      </c>
      <c r="J981" s="12">
        <v>0</v>
      </c>
      <c r="K981" s="18">
        <v>9487.6442000000006</v>
      </c>
      <c r="M981" s="38">
        <v>441</v>
      </c>
      <c r="N981" s="2">
        <v>53</v>
      </c>
      <c r="O981" s="3">
        <v>29.48</v>
      </c>
      <c r="P981" s="12">
        <v>0</v>
      </c>
      <c r="Q981" s="12">
        <v>9487.6442000000006</v>
      </c>
      <c r="S981" s="3"/>
      <c r="T981" s="3"/>
      <c r="U981" s="3"/>
      <c r="V981" s="3"/>
      <c r="W981" s="3"/>
      <c r="X981" s="3"/>
    </row>
    <row r="982" spans="1:24" x14ac:dyDescent="0.25">
      <c r="A982" s="6">
        <v>442</v>
      </c>
      <c r="B982" s="2">
        <v>18</v>
      </c>
      <c r="C982" s="3">
        <v>1</v>
      </c>
      <c r="D982" s="20">
        <v>23.21</v>
      </c>
      <c r="E982" s="3">
        <v>0</v>
      </c>
      <c r="F982" s="3">
        <v>0</v>
      </c>
      <c r="G982" s="3">
        <v>0</v>
      </c>
      <c r="H982" s="3">
        <v>1</v>
      </c>
      <c r="I982" s="3">
        <v>0</v>
      </c>
      <c r="J982" s="12">
        <v>0</v>
      </c>
      <c r="K982" s="18">
        <v>1121.8739</v>
      </c>
      <c r="M982" s="38">
        <v>442</v>
      </c>
      <c r="N982" s="2">
        <v>18</v>
      </c>
      <c r="O982" s="3">
        <v>23.21</v>
      </c>
      <c r="P982" s="12">
        <v>0</v>
      </c>
      <c r="Q982" s="12">
        <v>1121.8739</v>
      </c>
      <c r="S982" s="3"/>
      <c r="T982" s="3"/>
      <c r="U982" s="3"/>
      <c r="V982" s="3"/>
      <c r="W982" s="3"/>
      <c r="X982" s="3"/>
    </row>
    <row r="983" spans="1:24" x14ac:dyDescent="0.25">
      <c r="A983" s="6">
        <v>443</v>
      </c>
      <c r="B983" s="2">
        <v>50</v>
      </c>
      <c r="C983" s="3">
        <v>0</v>
      </c>
      <c r="D983" s="20">
        <v>46.09</v>
      </c>
      <c r="E983" s="3">
        <v>1</v>
      </c>
      <c r="F983" s="3">
        <v>0</v>
      </c>
      <c r="G983" s="3">
        <v>0</v>
      </c>
      <c r="H983" s="3">
        <v>1</v>
      </c>
      <c r="I983" s="3">
        <v>0</v>
      </c>
      <c r="J983" s="12">
        <v>0</v>
      </c>
      <c r="K983" s="18">
        <v>9549.5650999999998</v>
      </c>
      <c r="M983" s="38">
        <v>443</v>
      </c>
      <c r="N983" s="2">
        <v>50</v>
      </c>
      <c r="O983" s="3">
        <v>46.09</v>
      </c>
      <c r="P983" s="12">
        <v>0</v>
      </c>
      <c r="Q983" s="12">
        <v>9549.5650999999998</v>
      </c>
      <c r="S983" s="3"/>
      <c r="T983" s="3"/>
      <c r="U983" s="3"/>
      <c r="V983" s="3"/>
      <c r="W983" s="3"/>
      <c r="X983" s="3"/>
    </row>
    <row r="984" spans="1:24" x14ac:dyDescent="0.25">
      <c r="A984" s="6">
        <v>444</v>
      </c>
      <c r="B984" s="2">
        <v>18</v>
      </c>
      <c r="C984" s="3">
        <v>0</v>
      </c>
      <c r="D984" s="20">
        <v>40.185000000000002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12">
        <v>1</v>
      </c>
      <c r="K984" s="18">
        <v>2217.4691499999999</v>
      </c>
      <c r="M984" s="38">
        <v>444</v>
      </c>
      <c r="N984" s="2">
        <v>18</v>
      </c>
      <c r="O984" s="3">
        <v>40.185000000000002</v>
      </c>
      <c r="P984" s="12">
        <v>0</v>
      </c>
      <c r="Q984" s="12">
        <v>2217.4691499999999</v>
      </c>
      <c r="S984" s="3"/>
      <c r="T984" s="3"/>
      <c r="U984" s="3"/>
      <c r="V984" s="3"/>
      <c r="W984" s="3"/>
      <c r="X984" s="3"/>
    </row>
    <row r="985" spans="1:24" x14ac:dyDescent="0.25">
      <c r="A985" s="6">
        <v>445</v>
      </c>
      <c r="B985" s="2">
        <v>19</v>
      </c>
      <c r="C985" s="3">
        <v>1</v>
      </c>
      <c r="D985" s="20">
        <v>22.61</v>
      </c>
      <c r="E985" s="3">
        <v>0</v>
      </c>
      <c r="F985" s="3">
        <v>0</v>
      </c>
      <c r="G985" s="3">
        <v>0</v>
      </c>
      <c r="H985" s="3">
        <v>0</v>
      </c>
      <c r="I985" s="3">
        <v>1</v>
      </c>
      <c r="J985" s="12">
        <v>0</v>
      </c>
      <c r="K985" s="18">
        <v>1628.4709</v>
      </c>
      <c r="M985" s="38">
        <v>445</v>
      </c>
      <c r="N985" s="2">
        <v>19</v>
      </c>
      <c r="O985" s="3">
        <v>22.61</v>
      </c>
      <c r="P985" s="12">
        <v>0</v>
      </c>
      <c r="Q985" s="12">
        <v>1628.4709</v>
      </c>
      <c r="S985" s="3"/>
      <c r="T985" s="3"/>
      <c r="U985" s="3"/>
      <c r="V985" s="3"/>
      <c r="W985" s="3"/>
      <c r="X985" s="3"/>
    </row>
    <row r="986" spans="1:24" x14ac:dyDescent="0.25">
      <c r="A986" s="6">
        <v>446</v>
      </c>
      <c r="B986" s="2">
        <v>62</v>
      </c>
      <c r="C986" s="3">
        <v>1</v>
      </c>
      <c r="D986" s="20">
        <v>39.93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12">
        <v>0</v>
      </c>
      <c r="K986" s="18">
        <v>12982.8747</v>
      </c>
      <c r="M986" s="38">
        <v>446</v>
      </c>
      <c r="N986" s="2">
        <v>62</v>
      </c>
      <c r="O986" s="3">
        <v>39.93</v>
      </c>
      <c r="P986" s="12">
        <v>0</v>
      </c>
      <c r="Q986" s="12">
        <v>12982.8747</v>
      </c>
      <c r="S986" s="3"/>
      <c r="T986" s="3"/>
      <c r="U986" s="3"/>
      <c r="V986" s="3"/>
      <c r="W986" s="3"/>
      <c r="X986" s="3"/>
    </row>
    <row r="987" spans="1:24" x14ac:dyDescent="0.25">
      <c r="A987" s="6">
        <v>447</v>
      </c>
      <c r="B987" s="2">
        <v>56</v>
      </c>
      <c r="C987" s="3">
        <v>0</v>
      </c>
      <c r="D987" s="20">
        <v>35.799999999999997</v>
      </c>
      <c r="E987" s="3">
        <v>1</v>
      </c>
      <c r="F987" s="3">
        <v>0</v>
      </c>
      <c r="G987" s="3">
        <v>1</v>
      </c>
      <c r="H987" s="3">
        <v>0</v>
      </c>
      <c r="I987" s="3">
        <v>0</v>
      </c>
      <c r="J987" s="12">
        <v>0</v>
      </c>
      <c r="K987" s="18">
        <v>11674.13</v>
      </c>
      <c r="M987" s="38">
        <v>447</v>
      </c>
      <c r="N987" s="2">
        <v>56</v>
      </c>
      <c r="O987" s="3">
        <v>35.799999999999997</v>
      </c>
      <c r="P987" s="12">
        <v>0</v>
      </c>
      <c r="Q987" s="12">
        <v>11674.13</v>
      </c>
      <c r="S987" s="3"/>
      <c r="T987" s="3"/>
      <c r="U987" s="3"/>
      <c r="V987" s="3"/>
      <c r="W987" s="3"/>
      <c r="X987" s="3"/>
    </row>
    <row r="988" spans="1:24" x14ac:dyDescent="0.25">
      <c r="A988" s="6">
        <v>448</v>
      </c>
      <c r="B988" s="2">
        <v>42</v>
      </c>
      <c r="C988" s="3">
        <v>1</v>
      </c>
      <c r="D988" s="20">
        <v>35.799999999999997</v>
      </c>
      <c r="E988" s="3">
        <v>2</v>
      </c>
      <c r="F988" s="3">
        <v>0</v>
      </c>
      <c r="G988" s="3">
        <v>1</v>
      </c>
      <c r="H988" s="3">
        <v>0</v>
      </c>
      <c r="I988" s="3">
        <v>0</v>
      </c>
      <c r="J988" s="12">
        <v>0</v>
      </c>
      <c r="K988" s="18">
        <v>7160.0940000000001</v>
      </c>
      <c r="M988" s="38">
        <v>448</v>
      </c>
      <c r="N988" s="2">
        <v>42</v>
      </c>
      <c r="O988" s="3">
        <v>35.799999999999997</v>
      </c>
      <c r="P988" s="12">
        <v>0</v>
      </c>
      <c r="Q988" s="12">
        <v>7160.0940000000001</v>
      </c>
      <c r="S988" s="3"/>
      <c r="T988" s="3"/>
      <c r="U988" s="3"/>
      <c r="V988" s="3"/>
      <c r="W988" s="3"/>
      <c r="X988" s="3"/>
    </row>
    <row r="989" spans="1:24" x14ac:dyDescent="0.25">
      <c r="A989" s="6">
        <v>449</v>
      </c>
      <c r="B989" s="2">
        <v>37</v>
      </c>
      <c r="C989" s="3">
        <v>1</v>
      </c>
      <c r="D989" s="20">
        <v>34.200000000000003</v>
      </c>
      <c r="E989" s="3">
        <v>1</v>
      </c>
      <c r="F989" s="3">
        <v>1</v>
      </c>
      <c r="G989" s="3">
        <v>0</v>
      </c>
      <c r="H989" s="3">
        <v>0</v>
      </c>
      <c r="I989" s="3">
        <v>0</v>
      </c>
      <c r="J989" s="12">
        <v>1</v>
      </c>
      <c r="K989" s="18">
        <v>39047.285000000003</v>
      </c>
      <c r="M989" s="38">
        <v>449</v>
      </c>
      <c r="N989" s="2">
        <v>37</v>
      </c>
      <c r="O989" s="3">
        <v>34.200000000000003</v>
      </c>
      <c r="P989" s="12">
        <v>1</v>
      </c>
      <c r="Q989" s="12">
        <v>39047.285000000003</v>
      </c>
      <c r="S989" s="3"/>
      <c r="T989" s="3"/>
      <c r="U989" s="3"/>
      <c r="V989" s="3"/>
      <c r="W989" s="3"/>
      <c r="X989" s="3"/>
    </row>
    <row r="990" spans="1:24" x14ac:dyDescent="0.25">
      <c r="A990" s="6">
        <v>450</v>
      </c>
      <c r="B990" s="2">
        <v>42</v>
      </c>
      <c r="C990" s="3">
        <v>1</v>
      </c>
      <c r="D990" s="20">
        <v>31.254999999999999</v>
      </c>
      <c r="E990" s="3">
        <v>0</v>
      </c>
      <c r="F990" s="3">
        <v>0</v>
      </c>
      <c r="G990" s="3">
        <v>0</v>
      </c>
      <c r="H990" s="3">
        <v>0</v>
      </c>
      <c r="I990" s="3">
        <v>1</v>
      </c>
      <c r="J990" s="12">
        <v>0</v>
      </c>
      <c r="K990" s="18">
        <v>6358.7764500000003</v>
      </c>
      <c r="M990" s="38">
        <v>450</v>
      </c>
      <c r="N990" s="2">
        <v>42</v>
      </c>
      <c r="O990" s="3">
        <v>31.254999999999999</v>
      </c>
      <c r="P990" s="12">
        <v>0</v>
      </c>
      <c r="Q990" s="12">
        <v>6358.7764500000003</v>
      </c>
      <c r="S990" s="3"/>
      <c r="T990" s="3"/>
      <c r="U990" s="3"/>
      <c r="V990" s="3"/>
      <c r="W990" s="3"/>
      <c r="X990" s="3"/>
    </row>
    <row r="991" spans="1:24" x14ac:dyDescent="0.25">
      <c r="A991" s="6">
        <v>451</v>
      </c>
      <c r="B991" s="2">
        <v>25</v>
      </c>
      <c r="C991" s="3">
        <v>1</v>
      </c>
      <c r="D991" s="20">
        <v>29.7</v>
      </c>
      <c r="E991" s="3">
        <v>3</v>
      </c>
      <c r="F991" s="3">
        <v>1</v>
      </c>
      <c r="G991" s="3">
        <v>1</v>
      </c>
      <c r="H991" s="3">
        <v>0</v>
      </c>
      <c r="I991" s="3">
        <v>0</v>
      </c>
      <c r="J991" s="12">
        <v>0</v>
      </c>
      <c r="K991" s="18">
        <v>19933.457999999999</v>
      </c>
      <c r="M991" s="38">
        <v>451</v>
      </c>
      <c r="N991" s="2">
        <v>25</v>
      </c>
      <c r="O991" s="3">
        <v>29.7</v>
      </c>
      <c r="P991" s="12">
        <v>1</v>
      </c>
      <c r="Q991" s="12">
        <v>19933.457999999999</v>
      </c>
      <c r="S991" s="3"/>
      <c r="T991" s="3"/>
      <c r="U991" s="3"/>
      <c r="V991" s="3"/>
      <c r="W991" s="3"/>
      <c r="X991" s="3"/>
    </row>
    <row r="992" spans="1:24" x14ac:dyDescent="0.25">
      <c r="A992" s="6">
        <v>452</v>
      </c>
      <c r="B992" s="2">
        <v>57</v>
      </c>
      <c r="C992" s="3">
        <v>1</v>
      </c>
      <c r="D992" s="20">
        <v>18.335000000000001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12">
        <v>1</v>
      </c>
      <c r="K992" s="18">
        <v>11534.872649999999</v>
      </c>
      <c r="M992" s="38">
        <v>452</v>
      </c>
      <c r="N992" s="2">
        <v>57</v>
      </c>
      <c r="O992" s="3">
        <v>18.335000000000001</v>
      </c>
      <c r="P992" s="12">
        <v>0</v>
      </c>
      <c r="Q992" s="12">
        <v>11534.872649999999</v>
      </c>
      <c r="S992" s="3"/>
      <c r="T992" s="3"/>
      <c r="U992" s="3"/>
      <c r="V992" s="3"/>
      <c r="W992" s="3"/>
      <c r="X992" s="3"/>
    </row>
    <row r="993" spans="1:24" x14ac:dyDescent="0.25">
      <c r="A993" s="6">
        <v>453</v>
      </c>
      <c r="B993" s="2">
        <v>51</v>
      </c>
      <c r="C993" s="3">
        <v>1</v>
      </c>
      <c r="D993" s="20">
        <v>42.9</v>
      </c>
      <c r="E993" s="3">
        <v>2</v>
      </c>
      <c r="F993" s="3">
        <v>1</v>
      </c>
      <c r="G993" s="3">
        <v>0</v>
      </c>
      <c r="H993" s="3">
        <v>1</v>
      </c>
      <c r="I993" s="3">
        <v>0</v>
      </c>
      <c r="J993" s="12">
        <v>0</v>
      </c>
      <c r="K993" s="18">
        <v>47462.894</v>
      </c>
      <c r="M993" s="38">
        <v>453</v>
      </c>
      <c r="N993" s="2">
        <v>51</v>
      </c>
      <c r="O993" s="3">
        <v>42.9</v>
      </c>
      <c r="P993" s="12">
        <v>1</v>
      </c>
      <c r="Q993" s="12">
        <v>47462.894</v>
      </c>
      <c r="S993" s="3"/>
      <c r="T993" s="3"/>
      <c r="U993" s="3"/>
      <c r="V993" s="3"/>
      <c r="W993" s="3"/>
      <c r="X993" s="3"/>
    </row>
    <row r="994" spans="1:24" x14ac:dyDescent="0.25">
      <c r="A994" s="6">
        <v>454</v>
      </c>
      <c r="B994" s="2">
        <v>30</v>
      </c>
      <c r="C994" s="3">
        <v>0</v>
      </c>
      <c r="D994" s="20">
        <v>28.405000000000001</v>
      </c>
      <c r="E994" s="3">
        <v>1</v>
      </c>
      <c r="F994" s="3">
        <v>0</v>
      </c>
      <c r="G994" s="3">
        <v>0</v>
      </c>
      <c r="H994" s="3">
        <v>0</v>
      </c>
      <c r="I994" s="3">
        <v>1</v>
      </c>
      <c r="J994" s="12">
        <v>0</v>
      </c>
      <c r="K994" s="18">
        <v>4527.1829500000003</v>
      </c>
      <c r="M994" s="38">
        <v>454</v>
      </c>
      <c r="N994" s="2">
        <v>30</v>
      </c>
      <c r="O994" s="3">
        <v>28.405000000000001</v>
      </c>
      <c r="P994" s="12">
        <v>0</v>
      </c>
      <c r="Q994" s="12">
        <v>4527.1829500000003</v>
      </c>
      <c r="S994" s="3"/>
      <c r="T994" s="3"/>
      <c r="U994" s="3"/>
      <c r="V994" s="3"/>
      <c r="W994" s="3"/>
      <c r="X994" s="3"/>
    </row>
    <row r="995" spans="1:24" x14ac:dyDescent="0.25">
      <c r="A995" s="6">
        <v>455</v>
      </c>
      <c r="B995" s="2">
        <v>44</v>
      </c>
      <c r="C995" s="3">
        <v>1</v>
      </c>
      <c r="D995" s="20">
        <v>30.2</v>
      </c>
      <c r="E995" s="3">
        <v>2</v>
      </c>
      <c r="F995" s="3">
        <v>1</v>
      </c>
      <c r="G995" s="3">
        <v>1</v>
      </c>
      <c r="H995" s="3">
        <v>0</v>
      </c>
      <c r="I995" s="3">
        <v>0</v>
      </c>
      <c r="J995" s="12">
        <v>0</v>
      </c>
      <c r="K995" s="18">
        <v>38998.546000000002</v>
      </c>
      <c r="M995" s="38">
        <v>455</v>
      </c>
      <c r="N995" s="2">
        <v>44</v>
      </c>
      <c r="O995" s="3">
        <v>30.2</v>
      </c>
      <c r="P995" s="12">
        <v>1</v>
      </c>
      <c r="Q995" s="12">
        <v>38998.546000000002</v>
      </c>
      <c r="S995" s="3"/>
      <c r="T995" s="3"/>
      <c r="U995" s="3"/>
      <c r="V995" s="3"/>
      <c r="W995" s="3"/>
      <c r="X995" s="3"/>
    </row>
    <row r="996" spans="1:24" x14ac:dyDescent="0.25">
      <c r="A996" s="6">
        <v>456</v>
      </c>
      <c r="B996" s="2">
        <v>34</v>
      </c>
      <c r="C996" s="3">
        <v>1</v>
      </c>
      <c r="D996" s="20">
        <v>27.835000000000001</v>
      </c>
      <c r="E996" s="3">
        <v>1</v>
      </c>
      <c r="F996" s="3">
        <v>1</v>
      </c>
      <c r="G996" s="3">
        <v>0</v>
      </c>
      <c r="H996" s="3">
        <v>0</v>
      </c>
      <c r="I996" s="3">
        <v>1</v>
      </c>
      <c r="J996" s="12">
        <v>0</v>
      </c>
      <c r="K996" s="18">
        <v>20009.63365</v>
      </c>
      <c r="M996" s="38">
        <v>456</v>
      </c>
      <c r="N996" s="2">
        <v>34</v>
      </c>
      <c r="O996" s="3">
        <v>27.835000000000001</v>
      </c>
      <c r="P996" s="12">
        <v>1</v>
      </c>
      <c r="Q996" s="12">
        <v>20009.63365</v>
      </c>
      <c r="S996" s="3"/>
      <c r="T996" s="3"/>
      <c r="U996" s="3"/>
      <c r="V996" s="3"/>
      <c r="W996" s="3"/>
      <c r="X996" s="3"/>
    </row>
    <row r="997" spans="1:24" x14ac:dyDescent="0.25">
      <c r="A997" s="6">
        <v>457</v>
      </c>
      <c r="B997" s="2">
        <v>31</v>
      </c>
      <c r="C997" s="3">
        <v>1</v>
      </c>
      <c r="D997" s="20">
        <v>39.49</v>
      </c>
      <c r="E997" s="3">
        <v>1</v>
      </c>
      <c r="F997" s="3">
        <v>0</v>
      </c>
      <c r="G997" s="3">
        <v>0</v>
      </c>
      <c r="H997" s="3">
        <v>1</v>
      </c>
      <c r="I997" s="3">
        <v>0</v>
      </c>
      <c r="J997" s="12">
        <v>0</v>
      </c>
      <c r="K997" s="18">
        <v>3875.7341000000001</v>
      </c>
      <c r="M997" s="38">
        <v>457</v>
      </c>
      <c r="N997" s="2">
        <v>31</v>
      </c>
      <c r="O997" s="3">
        <v>39.49</v>
      </c>
      <c r="P997" s="12">
        <v>0</v>
      </c>
      <c r="Q997" s="12">
        <v>3875.7341000000001</v>
      </c>
      <c r="S997" s="3"/>
      <c r="T997" s="3"/>
      <c r="U997" s="3"/>
      <c r="V997" s="3"/>
      <c r="W997" s="3"/>
      <c r="X997" s="3"/>
    </row>
    <row r="998" spans="1:24" x14ac:dyDescent="0.25">
      <c r="A998" s="6">
        <v>458</v>
      </c>
      <c r="B998" s="2">
        <v>54</v>
      </c>
      <c r="C998" s="3">
        <v>1</v>
      </c>
      <c r="D998" s="20">
        <v>30.8</v>
      </c>
      <c r="E998" s="3">
        <v>1</v>
      </c>
      <c r="F998" s="3">
        <v>1</v>
      </c>
      <c r="G998" s="3">
        <v>0</v>
      </c>
      <c r="H998" s="3">
        <v>1</v>
      </c>
      <c r="I998" s="3">
        <v>0</v>
      </c>
      <c r="J998" s="12">
        <v>0</v>
      </c>
      <c r="K998" s="18">
        <v>41999.519999999997</v>
      </c>
      <c r="M998" s="38">
        <v>458</v>
      </c>
      <c r="N998" s="2">
        <v>54</v>
      </c>
      <c r="O998" s="3">
        <v>30.8</v>
      </c>
      <c r="P998" s="12">
        <v>1</v>
      </c>
      <c r="Q998" s="12">
        <v>41999.519999999997</v>
      </c>
      <c r="S998" s="3"/>
      <c r="T998" s="3"/>
      <c r="U998" s="3"/>
      <c r="V998" s="3"/>
      <c r="W998" s="3"/>
      <c r="X998" s="3"/>
    </row>
    <row r="999" spans="1:24" x14ac:dyDescent="0.25">
      <c r="A999" s="6">
        <v>459</v>
      </c>
      <c r="B999" s="2">
        <v>24</v>
      </c>
      <c r="C999" s="3">
        <v>1</v>
      </c>
      <c r="D999" s="20">
        <v>26.79</v>
      </c>
      <c r="E999" s="3">
        <v>1</v>
      </c>
      <c r="F999" s="3">
        <v>0</v>
      </c>
      <c r="G999" s="3">
        <v>0</v>
      </c>
      <c r="H999" s="3">
        <v>0</v>
      </c>
      <c r="I999" s="3">
        <v>1</v>
      </c>
      <c r="J999" s="12">
        <v>0</v>
      </c>
      <c r="K999" s="18">
        <v>12609.88702</v>
      </c>
      <c r="M999" s="38">
        <v>459</v>
      </c>
      <c r="N999" s="2">
        <v>24</v>
      </c>
      <c r="O999" s="3">
        <v>26.79</v>
      </c>
      <c r="P999" s="12">
        <v>0</v>
      </c>
      <c r="Q999" s="12">
        <v>12609.88702</v>
      </c>
      <c r="S999" s="3"/>
      <c r="T999" s="3"/>
      <c r="U999" s="3"/>
      <c r="V999" s="3"/>
      <c r="W999" s="3"/>
      <c r="X999" s="3"/>
    </row>
    <row r="1000" spans="1:24" x14ac:dyDescent="0.25">
      <c r="A1000" s="6">
        <v>460</v>
      </c>
      <c r="B1000" s="2">
        <v>43</v>
      </c>
      <c r="C1000" s="3">
        <v>1</v>
      </c>
      <c r="D1000" s="20">
        <v>34.96</v>
      </c>
      <c r="E1000" s="3">
        <v>1</v>
      </c>
      <c r="F1000" s="3">
        <v>1</v>
      </c>
      <c r="G1000" s="3">
        <v>0</v>
      </c>
      <c r="H1000" s="3">
        <v>0</v>
      </c>
      <c r="I1000" s="3">
        <v>0</v>
      </c>
      <c r="J1000" s="12">
        <v>1</v>
      </c>
      <c r="K1000" s="18">
        <v>41034.221400000002</v>
      </c>
      <c r="M1000" s="38">
        <v>460</v>
      </c>
      <c r="N1000" s="2">
        <v>43</v>
      </c>
      <c r="O1000" s="3">
        <v>34.96</v>
      </c>
      <c r="P1000" s="12">
        <v>1</v>
      </c>
      <c r="Q1000" s="12">
        <v>41034.221400000002</v>
      </c>
      <c r="S1000" s="3"/>
      <c r="T1000" s="3"/>
      <c r="U1000" s="3"/>
      <c r="V1000" s="3"/>
      <c r="W1000" s="3"/>
      <c r="X1000" s="3"/>
    </row>
    <row r="1001" spans="1:24" x14ac:dyDescent="0.25">
      <c r="A1001" s="6">
        <v>461</v>
      </c>
      <c r="B1001" s="2">
        <v>48</v>
      </c>
      <c r="C1001" s="3">
        <v>1</v>
      </c>
      <c r="D1001" s="20">
        <v>36.67</v>
      </c>
      <c r="E1001" s="3">
        <v>1</v>
      </c>
      <c r="F1001" s="3">
        <v>0</v>
      </c>
      <c r="G1001" s="3">
        <v>0</v>
      </c>
      <c r="H1001" s="3">
        <v>0</v>
      </c>
      <c r="I1001" s="3">
        <v>1</v>
      </c>
      <c r="J1001" s="12">
        <v>0</v>
      </c>
      <c r="K1001" s="18">
        <v>28468.919010000001</v>
      </c>
      <c r="M1001" s="38">
        <v>461</v>
      </c>
      <c r="N1001" s="2">
        <v>48</v>
      </c>
      <c r="O1001" s="3">
        <v>36.67</v>
      </c>
      <c r="P1001" s="12">
        <v>0</v>
      </c>
      <c r="Q1001" s="12">
        <v>28468.919010000001</v>
      </c>
      <c r="S1001" s="3"/>
      <c r="T1001" s="3"/>
      <c r="U1001" s="3"/>
      <c r="V1001" s="3"/>
      <c r="W1001" s="3"/>
      <c r="X1001" s="3"/>
    </row>
    <row r="1002" spans="1:24" x14ac:dyDescent="0.25">
      <c r="A1002" s="6">
        <v>462</v>
      </c>
      <c r="B1002" s="2">
        <v>19</v>
      </c>
      <c r="C1002" s="3">
        <v>0</v>
      </c>
      <c r="D1002" s="20">
        <v>39.615000000000002</v>
      </c>
      <c r="E1002" s="3">
        <v>1</v>
      </c>
      <c r="F1002" s="3">
        <v>0</v>
      </c>
      <c r="G1002" s="3">
        <v>0</v>
      </c>
      <c r="H1002" s="3">
        <v>0</v>
      </c>
      <c r="I1002" s="3">
        <v>1</v>
      </c>
      <c r="J1002" s="12">
        <v>0</v>
      </c>
      <c r="K1002" s="18">
        <v>2730.1078499999999</v>
      </c>
      <c r="M1002" s="38">
        <v>462</v>
      </c>
      <c r="N1002" s="2">
        <v>19</v>
      </c>
      <c r="O1002" s="3">
        <v>39.615000000000002</v>
      </c>
      <c r="P1002" s="12">
        <v>0</v>
      </c>
      <c r="Q1002" s="12">
        <v>2730.1078499999999</v>
      </c>
      <c r="S1002" s="3"/>
      <c r="T1002" s="3"/>
      <c r="U1002" s="3"/>
      <c r="V1002" s="3"/>
      <c r="W1002" s="3"/>
      <c r="X1002" s="3"/>
    </row>
    <row r="1003" spans="1:24" x14ac:dyDescent="0.25">
      <c r="A1003" s="6">
        <v>463</v>
      </c>
      <c r="B1003" s="2">
        <v>29</v>
      </c>
      <c r="C1003" s="3">
        <v>0</v>
      </c>
      <c r="D1003" s="20">
        <v>25.9</v>
      </c>
      <c r="E1003" s="3">
        <v>0</v>
      </c>
      <c r="F1003" s="3">
        <v>0</v>
      </c>
      <c r="G1003" s="3">
        <v>1</v>
      </c>
      <c r="H1003" s="3">
        <v>0</v>
      </c>
      <c r="I1003" s="3">
        <v>0</v>
      </c>
      <c r="J1003" s="12">
        <v>0</v>
      </c>
      <c r="K1003" s="18">
        <v>3353.2840000000001</v>
      </c>
      <c r="M1003" s="38">
        <v>463</v>
      </c>
      <c r="N1003" s="2">
        <v>29</v>
      </c>
      <c r="O1003" s="3">
        <v>25.9</v>
      </c>
      <c r="P1003" s="12">
        <v>0</v>
      </c>
      <c r="Q1003" s="12">
        <v>3353.2840000000001</v>
      </c>
      <c r="S1003" s="3"/>
      <c r="T1003" s="3"/>
      <c r="U1003" s="3"/>
      <c r="V1003" s="3"/>
      <c r="W1003" s="3"/>
      <c r="X1003" s="3"/>
    </row>
    <row r="1004" spans="1:24" x14ac:dyDescent="0.25">
      <c r="A1004" s="6">
        <v>464</v>
      </c>
      <c r="B1004" s="2">
        <v>63</v>
      </c>
      <c r="C1004" s="3">
        <v>0</v>
      </c>
      <c r="D1004" s="20">
        <v>35.200000000000003</v>
      </c>
      <c r="E1004" s="3">
        <v>1</v>
      </c>
      <c r="F1004" s="3">
        <v>0</v>
      </c>
      <c r="G1004" s="3">
        <v>0</v>
      </c>
      <c r="H1004" s="3">
        <v>1</v>
      </c>
      <c r="I1004" s="3">
        <v>0</v>
      </c>
      <c r="J1004" s="12">
        <v>0</v>
      </c>
      <c r="K1004" s="18">
        <v>14474.674999999999</v>
      </c>
      <c r="M1004" s="38">
        <v>464</v>
      </c>
      <c r="N1004" s="2">
        <v>63</v>
      </c>
      <c r="O1004" s="3">
        <v>35.200000000000003</v>
      </c>
      <c r="P1004" s="12">
        <v>0</v>
      </c>
      <c r="Q1004" s="12">
        <v>14474.674999999999</v>
      </c>
      <c r="S1004" s="3"/>
      <c r="T1004" s="3"/>
      <c r="U1004" s="3"/>
      <c r="V1004" s="3"/>
      <c r="W1004" s="3"/>
      <c r="X1004" s="3"/>
    </row>
    <row r="1005" spans="1:24" x14ac:dyDescent="0.25">
      <c r="A1005" s="6">
        <v>465</v>
      </c>
      <c r="B1005" s="2">
        <v>46</v>
      </c>
      <c r="C1005" s="3">
        <v>1</v>
      </c>
      <c r="D1005" s="20">
        <v>24.795000000000002</v>
      </c>
      <c r="E1005" s="3">
        <v>3</v>
      </c>
      <c r="F1005" s="3">
        <v>0</v>
      </c>
      <c r="G1005" s="3">
        <v>0</v>
      </c>
      <c r="H1005" s="3">
        <v>0</v>
      </c>
      <c r="I1005" s="3">
        <v>0</v>
      </c>
      <c r="J1005" s="12">
        <v>1</v>
      </c>
      <c r="K1005" s="18">
        <v>9500.5730500000009</v>
      </c>
      <c r="M1005" s="38">
        <v>465</v>
      </c>
      <c r="N1005" s="2">
        <v>46</v>
      </c>
      <c r="O1005" s="3">
        <v>24.795000000000002</v>
      </c>
      <c r="P1005" s="12">
        <v>0</v>
      </c>
      <c r="Q1005" s="12">
        <v>9500.5730500000009</v>
      </c>
      <c r="S1005" s="3"/>
      <c r="T1005" s="3"/>
      <c r="U1005" s="3"/>
      <c r="V1005" s="3"/>
      <c r="W1005" s="3"/>
      <c r="X1005" s="3"/>
    </row>
    <row r="1006" spans="1:24" x14ac:dyDescent="0.25">
      <c r="A1006" s="6">
        <v>466</v>
      </c>
      <c r="B1006" s="2">
        <v>52</v>
      </c>
      <c r="C1006" s="3">
        <v>1</v>
      </c>
      <c r="D1006" s="20">
        <v>36.765000000000001</v>
      </c>
      <c r="E1006" s="3">
        <v>2</v>
      </c>
      <c r="F1006" s="3">
        <v>0</v>
      </c>
      <c r="G1006" s="3">
        <v>0</v>
      </c>
      <c r="H1006" s="3">
        <v>0</v>
      </c>
      <c r="I1006" s="3">
        <v>1</v>
      </c>
      <c r="J1006" s="12">
        <v>0</v>
      </c>
      <c r="K1006" s="18">
        <v>26467.09737</v>
      </c>
      <c r="M1006" s="38">
        <v>466</v>
      </c>
      <c r="N1006" s="2">
        <v>52</v>
      </c>
      <c r="O1006" s="3">
        <v>36.765000000000001</v>
      </c>
      <c r="P1006" s="12">
        <v>0</v>
      </c>
      <c r="Q1006" s="12">
        <v>26467.09737</v>
      </c>
      <c r="S1006" s="3"/>
      <c r="T1006" s="3"/>
      <c r="U1006" s="3"/>
      <c r="V1006" s="3"/>
      <c r="W1006" s="3"/>
      <c r="X1006" s="3"/>
    </row>
    <row r="1007" spans="1:24" x14ac:dyDescent="0.25">
      <c r="A1007" s="6">
        <v>467</v>
      </c>
      <c r="B1007" s="2">
        <v>35</v>
      </c>
      <c r="C1007" s="3">
        <v>1</v>
      </c>
      <c r="D1007" s="20">
        <v>27.1</v>
      </c>
      <c r="E1007" s="3">
        <v>1</v>
      </c>
      <c r="F1007" s="3">
        <v>0</v>
      </c>
      <c r="G1007" s="3">
        <v>1</v>
      </c>
      <c r="H1007" s="3">
        <v>0</v>
      </c>
      <c r="I1007" s="3">
        <v>0</v>
      </c>
      <c r="J1007" s="12">
        <v>0</v>
      </c>
      <c r="K1007" s="18">
        <v>4746.3440000000001</v>
      </c>
      <c r="M1007" s="38">
        <v>467</v>
      </c>
      <c r="N1007" s="2">
        <v>35</v>
      </c>
      <c r="O1007" s="3">
        <v>27.1</v>
      </c>
      <c r="P1007" s="12">
        <v>0</v>
      </c>
      <c r="Q1007" s="12">
        <v>4746.3440000000001</v>
      </c>
      <c r="S1007" s="3"/>
      <c r="T1007" s="3"/>
      <c r="U1007" s="3"/>
      <c r="V1007" s="3"/>
      <c r="W1007" s="3"/>
      <c r="X1007" s="3"/>
    </row>
    <row r="1008" spans="1:24" x14ac:dyDescent="0.25">
      <c r="A1008" s="6">
        <v>468</v>
      </c>
      <c r="B1008" s="2">
        <v>51</v>
      </c>
      <c r="C1008" s="3">
        <v>1</v>
      </c>
      <c r="D1008" s="20">
        <v>24.795000000000002</v>
      </c>
      <c r="E1008" s="3">
        <v>2</v>
      </c>
      <c r="F1008" s="3">
        <v>1</v>
      </c>
      <c r="G1008" s="3">
        <v>0</v>
      </c>
      <c r="H1008" s="3">
        <v>0</v>
      </c>
      <c r="I1008" s="3">
        <v>1</v>
      </c>
      <c r="J1008" s="12">
        <v>0</v>
      </c>
      <c r="K1008" s="18">
        <v>23967.38305</v>
      </c>
      <c r="M1008" s="38">
        <v>468</v>
      </c>
      <c r="N1008" s="2">
        <v>51</v>
      </c>
      <c r="O1008" s="3">
        <v>24.795000000000002</v>
      </c>
      <c r="P1008" s="12">
        <v>1</v>
      </c>
      <c r="Q1008" s="12">
        <v>23967.38305</v>
      </c>
      <c r="S1008" s="3"/>
      <c r="T1008" s="3"/>
      <c r="U1008" s="3"/>
      <c r="V1008" s="3"/>
      <c r="W1008" s="3"/>
      <c r="X1008" s="3"/>
    </row>
    <row r="1009" spans="1:24" x14ac:dyDescent="0.25">
      <c r="A1009" s="6">
        <v>469</v>
      </c>
      <c r="B1009" s="2">
        <v>44</v>
      </c>
      <c r="C1009" s="3">
        <v>1</v>
      </c>
      <c r="D1009" s="20">
        <v>25.364999999999998</v>
      </c>
      <c r="E1009" s="3">
        <v>1</v>
      </c>
      <c r="F1009" s="3">
        <v>0</v>
      </c>
      <c r="G1009" s="3">
        <v>0</v>
      </c>
      <c r="H1009" s="3">
        <v>0</v>
      </c>
      <c r="I1009" s="3">
        <v>1</v>
      </c>
      <c r="J1009" s="12">
        <v>0</v>
      </c>
      <c r="K1009" s="18">
        <v>7518.0253499999999</v>
      </c>
      <c r="M1009" s="38">
        <v>469</v>
      </c>
      <c r="N1009" s="2">
        <v>44</v>
      </c>
      <c r="O1009" s="3">
        <v>25.364999999999998</v>
      </c>
      <c r="P1009" s="12">
        <v>0</v>
      </c>
      <c r="Q1009" s="12">
        <v>7518.0253499999999</v>
      </c>
      <c r="S1009" s="3"/>
      <c r="T1009" s="3"/>
      <c r="U1009" s="3"/>
      <c r="V1009" s="3"/>
      <c r="W1009" s="3"/>
      <c r="X1009" s="3"/>
    </row>
    <row r="1010" spans="1:24" x14ac:dyDescent="0.25">
      <c r="A1010" s="6">
        <v>470</v>
      </c>
      <c r="B1010" s="2">
        <v>21</v>
      </c>
      <c r="C1010" s="3">
        <v>1</v>
      </c>
      <c r="D1010" s="20">
        <v>25.745000000000001</v>
      </c>
      <c r="E1010" s="3">
        <v>2</v>
      </c>
      <c r="F1010" s="3">
        <v>0</v>
      </c>
      <c r="G1010" s="3">
        <v>0</v>
      </c>
      <c r="H1010" s="3">
        <v>0</v>
      </c>
      <c r="I1010" s="3">
        <v>0</v>
      </c>
      <c r="J1010" s="12">
        <v>1</v>
      </c>
      <c r="K1010" s="18">
        <v>3279.8685500000001</v>
      </c>
      <c r="M1010" s="38">
        <v>470</v>
      </c>
      <c r="N1010" s="2">
        <v>21</v>
      </c>
      <c r="O1010" s="3">
        <v>25.745000000000001</v>
      </c>
      <c r="P1010" s="12">
        <v>0</v>
      </c>
      <c r="Q1010" s="12">
        <v>3279.8685500000001</v>
      </c>
      <c r="S1010" s="3"/>
      <c r="T1010" s="3"/>
      <c r="U1010" s="3"/>
      <c r="V1010" s="3"/>
      <c r="W1010" s="3"/>
      <c r="X1010" s="3"/>
    </row>
    <row r="1011" spans="1:24" x14ac:dyDescent="0.25">
      <c r="A1011" s="6">
        <v>471</v>
      </c>
      <c r="B1011" s="2">
        <v>39</v>
      </c>
      <c r="C1011" s="3">
        <v>0</v>
      </c>
      <c r="D1011" s="20">
        <v>34.32</v>
      </c>
      <c r="E1011" s="3">
        <v>5</v>
      </c>
      <c r="F1011" s="3">
        <v>0</v>
      </c>
      <c r="G1011" s="3">
        <v>0</v>
      </c>
      <c r="H1011" s="3">
        <v>1</v>
      </c>
      <c r="I1011" s="3">
        <v>0</v>
      </c>
      <c r="J1011" s="12">
        <v>0</v>
      </c>
      <c r="K1011" s="18">
        <v>8596.8277999999991</v>
      </c>
      <c r="M1011" s="38">
        <v>471</v>
      </c>
      <c r="N1011" s="2">
        <v>39</v>
      </c>
      <c r="O1011" s="3">
        <v>34.32</v>
      </c>
      <c r="P1011" s="12">
        <v>0</v>
      </c>
      <c r="Q1011" s="12">
        <v>8596.8277999999991</v>
      </c>
      <c r="S1011" s="3"/>
      <c r="T1011" s="3"/>
      <c r="U1011" s="3"/>
      <c r="V1011" s="3"/>
      <c r="W1011" s="3"/>
      <c r="X1011" s="3"/>
    </row>
    <row r="1012" spans="1:24" x14ac:dyDescent="0.25">
      <c r="A1012" s="6">
        <v>472</v>
      </c>
      <c r="B1012" s="2">
        <v>50</v>
      </c>
      <c r="C1012" s="3">
        <v>0</v>
      </c>
      <c r="D1012" s="20">
        <v>28.16</v>
      </c>
      <c r="E1012" s="3">
        <v>3</v>
      </c>
      <c r="F1012" s="3">
        <v>0</v>
      </c>
      <c r="G1012" s="3">
        <v>0</v>
      </c>
      <c r="H1012" s="3">
        <v>1</v>
      </c>
      <c r="I1012" s="3">
        <v>0</v>
      </c>
      <c r="J1012" s="12">
        <v>0</v>
      </c>
      <c r="K1012" s="18">
        <v>10702.642400000001</v>
      </c>
      <c r="M1012" s="38">
        <v>472</v>
      </c>
      <c r="N1012" s="2">
        <v>50</v>
      </c>
      <c r="O1012" s="3">
        <v>28.16</v>
      </c>
      <c r="P1012" s="12">
        <v>0</v>
      </c>
      <c r="Q1012" s="12">
        <v>10702.642400000001</v>
      </c>
      <c r="S1012" s="3"/>
      <c r="T1012" s="3"/>
      <c r="U1012" s="3"/>
      <c r="V1012" s="3"/>
      <c r="W1012" s="3"/>
      <c r="X1012" s="3"/>
    </row>
    <row r="1013" spans="1:24" x14ac:dyDescent="0.25">
      <c r="A1013" s="6">
        <v>473</v>
      </c>
      <c r="B1013" s="2">
        <v>34</v>
      </c>
      <c r="C1013" s="3">
        <v>0</v>
      </c>
      <c r="D1013" s="20">
        <v>23.56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12">
        <v>1</v>
      </c>
      <c r="K1013" s="18">
        <v>4992.3764000000001</v>
      </c>
      <c r="M1013" s="38">
        <v>473</v>
      </c>
      <c r="N1013" s="2">
        <v>34</v>
      </c>
      <c r="O1013" s="3">
        <v>23.56</v>
      </c>
      <c r="P1013" s="12">
        <v>0</v>
      </c>
      <c r="Q1013" s="12">
        <v>4992.3764000000001</v>
      </c>
      <c r="S1013" s="3"/>
      <c r="T1013" s="3"/>
      <c r="U1013" s="3"/>
      <c r="V1013" s="3"/>
      <c r="W1013" s="3"/>
      <c r="X1013" s="3"/>
    </row>
    <row r="1014" spans="1:24" x14ac:dyDescent="0.25">
      <c r="A1014" s="6">
        <v>474</v>
      </c>
      <c r="B1014" s="2">
        <v>22</v>
      </c>
      <c r="C1014" s="3">
        <v>0</v>
      </c>
      <c r="D1014" s="20">
        <v>20.234999999999999</v>
      </c>
      <c r="E1014" s="3">
        <v>0</v>
      </c>
      <c r="F1014" s="3">
        <v>0</v>
      </c>
      <c r="G1014" s="3">
        <v>0</v>
      </c>
      <c r="H1014" s="3">
        <v>0</v>
      </c>
      <c r="I1014" s="3">
        <v>1</v>
      </c>
      <c r="J1014" s="12">
        <v>0</v>
      </c>
      <c r="K1014" s="18">
        <v>2527.8186500000002</v>
      </c>
      <c r="M1014" s="38">
        <v>474</v>
      </c>
      <c r="N1014" s="2">
        <v>22</v>
      </c>
      <c r="O1014" s="3">
        <v>20.234999999999999</v>
      </c>
      <c r="P1014" s="12">
        <v>0</v>
      </c>
      <c r="Q1014" s="12">
        <v>2527.8186500000002</v>
      </c>
      <c r="S1014" s="3"/>
      <c r="T1014" s="3"/>
      <c r="U1014" s="3"/>
      <c r="V1014" s="3"/>
      <c r="W1014" s="3"/>
      <c r="X1014" s="3"/>
    </row>
    <row r="1015" spans="1:24" x14ac:dyDescent="0.25">
      <c r="A1015" s="6">
        <v>475</v>
      </c>
      <c r="B1015" s="2">
        <v>19</v>
      </c>
      <c r="C1015" s="3">
        <v>0</v>
      </c>
      <c r="D1015" s="20">
        <v>40.5</v>
      </c>
      <c r="E1015" s="3">
        <v>0</v>
      </c>
      <c r="F1015" s="3">
        <v>0</v>
      </c>
      <c r="G1015" s="3">
        <v>1</v>
      </c>
      <c r="H1015" s="3">
        <v>0</v>
      </c>
      <c r="I1015" s="3">
        <v>0</v>
      </c>
      <c r="J1015" s="12">
        <v>0</v>
      </c>
      <c r="K1015" s="18">
        <v>1759.338</v>
      </c>
      <c r="M1015" s="38">
        <v>475</v>
      </c>
      <c r="N1015" s="2">
        <v>19</v>
      </c>
      <c r="O1015" s="3">
        <v>40.5</v>
      </c>
      <c r="P1015" s="12">
        <v>0</v>
      </c>
      <c r="Q1015" s="12">
        <v>1759.338</v>
      </c>
      <c r="S1015" s="3"/>
      <c r="T1015" s="3"/>
      <c r="U1015" s="3"/>
      <c r="V1015" s="3"/>
      <c r="W1015" s="3"/>
      <c r="X1015" s="3"/>
    </row>
    <row r="1016" spans="1:24" x14ac:dyDescent="0.25">
      <c r="A1016" s="6">
        <v>476</v>
      </c>
      <c r="B1016" s="2">
        <v>26</v>
      </c>
      <c r="C1016" s="3">
        <v>1</v>
      </c>
      <c r="D1016" s="20">
        <v>35.42</v>
      </c>
      <c r="E1016" s="3">
        <v>0</v>
      </c>
      <c r="F1016" s="3">
        <v>0</v>
      </c>
      <c r="G1016" s="3">
        <v>0</v>
      </c>
      <c r="H1016" s="3">
        <v>1</v>
      </c>
      <c r="I1016" s="3">
        <v>0</v>
      </c>
      <c r="J1016" s="12">
        <v>0</v>
      </c>
      <c r="K1016" s="18">
        <v>2322.6217999999999</v>
      </c>
      <c r="M1016" s="38">
        <v>476</v>
      </c>
      <c r="N1016" s="2">
        <v>26</v>
      </c>
      <c r="O1016" s="3">
        <v>35.42</v>
      </c>
      <c r="P1016" s="12">
        <v>0</v>
      </c>
      <c r="Q1016" s="12">
        <v>2322.6217999999999</v>
      </c>
      <c r="S1016" s="3"/>
      <c r="T1016" s="3"/>
      <c r="U1016" s="3"/>
      <c r="V1016" s="3"/>
      <c r="W1016" s="3"/>
      <c r="X1016" s="3"/>
    </row>
    <row r="1017" spans="1:24" x14ac:dyDescent="0.25">
      <c r="A1017" s="6">
        <v>477</v>
      </c>
      <c r="B1017" s="2">
        <v>29</v>
      </c>
      <c r="C1017" s="3">
        <v>1</v>
      </c>
      <c r="D1017" s="20">
        <v>22.895</v>
      </c>
      <c r="E1017" s="3">
        <v>0</v>
      </c>
      <c r="F1017" s="3">
        <v>1</v>
      </c>
      <c r="G1017" s="3">
        <v>0</v>
      </c>
      <c r="H1017" s="3">
        <v>0</v>
      </c>
      <c r="I1017" s="3">
        <v>0</v>
      </c>
      <c r="J1017" s="12">
        <v>1</v>
      </c>
      <c r="K1017" s="18">
        <v>16138.762049999999</v>
      </c>
      <c r="M1017" s="38">
        <v>477</v>
      </c>
      <c r="N1017" s="2">
        <v>29</v>
      </c>
      <c r="O1017" s="3">
        <v>22.895</v>
      </c>
      <c r="P1017" s="12">
        <v>1</v>
      </c>
      <c r="Q1017" s="12">
        <v>16138.762049999999</v>
      </c>
      <c r="S1017" s="3"/>
      <c r="T1017" s="3"/>
      <c r="U1017" s="3"/>
      <c r="V1017" s="3"/>
      <c r="W1017" s="3"/>
      <c r="X1017" s="3"/>
    </row>
    <row r="1018" spans="1:24" x14ac:dyDescent="0.25">
      <c r="A1018" s="6">
        <v>478</v>
      </c>
      <c r="B1018" s="2">
        <v>48</v>
      </c>
      <c r="C1018" s="3">
        <v>1</v>
      </c>
      <c r="D1018" s="20">
        <v>40.15</v>
      </c>
      <c r="E1018" s="3">
        <v>0</v>
      </c>
      <c r="F1018" s="3">
        <v>0</v>
      </c>
      <c r="G1018" s="3">
        <v>0</v>
      </c>
      <c r="H1018" s="3">
        <v>1</v>
      </c>
      <c r="I1018" s="3">
        <v>0</v>
      </c>
      <c r="J1018" s="12">
        <v>0</v>
      </c>
      <c r="K1018" s="18">
        <v>7804.1605</v>
      </c>
      <c r="M1018" s="38">
        <v>478</v>
      </c>
      <c r="N1018" s="2">
        <v>48</v>
      </c>
      <c r="O1018" s="3">
        <v>40.15</v>
      </c>
      <c r="P1018" s="12">
        <v>0</v>
      </c>
      <c r="Q1018" s="12">
        <v>7804.1605</v>
      </c>
      <c r="S1018" s="3"/>
      <c r="T1018" s="3"/>
      <c r="U1018" s="3"/>
      <c r="V1018" s="3"/>
      <c r="W1018" s="3"/>
      <c r="X1018" s="3"/>
    </row>
    <row r="1019" spans="1:24" x14ac:dyDescent="0.25">
      <c r="A1019" s="6">
        <v>479</v>
      </c>
      <c r="B1019" s="2">
        <v>26</v>
      </c>
      <c r="C1019" s="3">
        <v>1</v>
      </c>
      <c r="D1019" s="20">
        <v>29.15</v>
      </c>
      <c r="E1019" s="3">
        <v>1</v>
      </c>
      <c r="F1019" s="3">
        <v>0</v>
      </c>
      <c r="G1019" s="3">
        <v>0</v>
      </c>
      <c r="H1019" s="3">
        <v>1</v>
      </c>
      <c r="I1019" s="3">
        <v>0</v>
      </c>
      <c r="J1019" s="12">
        <v>0</v>
      </c>
      <c r="K1019" s="18">
        <v>2902.9065000000001</v>
      </c>
      <c r="M1019" s="38">
        <v>479</v>
      </c>
      <c r="N1019" s="2">
        <v>26</v>
      </c>
      <c r="O1019" s="3">
        <v>29.15</v>
      </c>
      <c r="P1019" s="12">
        <v>0</v>
      </c>
      <c r="Q1019" s="12">
        <v>2902.9065000000001</v>
      </c>
      <c r="S1019" s="3"/>
      <c r="T1019" s="3"/>
      <c r="U1019" s="3"/>
      <c r="V1019" s="3"/>
      <c r="W1019" s="3"/>
      <c r="X1019" s="3"/>
    </row>
    <row r="1020" spans="1:24" x14ac:dyDescent="0.25">
      <c r="A1020" s="6">
        <v>480</v>
      </c>
      <c r="B1020" s="2">
        <v>45</v>
      </c>
      <c r="C1020" s="3">
        <v>0</v>
      </c>
      <c r="D1020" s="20">
        <v>39.994999999999997</v>
      </c>
      <c r="E1020" s="3">
        <v>3</v>
      </c>
      <c r="F1020" s="3">
        <v>0</v>
      </c>
      <c r="G1020" s="3">
        <v>0</v>
      </c>
      <c r="H1020" s="3">
        <v>0</v>
      </c>
      <c r="I1020" s="3">
        <v>0</v>
      </c>
      <c r="J1020" s="12">
        <v>1</v>
      </c>
      <c r="K1020" s="18">
        <v>9704.6680500000002</v>
      </c>
      <c r="M1020" s="38">
        <v>480</v>
      </c>
      <c r="N1020" s="2">
        <v>45</v>
      </c>
      <c r="O1020" s="3">
        <v>39.994999999999997</v>
      </c>
      <c r="P1020" s="12">
        <v>0</v>
      </c>
      <c r="Q1020" s="12">
        <v>9704.6680500000002</v>
      </c>
      <c r="S1020" s="3"/>
      <c r="T1020" s="3"/>
      <c r="U1020" s="3"/>
      <c r="V1020" s="3"/>
      <c r="W1020" s="3"/>
      <c r="X1020" s="3"/>
    </row>
    <row r="1021" spans="1:24" x14ac:dyDescent="0.25">
      <c r="A1021" s="6">
        <v>481</v>
      </c>
      <c r="B1021" s="2">
        <v>36</v>
      </c>
      <c r="C1021" s="3">
        <v>0</v>
      </c>
      <c r="D1021" s="20">
        <v>29.92</v>
      </c>
      <c r="E1021" s="3">
        <v>0</v>
      </c>
      <c r="F1021" s="3">
        <v>0</v>
      </c>
      <c r="G1021" s="3">
        <v>0</v>
      </c>
      <c r="H1021" s="3">
        <v>1</v>
      </c>
      <c r="I1021" s="3">
        <v>0</v>
      </c>
      <c r="J1021" s="12">
        <v>0</v>
      </c>
      <c r="K1021" s="18">
        <v>4889.0367999999999</v>
      </c>
      <c r="M1021" s="38">
        <v>481</v>
      </c>
      <c r="N1021" s="2">
        <v>36</v>
      </c>
      <c r="O1021" s="3">
        <v>29.92</v>
      </c>
      <c r="P1021" s="12">
        <v>0</v>
      </c>
      <c r="Q1021" s="12">
        <v>4889.0367999999999</v>
      </c>
      <c r="S1021" s="3"/>
      <c r="T1021" s="3"/>
      <c r="U1021" s="3"/>
      <c r="V1021" s="3"/>
      <c r="W1021" s="3"/>
      <c r="X1021" s="3"/>
    </row>
    <row r="1022" spans="1:24" x14ac:dyDescent="0.25">
      <c r="A1022" s="6">
        <v>482</v>
      </c>
      <c r="B1022" s="2">
        <v>54</v>
      </c>
      <c r="C1022" s="3">
        <v>1</v>
      </c>
      <c r="D1022" s="20">
        <v>25.46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12">
        <v>1</v>
      </c>
      <c r="K1022" s="18">
        <v>25517.11363</v>
      </c>
      <c r="M1022" s="38">
        <v>482</v>
      </c>
      <c r="N1022" s="2">
        <v>54</v>
      </c>
      <c r="O1022" s="3">
        <v>25.46</v>
      </c>
      <c r="P1022" s="12">
        <v>0</v>
      </c>
      <c r="Q1022" s="12">
        <v>25517.11363</v>
      </c>
      <c r="S1022" s="3"/>
      <c r="T1022" s="3"/>
      <c r="U1022" s="3"/>
      <c r="V1022" s="3"/>
      <c r="W1022" s="3"/>
      <c r="X1022" s="3"/>
    </row>
    <row r="1023" spans="1:24" x14ac:dyDescent="0.25">
      <c r="A1023" s="6">
        <v>483</v>
      </c>
      <c r="B1023" s="2">
        <v>34</v>
      </c>
      <c r="C1023" s="3">
        <v>1</v>
      </c>
      <c r="D1023" s="20">
        <v>21.375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12">
        <v>1</v>
      </c>
      <c r="K1023" s="18">
        <v>4500.33925</v>
      </c>
      <c r="M1023" s="38">
        <v>483</v>
      </c>
      <c r="N1023" s="2">
        <v>34</v>
      </c>
      <c r="O1023" s="3">
        <v>21.375</v>
      </c>
      <c r="P1023" s="12">
        <v>0</v>
      </c>
      <c r="Q1023" s="12">
        <v>4500.33925</v>
      </c>
      <c r="S1023" s="3"/>
      <c r="T1023" s="3"/>
      <c r="U1023" s="3"/>
      <c r="V1023" s="3"/>
      <c r="W1023" s="3"/>
      <c r="X1023" s="3"/>
    </row>
    <row r="1024" spans="1:24" x14ac:dyDescent="0.25">
      <c r="A1024" s="6">
        <v>484</v>
      </c>
      <c r="B1024" s="2">
        <v>31</v>
      </c>
      <c r="C1024" s="3">
        <v>1</v>
      </c>
      <c r="D1024" s="20">
        <v>25.9</v>
      </c>
      <c r="E1024" s="3">
        <v>3</v>
      </c>
      <c r="F1024" s="3">
        <v>1</v>
      </c>
      <c r="G1024" s="3">
        <v>1</v>
      </c>
      <c r="H1024" s="3">
        <v>0</v>
      </c>
      <c r="I1024" s="3">
        <v>0</v>
      </c>
      <c r="J1024" s="12">
        <v>0</v>
      </c>
      <c r="K1024" s="18">
        <v>19199.944</v>
      </c>
      <c r="M1024" s="38">
        <v>484</v>
      </c>
      <c r="N1024" s="2">
        <v>31</v>
      </c>
      <c r="O1024" s="3">
        <v>25.9</v>
      </c>
      <c r="P1024" s="12">
        <v>1</v>
      </c>
      <c r="Q1024" s="12">
        <v>19199.944</v>
      </c>
      <c r="S1024" s="3"/>
      <c r="T1024" s="3"/>
      <c r="U1024" s="3"/>
      <c r="V1024" s="3"/>
      <c r="W1024" s="3"/>
      <c r="X1024" s="3"/>
    </row>
    <row r="1025" spans="1:24" x14ac:dyDescent="0.25">
      <c r="A1025" s="6">
        <v>485</v>
      </c>
      <c r="B1025" s="2">
        <v>27</v>
      </c>
      <c r="C1025" s="3">
        <v>0</v>
      </c>
      <c r="D1025" s="20">
        <v>30.59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12">
        <v>1</v>
      </c>
      <c r="K1025" s="18">
        <v>16796.411940000002</v>
      </c>
      <c r="M1025" s="38">
        <v>485</v>
      </c>
      <c r="N1025" s="2">
        <v>27</v>
      </c>
      <c r="O1025" s="3">
        <v>30.59</v>
      </c>
      <c r="P1025" s="12">
        <v>0</v>
      </c>
      <c r="Q1025" s="12">
        <v>16796.411940000002</v>
      </c>
      <c r="S1025" s="3"/>
      <c r="T1025" s="3"/>
      <c r="U1025" s="3"/>
      <c r="V1025" s="3"/>
      <c r="W1025" s="3"/>
      <c r="X1025" s="3"/>
    </row>
    <row r="1026" spans="1:24" x14ac:dyDescent="0.25">
      <c r="A1026" s="6">
        <v>486</v>
      </c>
      <c r="B1026" s="2">
        <v>20</v>
      </c>
      <c r="C1026" s="3">
        <v>1</v>
      </c>
      <c r="D1026" s="20">
        <v>30.114999999999998</v>
      </c>
      <c r="E1026" s="3">
        <v>5</v>
      </c>
      <c r="F1026" s="3">
        <v>0</v>
      </c>
      <c r="G1026" s="3">
        <v>0</v>
      </c>
      <c r="H1026" s="3">
        <v>0</v>
      </c>
      <c r="I1026" s="3">
        <v>0</v>
      </c>
      <c r="J1026" s="12">
        <v>1</v>
      </c>
      <c r="K1026" s="18">
        <v>4915.0598499999996</v>
      </c>
      <c r="M1026" s="38">
        <v>486</v>
      </c>
      <c r="N1026" s="2">
        <v>20</v>
      </c>
      <c r="O1026" s="3">
        <v>30.114999999999998</v>
      </c>
      <c r="P1026" s="12">
        <v>0</v>
      </c>
      <c r="Q1026" s="12">
        <v>4915.0598499999996</v>
      </c>
      <c r="S1026" s="3"/>
      <c r="T1026" s="3"/>
      <c r="U1026" s="3"/>
      <c r="V1026" s="3"/>
      <c r="W1026" s="3"/>
      <c r="X1026" s="3"/>
    </row>
    <row r="1027" spans="1:24" x14ac:dyDescent="0.25">
      <c r="A1027" s="6">
        <v>487</v>
      </c>
      <c r="B1027" s="2">
        <v>44</v>
      </c>
      <c r="C1027" s="3">
        <v>0</v>
      </c>
      <c r="D1027" s="20">
        <v>25.8</v>
      </c>
      <c r="E1027" s="3">
        <v>1</v>
      </c>
      <c r="F1027" s="3">
        <v>0</v>
      </c>
      <c r="G1027" s="3">
        <v>1</v>
      </c>
      <c r="H1027" s="3">
        <v>0</v>
      </c>
      <c r="I1027" s="3">
        <v>0</v>
      </c>
      <c r="J1027" s="12">
        <v>0</v>
      </c>
      <c r="K1027" s="18">
        <v>7624.63</v>
      </c>
      <c r="M1027" s="38">
        <v>487</v>
      </c>
      <c r="N1027" s="2">
        <v>44</v>
      </c>
      <c r="O1027" s="3">
        <v>25.8</v>
      </c>
      <c r="P1027" s="12">
        <v>0</v>
      </c>
      <c r="Q1027" s="12">
        <v>7624.63</v>
      </c>
      <c r="S1027" s="3"/>
      <c r="T1027" s="3"/>
      <c r="U1027" s="3"/>
      <c r="V1027" s="3"/>
      <c r="W1027" s="3"/>
      <c r="X1027" s="3"/>
    </row>
    <row r="1028" spans="1:24" x14ac:dyDescent="0.25">
      <c r="A1028" s="6">
        <v>488</v>
      </c>
      <c r="B1028" s="2">
        <v>43</v>
      </c>
      <c r="C1028" s="3">
        <v>1</v>
      </c>
      <c r="D1028" s="20">
        <v>30.114999999999998</v>
      </c>
      <c r="E1028" s="3">
        <v>3</v>
      </c>
      <c r="F1028" s="3">
        <v>0</v>
      </c>
      <c r="G1028" s="3">
        <v>0</v>
      </c>
      <c r="H1028" s="3">
        <v>0</v>
      </c>
      <c r="I1028" s="3">
        <v>1</v>
      </c>
      <c r="J1028" s="12">
        <v>0</v>
      </c>
      <c r="K1028" s="18">
        <v>8410.0468500000006</v>
      </c>
      <c r="M1028" s="38">
        <v>488</v>
      </c>
      <c r="N1028" s="2">
        <v>43</v>
      </c>
      <c r="O1028" s="3">
        <v>30.114999999999998</v>
      </c>
      <c r="P1028" s="12">
        <v>0</v>
      </c>
      <c r="Q1028" s="12">
        <v>8410.0468500000006</v>
      </c>
      <c r="S1028" s="3"/>
      <c r="T1028" s="3"/>
      <c r="U1028" s="3"/>
      <c r="V1028" s="3"/>
      <c r="W1028" s="3"/>
      <c r="X1028" s="3"/>
    </row>
    <row r="1029" spans="1:24" x14ac:dyDescent="0.25">
      <c r="A1029" s="6">
        <v>489</v>
      </c>
      <c r="B1029" s="2">
        <v>45</v>
      </c>
      <c r="C1029" s="3">
        <v>0</v>
      </c>
      <c r="D1029" s="20">
        <v>27.645</v>
      </c>
      <c r="E1029" s="3">
        <v>1</v>
      </c>
      <c r="F1029" s="3">
        <v>0</v>
      </c>
      <c r="G1029" s="3">
        <v>0</v>
      </c>
      <c r="H1029" s="3">
        <v>0</v>
      </c>
      <c r="I1029" s="3">
        <v>1</v>
      </c>
      <c r="J1029" s="12">
        <v>0</v>
      </c>
      <c r="K1029" s="18">
        <v>28340.188849999999</v>
      </c>
      <c r="M1029" s="38">
        <v>489</v>
      </c>
      <c r="N1029" s="2">
        <v>45</v>
      </c>
      <c r="O1029" s="3">
        <v>27.645</v>
      </c>
      <c r="P1029" s="12">
        <v>0</v>
      </c>
      <c r="Q1029" s="12">
        <v>28340.188849999999</v>
      </c>
      <c r="S1029" s="3"/>
      <c r="T1029" s="3"/>
      <c r="U1029" s="3"/>
      <c r="V1029" s="3"/>
      <c r="W1029" s="3"/>
      <c r="X1029" s="3"/>
    </row>
    <row r="1030" spans="1:24" x14ac:dyDescent="0.25">
      <c r="A1030" s="6">
        <v>490</v>
      </c>
      <c r="B1030" s="2">
        <v>34</v>
      </c>
      <c r="C1030" s="3">
        <v>1</v>
      </c>
      <c r="D1030" s="20">
        <v>34.674999999999997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12">
        <v>1</v>
      </c>
      <c r="K1030" s="18">
        <v>4518.8262500000001</v>
      </c>
      <c r="M1030" s="38">
        <v>490</v>
      </c>
      <c r="N1030" s="2">
        <v>34</v>
      </c>
      <c r="O1030" s="3">
        <v>34.674999999999997</v>
      </c>
      <c r="P1030" s="12">
        <v>0</v>
      </c>
      <c r="Q1030" s="12">
        <v>4518.8262500000001</v>
      </c>
      <c r="S1030" s="3"/>
      <c r="T1030" s="3"/>
      <c r="U1030" s="3"/>
      <c r="V1030" s="3"/>
      <c r="W1030" s="3"/>
      <c r="X1030" s="3"/>
    </row>
    <row r="1031" spans="1:24" x14ac:dyDescent="0.25">
      <c r="A1031" s="6">
        <v>491</v>
      </c>
      <c r="B1031" s="2">
        <v>24</v>
      </c>
      <c r="C1031" s="3">
        <v>0</v>
      </c>
      <c r="D1031" s="20">
        <v>20.52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12">
        <v>1</v>
      </c>
      <c r="K1031" s="18">
        <v>14571.890799999999</v>
      </c>
      <c r="M1031" s="38">
        <v>491</v>
      </c>
      <c r="N1031" s="2">
        <v>24</v>
      </c>
      <c r="O1031" s="3">
        <v>20.52</v>
      </c>
      <c r="P1031" s="12">
        <v>1</v>
      </c>
      <c r="Q1031" s="12">
        <v>14571.890799999999</v>
      </c>
      <c r="S1031" s="3"/>
      <c r="T1031" s="3"/>
      <c r="U1031" s="3"/>
      <c r="V1031" s="3"/>
      <c r="W1031" s="3"/>
      <c r="X1031" s="3"/>
    </row>
    <row r="1032" spans="1:24" x14ac:dyDescent="0.25">
      <c r="A1032" s="6">
        <v>492</v>
      </c>
      <c r="B1032" s="2">
        <v>26</v>
      </c>
      <c r="C1032" s="3">
        <v>0</v>
      </c>
      <c r="D1032" s="20">
        <v>19.8</v>
      </c>
      <c r="E1032" s="3">
        <v>1</v>
      </c>
      <c r="F1032" s="3">
        <v>0</v>
      </c>
      <c r="G1032" s="3">
        <v>1</v>
      </c>
      <c r="H1032" s="3">
        <v>0</v>
      </c>
      <c r="I1032" s="3">
        <v>0</v>
      </c>
      <c r="J1032" s="12">
        <v>0</v>
      </c>
      <c r="K1032" s="18">
        <v>3378.91</v>
      </c>
      <c r="M1032" s="38">
        <v>492</v>
      </c>
      <c r="N1032" s="2">
        <v>26</v>
      </c>
      <c r="O1032" s="3">
        <v>19.8</v>
      </c>
      <c r="P1032" s="12">
        <v>0</v>
      </c>
      <c r="Q1032" s="12">
        <v>3378.91</v>
      </c>
      <c r="S1032" s="3"/>
      <c r="T1032" s="3"/>
      <c r="U1032" s="3"/>
      <c r="V1032" s="3"/>
      <c r="W1032" s="3"/>
      <c r="X1032" s="3"/>
    </row>
    <row r="1033" spans="1:24" x14ac:dyDescent="0.25">
      <c r="A1033" s="6">
        <v>493</v>
      </c>
      <c r="B1033" s="2">
        <v>38</v>
      </c>
      <c r="C1033" s="3">
        <v>0</v>
      </c>
      <c r="D1033" s="20">
        <v>27.835000000000001</v>
      </c>
      <c r="E1033" s="3">
        <v>2</v>
      </c>
      <c r="F1033" s="3">
        <v>0</v>
      </c>
      <c r="G1033" s="3">
        <v>0</v>
      </c>
      <c r="H1033" s="3">
        <v>0</v>
      </c>
      <c r="I1033" s="3">
        <v>0</v>
      </c>
      <c r="J1033" s="12">
        <v>1</v>
      </c>
      <c r="K1033" s="18">
        <v>7144.86265</v>
      </c>
      <c r="M1033" s="38">
        <v>493</v>
      </c>
      <c r="N1033" s="2">
        <v>38</v>
      </c>
      <c r="O1033" s="3">
        <v>27.835000000000001</v>
      </c>
      <c r="P1033" s="12">
        <v>0</v>
      </c>
      <c r="Q1033" s="12">
        <v>7144.86265</v>
      </c>
      <c r="S1033" s="3"/>
      <c r="T1033" s="3"/>
      <c r="U1033" s="3"/>
      <c r="V1033" s="3"/>
      <c r="W1033" s="3"/>
      <c r="X1033" s="3"/>
    </row>
    <row r="1034" spans="1:24" x14ac:dyDescent="0.25">
      <c r="A1034" s="6">
        <v>494</v>
      </c>
      <c r="B1034" s="2">
        <v>50</v>
      </c>
      <c r="C1034" s="3">
        <v>0</v>
      </c>
      <c r="D1034" s="20">
        <v>31.6</v>
      </c>
      <c r="E1034" s="3">
        <v>2</v>
      </c>
      <c r="F1034" s="3">
        <v>0</v>
      </c>
      <c r="G1034" s="3">
        <v>1</v>
      </c>
      <c r="H1034" s="3">
        <v>0</v>
      </c>
      <c r="I1034" s="3">
        <v>0</v>
      </c>
      <c r="J1034" s="12">
        <v>0</v>
      </c>
      <c r="K1034" s="18">
        <v>10118.424000000001</v>
      </c>
      <c r="M1034" s="38">
        <v>494</v>
      </c>
      <c r="N1034" s="2">
        <v>50</v>
      </c>
      <c r="O1034" s="3">
        <v>31.6</v>
      </c>
      <c r="P1034" s="12">
        <v>0</v>
      </c>
      <c r="Q1034" s="12">
        <v>10118.424000000001</v>
      </c>
      <c r="S1034" s="3"/>
      <c r="T1034" s="3"/>
      <c r="U1034" s="3"/>
      <c r="V1034" s="3"/>
      <c r="W1034" s="3"/>
      <c r="X1034" s="3"/>
    </row>
    <row r="1035" spans="1:24" x14ac:dyDescent="0.25">
      <c r="A1035" s="6">
        <v>495</v>
      </c>
      <c r="B1035" s="2">
        <v>38</v>
      </c>
      <c r="C1035" s="3">
        <v>1</v>
      </c>
      <c r="D1035" s="20">
        <v>28.27</v>
      </c>
      <c r="E1035" s="3">
        <v>1</v>
      </c>
      <c r="F1035" s="3">
        <v>0</v>
      </c>
      <c r="G1035" s="3">
        <v>0</v>
      </c>
      <c r="H1035" s="3">
        <v>1</v>
      </c>
      <c r="I1035" s="3">
        <v>0</v>
      </c>
      <c r="J1035" s="12">
        <v>0</v>
      </c>
      <c r="K1035" s="18">
        <v>5484.4673000000003</v>
      </c>
      <c r="M1035" s="38">
        <v>495</v>
      </c>
      <c r="N1035" s="2">
        <v>38</v>
      </c>
      <c r="O1035" s="3">
        <v>28.27</v>
      </c>
      <c r="P1035" s="12">
        <v>0</v>
      </c>
      <c r="Q1035" s="12">
        <v>5484.4673000000003</v>
      </c>
      <c r="S1035" s="3"/>
      <c r="T1035" s="3"/>
      <c r="U1035" s="3"/>
      <c r="V1035" s="3"/>
      <c r="W1035" s="3"/>
      <c r="X1035" s="3"/>
    </row>
    <row r="1036" spans="1:24" x14ac:dyDescent="0.25">
      <c r="A1036" s="6">
        <v>496</v>
      </c>
      <c r="B1036" s="2">
        <v>27</v>
      </c>
      <c r="C1036" s="3">
        <v>0</v>
      </c>
      <c r="D1036" s="20">
        <v>20.045000000000002</v>
      </c>
      <c r="E1036" s="3">
        <v>3</v>
      </c>
      <c r="F1036" s="3">
        <v>1</v>
      </c>
      <c r="G1036" s="3">
        <v>0</v>
      </c>
      <c r="H1036" s="3">
        <v>0</v>
      </c>
      <c r="I1036" s="3">
        <v>1</v>
      </c>
      <c r="J1036" s="12">
        <v>0</v>
      </c>
      <c r="K1036" s="18">
        <v>16420.494549999999</v>
      </c>
      <c r="M1036" s="38">
        <v>496</v>
      </c>
      <c r="N1036" s="2">
        <v>27</v>
      </c>
      <c r="O1036" s="3">
        <v>20.045000000000002</v>
      </c>
      <c r="P1036" s="12">
        <v>1</v>
      </c>
      <c r="Q1036" s="12">
        <v>16420.494549999999</v>
      </c>
      <c r="S1036" s="3"/>
      <c r="T1036" s="3"/>
      <c r="U1036" s="3"/>
      <c r="V1036" s="3"/>
      <c r="W1036" s="3"/>
      <c r="X1036" s="3"/>
    </row>
    <row r="1037" spans="1:24" x14ac:dyDescent="0.25">
      <c r="A1037" s="6">
        <v>497</v>
      </c>
      <c r="B1037" s="2">
        <v>39</v>
      </c>
      <c r="C1037" s="3">
        <v>0</v>
      </c>
      <c r="D1037" s="20">
        <v>23.274999999999999</v>
      </c>
      <c r="E1037" s="3">
        <v>3</v>
      </c>
      <c r="F1037" s="3">
        <v>0</v>
      </c>
      <c r="G1037" s="3">
        <v>0</v>
      </c>
      <c r="H1037" s="3">
        <v>0</v>
      </c>
      <c r="I1037" s="3">
        <v>0</v>
      </c>
      <c r="J1037" s="12">
        <v>1</v>
      </c>
      <c r="K1037" s="18">
        <v>7986.4752500000004</v>
      </c>
      <c r="M1037" s="38">
        <v>497</v>
      </c>
      <c r="N1037" s="2">
        <v>39</v>
      </c>
      <c r="O1037" s="3">
        <v>23.274999999999999</v>
      </c>
      <c r="P1037" s="12">
        <v>0</v>
      </c>
      <c r="Q1037" s="12">
        <v>7986.4752500000004</v>
      </c>
      <c r="S1037" s="3"/>
      <c r="T1037" s="3"/>
      <c r="U1037" s="3"/>
      <c r="V1037" s="3"/>
      <c r="W1037" s="3"/>
      <c r="X1037" s="3"/>
    </row>
    <row r="1038" spans="1:24" x14ac:dyDescent="0.25">
      <c r="A1038" s="6">
        <v>498</v>
      </c>
      <c r="B1038" s="2">
        <v>39</v>
      </c>
      <c r="C1038" s="3">
        <v>0</v>
      </c>
      <c r="D1038" s="20">
        <v>34.1</v>
      </c>
      <c r="E1038" s="3">
        <v>3</v>
      </c>
      <c r="F1038" s="3">
        <v>0</v>
      </c>
      <c r="G1038" s="3">
        <v>1</v>
      </c>
      <c r="H1038" s="3">
        <v>0</v>
      </c>
      <c r="I1038" s="3">
        <v>0</v>
      </c>
      <c r="J1038" s="12">
        <v>0</v>
      </c>
      <c r="K1038" s="18">
        <v>7418.5219999999999</v>
      </c>
      <c r="M1038" s="38">
        <v>498</v>
      </c>
      <c r="N1038" s="2">
        <v>39</v>
      </c>
      <c r="O1038" s="3">
        <v>34.1</v>
      </c>
      <c r="P1038" s="12">
        <v>0</v>
      </c>
      <c r="Q1038" s="12">
        <v>7418.5219999999999</v>
      </c>
      <c r="S1038" s="3"/>
      <c r="T1038" s="3"/>
      <c r="U1038" s="3"/>
      <c r="V1038" s="3"/>
      <c r="W1038" s="3"/>
      <c r="X1038" s="3"/>
    </row>
    <row r="1039" spans="1:24" x14ac:dyDescent="0.25">
      <c r="A1039" s="6">
        <v>499</v>
      </c>
      <c r="B1039" s="2">
        <v>63</v>
      </c>
      <c r="C1039" s="3">
        <v>0</v>
      </c>
      <c r="D1039" s="20">
        <v>36.85</v>
      </c>
      <c r="E1039" s="3">
        <v>0</v>
      </c>
      <c r="F1039" s="3">
        <v>0</v>
      </c>
      <c r="G1039" s="3">
        <v>0</v>
      </c>
      <c r="H1039" s="3">
        <v>1</v>
      </c>
      <c r="I1039" s="3">
        <v>0</v>
      </c>
      <c r="J1039" s="12">
        <v>0</v>
      </c>
      <c r="K1039" s="18">
        <v>13887.968500000001</v>
      </c>
      <c r="M1039" s="38">
        <v>499</v>
      </c>
      <c r="N1039" s="2">
        <v>63</v>
      </c>
      <c r="O1039" s="3">
        <v>36.85</v>
      </c>
      <c r="P1039" s="12">
        <v>0</v>
      </c>
      <c r="Q1039" s="12">
        <v>13887.968500000001</v>
      </c>
      <c r="S1039" s="3"/>
      <c r="T1039" s="3"/>
      <c r="U1039" s="3"/>
      <c r="V1039" s="3"/>
      <c r="W1039" s="3"/>
      <c r="X1039" s="3"/>
    </row>
    <row r="1040" spans="1:24" x14ac:dyDescent="0.25">
      <c r="A1040" s="6">
        <v>500</v>
      </c>
      <c r="B1040" s="2">
        <v>33</v>
      </c>
      <c r="C1040" s="3">
        <v>0</v>
      </c>
      <c r="D1040" s="20">
        <v>36.29</v>
      </c>
      <c r="E1040" s="3">
        <v>3</v>
      </c>
      <c r="F1040" s="3">
        <v>0</v>
      </c>
      <c r="G1040" s="3">
        <v>0</v>
      </c>
      <c r="H1040" s="3">
        <v>0</v>
      </c>
      <c r="I1040" s="3">
        <v>0</v>
      </c>
      <c r="J1040" s="12">
        <v>1</v>
      </c>
      <c r="K1040" s="18">
        <v>6551.7501000000002</v>
      </c>
      <c r="M1040" s="38">
        <v>500</v>
      </c>
      <c r="N1040" s="2">
        <v>33</v>
      </c>
      <c r="O1040" s="3">
        <v>36.29</v>
      </c>
      <c r="P1040" s="12">
        <v>0</v>
      </c>
      <c r="Q1040" s="12">
        <v>6551.7501000000002</v>
      </c>
      <c r="S1040" s="3"/>
      <c r="T1040" s="3"/>
      <c r="U1040" s="3"/>
      <c r="V1040" s="3"/>
      <c r="W1040" s="3"/>
      <c r="X1040" s="3"/>
    </row>
    <row r="1041" spans="1:24" x14ac:dyDescent="0.25">
      <c r="A1041" s="6">
        <v>501</v>
      </c>
      <c r="B1041" s="2">
        <v>36</v>
      </c>
      <c r="C1041" s="3">
        <v>0</v>
      </c>
      <c r="D1041" s="20">
        <v>26.885000000000002</v>
      </c>
      <c r="E1041" s="3">
        <v>0</v>
      </c>
      <c r="F1041" s="3">
        <v>0</v>
      </c>
      <c r="G1041" s="3">
        <v>0</v>
      </c>
      <c r="H1041" s="3">
        <v>0</v>
      </c>
      <c r="I1041" s="3">
        <v>1</v>
      </c>
      <c r="J1041" s="12">
        <v>0</v>
      </c>
      <c r="K1041" s="18">
        <v>5267.8181500000001</v>
      </c>
      <c r="M1041" s="38">
        <v>501</v>
      </c>
      <c r="N1041" s="2">
        <v>36</v>
      </c>
      <c r="O1041" s="3">
        <v>26.885000000000002</v>
      </c>
      <c r="P1041" s="12">
        <v>0</v>
      </c>
      <c r="Q1041" s="12">
        <v>5267.8181500000001</v>
      </c>
      <c r="S1041" s="3"/>
      <c r="T1041" s="3"/>
      <c r="U1041" s="3"/>
      <c r="V1041" s="3"/>
      <c r="W1041" s="3"/>
      <c r="X1041" s="3"/>
    </row>
    <row r="1042" spans="1:24" x14ac:dyDescent="0.25">
      <c r="A1042" s="6">
        <v>502</v>
      </c>
      <c r="B1042" s="2">
        <v>30</v>
      </c>
      <c r="C1042" s="3">
        <v>1</v>
      </c>
      <c r="D1042" s="20">
        <v>22.99</v>
      </c>
      <c r="E1042" s="3">
        <v>2</v>
      </c>
      <c r="F1042" s="3">
        <v>1</v>
      </c>
      <c r="G1042" s="3">
        <v>0</v>
      </c>
      <c r="H1042" s="3">
        <v>0</v>
      </c>
      <c r="I1042" s="3">
        <v>1</v>
      </c>
      <c r="J1042" s="12">
        <v>0</v>
      </c>
      <c r="K1042" s="18">
        <v>17361.766100000001</v>
      </c>
      <c r="M1042" s="38">
        <v>502</v>
      </c>
      <c r="N1042" s="2">
        <v>30</v>
      </c>
      <c r="O1042" s="3">
        <v>22.99</v>
      </c>
      <c r="P1042" s="12">
        <v>1</v>
      </c>
      <c r="Q1042" s="12">
        <v>17361.766100000001</v>
      </c>
      <c r="S1042" s="3"/>
      <c r="T1042" s="3"/>
      <c r="U1042" s="3"/>
      <c r="V1042" s="3"/>
      <c r="W1042" s="3"/>
      <c r="X1042" s="3"/>
    </row>
    <row r="1043" spans="1:24" x14ac:dyDescent="0.25">
      <c r="A1043" s="6">
        <v>503</v>
      </c>
      <c r="B1043" s="2">
        <v>24</v>
      </c>
      <c r="C1043" s="3">
        <v>1</v>
      </c>
      <c r="D1043" s="20">
        <v>32.700000000000003</v>
      </c>
      <c r="E1043" s="3">
        <v>0</v>
      </c>
      <c r="F1043" s="3">
        <v>1</v>
      </c>
      <c r="G1043" s="3">
        <v>1</v>
      </c>
      <c r="H1043" s="3">
        <v>0</v>
      </c>
      <c r="I1043" s="3">
        <v>0</v>
      </c>
      <c r="J1043" s="12">
        <v>0</v>
      </c>
      <c r="K1043" s="18">
        <v>34472.841</v>
      </c>
      <c r="M1043" s="38">
        <v>503</v>
      </c>
      <c r="N1043" s="2">
        <v>24</v>
      </c>
      <c r="O1043" s="3">
        <v>32.700000000000003</v>
      </c>
      <c r="P1043" s="12">
        <v>1</v>
      </c>
      <c r="Q1043" s="12">
        <v>34472.841</v>
      </c>
      <c r="S1043" s="3"/>
      <c r="T1043" s="3"/>
      <c r="U1043" s="3"/>
      <c r="V1043" s="3"/>
      <c r="W1043" s="3"/>
      <c r="X1043" s="3"/>
    </row>
    <row r="1044" spans="1:24" x14ac:dyDescent="0.25">
      <c r="A1044" s="6">
        <v>504</v>
      </c>
      <c r="B1044" s="2">
        <v>24</v>
      </c>
      <c r="C1044" s="3">
        <v>1</v>
      </c>
      <c r="D1044" s="20">
        <v>25.8</v>
      </c>
      <c r="E1044" s="3">
        <v>0</v>
      </c>
      <c r="F1044" s="3">
        <v>0</v>
      </c>
      <c r="G1044" s="3">
        <v>1</v>
      </c>
      <c r="H1044" s="3">
        <v>0</v>
      </c>
      <c r="I1044" s="3">
        <v>0</v>
      </c>
      <c r="J1044" s="12">
        <v>0</v>
      </c>
      <c r="K1044" s="18">
        <v>1972.95</v>
      </c>
      <c r="M1044" s="38">
        <v>504</v>
      </c>
      <c r="N1044" s="2">
        <v>24</v>
      </c>
      <c r="O1044" s="3">
        <v>25.8</v>
      </c>
      <c r="P1044" s="12">
        <v>0</v>
      </c>
      <c r="Q1044" s="12">
        <v>1972.95</v>
      </c>
      <c r="S1044" s="3"/>
      <c r="T1044" s="3"/>
      <c r="U1044" s="3"/>
      <c r="V1044" s="3"/>
      <c r="W1044" s="3"/>
      <c r="X1044" s="3"/>
    </row>
    <row r="1045" spans="1:24" x14ac:dyDescent="0.25">
      <c r="A1045" s="6">
        <v>505</v>
      </c>
      <c r="B1045" s="2">
        <v>48</v>
      </c>
      <c r="C1045" s="3">
        <v>1</v>
      </c>
      <c r="D1045" s="20">
        <v>29.6</v>
      </c>
      <c r="E1045" s="3">
        <v>0</v>
      </c>
      <c r="F1045" s="3">
        <v>0</v>
      </c>
      <c r="G1045" s="3">
        <v>1</v>
      </c>
      <c r="H1045" s="3">
        <v>0</v>
      </c>
      <c r="I1045" s="3">
        <v>0</v>
      </c>
      <c r="J1045" s="12">
        <v>0</v>
      </c>
      <c r="K1045" s="18">
        <v>21232.182260000001</v>
      </c>
      <c r="M1045" s="38">
        <v>505</v>
      </c>
      <c r="N1045" s="2">
        <v>48</v>
      </c>
      <c r="O1045" s="3">
        <v>29.6</v>
      </c>
      <c r="P1045" s="12">
        <v>0</v>
      </c>
      <c r="Q1045" s="12">
        <v>21232.182260000001</v>
      </c>
      <c r="S1045" s="3"/>
      <c r="T1045" s="3"/>
      <c r="U1045" s="3"/>
      <c r="V1045" s="3"/>
      <c r="W1045" s="3"/>
      <c r="X1045" s="3"/>
    </row>
    <row r="1046" spans="1:24" x14ac:dyDescent="0.25">
      <c r="A1046" s="6">
        <v>506</v>
      </c>
      <c r="B1046" s="2">
        <v>47</v>
      </c>
      <c r="C1046" s="3">
        <v>1</v>
      </c>
      <c r="D1046" s="20">
        <v>19.190000000000001</v>
      </c>
      <c r="E1046" s="3">
        <v>1</v>
      </c>
      <c r="F1046" s="3">
        <v>0</v>
      </c>
      <c r="G1046" s="3">
        <v>0</v>
      </c>
      <c r="H1046" s="3">
        <v>0</v>
      </c>
      <c r="I1046" s="3">
        <v>0</v>
      </c>
      <c r="J1046" s="12">
        <v>1</v>
      </c>
      <c r="K1046" s="18">
        <v>8627.5411000000004</v>
      </c>
      <c r="M1046" s="38">
        <v>506</v>
      </c>
      <c r="N1046" s="2">
        <v>47</v>
      </c>
      <c r="O1046" s="3">
        <v>19.190000000000001</v>
      </c>
      <c r="P1046" s="12">
        <v>0</v>
      </c>
      <c r="Q1046" s="12">
        <v>8627.5411000000004</v>
      </c>
      <c r="S1046" s="3"/>
      <c r="T1046" s="3"/>
      <c r="U1046" s="3"/>
      <c r="V1046" s="3"/>
      <c r="W1046" s="3"/>
      <c r="X1046" s="3"/>
    </row>
    <row r="1047" spans="1:24" x14ac:dyDescent="0.25">
      <c r="A1047" s="6">
        <v>507</v>
      </c>
      <c r="B1047" s="2">
        <v>29</v>
      </c>
      <c r="C1047" s="3">
        <v>1</v>
      </c>
      <c r="D1047" s="20">
        <v>31.73</v>
      </c>
      <c r="E1047" s="3">
        <v>2</v>
      </c>
      <c r="F1047" s="3">
        <v>0</v>
      </c>
      <c r="G1047" s="3">
        <v>0</v>
      </c>
      <c r="H1047" s="3">
        <v>0</v>
      </c>
      <c r="I1047" s="3">
        <v>1</v>
      </c>
      <c r="J1047" s="12">
        <v>0</v>
      </c>
      <c r="K1047" s="18">
        <v>4433.3877000000002</v>
      </c>
      <c r="M1047" s="38">
        <v>507</v>
      </c>
      <c r="N1047" s="2">
        <v>29</v>
      </c>
      <c r="O1047" s="3">
        <v>31.73</v>
      </c>
      <c r="P1047" s="12">
        <v>0</v>
      </c>
      <c r="Q1047" s="12">
        <v>4433.3877000000002</v>
      </c>
      <c r="S1047" s="3"/>
      <c r="T1047" s="3"/>
      <c r="U1047" s="3"/>
      <c r="V1047" s="3"/>
      <c r="W1047" s="3"/>
      <c r="X1047" s="3"/>
    </row>
    <row r="1048" spans="1:24" x14ac:dyDescent="0.25">
      <c r="A1048" s="6">
        <v>508</v>
      </c>
      <c r="B1048" s="2">
        <v>28</v>
      </c>
      <c r="C1048" s="3">
        <v>1</v>
      </c>
      <c r="D1048" s="20">
        <v>29.26</v>
      </c>
      <c r="E1048" s="3">
        <v>2</v>
      </c>
      <c r="F1048" s="3">
        <v>0</v>
      </c>
      <c r="G1048" s="3">
        <v>0</v>
      </c>
      <c r="H1048" s="3">
        <v>0</v>
      </c>
      <c r="I1048" s="3">
        <v>0</v>
      </c>
      <c r="J1048" s="12">
        <v>1</v>
      </c>
      <c r="K1048" s="18">
        <v>4438.2633999999998</v>
      </c>
      <c r="M1048" s="38">
        <v>508</v>
      </c>
      <c r="N1048" s="2">
        <v>28</v>
      </c>
      <c r="O1048" s="3">
        <v>29.26</v>
      </c>
      <c r="P1048" s="12">
        <v>0</v>
      </c>
      <c r="Q1048" s="12">
        <v>4438.2633999999998</v>
      </c>
      <c r="S1048" s="3"/>
      <c r="T1048" s="3"/>
      <c r="U1048" s="3"/>
      <c r="V1048" s="3"/>
      <c r="W1048" s="3"/>
      <c r="X1048" s="3"/>
    </row>
    <row r="1049" spans="1:24" x14ac:dyDescent="0.25">
      <c r="A1049" s="6">
        <v>509</v>
      </c>
      <c r="B1049" s="2">
        <v>47</v>
      </c>
      <c r="C1049" s="3">
        <v>1</v>
      </c>
      <c r="D1049" s="20">
        <v>28.215</v>
      </c>
      <c r="E1049" s="3">
        <v>3</v>
      </c>
      <c r="F1049" s="3">
        <v>1</v>
      </c>
      <c r="G1049" s="3">
        <v>0</v>
      </c>
      <c r="H1049" s="3">
        <v>0</v>
      </c>
      <c r="I1049" s="3">
        <v>1</v>
      </c>
      <c r="J1049" s="12">
        <v>0</v>
      </c>
      <c r="K1049" s="18">
        <v>24915.220850000002</v>
      </c>
      <c r="M1049" s="38">
        <v>509</v>
      </c>
      <c r="N1049" s="2">
        <v>47</v>
      </c>
      <c r="O1049" s="3">
        <v>28.215</v>
      </c>
      <c r="P1049" s="12">
        <v>1</v>
      </c>
      <c r="Q1049" s="12">
        <v>24915.220850000002</v>
      </c>
      <c r="S1049" s="3"/>
      <c r="T1049" s="3"/>
      <c r="U1049" s="3"/>
      <c r="V1049" s="3"/>
      <c r="W1049" s="3"/>
      <c r="X1049" s="3"/>
    </row>
    <row r="1050" spans="1:24" x14ac:dyDescent="0.25">
      <c r="A1050" s="6">
        <v>510</v>
      </c>
      <c r="B1050" s="2">
        <v>25</v>
      </c>
      <c r="C1050" s="3">
        <v>1</v>
      </c>
      <c r="D1050" s="20">
        <v>24.984999999999999</v>
      </c>
      <c r="E1050" s="3">
        <v>2</v>
      </c>
      <c r="F1050" s="3">
        <v>0</v>
      </c>
      <c r="G1050" s="3">
        <v>0</v>
      </c>
      <c r="H1050" s="3">
        <v>0</v>
      </c>
      <c r="I1050" s="3">
        <v>0</v>
      </c>
      <c r="J1050" s="12">
        <v>1</v>
      </c>
      <c r="K1050" s="18">
        <v>23241.47453</v>
      </c>
      <c r="M1050" s="38">
        <v>510</v>
      </c>
      <c r="N1050" s="2">
        <v>25</v>
      </c>
      <c r="O1050" s="3">
        <v>24.984999999999999</v>
      </c>
      <c r="P1050" s="12">
        <v>0</v>
      </c>
      <c r="Q1050" s="12">
        <v>23241.47453</v>
      </c>
      <c r="S1050" s="3"/>
      <c r="T1050" s="3"/>
      <c r="U1050" s="3"/>
      <c r="V1050" s="3"/>
      <c r="W1050" s="3"/>
      <c r="X1050" s="3"/>
    </row>
    <row r="1051" spans="1:24" x14ac:dyDescent="0.25">
      <c r="A1051" s="6">
        <v>511</v>
      </c>
      <c r="B1051" s="2">
        <v>51</v>
      </c>
      <c r="C1051" s="3">
        <v>1</v>
      </c>
      <c r="D1051" s="20">
        <v>27.74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12">
        <v>1</v>
      </c>
      <c r="K1051" s="18">
        <v>9957.7216000000008</v>
      </c>
      <c r="M1051" s="38">
        <v>511</v>
      </c>
      <c r="N1051" s="2">
        <v>51</v>
      </c>
      <c r="O1051" s="3">
        <v>27.74</v>
      </c>
      <c r="P1051" s="12">
        <v>0</v>
      </c>
      <c r="Q1051" s="12">
        <v>9957.7216000000008</v>
      </c>
      <c r="S1051" s="3"/>
      <c r="T1051" s="3"/>
      <c r="U1051" s="3"/>
      <c r="V1051" s="3"/>
      <c r="W1051" s="3"/>
      <c r="X1051" s="3"/>
    </row>
    <row r="1052" spans="1:24" x14ac:dyDescent="0.25">
      <c r="A1052" s="6">
        <v>512</v>
      </c>
      <c r="B1052" s="2">
        <v>48</v>
      </c>
      <c r="C1052" s="3">
        <v>0</v>
      </c>
      <c r="D1052" s="20">
        <v>22.8</v>
      </c>
      <c r="E1052" s="3">
        <v>0</v>
      </c>
      <c r="F1052" s="3">
        <v>0</v>
      </c>
      <c r="G1052" s="3">
        <v>1</v>
      </c>
      <c r="H1052" s="3">
        <v>0</v>
      </c>
      <c r="I1052" s="3">
        <v>0</v>
      </c>
      <c r="J1052" s="12">
        <v>0</v>
      </c>
      <c r="K1052" s="18">
        <v>8269.0439999999999</v>
      </c>
      <c r="M1052" s="38">
        <v>512</v>
      </c>
      <c r="N1052" s="2">
        <v>48</v>
      </c>
      <c r="O1052" s="3">
        <v>22.8</v>
      </c>
      <c r="P1052" s="12">
        <v>0</v>
      </c>
      <c r="Q1052" s="12">
        <v>8269.0439999999999</v>
      </c>
      <c r="S1052" s="3"/>
      <c r="T1052" s="3"/>
      <c r="U1052" s="3"/>
      <c r="V1052" s="3"/>
      <c r="W1052" s="3"/>
      <c r="X1052" s="3"/>
    </row>
    <row r="1053" spans="1:24" x14ac:dyDescent="0.25">
      <c r="A1053" s="6">
        <v>513</v>
      </c>
      <c r="B1053" s="2">
        <v>43</v>
      </c>
      <c r="C1053" s="3">
        <v>1</v>
      </c>
      <c r="D1053" s="20">
        <v>20.13</v>
      </c>
      <c r="E1053" s="3">
        <v>2</v>
      </c>
      <c r="F1053" s="3">
        <v>1</v>
      </c>
      <c r="G1053" s="3">
        <v>0</v>
      </c>
      <c r="H1053" s="3">
        <v>1</v>
      </c>
      <c r="I1053" s="3">
        <v>0</v>
      </c>
      <c r="J1053" s="12">
        <v>0</v>
      </c>
      <c r="K1053" s="18">
        <v>18767.737700000001</v>
      </c>
      <c r="M1053" s="38">
        <v>513</v>
      </c>
      <c r="N1053" s="2">
        <v>43</v>
      </c>
      <c r="O1053" s="3">
        <v>20.13</v>
      </c>
      <c r="P1053" s="12">
        <v>1</v>
      </c>
      <c r="Q1053" s="12">
        <v>18767.737700000001</v>
      </c>
      <c r="S1053" s="3"/>
      <c r="T1053" s="3"/>
      <c r="U1053" s="3"/>
      <c r="V1053" s="3"/>
      <c r="W1053" s="3"/>
      <c r="X1053" s="3"/>
    </row>
    <row r="1054" spans="1:24" x14ac:dyDescent="0.25">
      <c r="A1054" s="6">
        <v>514</v>
      </c>
      <c r="B1054" s="2">
        <v>61</v>
      </c>
      <c r="C1054" s="3">
        <v>0</v>
      </c>
      <c r="D1054" s="20">
        <v>33.33</v>
      </c>
      <c r="E1054" s="3">
        <v>4</v>
      </c>
      <c r="F1054" s="3">
        <v>0</v>
      </c>
      <c r="G1054" s="3">
        <v>0</v>
      </c>
      <c r="H1054" s="3">
        <v>1</v>
      </c>
      <c r="I1054" s="3">
        <v>0</v>
      </c>
      <c r="J1054" s="12">
        <v>0</v>
      </c>
      <c r="K1054" s="18">
        <v>36580.282160000002</v>
      </c>
      <c r="M1054" s="38">
        <v>514</v>
      </c>
      <c r="N1054" s="2">
        <v>61</v>
      </c>
      <c r="O1054" s="3">
        <v>33.33</v>
      </c>
      <c r="P1054" s="12">
        <v>0</v>
      </c>
      <c r="Q1054" s="12">
        <v>36580.282160000002</v>
      </c>
      <c r="S1054" s="3"/>
      <c r="T1054" s="3"/>
      <c r="U1054" s="3"/>
      <c r="V1054" s="3"/>
      <c r="W1054" s="3"/>
      <c r="X1054" s="3"/>
    </row>
    <row r="1055" spans="1:24" x14ac:dyDescent="0.25">
      <c r="A1055" s="6">
        <v>515</v>
      </c>
      <c r="B1055" s="2">
        <v>48</v>
      </c>
      <c r="C1055" s="3">
        <v>1</v>
      </c>
      <c r="D1055" s="20">
        <v>32.299999999999997</v>
      </c>
      <c r="E1055" s="3">
        <v>1</v>
      </c>
      <c r="F1055" s="3">
        <v>0</v>
      </c>
      <c r="G1055" s="3">
        <v>0</v>
      </c>
      <c r="H1055" s="3">
        <v>0</v>
      </c>
      <c r="I1055" s="3">
        <v>1</v>
      </c>
      <c r="J1055" s="12">
        <v>0</v>
      </c>
      <c r="K1055" s="18">
        <v>8765.2489999999998</v>
      </c>
      <c r="M1055" s="38">
        <v>515</v>
      </c>
      <c r="N1055" s="2">
        <v>48</v>
      </c>
      <c r="O1055" s="3">
        <v>32.299999999999997</v>
      </c>
      <c r="P1055" s="12">
        <v>0</v>
      </c>
      <c r="Q1055" s="12">
        <v>8765.2489999999998</v>
      </c>
      <c r="S1055" s="3"/>
      <c r="T1055" s="3"/>
      <c r="U1055" s="3"/>
      <c r="V1055" s="3"/>
      <c r="W1055" s="3"/>
      <c r="X1055" s="3"/>
    </row>
    <row r="1056" spans="1:24" x14ac:dyDescent="0.25">
      <c r="A1056" s="6">
        <v>516</v>
      </c>
      <c r="B1056" s="2">
        <v>38</v>
      </c>
      <c r="C1056" s="3">
        <v>0</v>
      </c>
      <c r="D1056" s="20">
        <v>27.6</v>
      </c>
      <c r="E1056" s="3">
        <v>0</v>
      </c>
      <c r="F1056" s="3">
        <v>0</v>
      </c>
      <c r="G1056" s="3">
        <v>1</v>
      </c>
      <c r="H1056" s="3">
        <v>0</v>
      </c>
      <c r="I1056" s="3">
        <v>0</v>
      </c>
      <c r="J1056" s="12">
        <v>0</v>
      </c>
      <c r="K1056" s="18">
        <v>5383.5360000000001</v>
      </c>
      <c r="M1056" s="38">
        <v>516</v>
      </c>
      <c r="N1056" s="2">
        <v>38</v>
      </c>
      <c r="O1056" s="3">
        <v>27.6</v>
      </c>
      <c r="P1056" s="12">
        <v>0</v>
      </c>
      <c r="Q1056" s="12">
        <v>5383.5360000000001</v>
      </c>
      <c r="S1056" s="3"/>
      <c r="T1056" s="3"/>
      <c r="U1056" s="3"/>
      <c r="V1056" s="3"/>
      <c r="W1056" s="3"/>
      <c r="X1056" s="3"/>
    </row>
    <row r="1057" spans="1:24" x14ac:dyDescent="0.25">
      <c r="A1057" s="6">
        <v>517</v>
      </c>
      <c r="B1057" s="2">
        <v>59</v>
      </c>
      <c r="C1057" s="3">
        <v>1</v>
      </c>
      <c r="D1057" s="20">
        <v>25.46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12">
        <v>0</v>
      </c>
      <c r="K1057" s="18">
        <v>12124.992399999999</v>
      </c>
      <c r="M1057" s="38">
        <v>517</v>
      </c>
      <c r="N1057" s="2">
        <v>59</v>
      </c>
      <c r="O1057" s="3">
        <v>25.46</v>
      </c>
      <c r="P1057" s="12">
        <v>0</v>
      </c>
      <c r="Q1057" s="12">
        <v>12124.992399999999</v>
      </c>
      <c r="S1057" s="3"/>
      <c r="T1057" s="3"/>
      <c r="U1057" s="3"/>
      <c r="V1057" s="3"/>
      <c r="W1057" s="3"/>
      <c r="X1057" s="3"/>
    </row>
    <row r="1058" spans="1:24" x14ac:dyDescent="0.25">
      <c r="A1058" s="6">
        <v>518</v>
      </c>
      <c r="B1058" s="2">
        <v>19</v>
      </c>
      <c r="C1058" s="3">
        <v>0</v>
      </c>
      <c r="D1058" s="20">
        <v>24.605</v>
      </c>
      <c r="E1058" s="3">
        <v>1</v>
      </c>
      <c r="F1058" s="3">
        <v>0</v>
      </c>
      <c r="G1058" s="3">
        <v>0</v>
      </c>
      <c r="H1058" s="3">
        <v>0</v>
      </c>
      <c r="I1058" s="3">
        <v>1</v>
      </c>
      <c r="J1058" s="12">
        <v>0</v>
      </c>
      <c r="K1058" s="18">
        <v>2709.24395</v>
      </c>
      <c r="M1058" s="38">
        <v>518</v>
      </c>
      <c r="N1058" s="2">
        <v>19</v>
      </c>
      <c r="O1058" s="3">
        <v>24.605</v>
      </c>
      <c r="P1058" s="12">
        <v>0</v>
      </c>
      <c r="Q1058" s="12">
        <v>2709.24395</v>
      </c>
      <c r="S1058" s="3"/>
      <c r="T1058" s="3"/>
      <c r="U1058" s="3"/>
      <c r="V1058" s="3"/>
      <c r="W1058" s="3"/>
      <c r="X1058" s="3"/>
    </row>
    <row r="1059" spans="1:24" x14ac:dyDescent="0.25">
      <c r="A1059" s="6">
        <v>519</v>
      </c>
      <c r="B1059" s="2">
        <v>26</v>
      </c>
      <c r="C1059" s="3">
        <v>0</v>
      </c>
      <c r="D1059" s="20">
        <v>34.200000000000003</v>
      </c>
      <c r="E1059" s="3">
        <v>2</v>
      </c>
      <c r="F1059" s="3">
        <v>0</v>
      </c>
      <c r="G1059" s="3">
        <v>1</v>
      </c>
      <c r="H1059" s="3">
        <v>0</v>
      </c>
      <c r="I1059" s="3">
        <v>0</v>
      </c>
      <c r="J1059" s="12">
        <v>0</v>
      </c>
      <c r="K1059" s="18">
        <v>3987.9259999999999</v>
      </c>
      <c r="M1059" s="38">
        <v>519</v>
      </c>
      <c r="N1059" s="2">
        <v>26</v>
      </c>
      <c r="O1059" s="3">
        <v>34.200000000000003</v>
      </c>
      <c r="P1059" s="12">
        <v>0</v>
      </c>
      <c r="Q1059" s="12">
        <v>3987.9259999999999</v>
      </c>
      <c r="S1059" s="3"/>
      <c r="T1059" s="3"/>
      <c r="U1059" s="3"/>
      <c r="V1059" s="3"/>
      <c r="W1059" s="3"/>
      <c r="X1059" s="3"/>
    </row>
    <row r="1060" spans="1:24" x14ac:dyDescent="0.25">
      <c r="A1060" s="6">
        <v>520</v>
      </c>
      <c r="B1060" s="2">
        <v>54</v>
      </c>
      <c r="C1060" s="3">
        <v>0</v>
      </c>
      <c r="D1060" s="20">
        <v>35.814999999999998</v>
      </c>
      <c r="E1060" s="3">
        <v>3</v>
      </c>
      <c r="F1060" s="3">
        <v>0</v>
      </c>
      <c r="G1060" s="3">
        <v>0</v>
      </c>
      <c r="H1060" s="3">
        <v>0</v>
      </c>
      <c r="I1060" s="3">
        <v>1</v>
      </c>
      <c r="J1060" s="12">
        <v>0</v>
      </c>
      <c r="K1060" s="18">
        <v>12495.290849999999</v>
      </c>
      <c r="M1060" s="38">
        <v>520</v>
      </c>
      <c r="N1060" s="2">
        <v>54</v>
      </c>
      <c r="O1060" s="3">
        <v>35.814999999999998</v>
      </c>
      <c r="P1060" s="12">
        <v>0</v>
      </c>
      <c r="Q1060" s="12">
        <v>12495.290849999999</v>
      </c>
      <c r="S1060" s="3"/>
      <c r="T1060" s="3"/>
      <c r="U1060" s="3"/>
      <c r="V1060" s="3"/>
      <c r="W1060" s="3"/>
      <c r="X1060" s="3"/>
    </row>
    <row r="1061" spans="1:24" x14ac:dyDescent="0.25">
      <c r="A1061" s="6">
        <v>521</v>
      </c>
      <c r="B1061" s="2">
        <v>21</v>
      </c>
      <c r="C1061" s="3">
        <v>0</v>
      </c>
      <c r="D1061" s="20">
        <v>32.68</v>
      </c>
      <c r="E1061" s="3">
        <v>2</v>
      </c>
      <c r="F1061" s="3">
        <v>0</v>
      </c>
      <c r="G1061" s="3">
        <v>0</v>
      </c>
      <c r="H1061" s="3">
        <v>0</v>
      </c>
      <c r="I1061" s="3">
        <v>1</v>
      </c>
      <c r="J1061" s="12">
        <v>0</v>
      </c>
      <c r="K1061" s="18">
        <v>26018.950519999999</v>
      </c>
      <c r="M1061" s="38">
        <v>521</v>
      </c>
      <c r="N1061" s="2">
        <v>21</v>
      </c>
      <c r="O1061" s="3">
        <v>32.68</v>
      </c>
      <c r="P1061" s="12">
        <v>0</v>
      </c>
      <c r="Q1061" s="12">
        <v>26018.950519999999</v>
      </c>
      <c r="S1061" s="3"/>
      <c r="T1061" s="3"/>
      <c r="U1061" s="3"/>
      <c r="V1061" s="3"/>
      <c r="W1061" s="3"/>
      <c r="X1061" s="3"/>
    </row>
    <row r="1062" spans="1:24" x14ac:dyDescent="0.25">
      <c r="A1062" s="6">
        <v>522</v>
      </c>
      <c r="B1062" s="2">
        <v>51</v>
      </c>
      <c r="C1062" s="3">
        <v>1</v>
      </c>
      <c r="D1062" s="20">
        <v>37</v>
      </c>
      <c r="E1062" s="3">
        <v>0</v>
      </c>
      <c r="F1062" s="3">
        <v>0</v>
      </c>
      <c r="G1062" s="3">
        <v>1</v>
      </c>
      <c r="H1062" s="3">
        <v>0</v>
      </c>
      <c r="I1062" s="3">
        <v>0</v>
      </c>
      <c r="J1062" s="12">
        <v>0</v>
      </c>
      <c r="K1062" s="18">
        <v>8798.5930000000008</v>
      </c>
      <c r="M1062" s="38">
        <v>522</v>
      </c>
      <c r="N1062" s="2">
        <v>51</v>
      </c>
      <c r="O1062" s="3">
        <v>37</v>
      </c>
      <c r="P1062" s="12">
        <v>0</v>
      </c>
      <c r="Q1062" s="12">
        <v>8798.5930000000008</v>
      </c>
      <c r="S1062" s="3"/>
      <c r="T1062" s="3"/>
      <c r="U1062" s="3"/>
      <c r="V1062" s="3"/>
      <c r="W1062" s="3"/>
      <c r="X1062" s="3"/>
    </row>
    <row r="1063" spans="1:24" x14ac:dyDescent="0.25">
      <c r="A1063" s="6">
        <v>523</v>
      </c>
      <c r="B1063" s="2">
        <v>22</v>
      </c>
      <c r="C1063" s="3">
        <v>0</v>
      </c>
      <c r="D1063" s="20">
        <v>31.02</v>
      </c>
      <c r="E1063" s="3">
        <v>3</v>
      </c>
      <c r="F1063" s="3">
        <v>1</v>
      </c>
      <c r="G1063" s="3">
        <v>0</v>
      </c>
      <c r="H1063" s="3">
        <v>1</v>
      </c>
      <c r="I1063" s="3">
        <v>0</v>
      </c>
      <c r="J1063" s="12">
        <v>0</v>
      </c>
      <c r="K1063" s="18">
        <v>35595.589800000002</v>
      </c>
      <c r="M1063" s="38">
        <v>523</v>
      </c>
      <c r="N1063" s="2">
        <v>22</v>
      </c>
      <c r="O1063" s="3">
        <v>31.02</v>
      </c>
      <c r="P1063" s="12">
        <v>1</v>
      </c>
      <c r="Q1063" s="12">
        <v>35595.589800000002</v>
      </c>
      <c r="S1063" s="3"/>
      <c r="T1063" s="3"/>
      <c r="U1063" s="3"/>
      <c r="V1063" s="3"/>
      <c r="W1063" s="3"/>
      <c r="X1063" s="3"/>
    </row>
    <row r="1064" spans="1:24" x14ac:dyDescent="0.25">
      <c r="A1064" s="6">
        <v>524</v>
      </c>
      <c r="B1064" s="2">
        <v>47</v>
      </c>
      <c r="C1064" s="3">
        <v>1</v>
      </c>
      <c r="D1064" s="20">
        <v>36.08</v>
      </c>
      <c r="E1064" s="3">
        <v>1</v>
      </c>
      <c r="F1064" s="3">
        <v>1</v>
      </c>
      <c r="G1064" s="3">
        <v>0</v>
      </c>
      <c r="H1064" s="3">
        <v>1</v>
      </c>
      <c r="I1064" s="3">
        <v>0</v>
      </c>
      <c r="J1064" s="12">
        <v>0</v>
      </c>
      <c r="K1064" s="18">
        <v>42211.138200000001</v>
      </c>
      <c r="M1064" s="38">
        <v>524</v>
      </c>
      <c r="N1064" s="2">
        <v>47</v>
      </c>
      <c r="O1064" s="3">
        <v>36.08</v>
      </c>
      <c r="P1064" s="12">
        <v>1</v>
      </c>
      <c r="Q1064" s="12">
        <v>42211.138200000001</v>
      </c>
      <c r="S1064" s="3"/>
      <c r="T1064" s="3"/>
      <c r="U1064" s="3"/>
      <c r="V1064" s="3"/>
      <c r="W1064" s="3"/>
      <c r="X1064" s="3"/>
    </row>
    <row r="1065" spans="1:24" x14ac:dyDescent="0.25">
      <c r="A1065" s="6">
        <v>525</v>
      </c>
      <c r="B1065" s="2">
        <v>18</v>
      </c>
      <c r="C1065" s="3">
        <v>1</v>
      </c>
      <c r="D1065" s="20">
        <v>23.32</v>
      </c>
      <c r="E1065" s="3">
        <v>1</v>
      </c>
      <c r="F1065" s="3">
        <v>0</v>
      </c>
      <c r="G1065" s="3">
        <v>0</v>
      </c>
      <c r="H1065" s="3">
        <v>1</v>
      </c>
      <c r="I1065" s="3">
        <v>0</v>
      </c>
      <c r="J1065" s="12">
        <v>0</v>
      </c>
      <c r="K1065" s="18">
        <v>1711.0268000000001</v>
      </c>
      <c r="M1065" s="38">
        <v>525</v>
      </c>
      <c r="N1065" s="2">
        <v>18</v>
      </c>
      <c r="O1065" s="3">
        <v>23.32</v>
      </c>
      <c r="P1065" s="12">
        <v>0</v>
      </c>
      <c r="Q1065" s="12">
        <v>1711.0268000000001</v>
      </c>
      <c r="S1065" s="3"/>
      <c r="T1065" s="3"/>
      <c r="U1065" s="3"/>
      <c r="V1065" s="3"/>
      <c r="W1065" s="3"/>
      <c r="X1065" s="3"/>
    </row>
    <row r="1066" spans="1:24" x14ac:dyDescent="0.25">
      <c r="A1066" s="6">
        <v>526</v>
      </c>
      <c r="B1066" s="2">
        <v>47</v>
      </c>
      <c r="C1066" s="3">
        <v>0</v>
      </c>
      <c r="D1066" s="20">
        <v>45.32</v>
      </c>
      <c r="E1066" s="3">
        <v>1</v>
      </c>
      <c r="F1066" s="3">
        <v>0</v>
      </c>
      <c r="G1066" s="3">
        <v>0</v>
      </c>
      <c r="H1066" s="3">
        <v>1</v>
      </c>
      <c r="I1066" s="3">
        <v>0</v>
      </c>
      <c r="J1066" s="12">
        <v>0</v>
      </c>
      <c r="K1066" s="18">
        <v>8569.8618000000006</v>
      </c>
      <c r="M1066" s="38">
        <v>526</v>
      </c>
      <c r="N1066" s="2">
        <v>47</v>
      </c>
      <c r="O1066" s="3">
        <v>45.32</v>
      </c>
      <c r="P1066" s="12">
        <v>0</v>
      </c>
      <c r="Q1066" s="12">
        <v>8569.8618000000006</v>
      </c>
      <c r="S1066" s="3"/>
      <c r="T1066" s="3"/>
      <c r="U1066" s="3"/>
      <c r="V1066" s="3"/>
      <c r="W1066" s="3"/>
      <c r="X1066" s="3"/>
    </row>
    <row r="1067" spans="1:24" x14ac:dyDescent="0.25">
      <c r="A1067" s="6">
        <v>527</v>
      </c>
      <c r="B1067" s="2">
        <v>21</v>
      </c>
      <c r="C1067" s="3">
        <v>0</v>
      </c>
      <c r="D1067" s="20">
        <v>34.6</v>
      </c>
      <c r="E1067" s="3">
        <v>0</v>
      </c>
      <c r="F1067" s="3">
        <v>0</v>
      </c>
      <c r="G1067" s="3">
        <v>1</v>
      </c>
      <c r="H1067" s="3">
        <v>0</v>
      </c>
      <c r="I1067" s="3">
        <v>0</v>
      </c>
      <c r="J1067" s="12">
        <v>0</v>
      </c>
      <c r="K1067" s="18">
        <v>2020.1769999999999</v>
      </c>
      <c r="M1067" s="38">
        <v>527</v>
      </c>
      <c r="N1067" s="2">
        <v>21</v>
      </c>
      <c r="O1067" s="3">
        <v>34.6</v>
      </c>
      <c r="P1067" s="12">
        <v>0</v>
      </c>
      <c r="Q1067" s="12">
        <v>2020.1769999999999</v>
      </c>
      <c r="S1067" s="3"/>
      <c r="T1067" s="3"/>
      <c r="U1067" s="3"/>
      <c r="V1067" s="3"/>
      <c r="W1067" s="3"/>
      <c r="X1067" s="3"/>
    </row>
    <row r="1068" spans="1:24" x14ac:dyDescent="0.25">
      <c r="A1068" s="6">
        <v>528</v>
      </c>
      <c r="B1068" s="2">
        <v>19</v>
      </c>
      <c r="C1068" s="3">
        <v>1</v>
      </c>
      <c r="D1068" s="20">
        <v>26.03</v>
      </c>
      <c r="E1068" s="3">
        <v>1</v>
      </c>
      <c r="F1068" s="3">
        <v>1</v>
      </c>
      <c r="G1068" s="3">
        <v>0</v>
      </c>
      <c r="H1068" s="3">
        <v>0</v>
      </c>
      <c r="I1068" s="3">
        <v>1</v>
      </c>
      <c r="J1068" s="12">
        <v>0</v>
      </c>
      <c r="K1068" s="18">
        <v>16450.894700000001</v>
      </c>
      <c r="M1068" s="38">
        <v>528</v>
      </c>
      <c r="N1068" s="2">
        <v>19</v>
      </c>
      <c r="O1068" s="3">
        <v>26.03</v>
      </c>
      <c r="P1068" s="12">
        <v>1</v>
      </c>
      <c r="Q1068" s="12">
        <v>16450.894700000001</v>
      </c>
      <c r="S1068" s="3"/>
      <c r="T1068" s="3"/>
      <c r="U1068" s="3"/>
      <c r="V1068" s="3"/>
      <c r="W1068" s="3"/>
      <c r="X1068" s="3"/>
    </row>
    <row r="1069" spans="1:24" x14ac:dyDescent="0.25">
      <c r="A1069" s="6">
        <v>529</v>
      </c>
      <c r="B1069" s="2">
        <v>23</v>
      </c>
      <c r="C1069" s="3">
        <v>1</v>
      </c>
      <c r="D1069" s="20">
        <v>18.715</v>
      </c>
      <c r="E1069" s="3">
        <v>0</v>
      </c>
      <c r="F1069" s="3">
        <v>0</v>
      </c>
      <c r="G1069" s="3">
        <v>0</v>
      </c>
      <c r="H1069" s="3">
        <v>0</v>
      </c>
      <c r="I1069" s="3">
        <v>1</v>
      </c>
      <c r="J1069" s="12">
        <v>0</v>
      </c>
      <c r="K1069" s="18">
        <v>21595.382290000001</v>
      </c>
      <c r="M1069" s="38">
        <v>529</v>
      </c>
      <c r="N1069" s="2">
        <v>23</v>
      </c>
      <c r="O1069" s="3">
        <v>18.715</v>
      </c>
      <c r="P1069" s="12">
        <v>0</v>
      </c>
      <c r="Q1069" s="12">
        <v>21595.382290000001</v>
      </c>
      <c r="S1069" s="3"/>
      <c r="T1069" s="3"/>
      <c r="U1069" s="3"/>
      <c r="V1069" s="3"/>
      <c r="W1069" s="3"/>
      <c r="X1069" s="3"/>
    </row>
    <row r="1070" spans="1:24" x14ac:dyDescent="0.25">
      <c r="A1070" s="6">
        <v>530</v>
      </c>
      <c r="B1070" s="2">
        <v>54</v>
      </c>
      <c r="C1070" s="3">
        <v>1</v>
      </c>
      <c r="D1070" s="20">
        <v>31.6</v>
      </c>
      <c r="E1070" s="3">
        <v>0</v>
      </c>
      <c r="F1070" s="3">
        <v>0</v>
      </c>
      <c r="G1070" s="3">
        <v>1</v>
      </c>
      <c r="H1070" s="3">
        <v>0</v>
      </c>
      <c r="I1070" s="3">
        <v>0</v>
      </c>
      <c r="J1070" s="12">
        <v>0</v>
      </c>
      <c r="K1070" s="18">
        <v>9850.4320000000007</v>
      </c>
      <c r="M1070" s="38">
        <v>530</v>
      </c>
      <c r="N1070" s="2">
        <v>54</v>
      </c>
      <c r="O1070" s="3">
        <v>31.6</v>
      </c>
      <c r="P1070" s="12">
        <v>0</v>
      </c>
      <c r="Q1070" s="12">
        <v>9850.4320000000007</v>
      </c>
      <c r="S1070" s="3"/>
      <c r="T1070" s="3"/>
      <c r="U1070" s="3"/>
      <c r="V1070" s="3"/>
      <c r="W1070" s="3"/>
      <c r="X1070" s="3"/>
    </row>
    <row r="1071" spans="1:24" x14ac:dyDescent="0.25">
      <c r="A1071" s="6">
        <v>531</v>
      </c>
      <c r="B1071" s="2">
        <v>37</v>
      </c>
      <c r="C1071" s="3">
        <v>0</v>
      </c>
      <c r="D1071" s="20">
        <v>17.29</v>
      </c>
      <c r="E1071" s="3">
        <v>2</v>
      </c>
      <c r="F1071" s="3">
        <v>0</v>
      </c>
      <c r="G1071" s="3">
        <v>0</v>
      </c>
      <c r="H1071" s="3">
        <v>0</v>
      </c>
      <c r="I1071" s="3">
        <v>0</v>
      </c>
      <c r="J1071" s="12">
        <v>1</v>
      </c>
      <c r="K1071" s="18">
        <v>6877.9800999999998</v>
      </c>
      <c r="M1071" s="38">
        <v>531</v>
      </c>
      <c r="N1071" s="2">
        <v>37</v>
      </c>
      <c r="O1071" s="3">
        <v>17.29</v>
      </c>
      <c r="P1071" s="12">
        <v>0</v>
      </c>
      <c r="Q1071" s="12">
        <v>6877.9800999999998</v>
      </c>
      <c r="S1071" s="3"/>
      <c r="T1071" s="3"/>
      <c r="U1071" s="3"/>
      <c r="V1071" s="3"/>
      <c r="W1071" s="3"/>
      <c r="X1071" s="3"/>
    </row>
    <row r="1072" spans="1:24" x14ac:dyDescent="0.25">
      <c r="A1072" s="6">
        <v>532</v>
      </c>
      <c r="B1072" s="2">
        <v>46</v>
      </c>
      <c r="C1072" s="3">
        <v>0</v>
      </c>
      <c r="D1072" s="20">
        <v>23.655000000000001</v>
      </c>
      <c r="E1072" s="3">
        <v>1</v>
      </c>
      <c r="F1072" s="3">
        <v>1</v>
      </c>
      <c r="G1072" s="3">
        <v>0</v>
      </c>
      <c r="H1072" s="3">
        <v>0</v>
      </c>
      <c r="I1072" s="3">
        <v>1</v>
      </c>
      <c r="J1072" s="12">
        <v>0</v>
      </c>
      <c r="K1072" s="18">
        <v>21677.283449999999</v>
      </c>
      <c r="M1072" s="38">
        <v>532</v>
      </c>
      <c r="N1072" s="2">
        <v>46</v>
      </c>
      <c r="O1072" s="3">
        <v>23.655000000000001</v>
      </c>
      <c r="P1072" s="12">
        <v>1</v>
      </c>
      <c r="Q1072" s="12">
        <v>21677.283449999999</v>
      </c>
      <c r="S1072" s="3"/>
      <c r="T1072" s="3"/>
      <c r="U1072" s="3"/>
      <c r="V1072" s="3"/>
      <c r="W1072" s="3"/>
      <c r="X1072" s="3"/>
    </row>
    <row r="1073" spans="1:24" x14ac:dyDescent="0.25">
      <c r="A1073" s="6">
        <v>533</v>
      </c>
      <c r="B1073" s="2">
        <v>55</v>
      </c>
      <c r="C1073" s="3">
        <v>0</v>
      </c>
      <c r="D1073" s="20">
        <v>35.200000000000003</v>
      </c>
      <c r="E1073" s="3">
        <v>0</v>
      </c>
      <c r="F1073" s="3">
        <v>1</v>
      </c>
      <c r="G1073" s="3">
        <v>0</v>
      </c>
      <c r="H1073" s="3">
        <v>1</v>
      </c>
      <c r="I1073" s="3">
        <v>0</v>
      </c>
      <c r="J1073" s="12">
        <v>0</v>
      </c>
      <c r="K1073" s="18">
        <v>44423.803</v>
      </c>
      <c r="M1073" s="38">
        <v>533</v>
      </c>
      <c r="N1073" s="2">
        <v>55</v>
      </c>
      <c r="O1073" s="3">
        <v>35.200000000000003</v>
      </c>
      <c r="P1073" s="12">
        <v>1</v>
      </c>
      <c r="Q1073" s="12">
        <v>44423.803</v>
      </c>
      <c r="S1073" s="3"/>
      <c r="T1073" s="3"/>
      <c r="U1073" s="3"/>
      <c r="V1073" s="3"/>
      <c r="W1073" s="3"/>
      <c r="X1073" s="3"/>
    </row>
    <row r="1074" spans="1:24" x14ac:dyDescent="0.25">
      <c r="A1074" s="6">
        <v>534</v>
      </c>
      <c r="B1074" s="2">
        <v>30</v>
      </c>
      <c r="C1074" s="3">
        <v>0</v>
      </c>
      <c r="D1074" s="20">
        <v>27.93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12">
        <v>1</v>
      </c>
      <c r="K1074" s="18">
        <v>4137.5227000000004</v>
      </c>
      <c r="M1074" s="38">
        <v>534</v>
      </c>
      <c r="N1074" s="2">
        <v>30</v>
      </c>
      <c r="O1074" s="3">
        <v>27.93</v>
      </c>
      <c r="P1074" s="12">
        <v>0</v>
      </c>
      <c r="Q1074" s="12">
        <v>4137.5227000000004</v>
      </c>
      <c r="S1074" s="3"/>
      <c r="T1074" s="3"/>
      <c r="U1074" s="3"/>
      <c r="V1074" s="3"/>
      <c r="W1074" s="3"/>
      <c r="X1074" s="3"/>
    </row>
    <row r="1075" spans="1:24" x14ac:dyDescent="0.25">
      <c r="A1075" s="6">
        <v>535</v>
      </c>
      <c r="B1075" s="2">
        <v>18</v>
      </c>
      <c r="C1075" s="3">
        <v>1</v>
      </c>
      <c r="D1075" s="20">
        <v>21.565000000000001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12">
        <v>1</v>
      </c>
      <c r="K1075" s="18">
        <v>13747.87235</v>
      </c>
      <c r="M1075" s="38">
        <v>535</v>
      </c>
      <c r="N1075" s="2">
        <v>18</v>
      </c>
      <c r="O1075" s="3">
        <v>21.565000000000001</v>
      </c>
      <c r="P1075" s="12">
        <v>1</v>
      </c>
      <c r="Q1075" s="12">
        <v>13747.87235</v>
      </c>
      <c r="S1075" s="3"/>
      <c r="T1075" s="3"/>
      <c r="U1075" s="3"/>
      <c r="V1075" s="3"/>
      <c r="W1075" s="3"/>
      <c r="X1075" s="3"/>
    </row>
    <row r="1076" spans="1:24" x14ac:dyDescent="0.25">
      <c r="A1076" s="6">
        <v>536</v>
      </c>
      <c r="B1076" s="2">
        <v>61</v>
      </c>
      <c r="C1076" s="3">
        <v>1</v>
      </c>
      <c r="D1076" s="20">
        <v>38.380000000000003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12">
        <v>0</v>
      </c>
      <c r="K1076" s="18">
        <v>12950.0712</v>
      </c>
      <c r="M1076" s="38">
        <v>536</v>
      </c>
      <c r="N1076" s="2">
        <v>61</v>
      </c>
      <c r="O1076" s="3">
        <v>38.380000000000003</v>
      </c>
      <c r="P1076" s="12">
        <v>0</v>
      </c>
      <c r="Q1076" s="12">
        <v>12950.0712</v>
      </c>
      <c r="S1076" s="3"/>
      <c r="T1076" s="3"/>
      <c r="U1076" s="3"/>
      <c r="V1076" s="3"/>
      <c r="W1076" s="3"/>
      <c r="X1076" s="3"/>
    </row>
    <row r="1077" spans="1:24" x14ac:dyDescent="0.25">
      <c r="A1077" s="6">
        <v>537</v>
      </c>
      <c r="B1077" s="2">
        <v>54</v>
      </c>
      <c r="C1077" s="3">
        <v>0</v>
      </c>
      <c r="D1077" s="20">
        <v>23</v>
      </c>
      <c r="E1077" s="3">
        <v>3</v>
      </c>
      <c r="F1077" s="3">
        <v>0</v>
      </c>
      <c r="G1077" s="3">
        <v>1</v>
      </c>
      <c r="H1077" s="3">
        <v>0</v>
      </c>
      <c r="I1077" s="3">
        <v>0</v>
      </c>
      <c r="J1077" s="12">
        <v>0</v>
      </c>
      <c r="K1077" s="18">
        <v>12094.477999999999</v>
      </c>
      <c r="M1077" s="38">
        <v>537</v>
      </c>
      <c r="N1077" s="2">
        <v>54</v>
      </c>
      <c r="O1077" s="3">
        <v>23</v>
      </c>
      <c r="P1077" s="12">
        <v>0</v>
      </c>
      <c r="Q1077" s="12">
        <v>12094.477999999999</v>
      </c>
      <c r="S1077" s="3"/>
      <c r="T1077" s="3"/>
      <c r="U1077" s="3"/>
      <c r="V1077" s="3"/>
      <c r="W1077" s="3"/>
      <c r="X1077" s="3"/>
    </row>
    <row r="1078" spans="1:24" x14ac:dyDescent="0.25">
      <c r="A1078" s="6">
        <v>538</v>
      </c>
      <c r="B1078" s="2">
        <v>22</v>
      </c>
      <c r="C1078" s="3">
        <v>1</v>
      </c>
      <c r="D1078" s="20">
        <v>37.07</v>
      </c>
      <c r="E1078" s="3">
        <v>2</v>
      </c>
      <c r="F1078" s="3">
        <v>1</v>
      </c>
      <c r="G1078" s="3">
        <v>0</v>
      </c>
      <c r="H1078" s="3">
        <v>1</v>
      </c>
      <c r="I1078" s="3">
        <v>0</v>
      </c>
      <c r="J1078" s="12">
        <v>0</v>
      </c>
      <c r="K1078" s="18">
        <v>37484.4493</v>
      </c>
      <c r="M1078" s="38">
        <v>538</v>
      </c>
      <c r="N1078" s="2">
        <v>22</v>
      </c>
      <c r="O1078" s="3">
        <v>37.07</v>
      </c>
      <c r="P1078" s="12">
        <v>1</v>
      </c>
      <c r="Q1078" s="12">
        <v>37484.4493</v>
      </c>
      <c r="S1078" s="3"/>
      <c r="T1078" s="3"/>
      <c r="U1078" s="3"/>
      <c r="V1078" s="3"/>
      <c r="W1078" s="3"/>
      <c r="X1078" s="3"/>
    </row>
    <row r="1079" spans="1:24" x14ac:dyDescent="0.25">
      <c r="A1079" s="6">
        <v>539</v>
      </c>
      <c r="B1079" s="2">
        <v>45</v>
      </c>
      <c r="C1079" s="3">
        <v>0</v>
      </c>
      <c r="D1079" s="20">
        <v>30.495000000000001</v>
      </c>
      <c r="E1079" s="3">
        <v>1</v>
      </c>
      <c r="F1079" s="3">
        <v>1</v>
      </c>
      <c r="G1079" s="3">
        <v>0</v>
      </c>
      <c r="H1079" s="3">
        <v>0</v>
      </c>
      <c r="I1079" s="3">
        <v>1</v>
      </c>
      <c r="J1079" s="12">
        <v>0</v>
      </c>
      <c r="K1079" s="18">
        <v>39725.518049999999</v>
      </c>
      <c r="M1079" s="38">
        <v>539</v>
      </c>
      <c r="N1079" s="2">
        <v>45</v>
      </c>
      <c r="O1079" s="3">
        <v>30.495000000000001</v>
      </c>
      <c r="P1079" s="12">
        <v>1</v>
      </c>
      <c r="Q1079" s="12">
        <v>39725.518049999999</v>
      </c>
      <c r="S1079" s="3"/>
      <c r="T1079" s="3"/>
      <c r="U1079" s="3"/>
      <c r="V1079" s="3"/>
      <c r="W1079" s="3"/>
      <c r="X1079" s="3"/>
    </row>
    <row r="1080" spans="1:24" x14ac:dyDescent="0.25">
      <c r="A1080" s="6">
        <v>540</v>
      </c>
      <c r="B1080" s="2">
        <v>22</v>
      </c>
      <c r="C1080" s="3">
        <v>1</v>
      </c>
      <c r="D1080" s="20">
        <v>28.88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12">
        <v>1</v>
      </c>
      <c r="K1080" s="18">
        <v>2250.8352</v>
      </c>
      <c r="M1080" s="38">
        <v>540</v>
      </c>
      <c r="N1080" s="2">
        <v>22</v>
      </c>
      <c r="O1080" s="3">
        <v>28.88</v>
      </c>
      <c r="P1080" s="12">
        <v>0</v>
      </c>
      <c r="Q1080" s="12">
        <v>2250.8352</v>
      </c>
      <c r="S1080" s="3"/>
      <c r="T1080" s="3"/>
      <c r="U1080" s="3"/>
      <c r="V1080" s="3"/>
      <c r="W1080" s="3"/>
      <c r="X1080" s="3"/>
    </row>
    <row r="1081" spans="1:24" x14ac:dyDescent="0.25">
      <c r="A1081" s="6">
        <v>541</v>
      </c>
      <c r="B1081" s="2">
        <v>19</v>
      </c>
      <c r="C1081" s="3">
        <v>1</v>
      </c>
      <c r="D1081" s="20">
        <v>27.265000000000001</v>
      </c>
      <c r="E1081" s="3">
        <v>2</v>
      </c>
      <c r="F1081" s="3">
        <v>0</v>
      </c>
      <c r="G1081" s="3">
        <v>0</v>
      </c>
      <c r="H1081" s="3">
        <v>0</v>
      </c>
      <c r="I1081" s="3">
        <v>1</v>
      </c>
      <c r="J1081" s="12">
        <v>0</v>
      </c>
      <c r="K1081" s="18">
        <v>22493.659640000002</v>
      </c>
      <c r="M1081" s="38">
        <v>541</v>
      </c>
      <c r="N1081" s="2">
        <v>19</v>
      </c>
      <c r="O1081" s="3">
        <v>27.265000000000001</v>
      </c>
      <c r="P1081" s="12">
        <v>0</v>
      </c>
      <c r="Q1081" s="12">
        <v>22493.659640000002</v>
      </c>
      <c r="S1081" s="3"/>
      <c r="T1081" s="3"/>
      <c r="U1081" s="3"/>
      <c r="V1081" s="3"/>
      <c r="W1081" s="3"/>
      <c r="X1081" s="3"/>
    </row>
    <row r="1082" spans="1:24" x14ac:dyDescent="0.25">
      <c r="A1082" s="6">
        <v>542</v>
      </c>
      <c r="B1082" s="2">
        <v>35</v>
      </c>
      <c r="C1082" s="3">
        <v>0</v>
      </c>
      <c r="D1082" s="20">
        <v>28.024999999999999</v>
      </c>
      <c r="E1082" s="3">
        <v>0</v>
      </c>
      <c r="F1082" s="3">
        <v>1</v>
      </c>
      <c r="G1082" s="3">
        <v>0</v>
      </c>
      <c r="H1082" s="3">
        <v>0</v>
      </c>
      <c r="I1082" s="3">
        <v>1</v>
      </c>
      <c r="J1082" s="12">
        <v>0</v>
      </c>
      <c r="K1082" s="18">
        <v>20234.854749999999</v>
      </c>
      <c r="M1082" s="38">
        <v>542</v>
      </c>
      <c r="N1082" s="2">
        <v>35</v>
      </c>
      <c r="O1082" s="3">
        <v>28.024999999999999</v>
      </c>
      <c r="P1082" s="12">
        <v>1</v>
      </c>
      <c r="Q1082" s="12">
        <v>20234.854749999999</v>
      </c>
      <c r="S1082" s="3"/>
      <c r="T1082" s="3"/>
      <c r="U1082" s="3"/>
      <c r="V1082" s="3"/>
      <c r="W1082" s="3"/>
      <c r="X1082" s="3"/>
    </row>
    <row r="1083" spans="1:24" x14ac:dyDescent="0.25">
      <c r="A1083" s="6">
        <v>543</v>
      </c>
      <c r="B1083" s="2">
        <v>18</v>
      </c>
      <c r="C1083" s="3">
        <v>1</v>
      </c>
      <c r="D1083" s="20">
        <v>23.085000000000001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12">
        <v>1</v>
      </c>
      <c r="K1083" s="18">
        <v>1704.7001499999999</v>
      </c>
      <c r="M1083" s="38">
        <v>543</v>
      </c>
      <c r="N1083" s="2">
        <v>18</v>
      </c>
      <c r="O1083" s="3">
        <v>23.085000000000001</v>
      </c>
      <c r="P1083" s="12">
        <v>0</v>
      </c>
      <c r="Q1083" s="12">
        <v>1704.7001499999999</v>
      </c>
      <c r="S1083" s="3"/>
      <c r="T1083" s="3"/>
      <c r="U1083" s="3"/>
      <c r="V1083" s="3"/>
      <c r="W1083" s="3"/>
      <c r="X1083" s="3"/>
    </row>
    <row r="1084" spans="1:24" x14ac:dyDescent="0.25">
      <c r="A1084" s="6">
        <v>544</v>
      </c>
      <c r="B1084" s="2">
        <v>20</v>
      </c>
      <c r="C1084" s="3">
        <v>1</v>
      </c>
      <c r="D1084" s="20">
        <v>30.684999999999999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12">
        <v>1</v>
      </c>
      <c r="K1084" s="18">
        <v>33475.817150000003</v>
      </c>
      <c r="M1084" s="38">
        <v>544</v>
      </c>
      <c r="N1084" s="2">
        <v>20</v>
      </c>
      <c r="O1084" s="3">
        <v>30.684999999999999</v>
      </c>
      <c r="P1084" s="12">
        <v>1</v>
      </c>
      <c r="Q1084" s="12">
        <v>33475.817150000003</v>
      </c>
      <c r="S1084" s="3"/>
      <c r="T1084" s="3"/>
      <c r="U1084" s="3"/>
      <c r="V1084" s="3"/>
      <c r="W1084" s="3"/>
      <c r="X1084" s="3"/>
    </row>
    <row r="1085" spans="1:24" x14ac:dyDescent="0.25">
      <c r="A1085" s="6">
        <v>545</v>
      </c>
      <c r="B1085" s="2">
        <v>28</v>
      </c>
      <c r="C1085" s="3">
        <v>0</v>
      </c>
      <c r="D1085" s="20">
        <v>25.8</v>
      </c>
      <c r="E1085" s="3">
        <v>0</v>
      </c>
      <c r="F1085" s="3">
        <v>0</v>
      </c>
      <c r="G1085" s="3">
        <v>1</v>
      </c>
      <c r="H1085" s="3">
        <v>0</v>
      </c>
      <c r="I1085" s="3">
        <v>0</v>
      </c>
      <c r="J1085" s="12">
        <v>0</v>
      </c>
      <c r="K1085" s="18">
        <v>3161.4540000000002</v>
      </c>
      <c r="M1085" s="38">
        <v>545</v>
      </c>
      <c r="N1085" s="2">
        <v>28</v>
      </c>
      <c r="O1085" s="3">
        <v>25.8</v>
      </c>
      <c r="P1085" s="12">
        <v>0</v>
      </c>
      <c r="Q1085" s="12">
        <v>3161.4540000000002</v>
      </c>
      <c r="S1085" s="3"/>
      <c r="T1085" s="3"/>
      <c r="U1085" s="3"/>
      <c r="V1085" s="3"/>
      <c r="W1085" s="3"/>
      <c r="X1085" s="3"/>
    </row>
    <row r="1086" spans="1:24" x14ac:dyDescent="0.25">
      <c r="A1086" s="6">
        <v>546</v>
      </c>
      <c r="B1086" s="2">
        <v>55</v>
      </c>
      <c r="C1086" s="3">
        <v>1</v>
      </c>
      <c r="D1086" s="20">
        <v>35.244999999999997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12">
        <v>1</v>
      </c>
      <c r="K1086" s="18">
        <v>11394.065549999999</v>
      </c>
      <c r="M1086" s="38">
        <v>546</v>
      </c>
      <c r="N1086" s="2">
        <v>55</v>
      </c>
      <c r="O1086" s="3">
        <v>35.244999999999997</v>
      </c>
      <c r="P1086" s="12">
        <v>0</v>
      </c>
      <c r="Q1086" s="12">
        <v>11394.065549999999</v>
      </c>
      <c r="S1086" s="3"/>
      <c r="T1086" s="3"/>
      <c r="U1086" s="3"/>
      <c r="V1086" s="3"/>
      <c r="W1086" s="3"/>
      <c r="X1086" s="3"/>
    </row>
    <row r="1087" spans="1:24" x14ac:dyDescent="0.25">
      <c r="A1087" s="6">
        <v>547</v>
      </c>
      <c r="B1087" s="2">
        <v>43</v>
      </c>
      <c r="C1087" s="3">
        <v>0</v>
      </c>
      <c r="D1087" s="20">
        <v>24.7</v>
      </c>
      <c r="E1087" s="3">
        <v>2</v>
      </c>
      <c r="F1087" s="3">
        <v>1</v>
      </c>
      <c r="G1087" s="3">
        <v>0</v>
      </c>
      <c r="H1087" s="3">
        <v>0</v>
      </c>
      <c r="I1087" s="3">
        <v>1</v>
      </c>
      <c r="J1087" s="12">
        <v>0</v>
      </c>
      <c r="K1087" s="18">
        <v>21880.82</v>
      </c>
      <c r="M1087" s="38">
        <v>547</v>
      </c>
      <c r="N1087" s="2">
        <v>43</v>
      </c>
      <c r="O1087" s="3">
        <v>24.7</v>
      </c>
      <c r="P1087" s="12">
        <v>1</v>
      </c>
      <c r="Q1087" s="12">
        <v>21880.82</v>
      </c>
      <c r="S1087" s="3"/>
      <c r="T1087" s="3"/>
      <c r="U1087" s="3"/>
      <c r="V1087" s="3"/>
      <c r="W1087" s="3"/>
      <c r="X1087" s="3"/>
    </row>
    <row r="1088" spans="1:24" x14ac:dyDescent="0.25">
      <c r="A1088" s="6">
        <v>548</v>
      </c>
      <c r="B1088" s="2">
        <v>43</v>
      </c>
      <c r="C1088" s="3">
        <v>0</v>
      </c>
      <c r="D1088" s="20">
        <v>25.08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12">
        <v>1</v>
      </c>
      <c r="K1088" s="18">
        <v>7325.0482000000002</v>
      </c>
      <c r="M1088" s="38">
        <v>548</v>
      </c>
      <c r="N1088" s="2">
        <v>43</v>
      </c>
      <c r="O1088" s="3">
        <v>25.08</v>
      </c>
      <c r="P1088" s="12">
        <v>0</v>
      </c>
      <c r="Q1088" s="12">
        <v>7325.0482000000002</v>
      </c>
      <c r="S1088" s="3"/>
      <c r="T1088" s="3"/>
      <c r="U1088" s="3"/>
      <c r="V1088" s="3"/>
      <c r="W1088" s="3"/>
      <c r="X1088" s="3"/>
    </row>
    <row r="1089" spans="1:24" x14ac:dyDescent="0.25">
      <c r="A1089" s="6">
        <v>549</v>
      </c>
      <c r="B1089" s="2">
        <v>22</v>
      </c>
      <c r="C1089" s="3">
        <v>1</v>
      </c>
      <c r="D1089" s="20">
        <v>52.58</v>
      </c>
      <c r="E1089" s="3">
        <v>1</v>
      </c>
      <c r="F1089" s="3">
        <v>1</v>
      </c>
      <c r="G1089" s="3">
        <v>0</v>
      </c>
      <c r="H1089" s="3">
        <v>1</v>
      </c>
      <c r="I1089" s="3">
        <v>0</v>
      </c>
      <c r="J1089" s="12">
        <v>0</v>
      </c>
      <c r="K1089" s="18">
        <v>44501.398200000003</v>
      </c>
      <c r="M1089" s="38">
        <v>549</v>
      </c>
      <c r="N1089" s="2">
        <v>22</v>
      </c>
      <c r="O1089" s="3">
        <v>52.58</v>
      </c>
      <c r="P1089" s="12">
        <v>1</v>
      </c>
      <c r="Q1089" s="12">
        <v>44501.398200000003</v>
      </c>
      <c r="S1089" s="3"/>
      <c r="T1089" s="3"/>
      <c r="U1089" s="3"/>
      <c r="V1089" s="3"/>
      <c r="W1089" s="3"/>
      <c r="X1089" s="3"/>
    </row>
    <row r="1090" spans="1:24" x14ac:dyDescent="0.25">
      <c r="A1090" s="6">
        <v>550</v>
      </c>
      <c r="B1090" s="2">
        <v>25</v>
      </c>
      <c r="C1090" s="3">
        <v>0</v>
      </c>
      <c r="D1090" s="20">
        <v>22.515000000000001</v>
      </c>
      <c r="E1090" s="3">
        <v>1</v>
      </c>
      <c r="F1090" s="3">
        <v>0</v>
      </c>
      <c r="G1090" s="3">
        <v>0</v>
      </c>
      <c r="H1090" s="3">
        <v>0</v>
      </c>
      <c r="I1090" s="3">
        <v>1</v>
      </c>
      <c r="J1090" s="12">
        <v>0</v>
      </c>
      <c r="K1090" s="18">
        <v>3594.17085</v>
      </c>
      <c r="M1090" s="38">
        <v>550</v>
      </c>
      <c r="N1090" s="2">
        <v>25</v>
      </c>
      <c r="O1090" s="3">
        <v>22.515000000000001</v>
      </c>
      <c r="P1090" s="12">
        <v>0</v>
      </c>
      <c r="Q1090" s="12">
        <v>3594.17085</v>
      </c>
      <c r="S1090" s="3"/>
      <c r="T1090" s="3"/>
      <c r="U1090" s="3"/>
      <c r="V1090" s="3"/>
      <c r="W1090" s="3"/>
      <c r="X1090" s="3"/>
    </row>
    <row r="1091" spans="1:24" x14ac:dyDescent="0.25">
      <c r="A1091" s="6">
        <v>551</v>
      </c>
      <c r="B1091" s="2">
        <v>49</v>
      </c>
      <c r="C1091" s="3">
        <v>1</v>
      </c>
      <c r="D1091" s="20">
        <v>30.9</v>
      </c>
      <c r="E1091" s="3">
        <v>0</v>
      </c>
      <c r="F1091" s="3">
        <v>1</v>
      </c>
      <c r="G1091" s="3">
        <v>1</v>
      </c>
      <c r="H1091" s="3">
        <v>0</v>
      </c>
      <c r="I1091" s="3">
        <v>0</v>
      </c>
      <c r="J1091" s="12">
        <v>0</v>
      </c>
      <c r="K1091" s="18">
        <v>39727.614000000001</v>
      </c>
      <c r="M1091" s="38">
        <v>551</v>
      </c>
      <c r="N1091" s="2">
        <v>49</v>
      </c>
      <c r="O1091" s="3">
        <v>30.9</v>
      </c>
      <c r="P1091" s="12">
        <v>1</v>
      </c>
      <c r="Q1091" s="12">
        <v>39727.614000000001</v>
      </c>
      <c r="S1091" s="3"/>
      <c r="T1091" s="3"/>
      <c r="U1091" s="3"/>
      <c r="V1091" s="3"/>
      <c r="W1091" s="3"/>
      <c r="X1091" s="3"/>
    </row>
    <row r="1092" spans="1:24" x14ac:dyDescent="0.25">
      <c r="A1092" s="6">
        <v>552</v>
      </c>
      <c r="B1092" s="2">
        <v>44</v>
      </c>
      <c r="C1092" s="3">
        <v>0</v>
      </c>
      <c r="D1092" s="20">
        <v>36.954999999999998</v>
      </c>
      <c r="E1092" s="3">
        <v>1</v>
      </c>
      <c r="F1092" s="3">
        <v>0</v>
      </c>
      <c r="G1092" s="3">
        <v>0</v>
      </c>
      <c r="H1092" s="3">
        <v>0</v>
      </c>
      <c r="I1092" s="3">
        <v>1</v>
      </c>
      <c r="J1092" s="12">
        <v>0</v>
      </c>
      <c r="K1092" s="18">
        <v>8023.1354499999998</v>
      </c>
      <c r="M1092" s="38">
        <v>552</v>
      </c>
      <c r="N1092" s="2">
        <v>44</v>
      </c>
      <c r="O1092" s="3">
        <v>36.954999999999998</v>
      </c>
      <c r="P1092" s="12">
        <v>0</v>
      </c>
      <c r="Q1092" s="12">
        <v>8023.1354499999998</v>
      </c>
      <c r="S1092" s="3"/>
      <c r="T1092" s="3"/>
      <c r="U1092" s="3"/>
      <c r="V1092" s="3"/>
      <c r="W1092" s="3"/>
      <c r="X1092" s="3"/>
    </row>
    <row r="1093" spans="1:24" x14ac:dyDescent="0.25">
      <c r="A1093" s="6">
        <v>553</v>
      </c>
      <c r="B1093" s="2">
        <v>64</v>
      </c>
      <c r="C1093" s="3">
        <v>1</v>
      </c>
      <c r="D1093" s="20">
        <v>26.41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12">
        <v>1</v>
      </c>
      <c r="K1093" s="18">
        <v>14394.5579</v>
      </c>
      <c r="M1093" s="38">
        <v>553</v>
      </c>
      <c r="N1093" s="2">
        <v>64</v>
      </c>
      <c r="O1093" s="3">
        <v>26.41</v>
      </c>
      <c r="P1093" s="12">
        <v>0</v>
      </c>
      <c r="Q1093" s="12">
        <v>14394.5579</v>
      </c>
      <c r="S1093" s="3"/>
      <c r="T1093" s="3"/>
      <c r="U1093" s="3"/>
      <c r="V1093" s="3"/>
      <c r="W1093" s="3"/>
      <c r="X1093" s="3"/>
    </row>
    <row r="1094" spans="1:24" x14ac:dyDescent="0.25">
      <c r="A1094" s="6">
        <v>554</v>
      </c>
      <c r="B1094" s="2">
        <v>49</v>
      </c>
      <c r="C1094" s="3">
        <v>1</v>
      </c>
      <c r="D1094" s="20">
        <v>29.83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12">
        <v>1</v>
      </c>
      <c r="K1094" s="18">
        <v>9288.0267000000003</v>
      </c>
      <c r="M1094" s="38">
        <v>554</v>
      </c>
      <c r="N1094" s="2">
        <v>49</v>
      </c>
      <c r="O1094" s="3">
        <v>29.83</v>
      </c>
      <c r="P1094" s="12">
        <v>0</v>
      </c>
      <c r="Q1094" s="12">
        <v>9288.0267000000003</v>
      </c>
      <c r="S1094" s="3"/>
      <c r="T1094" s="3"/>
      <c r="U1094" s="3"/>
      <c r="V1094" s="3"/>
      <c r="W1094" s="3"/>
      <c r="X1094" s="3"/>
    </row>
    <row r="1095" spans="1:24" x14ac:dyDescent="0.25">
      <c r="A1095" s="6">
        <v>555</v>
      </c>
      <c r="B1095" s="2">
        <v>47</v>
      </c>
      <c r="C1095" s="3">
        <v>1</v>
      </c>
      <c r="D1095" s="20">
        <v>29.8</v>
      </c>
      <c r="E1095" s="3">
        <v>3</v>
      </c>
      <c r="F1095" s="3">
        <v>1</v>
      </c>
      <c r="G1095" s="3">
        <v>1</v>
      </c>
      <c r="H1095" s="3">
        <v>0</v>
      </c>
      <c r="I1095" s="3">
        <v>0</v>
      </c>
      <c r="J1095" s="12">
        <v>0</v>
      </c>
      <c r="K1095" s="18">
        <v>25309.489000000001</v>
      </c>
      <c r="M1095" s="38">
        <v>555</v>
      </c>
      <c r="N1095" s="2">
        <v>47</v>
      </c>
      <c r="O1095" s="3">
        <v>29.8</v>
      </c>
      <c r="P1095" s="12">
        <v>1</v>
      </c>
      <c r="Q1095" s="12">
        <v>25309.489000000001</v>
      </c>
      <c r="S1095" s="3"/>
      <c r="T1095" s="3"/>
      <c r="U1095" s="3"/>
      <c r="V1095" s="3"/>
      <c r="W1095" s="3"/>
      <c r="X1095" s="3"/>
    </row>
    <row r="1096" spans="1:24" x14ac:dyDescent="0.25">
      <c r="A1096" s="6">
        <v>556</v>
      </c>
      <c r="B1096" s="2">
        <v>27</v>
      </c>
      <c r="C1096" s="3">
        <v>0</v>
      </c>
      <c r="D1096" s="20">
        <v>21.47</v>
      </c>
      <c r="E1096" s="3">
        <v>0</v>
      </c>
      <c r="F1096" s="3">
        <v>0</v>
      </c>
      <c r="G1096" s="3">
        <v>0</v>
      </c>
      <c r="H1096" s="3">
        <v>0</v>
      </c>
      <c r="I1096" s="3">
        <v>1</v>
      </c>
      <c r="J1096" s="12">
        <v>0</v>
      </c>
      <c r="K1096" s="18">
        <v>3353.4703</v>
      </c>
      <c r="M1096" s="38">
        <v>556</v>
      </c>
      <c r="N1096" s="2">
        <v>27</v>
      </c>
      <c r="O1096" s="3">
        <v>21.47</v>
      </c>
      <c r="P1096" s="12">
        <v>0</v>
      </c>
      <c r="Q1096" s="12">
        <v>3353.4703</v>
      </c>
      <c r="S1096" s="3"/>
      <c r="T1096" s="3"/>
      <c r="U1096" s="3"/>
      <c r="V1096" s="3"/>
      <c r="W1096" s="3"/>
      <c r="X1096" s="3"/>
    </row>
    <row r="1097" spans="1:24" x14ac:dyDescent="0.25">
      <c r="A1097" s="6">
        <v>557</v>
      </c>
      <c r="B1097" s="2">
        <v>55</v>
      </c>
      <c r="C1097" s="3">
        <v>1</v>
      </c>
      <c r="D1097" s="20">
        <v>27.645</v>
      </c>
      <c r="E1097" s="3">
        <v>0</v>
      </c>
      <c r="F1097" s="3">
        <v>0</v>
      </c>
      <c r="G1097" s="3">
        <v>0</v>
      </c>
      <c r="H1097" s="3">
        <v>0</v>
      </c>
      <c r="I1097" s="3">
        <v>1</v>
      </c>
      <c r="J1097" s="12">
        <v>0</v>
      </c>
      <c r="K1097" s="18">
        <v>10594.501550000001</v>
      </c>
      <c r="M1097" s="38">
        <v>557</v>
      </c>
      <c r="N1097" s="2">
        <v>55</v>
      </c>
      <c r="O1097" s="3">
        <v>27.645</v>
      </c>
      <c r="P1097" s="12">
        <v>0</v>
      </c>
      <c r="Q1097" s="12">
        <v>10594.501550000001</v>
      </c>
      <c r="S1097" s="3"/>
      <c r="T1097" s="3"/>
      <c r="U1097" s="3"/>
      <c r="V1097" s="3"/>
      <c r="W1097" s="3"/>
      <c r="X1097" s="3"/>
    </row>
    <row r="1098" spans="1:24" x14ac:dyDescent="0.25">
      <c r="A1098" s="6">
        <v>558</v>
      </c>
      <c r="B1098" s="2">
        <v>48</v>
      </c>
      <c r="C1098" s="3">
        <v>0</v>
      </c>
      <c r="D1098" s="20">
        <v>28.9</v>
      </c>
      <c r="E1098" s="3">
        <v>0</v>
      </c>
      <c r="F1098" s="3">
        <v>0</v>
      </c>
      <c r="G1098" s="3">
        <v>1</v>
      </c>
      <c r="H1098" s="3">
        <v>0</v>
      </c>
      <c r="I1098" s="3">
        <v>0</v>
      </c>
      <c r="J1098" s="12">
        <v>0</v>
      </c>
      <c r="K1098" s="18">
        <v>8277.5229999999992</v>
      </c>
      <c r="M1098" s="38">
        <v>558</v>
      </c>
      <c r="N1098" s="2">
        <v>48</v>
      </c>
      <c r="O1098" s="3">
        <v>28.9</v>
      </c>
      <c r="P1098" s="12">
        <v>0</v>
      </c>
      <c r="Q1098" s="12">
        <v>8277.5229999999992</v>
      </c>
      <c r="S1098" s="3"/>
      <c r="T1098" s="3"/>
      <c r="U1098" s="3"/>
      <c r="V1098" s="3"/>
      <c r="W1098" s="3"/>
      <c r="X1098" s="3"/>
    </row>
    <row r="1099" spans="1:24" x14ac:dyDescent="0.25">
      <c r="A1099" s="6">
        <v>559</v>
      </c>
      <c r="B1099" s="2">
        <v>45</v>
      </c>
      <c r="C1099" s="3">
        <v>0</v>
      </c>
      <c r="D1099" s="20">
        <v>31.79</v>
      </c>
      <c r="E1099" s="3">
        <v>0</v>
      </c>
      <c r="F1099" s="3">
        <v>0</v>
      </c>
      <c r="G1099" s="3">
        <v>0</v>
      </c>
      <c r="H1099" s="3">
        <v>1</v>
      </c>
      <c r="I1099" s="3">
        <v>0</v>
      </c>
      <c r="J1099" s="12">
        <v>0</v>
      </c>
      <c r="K1099" s="18">
        <v>17929.303370000001</v>
      </c>
      <c r="M1099" s="38">
        <v>559</v>
      </c>
      <c r="N1099" s="2">
        <v>45</v>
      </c>
      <c r="O1099" s="3">
        <v>31.79</v>
      </c>
      <c r="P1099" s="12">
        <v>0</v>
      </c>
      <c r="Q1099" s="12">
        <v>17929.303370000001</v>
      </c>
      <c r="S1099" s="3"/>
      <c r="T1099" s="3"/>
      <c r="U1099" s="3"/>
      <c r="V1099" s="3"/>
      <c r="W1099" s="3"/>
      <c r="X1099" s="3"/>
    </row>
    <row r="1100" spans="1:24" x14ac:dyDescent="0.25">
      <c r="A1100" s="6">
        <v>560</v>
      </c>
      <c r="B1100" s="2">
        <v>24</v>
      </c>
      <c r="C1100" s="3">
        <v>0</v>
      </c>
      <c r="D1100" s="20">
        <v>39.49</v>
      </c>
      <c r="E1100" s="3">
        <v>0</v>
      </c>
      <c r="F1100" s="3">
        <v>0</v>
      </c>
      <c r="G1100" s="3">
        <v>0</v>
      </c>
      <c r="H1100" s="3">
        <v>1</v>
      </c>
      <c r="I1100" s="3">
        <v>0</v>
      </c>
      <c r="J1100" s="12">
        <v>0</v>
      </c>
      <c r="K1100" s="18">
        <v>2480.9791</v>
      </c>
      <c r="M1100" s="38">
        <v>560</v>
      </c>
      <c r="N1100" s="2">
        <v>24</v>
      </c>
      <c r="O1100" s="3">
        <v>39.49</v>
      </c>
      <c r="P1100" s="12">
        <v>0</v>
      </c>
      <c r="Q1100" s="12">
        <v>2480.9791</v>
      </c>
      <c r="S1100" s="3"/>
      <c r="T1100" s="3"/>
      <c r="U1100" s="3"/>
      <c r="V1100" s="3"/>
      <c r="W1100" s="3"/>
      <c r="X1100" s="3"/>
    </row>
    <row r="1101" spans="1:24" x14ac:dyDescent="0.25">
      <c r="A1101" s="6">
        <v>561</v>
      </c>
      <c r="B1101" s="2">
        <v>32</v>
      </c>
      <c r="C1101" s="3">
        <v>1</v>
      </c>
      <c r="D1101" s="20">
        <v>33.82</v>
      </c>
      <c r="E1101" s="3">
        <v>1</v>
      </c>
      <c r="F1101" s="3">
        <v>0</v>
      </c>
      <c r="G1101" s="3">
        <v>0</v>
      </c>
      <c r="H1101" s="3">
        <v>0</v>
      </c>
      <c r="I1101" s="3">
        <v>1</v>
      </c>
      <c r="J1101" s="12">
        <v>0</v>
      </c>
      <c r="K1101" s="18">
        <v>4462.7218000000003</v>
      </c>
      <c r="M1101" s="38">
        <v>561</v>
      </c>
      <c r="N1101" s="2">
        <v>32</v>
      </c>
      <c r="O1101" s="3">
        <v>33.82</v>
      </c>
      <c r="P1101" s="12">
        <v>0</v>
      </c>
      <c r="Q1101" s="12">
        <v>4462.7218000000003</v>
      </c>
      <c r="S1101" s="3"/>
      <c r="T1101" s="3"/>
      <c r="U1101" s="3"/>
      <c r="V1101" s="3"/>
      <c r="W1101" s="3"/>
      <c r="X1101" s="3"/>
    </row>
    <row r="1102" spans="1:24" x14ac:dyDescent="0.25">
      <c r="A1102" s="6">
        <v>562</v>
      </c>
      <c r="B1102" s="2">
        <v>24</v>
      </c>
      <c r="C1102" s="3">
        <v>1</v>
      </c>
      <c r="D1102" s="20">
        <v>32.01</v>
      </c>
      <c r="E1102" s="3">
        <v>0</v>
      </c>
      <c r="F1102" s="3">
        <v>0</v>
      </c>
      <c r="G1102" s="3">
        <v>0</v>
      </c>
      <c r="H1102" s="3">
        <v>1</v>
      </c>
      <c r="I1102" s="3">
        <v>0</v>
      </c>
      <c r="J1102" s="12">
        <v>0</v>
      </c>
      <c r="K1102" s="18">
        <v>1981.5818999999999</v>
      </c>
      <c r="M1102" s="38">
        <v>562</v>
      </c>
      <c r="N1102" s="2">
        <v>24</v>
      </c>
      <c r="O1102" s="3">
        <v>32.01</v>
      </c>
      <c r="P1102" s="12">
        <v>0</v>
      </c>
      <c r="Q1102" s="12">
        <v>1981.5818999999999</v>
      </c>
      <c r="S1102" s="3"/>
      <c r="T1102" s="3"/>
      <c r="U1102" s="3"/>
      <c r="V1102" s="3"/>
      <c r="W1102" s="3"/>
      <c r="X1102" s="3"/>
    </row>
    <row r="1103" spans="1:24" x14ac:dyDescent="0.25">
      <c r="A1103" s="6">
        <v>563</v>
      </c>
      <c r="B1103" s="2">
        <v>57</v>
      </c>
      <c r="C1103" s="3">
        <v>1</v>
      </c>
      <c r="D1103" s="20">
        <v>27.94</v>
      </c>
      <c r="E1103" s="3">
        <v>1</v>
      </c>
      <c r="F1103" s="3">
        <v>0</v>
      </c>
      <c r="G1103" s="3">
        <v>0</v>
      </c>
      <c r="H1103" s="3">
        <v>1</v>
      </c>
      <c r="I1103" s="3">
        <v>0</v>
      </c>
      <c r="J1103" s="12">
        <v>0</v>
      </c>
      <c r="K1103" s="18">
        <v>11554.223599999999</v>
      </c>
      <c r="M1103" s="38">
        <v>563</v>
      </c>
      <c r="N1103" s="2">
        <v>57</v>
      </c>
      <c r="O1103" s="3">
        <v>27.94</v>
      </c>
      <c r="P1103" s="12">
        <v>0</v>
      </c>
      <c r="Q1103" s="12">
        <v>11554.223599999999</v>
      </c>
      <c r="S1103" s="3"/>
      <c r="T1103" s="3"/>
      <c r="U1103" s="3"/>
      <c r="V1103" s="3"/>
      <c r="W1103" s="3"/>
      <c r="X1103" s="3"/>
    </row>
    <row r="1104" spans="1:24" x14ac:dyDescent="0.25">
      <c r="A1104" s="6">
        <v>564</v>
      </c>
      <c r="B1104" s="2">
        <v>59</v>
      </c>
      <c r="C1104" s="3">
        <v>1</v>
      </c>
      <c r="D1104" s="20">
        <v>41.14</v>
      </c>
      <c r="E1104" s="3">
        <v>1</v>
      </c>
      <c r="F1104" s="3">
        <v>1</v>
      </c>
      <c r="G1104" s="3">
        <v>0</v>
      </c>
      <c r="H1104" s="3">
        <v>1</v>
      </c>
      <c r="I1104" s="3">
        <v>0</v>
      </c>
      <c r="J1104" s="12">
        <v>0</v>
      </c>
      <c r="K1104" s="18">
        <v>48970.247600000002</v>
      </c>
      <c r="M1104" s="38">
        <v>564</v>
      </c>
      <c r="N1104" s="2">
        <v>59</v>
      </c>
      <c r="O1104" s="3">
        <v>41.14</v>
      </c>
      <c r="P1104" s="12">
        <v>1</v>
      </c>
      <c r="Q1104" s="12">
        <v>48970.247600000002</v>
      </c>
      <c r="S1104" s="3"/>
      <c r="T1104" s="3"/>
      <c r="U1104" s="3"/>
      <c r="V1104" s="3"/>
      <c r="W1104" s="3"/>
      <c r="X1104" s="3"/>
    </row>
    <row r="1105" spans="1:24" x14ac:dyDescent="0.25">
      <c r="A1105" s="6">
        <v>565</v>
      </c>
      <c r="B1105" s="2">
        <v>36</v>
      </c>
      <c r="C1105" s="3">
        <v>1</v>
      </c>
      <c r="D1105" s="20">
        <v>28.594999999999999</v>
      </c>
      <c r="E1105" s="3">
        <v>3</v>
      </c>
      <c r="F1105" s="3">
        <v>0</v>
      </c>
      <c r="G1105" s="3">
        <v>0</v>
      </c>
      <c r="H1105" s="3">
        <v>0</v>
      </c>
      <c r="I1105" s="3">
        <v>1</v>
      </c>
      <c r="J1105" s="12">
        <v>0</v>
      </c>
      <c r="K1105" s="18">
        <v>6548.1950500000003</v>
      </c>
      <c r="M1105" s="38">
        <v>565</v>
      </c>
      <c r="N1105" s="2">
        <v>36</v>
      </c>
      <c r="O1105" s="3">
        <v>28.594999999999999</v>
      </c>
      <c r="P1105" s="12">
        <v>0</v>
      </c>
      <c r="Q1105" s="12">
        <v>6548.1950500000003</v>
      </c>
      <c r="S1105" s="3"/>
      <c r="T1105" s="3"/>
      <c r="U1105" s="3"/>
      <c r="V1105" s="3"/>
      <c r="W1105" s="3"/>
      <c r="X1105" s="3"/>
    </row>
    <row r="1106" spans="1:24" x14ac:dyDescent="0.25">
      <c r="A1106" s="6">
        <v>566</v>
      </c>
      <c r="B1106" s="2">
        <v>29</v>
      </c>
      <c r="C1106" s="3">
        <v>0</v>
      </c>
      <c r="D1106" s="20">
        <v>25.6</v>
      </c>
      <c r="E1106" s="3">
        <v>4</v>
      </c>
      <c r="F1106" s="3">
        <v>0</v>
      </c>
      <c r="G1106" s="3">
        <v>1</v>
      </c>
      <c r="H1106" s="3">
        <v>0</v>
      </c>
      <c r="I1106" s="3">
        <v>0</v>
      </c>
      <c r="J1106" s="12">
        <v>0</v>
      </c>
      <c r="K1106" s="18">
        <v>5708.8670000000002</v>
      </c>
      <c r="M1106" s="38">
        <v>566</v>
      </c>
      <c r="N1106" s="2">
        <v>29</v>
      </c>
      <c r="O1106" s="3">
        <v>25.6</v>
      </c>
      <c r="P1106" s="12">
        <v>0</v>
      </c>
      <c r="Q1106" s="12">
        <v>5708.8670000000002</v>
      </c>
      <c r="S1106" s="3"/>
      <c r="T1106" s="3"/>
      <c r="U1106" s="3"/>
      <c r="V1106" s="3"/>
      <c r="W1106" s="3"/>
      <c r="X1106" s="3"/>
    </row>
    <row r="1107" spans="1:24" x14ac:dyDescent="0.25">
      <c r="A1107" s="6">
        <v>567</v>
      </c>
      <c r="B1107" s="2">
        <v>42</v>
      </c>
      <c r="C1107" s="3">
        <v>0</v>
      </c>
      <c r="D1107" s="20">
        <v>25.3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12">
        <v>0</v>
      </c>
      <c r="K1107" s="18">
        <v>7045.4989999999998</v>
      </c>
      <c r="M1107" s="38">
        <v>567</v>
      </c>
      <c r="N1107" s="2">
        <v>42</v>
      </c>
      <c r="O1107" s="3">
        <v>25.3</v>
      </c>
      <c r="P1107" s="12">
        <v>0</v>
      </c>
      <c r="Q1107" s="12">
        <v>7045.4989999999998</v>
      </c>
      <c r="S1107" s="3"/>
      <c r="T1107" s="3"/>
      <c r="U1107" s="3"/>
      <c r="V1107" s="3"/>
      <c r="W1107" s="3"/>
      <c r="X1107" s="3"/>
    </row>
    <row r="1108" spans="1:24" x14ac:dyDescent="0.25">
      <c r="A1108" s="6">
        <v>568</v>
      </c>
      <c r="B1108" s="2">
        <v>48</v>
      </c>
      <c r="C1108" s="3">
        <v>1</v>
      </c>
      <c r="D1108" s="20">
        <v>37.29</v>
      </c>
      <c r="E1108" s="3">
        <v>2</v>
      </c>
      <c r="F1108" s="3">
        <v>0</v>
      </c>
      <c r="G1108" s="3">
        <v>0</v>
      </c>
      <c r="H1108" s="3">
        <v>1</v>
      </c>
      <c r="I1108" s="3">
        <v>0</v>
      </c>
      <c r="J1108" s="12">
        <v>0</v>
      </c>
      <c r="K1108" s="18">
        <v>8978.1851000000006</v>
      </c>
      <c r="M1108" s="38">
        <v>568</v>
      </c>
      <c r="N1108" s="2">
        <v>48</v>
      </c>
      <c r="O1108" s="3">
        <v>37.29</v>
      </c>
      <c r="P1108" s="12">
        <v>0</v>
      </c>
      <c r="Q1108" s="12">
        <v>8978.1851000000006</v>
      </c>
      <c r="S1108" s="3"/>
      <c r="T1108" s="3"/>
      <c r="U1108" s="3"/>
      <c r="V1108" s="3"/>
      <c r="W1108" s="3"/>
      <c r="X1108" s="3"/>
    </row>
    <row r="1109" spans="1:24" x14ac:dyDescent="0.25">
      <c r="A1109" s="6">
        <v>569</v>
      </c>
      <c r="B1109" s="2">
        <v>39</v>
      </c>
      <c r="C1109" s="3">
        <v>1</v>
      </c>
      <c r="D1109" s="20">
        <v>42.655000000000001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12">
        <v>1</v>
      </c>
      <c r="K1109" s="18">
        <v>5757.41345</v>
      </c>
      <c r="M1109" s="38">
        <v>569</v>
      </c>
      <c r="N1109" s="2">
        <v>39</v>
      </c>
      <c r="O1109" s="3">
        <v>42.655000000000001</v>
      </c>
      <c r="P1109" s="12">
        <v>0</v>
      </c>
      <c r="Q1109" s="12">
        <v>5757.41345</v>
      </c>
      <c r="S1109" s="3"/>
      <c r="T1109" s="3"/>
      <c r="U1109" s="3"/>
      <c r="V1109" s="3"/>
      <c r="W1109" s="3"/>
      <c r="X1109" s="3"/>
    </row>
    <row r="1110" spans="1:24" x14ac:dyDescent="0.25">
      <c r="A1110" s="6">
        <v>570</v>
      </c>
      <c r="B1110" s="2">
        <v>63</v>
      </c>
      <c r="C1110" s="3">
        <v>1</v>
      </c>
      <c r="D1110" s="20">
        <v>21.66</v>
      </c>
      <c r="E1110" s="3">
        <v>1</v>
      </c>
      <c r="F1110" s="3">
        <v>0</v>
      </c>
      <c r="G1110" s="3">
        <v>0</v>
      </c>
      <c r="H1110" s="3">
        <v>0</v>
      </c>
      <c r="I1110" s="3">
        <v>1</v>
      </c>
      <c r="J1110" s="12">
        <v>0</v>
      </c>
      <c r="K1110" s="18">
        <v>14349.8544</v>
      </c>
      <c r="M1110" s="38">
        <v>570</v>
      </c>
      <c r="N1110" s="2">
        <v>63</v>
      </c>
      <c r="O1110" s="3">
        <v>21.66</v>
      </c>
      <c r="P1110" s="12">
        <v>0</v>
      </c>
      <c r="Q1110" s="12">
        <v>14349.8544</v>
      </c>
      <c r="S1110" s="3"/>
      <c r="T1110" s="3"/>
      <c r="U1110" s="3"/>
      <c r="V1110" s="3"/>
      <c r="W1110" s="3"/>
      <c r="X1110" s="3"/>
    </row>
    <row r="1111" spans="1:24" x14ac:dyDescent="0.25">
      <c r="A1111" s="6">
        <v>571</v>
      </c>
      <c r="B1111" s="2">
        <v>54</v>
      </c>
      <c r="C1111" s="3">
        <v>0</v>
      </c>
      <c r="D1111" s="20">
        <v>31.9</v>
      </c>
      <c r="E1111" s="3">
        <v>1</v>
      </c>
      <c r="F1111" s="3">
        <v>0</v>
      </c>
      <c r="G1111" s="3">
        <v>0</v>
      </c>
      <c r="H1111" s="3">
        <v>1</v>
      </c>
      <c r="I1111" s="3">
        <v>0</v>
      </c>
      <c r="J1111" s="12">
        <v>0</v>
      </c>
      <c r="K1111" s="18">
        <v>10928.849</v>
      </c>
      <c r="M1111" s="38">
        <v>571</v>
      </c>
      <c r="N1111" s="2">
        <v>54</v>
      </c>
      <c r="O1111" s="3">
        <v>31.9</v>
      </c>
      <c r="P1111" s="12">
        <v>0</v>
      </c>
      <c r="Q1111" s="12">
        <v>10928.849</v>
      </c>
      <c r="S1111" s="3"/>
      <c r="T1111" s="3"/>
      <c r="U1111" s="3"/>
      <c r="V1111" s="3"/>
      <c r="W1111" s="3"/>
      <c r="X1111" s="3"/>
    </row>
    <row r="1112" spans="1:24" x14ac:dyDescent="0.25">
      <c r="A1112" s="6">
        <v>572</v>
      </c>
      <c r="B1112" s="2">
        <v>37</v>
      </c>
      <c r="C1112" s="3">
        <v>1</v>
      </c>
      <c r="D1112" s="20">
        <v>37.07</v>
      </c>
      <c r="E1112" s="3">
        <v>1</v>
      </c>
      <c r="F1112" s="3">
        <v>1</v>
      </c>
      <c r="G1112" s="3">
        <v>0</v>
      </c>
      <c r="H1112" s="3">
        <v>1</v>
      </c>
      <c r="I1112" s="3">
        <v>0</v>
      </c>
      <c r="J1112" s="12">
        <v>0</v>
      </c>
      <c r="K1112" s="18">
        <v>39871.704299999998</v>
      </c>
      <c r="M1112" s="38">
        <v>572</v>
      </c>
      <c r="N1112" s="2">
        <v>37</v>
      </c>
      <c r="O1112" s="3">
        <v>37.07</v>
      </c>
      <c r="P1112" s="12">
        <v>1</v>
      </c>
      <c r="Q1112" s="12">
        <v>39871.704299999998</v>
      </c>
      <c r="S1112" s="3"/>
      <c r="T1112" s="3"/>
      <c r="U1112" s="3"/>
      <c r="V1112" s="3"/>
      <c r="W1112" s="3"/>
      <c r="X1112" s="3"/>
    </row>
    <row r="1113" spans="1:24" x14ac:dyDescent="0.25">
      <c r="A1113" s="6">
        <v>573</v>
      </c>
      <c r="B1113" s="2">
        <v>63</v>
      </c>
      <c r="C1113" s="3">
        <v>1</v>
      </c>
      <c r="D1113" s="20">
        <v>31.445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12">
        <v>1</v>
      </c>
      <c r="K1113" s="18">
        <v>13974.455550000001</v>
      </c>
      <c r="M1113" s="38">
        <v>573</v>
      </c>
      <c r="N1113" s="2">
        <v>63</v>
      </c>
      <c r="O1113" s="3">
        <v>31.445</v>
      </c>
      <c r="P1113" s="12">
        <v>0</v>
      </c>
      <c r="Q1113" s="12">
        <v>13974.455550000001</v>
      </c>
      <c r="S1113" s="3"/>
      <c r="T1113" s="3"/>
      <c r="U1113" s="3"/>
      <c r="V1113" s="3"/>
      <c r="W1113" s="3"/>
      <c r="X1113" s="3"/>
    </row>
    <row r="1114" spans="1:24" x14ac:dyDescent="0.25">
      <c r="A1114" s="6">
        <v>574</v>
      </c>
      <c r="B1114" s="2">
        <v>21</v>
      </c>
      <c r="C1114" s="3">
        <v>1</v>
      </c>
      <c r="D1114" s="20">
        <v>31.254999999999999</v>
      </c>
      <c r="E1114" s="3">
        <v>0</v>
      </c>
      <c r="F1114" s="3">
        <v>0</v>
      </c>
      <c r="G1114" s="3">
        <v>0</v>
      </c>
      <c r="H1114" s="3">
        <v>0</v>
      </c>
      <c r="I1114" s="3">
        <v>1</v>
      </c>
      <c r="J1114" s="12">
        <v>0</v>
      </c>
      <c r="K1114" s="18">
        <v>1909.52745</v>
      </c>
      <c r="M1114" s="38">
        <v>574</v>
      </c>
      <c r="N1114" s="2">
        <v>21</v>
      </c>
      <c r="O1114" s="3">
        <v>31.254999999999999</v>
      </c>
      <c r="P1114" s="12">
        <v>0</v>
      </c>
      <c r="Q1114" s="12">
        <v>1909.52745</v>
      </c>
      <c r="S1114" s="3"/>
      <c r="T1114" s="3"/>
      <c r="U1114" s="3"/>
      <c r="V1114" s="3"/>
      <c r="W1114" s="3"/>
      <c r="X1114" s="3"/>
    </row>
    <row r="1115" spans="1:24" x14ac:dyDescent="0.25">
      <c r="A1115" s="6">
        <v>575</v>
      </c>
      <c r="B1115" s="2">
        <v>54</v>
      </c>
      <c r="C1115" s="3">
        <v>0</v>
      </c>
      <c r="D1115" s="20">
        <v>28.88</v>
      </c>
      <c r="E1115" s="3">
        <v>2</v>
      </c>
      <c r="F1115" s="3">
        <v>0</v>
      </c>
      <c r="G1115" s="3">
        <v>0</v>
      </c>
      <c r="H1115" s="3">
        <v>0</v>
      </c>
      <c r="I1115" s="3">
        <v>0</v>
      </c>
      <c r="J1115" s="12">
        <v>1</v>
      </c>
      <c r="K1115" s="18">
        <v>12096.6512</v>
      </c>
      <c r="M1115" s="38">
        <v>575</v>
      </c>
      <c r="N1115" s="2">
        <v>54</v>
      </c>
      <c r="O1115" s="3">
        <v>28.88</v>
      </c>
      <c r="P1115" s="12">
        <v>0</v>
      </c>
      <c r="Q1115" s="12">
        <v>12096.6512</v>
      </c>
      <c r="S1115" s="3"/>
      <c r="T1115" s="3"/>
      <c r="U1115" s="3"/>
      <c r="V1115" s="3"/>
      <c r="W1115" s="3"/>
      <c r="X1115" s="3"/>
    </row>
    <row r="1116" spans="1:24" x14ac:dyDescent="0.25">
      <c r="A1116" s="6">
        <v>576</v>
      </c>
      <c r="B1116" s="2">
        <v>60</v>
      </c>
      <c r="C1116" s="3">
        <v>0</v>
      </c>
      <c r="D1116" s="20">
        <v>18.335000000000001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12">
        <v>1</v>
      </c>
      <c r="K1116" s="18">
        <v>13204.28565</v>
      </c>
      <c r="M1116" s="38">
        <v>576</v>
      </c>
      <c r="N1116" s="2">
        <v>60</v>
      </c>
      <c r="O1116" s="3">
        <v>18.335000000000001</v>
      </c>
      <c r="P1116" s="12">
        <v>0</v>
      </c>
      <c r="Q1116" s="12">
        <v>13204.28565</v>
      </c>
      <c r="S1116" s="3"/>
      <c r="T1116" s="3"/>
      <c r="U1116" s="3"/>
      <c r="V1116" s="3"/>
      <c r="W1116" s="3"/>
      <c r="X1116" s="3"/>
    </row>
    <row r="1117" spans="1:24" x14ac:dyDescent="0.25">
      <c r="A1117" s="6">
        <v>577</v>
      </c>
      <c r="B1117" s="2">
        <v>32</v>
      </c>
      <c r="C1117" s="3">
        <v>0</v>
      </c>
      <c r="D1117" s="20">
        <v>29.59</v>
      </c>
      <c r="E1117" s="3">
        <v>1</v>
      </c>
      <c r="F1117" s="3">
        <v>0</v>
      </c>
      <c r="G1117" s="3">
        <v>0</v>
      </c>
      <c r="H1117" s="3">
        <v>1</v>
      </c>
      <c r="I1117" s="3">
        <v>0</v>
      </c>
      <c r="J1117" s="12">
        <v>0</v>
      </c>
      <c r="K1117" s="18">
        <v>4562.8420999999998</v>
      </c>
      <c r="M1117" s="38">
        <v>577</v>
      </c>
      <c r="N1117" s="2">
        <v>32</v>
      </c>
      <c r="O1117" s="3">
        <v>29.59</v>
      </c>
      <c r="P1117" s="12">
        <v>0</v>
      </c>
      <c r="Q1117" s="12">
        <v>4562.8420999999998</v>
      </c>
      <c r="S1117" s="3"/>
      <c r="T1117" s="3"/>
      <c r="U1117" s="3"/>
      <c r="V1117" s="3"/>
      <c r="W1117" s="3"/>
      <c r="X1117" s="3"/>
    </row>
    <row r="1118" spans="1:24" x14ac:dyDescent="0.25">
      <c r="A1118" s="6">
        <v>578</v>
      </c>
      <c r="B1118" s="2">
        <v>47</v>
      </c>
      <c r="C1118" s="3">
        <v>0</v>
      </c>
      <c r="D1118" s="20">
        <v>32</v>
      </c>
      <c r="E1118" s="3">
        <v>1</v>
      </c>
      <c r="F1118" s="3">
        <v>0</v>
      </c>
      <c r="G1118" s="3">
        <v>1</v>
      </c>
      <c r="H1118" s="3">
        <v>0</v>
      </c>
      <c r="I1118" s="3">
        <v>0</v>
      </c>
      <c r="J1118" s="12">
        <v>0</v>
      </c>
      <c r="K1118" s="18">
        <v>8551.3469999999998</v>
      </c>
      <c r="M1118" s="38">
        <v>578</v>
      </c>
      <c r="N1118" s="2">
        <v>47</v>
      </c>
      <c r="O1118" s="3">
        <v>32</v>
      </c>
      <c r="P1118" s="12">
        <v>0</v>
      </c>
      <c r="Q1118" s="12">
        <v>8551.3469999999998</v>
      </c>
      <c r="S1118" s="3"/>
      <c r="T1118" s="3"/>
      <c r="U1118" s="3"/>
      <c r="V1118" s="3"/>
      <c r="W1118" s="3"/>
      <c r="X1118" s="3"/>
    </row>
    <row r="1119" spans="1:24" x14ac:dyDescent="0.25">
      <c r="A1119" s="6">
        <v>579</v>
      </c>
      <c r="B1119" s="2">
        <v>21</v>
      </c>
      <c r="C1119" s="3">
        <v>1</v>
      </c>
      <c r="D1119" s="20">
        <v>26.03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12">
        <v>1</v>
      </c>
      <c r="K1119" s="18">
        <v>2102.2647000000002</v>
      </c>
      <c r="M1119" s="38">
        <v>579</v>
      </c>
      <c r="N1119" s="2">
        <v>21</v>
      </c>
      <c r="O1119" s="3">
        <v>26.03</v>
      </c>
      <c r="P1119" s="12">
        <v>0</v>
      </c>
      <c r="Q1119" s="12">
        <v>2102.2647000000002</v>
      </c>
      <c r="S1119" s="3"/>
      <c r="T1119" s="3"/>
      <c r="U1119" s="3"/>
      <c r="V1119" s="3"/>
      <c r="W1119" s="3"/>
      <c r="X1119" s="3"/>
    </row>
    <row r="1120" spans="1:24" x14ac:dyDescent="0.25">
      <c r="A1120" s="6">
        <v>580</v>
      </c>
      <c r="B1120" s="2">
        <v>28</v>
      </c>
      <c r="C1120" s="3">
        <v>1</v>
      </c>
      <c r="D1120" s="20">
        <v>31.68</v>
      </c>
      <c r="E1120" s="3">
        <v>0</v>
      </c>
      <c r="F1120" s="3">
        <v>1</v>
      </c>
      <c r="G1120" s="3">
        <v>0</v>
      </c>
      <c r="H1120" s="3">
        <v>1</v>
      </c>
      <c r="I1120" s="3">
        <v>0</v>
      </c>
      <c r="J1120" s="12">
        <v>0</v>
      </c>
      <c r="K1120" s="18">
        <v>34672.147199999999</v>
      </c>
      <c r="M1120" s="38">
        <v>580</v>
      </c>
      <c r="N1120" s="2">
        <v>28</v>
      </c>
      <c r="O1120" s="3">
        <v>31.68</v>
      </c>
      <c r="P1120" s="12">
        <v>1</v>
      </c>
      <c r="Q1120" s="12">
        <v>34672.147199999999</v>
      </c>
      <c r="S1120" s="3"/>
      <c r="T1120" s="3"/>
      <c r="U1120" s="3"/>
      <c r="V1120" s="3"/>
      <c r="W1120" s="3"/>
      <c r="X1120" s="3"/>
    </row>
    <row r="1121" spans="1:24" x14ac:dyDescent="0.25">
      <c r="A1121" s="6">
        <v>581</v>
      </c>
      <c r="B1121" s="2">
        <v>63</v>
      </c>
      <c r="C1121" s="3">
        <v>1</v>
      </c>
      <c r="D1121" s="20">
        <v>33.659999999999997</v>
      </c>
      <c r="E1121" s="3">
        <v>3</v>
      </c>
      <c r="F1121" s="3">
        <v>0</v>
      </c>
      <c r="G1121" s="3">
        <v>0</v>
      </c>
      <c r="H1121" s="3">
        <v>1</v>
      </c>
      <c r="I1121" s="3">
        <v>0</v>
      </c>
      <c r="J1121" s="12">
        <v>0</v>
      </c>
      <c r="K1121" s="18">
        <v>15161.5344</v>
      </c>
      <c r="M1121" s="38">
        <v>581</v>
      </c>
      <c r="N1121" s="2">
        <v>63</v>
      </c>
      <c r="O1121" s="3">
        <v>33.659999999999997</v>
      </c>
      <c r="P1121" s="12">
        <v>0</v>
      </c>
      <c r="Q1121" s="12">
        <v>15161.5344</v>
      </c>
      <c r="S1121" s="3"/>
      <c r="T1121" s="3"/>
      <c r="U1121" s="3"/>
      <c r="V1121" s="3"/>
      <c r="W1121" s="3"/>
      <c r="X1121" s="3"/>
    </row>
    <row r="1122" spans="1:24" x14ac:dyDescent="0.25">
      <c r="A1122" s="6">
        <v>582</v>
      </c>
      <c r="B1122" s="2">
        <v>18</v>
      </c>
      <c r="C1122" s="3">
        <v>1</v>
      </c>
      <c r="D1122" s="20">
        <v>21.78</v>
      </c>
      <c r="E1122" s="3">
        <v>2</v>
      </c>
      <c r="F1122" s="3">
        <v>0</v>
      </c>
      <c r="G1122" s="3">
        <v>0</v>
      </c>
      <c r="H1122" s="3">
        <v>1</v>
      </c>
      <c r="I1122" s="3">
        <v>0</v>
      </c>
      <c r="J1122" s="12">
        <v>0</v>
      </c>
      <c r="K1122" s="18">
        <v>11884.048580000001</v>
      </c>
      <c r="M1122" s="38">
        <v>582</v>
      </c>
      <c r="N1122" s="2">
        <v>18</v>
      </c>
      <c r="O1122" s="3">
        <v>21.78</v>
      </c>
      <c r="P1122" s="12">
        <v>0</v>
      </c>
      <c r="Q1122" s="12">
        <v>11884.048580000001</v>
      </c>
      <c r="S1122" s="3"/>
      <c r="T1122" s="3"/>
      <c r="U1122" s="3"/>
      <c r="V1122" s="3"/>
      <c r="W1122" s="3"/>
      <c r="X1122" s="3"/>
    </row>
    <row r="1123" spans="1:24" x14ac:dyDescent="0.25">
      <c r="A1123" s="6">
        <v>583</v>
      </c>
      <c r="B1123" s="2">
        <v>32</v>
      </c>
      <c r="C1123" s="3">
        <v>1</v>
      </c>
      <c r="D1123" s="20">
        <v>27.835000000000001</v>
      </c>
      <c r="E1123" s="3">
        <v>1</v>
      </c>
      <c r="F1123" s="3">
        <v>0</v>
      </c>
      <c r="G1123" s="3">
        <v>0</v>
      </c>
      <c r="H1123" s="3">
        <v>0</v>
      </c>
      <c r="I1123" s="3">
        <v>1</v>
      </c>
      <c r="J1123" s="12">
        <v>0</v>
      </c>
      <c r="K1123" s="18">
        <v>4454.40265</v>
      </c>
      <c r="M1123" s="38">
        <v>583</v>
      </c>
      <c r="N1123" s="2">
        <v>32</v>
      </c>
      <c r="O1123" s="3">
        <v>27.835000000000001</v>
      </c>
      <c r="P1123" s="12">
        <v>0</v>
      </c>
      <c r="Q1123" s="12">
        <v>4454.40265</v>
      </c>
      <c r="S1123" s="3"/>
      <c r="T1123" s="3"/>
      <c r="U1123" s="3"/>
      <c r="V1123" s="3"/>
      <c r="W1123" s="3"/>
      <c r="X1123" s="3"/>
    </row>
    <row r="1124" spans="1:24" x14ac:dyDescent="0.25">
      <c r="A1124" s="6">
        <v>584</v>
      </c>
      <c r="B1124" s="2">
        <v>38</v>
      </c>
      <c r="C1124" s="3">
        <v>1</v>
      </c>
      <c r="D1124" s="20">
        <v>19.95</v>
      </c>
      <c r="E1124" s="3">
        <v>1</v>
      </c>
      <c r="F1124" s="3">
        <v>0</v>
      </c>
      <c r="G1124" s="3">
        <v>0</v>
      </c>
      <c r="H1124" s="3">
        <v>0</v>
      </c>
      <c r="I1124" s="3">
        <v>1</v>
      </c>
      <c r="J1124" s="12">
        <v>0</v>
      </c>
      <c r="K1124" s="18">
        <v>5855.9025000000001</v>
      </c>
      <c r="M1124" s="38">
        <v>584</v>
      </c>
      <c r="N1124" s="2">
        <v>38</v>
      </c>
      <c r="O1124" s="3">
        <v>19.95</v>
      </c>
      <c r="P1124" s="12">
        <v>0</v>
      </c>
      <c r="Q1124" s="12">
        <v>5855.9025000000001</v>
      </c>
      <c r="S1124" s="3"/>
      <c r="T1124" s="3"/>
      <c r="U1124" s="3"/>
      <c r="V1124" s="3"/>
      <c r="W1124" s="3"/>
      <c r="X1124" s="3"/>
    </row>
    <row r="1125" spans="1:24" x14ac:dyDescent="0.25">
      <c r="A1125" s="6">
        <v>585</v>
      </c>
      <c r="B1125" s="2">
        <v>32</v>
      </c>
      <c r="C1125" s="3">
        <v>1</v>
      </c>
      <c r="D1125" s="20">
        <v>31.5</v>
      </c>
      <c r="E1125" s="3">
        <v>1</v>
      </c>
      <c r="F1125" s="3">
        <v>0</v>
      </c>
      <c r="G1125" s="3">
        <v>1</v>
      </c>
      <c r="H1125" s="3">
        <v>0</v>
      </c>
      <c r="I1125" s="3">
        <v>0</v>
      </c>
      <c r="J1125" s="12">
        <v>0</v>
      </c>
      <c r="K1125" s="18">
        <v>4076.4969999999998</v>
      </c>
      <c r="M1125" s="38">
        <v>585</v>
      </c>
      <c r="N1125" s="2">
        <v>32</v>
      </c>
      <c r="O1125" s="3">
        <v>31.5</v>
      </c>
      <c r="P1125" s="12">
        <v>0</v>
      </c>
      <c r="Q1125" s="12">
        <v>4076.4969999999998</v>
      </c>
      <c r="S1125" s="3"/>
      <c r="T1125" s="3"/>
      <c r="U1125" s="3"/>
      <c r="V1125" s="3"/>
      <c r="W1125" s="3"/>
      <c r="X1125" s="3"/>
    </row>
    <row r="1126" spans="1:24" x14ac:dyDescent="0.25">
      <c r="A1126" s="6">
        <v>586</v>
      </c>
      <c r="B1126" s="2">
        <v>62</v>
      </c>
      <c r="C1126" s="3">
        <v>0</v>
      </c>
      <c r="D1126" s="20">
        <v>30.495000000000001</v>
      </c>
      <c r="E1126" s="3">
        <v>2</v>
      </c>
      <c r="F1126" s="3">
        <v>0</v>
      </c>
      <c r="G1126" s="3">
        <v>0</v>
      </c>
      <c r="H1126" s="3">
        <v>0</v>
      </c>
      <c r="I1126" s="3">
        <v>1</v>
      </c>
      <c r="J1126" s="12">
        <v>0</v>
      </c>
      <c r="K1126" s="18">
        <v>15019.760050000001</v>
      </c>
      <c r="M1126" s="38">
        <v>586</v>
      </c>
      <c r="N1126" s="2">
        <v>62</v>
      </c>
      <c r="O1126" s="3">
        <v>30.495000000000001</v>
      </c>
      <c r="P1126" s="12">
        <v>0</v>
      </c>
      <c r="Q1126" s="12">
        <v>15019.760050000001</v>
      </c>
      <c r="S1126" s="3"/>
      <c r="T1126" s="3"/>
      <c r="U1126" s="3"/>
      <c r="V1126" s="3"/>
      <c r="W1126" s="3"/>
      <c r="X1126" s="3"/>
    </row>
    <row r="1127" spans="1:24" x14ac:dyDescent="0.25">
      <c r="A1127" s="6">
        <v>587</v>
      </c>
      <c r="B1127" s="2">
        <v>39</v>
      </c>
      <c r="C1127" s="3">
        <v>0</v>
      </c>
      <c r="D1127" s="20">
        <v>18.3</v>
      </c>
      <c r="E1127" s="3">
        <v>5</v>
      </c>
      <c r="F1127" s="3">
        <v>1</v>
      </c>
      <c r="G1127" s="3">
        <v>1</v>
      </c>
      <c r="H1127" s="3">
        <v>0</v>
      </c>
      <c r="I1127" s="3">
        <v>0</v>
      </c>
      <c r="J1127" s="12">
        <v>0</v>
      </c>
      <c r="K1127" s="18">
        <v>19023.259999999998</v>
      </c>
      <c r="M1127" s="38">
        <v>587</v>
      </c>
      <c r="N1127" s="2">
        <v>39</v>
      </c>
      <c r="O1127" s="3">
        <v>18.3</v>
      </c>
      <c r="P1127" s="12">
        <v>1</v>
      </c>
      <c r="Q1127" s="12">
        <v>19023.259999999998</v>
      </c>
      <c r="S1127" s="3"/>
      <c r="T1127" s="3"/>
      <c r="U1127" s="3"/>
      <c r="V1127" s="3"/>
      <c r="W1127" s="3"/>
      <c r="X1127" s="3"/>
    </row>
    <row r="1128" spans="1:24" x14ac:dyDescent="0.25">
      <c r="A1128" s="6">
        <v>588</v>
      </c>
      <c r="B1128" s="2">
        <v>55</v>
      </c>
      <c r="C1128" s="3">
        <v>1</v>
      </c>
      <c r="D1128" s="20">
        <v>28.975000000000001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12">
        <v>1</v>
      </c>
      <c r="K1128" s="18">
        <v>10796.35025</v>
      </c>
      <c r="M1128" s="38">
        <v>588</v>
      </c>
      <c r="N1128" s="2">
        <v>55</v>
      </c>
      <c r="O1128" s="3">
        <v>28.975000000000001</v>
      </c>
      <c r="P1128" s="12">
        <v>0</v>
      </c>
      <c r="Q1128" s="12">
        <v>10796.35025</v>
      </c>
      <c r="S1128" s="3"/>
      <c r="T1128" s="3"/>
      <c r="U1128" s="3"/>
      <c r="V1128" s="3"/>
      <c r="W1128" s="3"/>
      <c r="X1128" s="3"/>
    </row>
    <row r="1129" spans="1:24" x14ac:dyDescent="0.25">
      <c r="A1129" s="6">
        <v>589</v>
      </c>
      <c r="B1129" s="2">
        <v>57</v>
      </c>
      <c r="C1129" s="3">
        <v>1</v>
      </c>
      <c r="D1129" s="20">
        <v>31.54</v>
      </c>
      <c r="E1129" s="3">
        <v>0</v>
      </c>
      <c r="F1129" s="3">
        <v>0</v>
      </c>
      <c r="G1129" s="3">
        <v>0</v>
      </c>
      <c r="H1129" s="3">
        <v>0</v>
      </c>
      <c r="I1129" s="3">
        <v>1</v>
      </c>
      <c r="J1129" s="12">
        <v>0</v>
      </c>
      <c r="K1129" s="18">
        <v>11353.2276</v>
      </c>
      <c r="M1129" s="38">
        <v>589</v>
      </c>
      <c r="N1129" s="2">
        <v>57</v>
      </c>
      <c r="O1129" s="3">
        <v>31.54</v>
      </c>
      <c r="P1129" s="12">
        <v>0</v>
      </c>
      <c r="Q1129" s="12">
        <v>11353.2276</v>
      </c>
      <c r="S1129" s="3"/>
      <c r="T1129" s="3"/>
      <c r="U1129" s="3"/>
      <c r="V1129" s="3"/>
      <c r="W1129" s="3"/>
      <c r="X1129" s="3"/>
    </row>
    <row r="1130" spans="1:24" x14ac:dyDescent="0.25">
      <c r="A1130" s="6">
        <v>590</v>
      </c>
      <c r="B1130" s="2">
        <v>52</v>
      </c>
      <c r="C1130" s="3">
        <v>1</v>
      </c>
      <c r="D1130" s="20">
        <v>47.74</v>
      </c>
      <c r="E1130" s="3">
        <v>1</v>
      </c>
      <c r="F1130" s="3">
        <v>0</v>
      </c>
      <c r="G1130" s="3">
        <v>0</v>
      </c>
      <c r="H1130" s="3">
        <v>1</v>
      </c>
      <c r="I1130" s="3">
        <v>0</v>
      </c>
      <c r="J1130" s="12">
        <v>0</v>
      </c>
      <c r="K1130" s="18">
        <v>9748.9105999999992</v>
      </c>
      <c r="M1130" s="38">
        <v>590</v>
      </c>
      <c r="N1130" s="2">
        <v>52</v>
      </c>
      <c r="O1130" s="3">
        <v>47.74</v>
      </c>
      <c r="P1130" s="12">
        <v>0</v>
      </c>
      <c r="Q1130" s="12">
        <v>9748.9105999999992</v>
      </c>
      <c r="S1130" s="3"/>
      <c r="T1130" s="3"/>
      <c r="U1130" s="3"/>
      <c r="V1130" s="3"/>
      <c r="W1130" s="3"/>
      <c r="X1130" s="3"/>
    </row>
    <row r="1131" spans="1:24" x14ac:dyDescent="0.25">
      <c r="A1131" s="6">
        <v>591</v>
      </c>
      <c r="B1131" s="2">
        <v>56</v>
      </c>
      <c r="C1131" s="3">
        <v>1</v>
      </c>
      <c r="D1131" s="20">
        <v>22.1</v>
      </c>
      <c r="E1131" s="3">
        <v>0</v>
      </c>
      <c r="F1131" s="3">
        <v>0</v>
      </c>
      <c r="G1131" s="3">
        <v>1</v>
      </c>
      <c r="H1131" s="3">
        <v>0</v>
      </c>
      <c r="I1131" s="3">
        <v>0</v>
      </c>
      <c r="J1131" s="12">
        <v>0</v>
      </c>
      <c r="K1131" s="18">
        <v>10577.087</v>
      </c>
      <c r="M1131" s="38">
        <v>591</v>
      </c>
      <c r="N1131" s="2">
        <v>56</v>
      </c>
      <c r="O1131" s="3">
        <v>22.1</v>
      </c>
      <c r="P1131" s="12">
        <v>0</v>
      </c>
      <c r="Q1131" s="12">
        <v>10577.087</v>
      </c>
      <c r="S1131" s="3"/>
      <c r="T1131" s="3"/>
      <c r="U1131" s="3"/>
      <c r="V1131" s="3"/>
      <c r="W1131" s="3"/>
      <c r="X1131" s="3"/>
    </row>
    <row r="1132" spans="1:24" x14ac:dyDescent="0.25">
      <c r="A1132" s="6">
        <v>592</v>
      </c>
      <c r="B1132" s="2">
        <v>47</v>
      </c>
      <c r="C1132" s="3">
        <v>1</v>
      </c>
      <c r="D1132" s="20">
        <v>36.19</v>
      </c>
      <c r="E1132" s="3">
        <v>0</v>
      </c>
      <c r="F1132" s="3">
        <v>1</v>
      </c>
      <c r="G1132" s="3">
        <v>0</v>
      </c>
      <c r="H1132" s="3">
        <v>1</v>
      </c>
      <c r="I1132" s="3">
        <v>0</v>
      </c>
      <c r="J1132" s="12">
        <v>0</v>
      </c>
      <c r="K1132" s="18">
        <v>41676.081100000003</v>
      </c>
      <c r="M1132" s="38">
        <v>592</v>
      </c>
      <c r="N1132" s="2">
        <v>47</v>
      </c>
      <c r="O1132" s="3">
        <v>36.19</v>
      </c>
      <c r="P1132" s="12">
        <v>1</v>
      </c>
      <c r="Q1132" s="12">
        <v>41676.081100000003</v>
      </c>
      <c r="S1132" s="3"/>
      <c r="T1132" s="3"/>
      <c r="U1132" s="3"/>
      <c r="V1132" s="3"/>
      <c r="W1132" s="3"/>
      <c r="X1132" s="3"/>
    </row>
    <row r="1133" spans="1:24" x14ac:dyDescent="0.25">
      <c r="A1133" s="6">
        <v>593</v>
      </c>
      <c r="B1133" s="2">
        <v>55</v>
      </c>
      <c r="C1133" s="3">
        <v>0</v>
      </c>
      <c r="D1133" s="20">
        <v>29.83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12">
        <v>1</v>
      </c>
      <c r="K1133" s="18">
        <v>11286.538699999999</v>
      </c>
      <c r="M1133" s="38">
        <v>593</v>
      </c>
      <c r="N1133" s="2">
        <v>55</v>
      </c>
      <c r="O1133" s="3">
        <v>29.83</v>
      </c>
      <c r="P1133" s="12">
        <v>0</v>
      </c>
      <c r="Q1133" s="12">
        <v>11286.538699999999</v>
      </c>
      <c r="S1133" s="3"/>
      <c r="T1133" s="3"/>
      <c r="U1133" s="3"/>
      <c r="V1133" s="3"/>
      <c r="W1133" s="3"/>
      <c r="X1133" s="3"/>
    </row>
    <row r="1134" spans="1:24" x14ac:dyDescent="0.25">
      <c r="A1134" s="6">
        <v>594</v>
      </c>
      <c r="B1134" s="2">
        <v>23</v>
      </c>
      <c r="C1134" s="3">
        <v>1</v>
      </c>
      <c r="D1134" s="20">
        <v>32.700000000000003</v>
      </c>
      <c r="E1134" s="3">
        <v>3</v>
      </c>
      <c r="F1134" s="3">
        <v>0</v>
      </c>
      <c r="G1134" s="3">
        <v>1</v>
      </c>
      <c r="H1134" s="3">
        <v>0</v>
      </c>
      <c r="I1134" s="3">
        <v>0</v>
      </c>
      <c r="J1134" s="12">
        <v>0</v>
      </c>
      <c r="K1134" s="18">
        <v>3591.48</v>
      </c>
      <c r="M1134" s="38">
        <v>594</v>
      </c>
      <c r="N1134" s="2">
        <v>23</v>
      </c>
      <c r="O1134" s="3">
        <v>32.700000000000003</v>
      </c>
      <c r="P1134" s="12">
        <v>0</v>
      </c>
      <c r="Q1134" s="12">
        <v>3591.48</v>
      </c>
      <c r="S1134" s="3"/>
      <c r="T1134" s="3"/>
      <c r="U1134" s="3"/>
      <c r="V1134" s="3"/>
      <c r="W1134" s="3"/>
      <c r="X1134" s="3"/>
    </row>
    <row r="1135" spans="1:24" x14ac:dyDescent="0.25">
      <c r="A1135" s="6">
        <v>595</v>
      </c>
      <c r="B1135" s="2">
        <v>22</v>
      </c>
      <c r="C1135" s="3">
        <v>0</v>
      </c>
      <c r="D1135" s="20">
        <v>30.4</v>
      </c>
      <c r="E1135" s="3">
        <v>0</v>
      </c>
      <c r="F1135" s="3">
        <v>1</v>
      </c>
      <c r="G1135" s="3">
        <v>0</v>
      </c>
      <c r="H1135" s="3">
        <v>0</v>
      </c>
      <c r="I1135" s="3">
        <v>1</v>
      </c>
      <c r="J1135" s="12">
        <v>0</v>
      </c>
      <c r="K1135" s="18">
        <v>33907.548000000003</v>
      </c>
      <c r="M1135" s="38">
        <v>595</v>
      </c>
      <c r="N1135" s="2">
        <v>22</v>
      </c>
      <c r="O1135" s="3">
        <v>30.4</v>
      </c>
      <c r="P1135" s="12">
        <v>1</v>
      </c>
      <c r="Q1135" s="12">
        <v>33907.548000000003</v>
      </c>
      <c r="S1135" s="3"/>
      <c r="T1135" s="3"/>
      <c r="U1135" s="3"/>
      <c r="V1135" s="3"/>
      <c r="W1135" s="3"/>
      <c r="X1135" s="3"/>
    </row>
    <row r="1136" spans="1:24" x14ac:dyDescent="0.25">
      <c r="A1136" s="6">
        <v>596</v>
      </c>
      <c r="B1136" s="2">
        <v>50</v>
      </c>
      <c r="C1136" s="3">
        <v>0</v>
      </c>
      <c r="D1136" s="20">
        <v>33.700000000000003</v>
      </c>
      <c r="E1136" s="3">
        <v>4</v>
      </c>
      <c r="F1136" s="3">
        <v>0</v>
      </c>
      <c r="G1136" s="3">
        <v>1</v>
      </c>
      <c r="H1136" s="3">
        <v>0</v>
      </c>
      <c r="I1136" s="3">
        <v>0</v>
      </c>
      <c r="J1136" s="12">
        <v>0</v>
      </c>
      <c r="K1136" s="18">
        <v>11299.343000000001</v>
      </c>
      <c r="M1136" s="38">
        <v>596</v>
      </c>
      <c r="N1136" s="2">
        <v>50</v>
      </c>
      <c r="O1136" s="3">
        <v>33.700000000000003</v>
      </c>
      <c r="P1136" s="12">
        <v>0</v>
      </c>
      <c r="Q1136" s="12">
        <v>11299.343000000001</v>
      </c>
      <c r="S1136" s="3"/>
      <c r="T1136" s="3"/>
      <c r="U1136" s="3"/>
      <c r="V1136" s="3"/>
      <c r="W1136" s="3"/>
      <c r="X1136" s="3"/>
    </row>
    <row r="1137" spans="1:24" x14ac:dyDescent="0.25">
      <c r="A1137" s="6">
        <v>597</v>
      </c>
      <c r="B1137" s="2">
        <v>18</v>
      </c>
      <c r="C1137" s="3">
        <v>0</v>
      </c>
      <c r="D1137" s="20">
        <v>31.35</v>
      </c>
      <c r="E1137" s="3">
        <v>4</v>
      </c>
      <c r="F1137" s="3">
        <v>0</v>
      </c>
      <c r="G1137" s="3">
        <v>0</v>
      </c>
      <c r="H1137" s="3">
        <v>0</v>
      </c>
      <c r="I1137" s="3">
        <v>0</v>
      </c>
      <c r="J1137" s="12">
        <v>1</v>
      </c>
      <c r="K1137" s="18">
        <v>4561.1885000000002</v>
      </c>
      <c r="M1137" s="38">
        <v>597</v>
      </c>
      <c r="N1137" s="2">
        <v>18</v>
      </c>
      <c r="O1137" s="3">
        <v>31.35</v>
      </c>
      <c r="P1137" s="12">
        <v>0</v>
      </c>
      <c r="Q1137" s="12">
        <v>4561.1885000000002</v>
      </c>
      <c r="S1137" s="3"/>
      <c r="T1137" s="3"/>
      <c r="U1137" s="3"/>
      <c r="V1137" s="3"/>
      <c r="W1137" s="3"/>
      <c r="X1137" s="3"/>
    </row>
    <row r="1138" spans="1:24" x14ac:dyDescent="0.25">
      <c r="A1138" s="6">
        <v>598</v>
      </c>
      <c r="B1138" s="2">
        <v>51</v>
      </c>
      <c r="C1138" s="3">
        <v>0</v>
      </c>
      <c r="D1138" s="20">
        <v>34.96</v>
      </c>
      <c r="E1138" s="3">
        <v>2</v>
      </c>
      <c r="F1138" s="3">
        <v>1</v>
      </c>
      <c r="G1138" s="3">
        <v>0</v>
      </c>
      <c r="H1138" s="3">
        <v>0</v>
      </c>
      <c r="I1138" s="3">
        <v>0</v>
      </c>
      <c r="J1138" s="12">
        <v>1</v>
      </c>
      <c r="K1138" s="18">
        <v>44641.197399999997</v>
      </c>
      <c r="M1138" s="38">
        <v>598</v>
      </c>
      <c r="N1138" s="2">
        <v>51</v>
      </c>
      <c r="O1138" s="3">
        <v>34.96</v>
      </c>
      <c r="P1138" s="12">
        <v>1</v>
      </c>
      <c r="Q1138" s="12">
        <v>44641.197399999997</v>
      </c>
      <c r="S1138" s="3"/>
      <c r="T1138" s="3"/>
      <c r="U1138" s="3"/>
      <c r="V1138" s="3"/>
      <c r="W1138" s="3"/>
      <c r="X1138" s="3"/>
    </row>
    <row r="1139" spans="1:24" x14ac:dyDescent="0.25">
      <c r="A1139" s="6">
        <v>599</v>
      </c>
      <c r="B1139" s="2">
        <v>22</v>
      </c>
      <c r="C1139" s="3">
        <v>1</v>
      </c>
      <c r="D1139" s="20">
        <v>33.770000000000003</v>
      </c>
      <c r="E1139" s="3">
        <v>0</v>
      </c>
      <c r="F1139" s="3">
        <v>0</v>
      </c>
      <c r="G1139" s="3">
        <v>0</v>
      </c>
      <c r="H1139" s="3">
        <v>1</v>
      </c>
      <c r="I1139" s="3">
        <v>0</v>
      </c>
      <c r="J1139" s="12">
        <v>0</v>
      </c>
      <c r="K1139" s="18">
        <v>1674.6323</v>
      </c>
      <c r="M1139" s="38">
        <v>599</v>
      </c>
      <c r="N1139" s="2">
        <v>22</v>
      </c>
      <c r="O1139" s="3">
        <v>33.770000000000003</v>
      </c>
      <c r="P1139" s="12">
        <v>0</v>
      </c>
      <c r="Q1139" s="12">
        <v>1674.6323</v>
      </c>
      <c r="S1139" s="3"/>
      <c r="T1139" s="3"/>
      <c r="U1139" s="3"/>
      <c r="V1139" s="3"/>
      <c r="W1139" s="3"/>
      <c r="X1139" s="3"/>
    </row>
    <row r="1140" spans="1:24" x14ac:dyDescent="0.25">
      <c r="A1140" s="6">
        <v>600</v>
      </c>
      <c r="B1140" s="2">
        <v>52</v>
      </c>
      <c r="C1140" s="3">
        <v>0</v>
      </c>
      <c r="D1140" s="20">
        <v>30.875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12">
        <v>1</v>
      </c>
      <c r="K1140" s="18">
        <v>23045.566159999998</v>
      </c>
      <c r="M1140" s="38">
        <v>600</v>
      </c>
      <c r="N1140" s="2">
        <v>52</v>
      </c>
      <c r="O1140" s="3">
        <v>30.875</v>
      </c>
      <c r="P1140" s="12">
        <v>0</v>
      </c>
      <c r="Q1140" s="12">
        <v>23045.566159999998</v>
      </c>
      <c r="S1140" s="3"/>
      <c r="T1140" s="3"/>
      <c r="U1140" s="3"/>
      <c r="V1140" s="3"/>
      <c r="W1140" s="3"/>
      <c r="X1140" s="3"/>
    </row>
    <row r="1141" spans="1:24" x14ac:dyDescent="0.25">
      <c r="A1141" s="6">
        <v>601</v>
      </c>
      <c r="B1141" s="2">
        <v>25</v>
      </c>
      <c r="C1141" s="3">
        <v>0</v>
      </c>
      <c r="D1141" s="20">
        <v>33.99</v>
      </c>
      <c r="E1141" s="3">
        <v>1</v>
      </c>
      <c r="F1141" s="3">
        <v>0</v>
      </c>
      <c r="G1141" s="3">
        <v>0</v>
      </c>
      <c r="H1141" s="3">
        <v>1</v>
      </c>
      <c r="I1141" s="3">
        <v>0</v>
      </c>
      <c r="J1141" s="12">
        <v>0</v>
      </c>
      <c r="K1141" s="18">
        <v>3227.1210999999998</v>
      </c>
      <c r="M1141" s="38">
        <v>601</v>
      </c>
      <c r="N1141" s="2">
        <v>25</v>
      </c>
      <c r="O1141" s="3">
        <v>33.99</v>
      </c>
      <c r="P1141" s="12">
        <v>0</v>
      </c>
      <c r="Q1141" s="12">
        <v>3227.1210999999998</v>
      </c>
      <c r="S1141" s="3"/>
      <c r="T1141" s="3"/>
      <c r="U1141" s="3"/>
      <c r="V1141" s="3"/>
      <c r="W1141" s="3"/>
      <c r="X1141" s="3"/>
    </row>
    <row r="1142" spans="1:24" x14ac:dyDescent="0.25">
      <c r="A1142" s="6">
        <v>602</v>
      </c>
      <c r="B1142" s="2">
        <v>33</v>
      </c>
      <c r="C1142" s="3">
        <v>0</v>
      </c>
      <c r="D1142" s="20">
        <v>19.094999999999999</v>
      </c>
      <c r="E1142" s="3">
        <v>2</v>
      </c>
      <c r="F1142" s="3">
        <v>1</v>
      </c>
      <c r="G1142" s="3">
        <v>0</v>
      </c>
      <c r="H1142" s="3">
        <v>0</v>
      </c>
      <c r="I1142" s="3">
        <v>0</v>
      </c>
      <c r="J1142" s="12">
        <v>1</v>
      </c>
      <c r="K1142" s="18">
        <v>16776.304049999999</v>
      </c>
      <c r="M1142" s="38">
        <v>602</v>
      </c>
      <c r="N1142" s="2">
        <v>33</v>
      </c>
      <c r="O1142" s="3">
        <v>19.094999999999999</v>
      </c>
      <c r="P1142" s="12">
        <v>1</v>
      </c>
      <c r="Q1142" s="12">
        <v>16776.304049999999</v>
      </c>
      <c r="S1142" s="3"/>
      <c r="T1142" s="3"/>
      <c r="U1142" s="3"/>
      <c r="V1142" s="3"/>
      <c r="W1142" s="3"/>
      <c r="X1142" s="3"/>
    </row>
    <row r="1143" spans="1:24" x14ac:dyDescent="0.25">
      <c r="A1143" s="6">
        <v>603</v>
      </c>
      <c r="B1143" s="2">
        <v>53</v>
      </c>
      <c r="C1143" s="3">
        <v>1</v>
      </c>
      <c r="D1143" s="20">
        <v>28.6</v>
      </c>
      <c r="E1143" s="3">
        <v>3</v>
      </c>
      <c r="F1143" s="3">
        <v>0</v>
      </c>
      <c r="G1143" s="3">
        <v>1</v>
      </c>
      <c r="H1143" s="3">
        <v>0</v>
      </c>
      <c r="I1143" s="3">
        <v>0</v>
      </c>
      <c r="J1143" s="12">
        <v>0</v>
      </c>
      <c r="K1143" s="18">
        <v>11253.421</v>
      </c>
      <c r="M1143" s="38">
        <v>603</v>
      </c>
      <c r="N1143" s="2">
        <v>53</v>
      </c>
      <c r="O1143" s="3">
        <v>28.6</v>
      </c>
      <c r="P1143" s="12">
        <v>0</v>
      </c>
      <c r="Q1143" s="12">
        <v>11253.421</v>
      </c>
      <c r="S1143" s="3"/>
      <c r="T1143" s="3"/>
      <c r="U1143" s="3"/>
      <c r="V1143" s="3"/>
      <c r="W1143" s="3"/>
      <c r="X1143" s="3"/>
    </row>
    <row r="1144" spans="1:24" x14ac:dyDescent="0.25">
      <c r="A1144" s="6">
        <v>604</v>
      </c>
      <c r="B1144" s="2">
        <v>29</v>
      </c>
      <c r="C1144" s="3">
        <v>1</v>
      </c>
      <c r="D1144" s="20">
        <v>38.94</v>
      </c>
      <c r="E1144" s="3">
        <v>1</v>
      </c>
      <c r="F1144" s="3">
        <v>0</v>
      </c>
      <c r="G1144" s="3">
        <v>0</v>
      </c>
      <c r="H1144" s="3">
        <v>1</v>
      </c>
      <c r="I1144" s="3">
        <v>0</v>
      </c>
      <c r="J1144" s="12">
        <v>0</v>
      </c>
      <c r="K1144" s="18">
        <v>3471.4096</v>
      </c>
      <c r="M1144" s="38">
        <v>604</v>
      </c>
      <c r="N1144" s="2">
        <v>29</v>
      </c>
      <c r="O1144" s="3">
        <v>38.94</v>
      </c>
      <c r="P1144" s="12">
        <v>0</v>
      </c>
      <c r="Q1144" s="12">
        <v>3471.4096</v>
      </c>
      <c r="S1144" s="3"/>
      <c r="T1144" s="3"/>
      <c r="U1144" s="3"/>
      <c r="V1144" s="3"/>
      <c r="W1144" s="3"/>
      <c r="X1144" s="3"/>
    </row>
    <row r="1145" spans="1:24" x14ac:dyDescent="0.25">
      <c r="A1145" s="6">
        <v>605</v>
      </c>
      <c r="B1145" s="2">
        <v>58</v>
      </c>
      <c r="C1145" s="3">
        <v>1</v>
      </c>
      <c r="D1145" s="20">
        <v>36.08</v>
      </c>
      <c r="E1145" s="3">
        <v>0</v>
      </c>
      <c r="F1145" s="3">
        <v>0</v>
      </c>
      <c r="G1145" s="3">
        <v>0</v>
      </c>
      <c r="H1145" s="3">
        <v>1</v>
      </c>
      <c r="I1145" s="3">
        <v>0</v>
      </c>
      <c r="J1145" s="12">
        <v>0</v>
      </c>
      <c r="K1145" s="18">
        <v>11363.2832</v>
      </c>
      <c r="M1145" s="38">
        <v>605</v>
      </c>
      <c r="N1145" s="2">
        <v>58</v>
      </c>
      <c r="O1145" s="3">
        <v>36.08</v>
      </c>
      <c r="P1145" s="12">
        <v>0</v>
      </c>
      <c r="Q1145" s="12">
        <v>11363.2832</v>
      </c>
      <c r="S1145" s="3"/>
      <c r="T1145" s="3"/>
      <c r="U1145" s="3"/>
      <c r="V1145" s="3"/>
      <c r="W1145" s="3"/>
      <c r="X1145" s="3"/>
    </row>
    <row r="1146" spans="1:24" x14ac:dyDescent="0.25">
      <c r="A1146" s="6">
        <v>606</v>
      </c>
      <c r="B1146" s="2">
        <v>37</v>
      </c>
      <c r="C1146" s="3">
        <v>1</v>
      </c>
      <c r="D1146" s="20">
        <v>29.8</v>
      </c>
      <c r="E1146" s="3">
        <v>0</v>
      </c>
      <c r="F1146" s="3">
        <v>0</v>
      </c>
      <c r="G1146" s="3">
        <v>1</v>
      </c>
      <c r="H1146" s="3">
        <v>0</v>
      </c>
      <c r="I1146" s="3">
        <v>0</v>
      </c>
      <c r="J1146" s="12">
        <v>0</v>
      </c>
      <c r="K1146" s="18">
        <v>20420.604650000001</v>
      </c>
      <c r="M1146" s="38">
        <v>606</v>
      </c>
      <c r="N1146" s="2">
        <v>37</v>
      </c>
      <c r="O1146" s="3">
        <v>29.8</v>
      </c>
      <c r="P1146" s="12">
        <v>0</v>
      </c>
      <c r="Q1146" s="12">
        <v>20420.604650000001</v>
      </c>
      <c r="S1146" s="3"/>
      <c r="T1146" s="3"/>
      <c r="U1146" s="3"/>
      <c r="V1146" s="3"/>
      <c r="W1146" s="3"/>
      <c r="X1146" s="3"/>
    </row>
    <row r="1147" spans="1:24" x14ac:dyDescent="0.25">
      <c r="A1147" s="6">
        <v>607</v>
      </c>
      <c r="B1147" s="2">
        <v>54</v>
      </c>
      <c r="C1147" s="3">
        <v>0</v>
      </c>
      <c r="D1147" s="20">
        <v>31.24</v>
      </c>
      <c r="E1147" s="3">
        <v>0</v>
      </c>
      <c r="F1147" s="3">
        <v>0</v>
      </c>
      <c r="G1147" s="3">
        <v>0</v>
      </c>
      <c r="H1147" s="3">
        <v>1</v>
      </c>
      <c r="I1147" s="3">
        <v>0</v>
      </c>
      <c r="J1147" s="12">
        <v>0</v>
      </c>
      <c r="K1147" s="18">
        <v>10338.9316</v>
      </c>
      <c r="M1147" s="38">
        <v>607</v>
      </c>
      <c r="N1147" s="2">
        <v>54</v>
      </c>
      <c r="O1147" s="3">
        <v>31.24</v>
      </c>
      <c r="P1147" s="12">
        <v>0</v>
      </c>
      <c r="Q1147" s="12">
        <v>10338.9316</v>
      </c>
      <c r="S1147" s="3"/>
      <c r="T1147" s="3"/>
      <c r="U1147" s="3"/>
      <c r="V1147" s="3"/>
      <c r="W1147" s="3"/>
      <c r="X1147" s="3"/>
    </row>
    <row r="1148" spans="1:24" x14ac:dyDescent="0.25">
      <c r="A1148" s="6">
        <v>608</v>
      </c>
      <c r="B1148" s="2">
        <v>49</v>
      </c>
      <c r="C1148" s="3">
        <v>0</v>
      </c>
      <c r="D1148" s="20">
        <v>29.925000000000001</v>
      </c>
      <c r="E1148" s="3">
        <v>0</v>
      </c>
      <c r="F1148" s="3">
        <v>0</v>
      </c>
      <c r="G1148" s="3">
        <v>0</v>
      </c>
      <c r="H1148" s="3">
        <v>0</v>
      </c>
      <c r="I1148" s="3">
        <v>1</v>
      </c>
      <c r="J1148" s="12">
        <v>0</v>
      </c>
      <c r="K1148" s="18">
        <v>8988.1587500000005</v>
      </c>
      <c r="M1148" s="38">
        <v>608</v>
      </c>
      <c r="N1148" s="2">
        <v>49</v>
      </c>
      <c r="O1148" s="3">
        <v>29.925000000000001</v>
      </c>
      <c r="P1148" s="12">
        <v>0</v>
      </c>
      <c r="Q1148" s="12">
        <v>8988.1587500000005</v>
      </c>
      <c r="S1148" s="3"/>
      <c r="T1148" s="3"/>
      <c r="U1148" s="3"/>
      <c r="V1148" s="3"/>
      <c r="W1148" s="3"/>
      <c r="X1148" s="3"/>
    </row>
    <row r="1149" spans="1:24" x14ac:dyDescent="0.25">
      <c r="A1149" s="6">
        <v>609</v>
      </c>
      <c r="B1149" s="2">
        <v>50</v>
      </c>
      <c r="C1149" s="3">
        <v>0</v>
      </c>
      <c r="D1149" s="20">
        <v>26.22</v>
      </c>
      <c r="E1149" s="3">
        <v>2</v>
      </c>
      <c r="F1149" s="3">
        <v>0</v>
      </c>
      <c r="G1149" s="3">
        <v>0</v>
      </c>
      <c r="H1149" s="3">
        <v>0</v>
      </c>
      <c r="I1149" s="3">
        <v>1</v>
      </c>
      <c r="J1149" s="12">
        <v>0</v>
      </c>
      <c r="K1149" s="18">
        <v>10493.9458</v>
      </c>
      <c r="M1149" s="38">
        <v>609</v>
      </c>
      <c r="N1149" s="2">
        <v>50</v>
      </c>
      <c r="O1149" s="3">
        <v>26.22</v>
      </c>
      <c r="P1149" s="12">
        <v>0</v>
      </c>
      <c r="Q1149" s="12">
        <v>10493.9458</v>
      </c>
      <c r="S1149" s="3"/>
      <c r="T1149" s="3"/>
      <c r="U1149" s="3"/>
      <c r="V1149" s="3"/>
      <c r="W1149" s="3"/>
      <c r="X1149" s="3"/>
    </row>
    <row r="1150" spans="1:24" x14ac:dyDescent="0.25">
      <c r="A1150" s="6">
        <v>610</v>
      </c>
      <c r="B1150" s="2">
        <v>26</v>
      </c>
      <c r="C1150" s="3">
        <v>1</v>
      </c>
      <c r="D1150" s="20">
        <v>30</v>
      </c>
      <c r="E1150" s="3">
        <v>1</v>
      </c>
      <c r="F1150" s="3">
        <v>0</v>
      </c>
      <c r="G1150" s="3">
        <v>1</v>
      </c>
      <c r="H1150" s="3">
        <v>0</v>
      </c>
      <c r="I1150" s="3">
        <v>0</v>
      </c>
      <c r="J1150" s="12">
        <v>0</v>
      </c>
      <c r="K1150" s="18">
        <v>2904.0880000000002</v>
      </c>
      <c r="M1150" s="38">
        <v>610</v>
      </c>
      <c r="N1150" s="2">
        <v>26</v>
      </c>
      <c r="O1150" s="3">
        <v>30</v>
      </c>
      <c r="P1150" s="12">
        <v>0</v>
      </c>
      <c r="Q1150" s="12">
        <v>2904.0880000000002</v>
      </c>
      <c r="S1150" s="3"/>
      <c r="T1150" s="3"/>
      <c r="U1150" s="3"/>
      <c r="V1150" s="3"/>
      <c r="W1150" s="3"/>
      <c r="X1150" s="3"/>
    </row>
    <row r="1151" spans="1:24" x14ac:dyDescent="0.25">
      <c r="A1151" s="6">
        <v>611</v>
      </c>
      <c r="B1151" s="2">
        <v>45</v>
      </c>
      <c r="C1151" s="3">
        <v>1</v>
      </c>
      <c r="D1151" s="20">
        <v>20.350000000000001</v>
      </c>
      <c r="E1151" s="3">
        <v>3</v>
      </c>
      <c r="F1151" s="3">
        <v>0</v>
      </c>
      <c r="G1151" s="3">
        <v>0</v>
      </c>
      <c r="H1151" s="3">
        <v>1</v>
      </c>
      <c r="I1151" s="3">
        <v>0</v>
      </c>
      <c r="J1151" s="12">
        <v>0</v>
      </c>
      <c r="K1151" s="18">
        <v>8605.3615000000009</v>
      </c>
      <c r="M1151" s="38">
        <v>611</v>
      </c>
      <c r="N1151" s="2">
        <v>45</v>
      </c>
      <c r="O1151" s="3">
        <v>20.350000000000001</v>
      </c>
      <c r="P1151" s="12">
        <v>0</v>
      </c>
      <c r="Q1151" s="12">
        <v>8605.3615000000009</v>
      </c>
      <c r="S1151" s="3"/>
      <c r="T1151" s="3"/>
      <c r="U1151" s="3"/>
      <c r="V1151" s="3"/>
      <c r="W1151" s="3"/>
      <c r="X1151" s="3"/>
    </row>
    <row r="1152" spans="1:24" x14ac:dyDescent="0.25">
      <c r="A1152" s="6">
        <v>612</v>
      </c>
      <c r="B1152" s="2">
        <v>54</v>
      </c>
      <c r="C1152" s="3">
        <v>0</v>
      </c>
      <c r="D1152" s="20">
        <v>32.299999999999997</v>
      </c>
      <c r="E1152" s="3">
        <v>1</v>
      </c>
      <c r="F1152" s="3">
        <v>0</v>
      </c>
      <c r="G1152" s="3">
        <v>0</v>
      </c>
      <c r="H1152" s="3">
        <v>0</v>
      </c>
      <c r="I1152" s="3">
        <v>0</v>
      </c>
      <c r="J1152" s="12">
        <v>1</v>
      </c>
      <c r="K1152" s="18">
        <v>11512.405000000001</v>
      </c>
      <c r="M1152" s="38">
        <v>612</v>
      </c>
      <c r="N1152" s="2">
        <v>54</v>
      </c>
      <c r="O1152" s="3">
        <v>32.299999999999997</v>
      </c>
      <c r="P1152" s="12">
        <v>0</v>
      </c>
      <c r="Q1152" s="12">
        <v>11512.405000000001</v>
      </c>
      <c r="S1152" s="3"/>
      <c r="T1152" s="3"/>
      <c r="U1152" s="3"/>
      <c r="V1152" s="3"/>
      <c r="W1152" s="3"/>
      <c r="X1152" s="3"/>
    </row>
    <row r="1153" spans="1:24" x14ac:dyDescent="0.25">
      <c r="A1153" s="6">
        <v>613</v>
      </c>
      <c r="B1153" s="2">
        <v>38</v>
      </c>
      <c r="C1153" s="3">
        <v>1</v>
      </c>
      <c r="D1153" s="20">
        <v>38.39</v>
      </c>
      <c r="E1153" s="3">
        <v>3</v>
      </c>
      <c r="F1153" s="3">
        <v>1</v>
      </c>
      <c r="G1153" s="3">
        <v>0</v>
      </c>
      <c r="H1153" s="3">
        <v>1</v>
      </c>
      <c r="I1153" s="3">
        <v>0</v>
      </c>
      <c r="J1153" s="12">
        <v>0</v>
      </c>
      <c r="K1153" s="18">
        <v>41949.244100000004</v>
      </c>
      <c r="M1153" s="38">
        <v>613</v>
      </c>
      <c r="N1153" s="2">
        <v>38</v>
      </c>
      <c r="O1153" s="3">
        <v>38.39</v>
      </c>
      <c r="P1153" s="12">
        <v>1</v>
      </c>
      <c r="Q1153" s="12">
        <v>41949.244100000004</v>
      </c>
      <c r="S1153" s="3"/>
      <c r="T1153" s="3"/>
      <c r="U1153" s="3"/>
      <c r="V1153" s="3"/>
      <c r="W1153" s="3"/>
      <c r="X1153" s="3"/>
    </row>
    <row r="1154" spans="1:24" x14ac:dyDescent="0.25">
      <c r="A1154" s="6">
        <v>614</v>
      </c>
      <c r="B1154" s="2">
        <v>48</v>
      </c>
      <c r="C1154" s="3">
        <v>0</v>
      </c>
      <c r="D1154" s="20">
        <v>25.85</v>
      </c>
      <c r="E1154" s="3">
        <v>3</v>
      </c>
      <c r="F1154" s="3">
        <v>1</v>
      </c>
      <c r="G1154" s="3">
        <v>0</v>
      </c>
      <c r="H1154" s="3">
        <v>1</v>
      </c>
      <c r="I1154" s="3">
        <v>0</v>
      </c>
      <c r="J1154" s="12">
        <v>0</v>
      </c>
      <c r="K1154" s="18">
        <v>24180.933499999999</v>
      </c>
      <c r="M1154" s="38">
        <v>614</v>
      </c>
      <c r="N1154" s="2">
        <v>48</v>
      </c>
      <c r="O1154" s="3">
        <v>25.85</v>
      </c>
      <c r="P1154" s="12">
        <v>1</v>
      </c>
      <c r="Q1154" s="12">
        <v>24180.933499999999</v>
      </c>
      <c r="S1154" s="3"/>
      <c r="T1154" s="3"/>
      <c r="U1154" s="3"/>
      <c r="V1154" s="3"/>
      <c r="W1154" s="3"/>
      <c r="X1154" s="3"/>
    </row>
    <row r="1155" spans="1:24" x14ac:dyDescent="0.25">
      <c r="A1155" s="6">
        <v>615</v>
      </c>
      <c r="B1155" s="2">
        <v>28</v>
      </c>
      <c r="C1155" s="3">
        <v>0</v>
      </c>
      <c r="D1155" s="20">
        <v>26.315000000000001</v>
      </c>
      <c r="E1155" s="3">
        <v>3</v>
      </c>
      <c r="F1155" s="3">
        <v>0</v>
      </c>
      <c r="G1155" s="3">
        <v>0</v>
      </c>
      <c r="H1155" s="3">
        <v>0</v>
      </c>
      <c r="I1155" s="3">
        <v>1</v>
      </c>
      <c r="J1155" s="12">
        <v>0</v>
      </c>
      <c r="K1155" s="18">
        <v>5312.1698500000002</v>
      </c>
      <c r="M1155" s="38">
        <v>615</v>
      </c>
      <c r="N1155" s="2">
        <v>28</v>
      </c>
      <c r="O1155" s="3">
        <v>26.315000000000001</v>
      </c>
      <c r="P1155" s="12">
        <v>0</v>
      </c>
      <c r="Q1155" s="12">
        <v>5312.1698500000002</v>
      </c>
      <c r="S1155" s="3"/>
      <c r="T1155" s="3"/>
      <c r="U1155" s="3"/>
      <c r="V1155" s="3"/>
      <c r="W1155" s="3"/>
      <c r="X1155" s="3"/>
    </row>
    <row r="1156" spans="1:24" x14ac:dyDescent="0.25">
      <c r="A1156" s="6">
        <v>616</v>
      </c>
      <c r="B1156" s="2">
        <v>23</v>
      </c>
      <c r="C1156" s="3">
        <v>1</v>
      </c>
      <c r="D1156" s="20">
        <v>24.51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12">
        <v>1</v>
      </c>
      <c r="K1156" s="18">
        <v>2396.0958999999998</v>
      </c>
      <c r="M1156" s="38">
        <v>616</v>
      </c>
      <c r="N1156" s="2">
        <v>23</v>
      </c>
      <c r="O1156" s="3">
        <v>24.51</v>
      </c>
      <c r="P1156" s="12">
        <v>0</v>
      </c>
      <c r="Q1156" s="12">
        <v>2396.0958999999998</v>
      </c>
      <c r="S1156" s="3"/>
      <c r="T1156" s="3"/>
      <c r="U1156" s="3"/>
      <c r="V1156" s="3"/>
      <c r="W1156" s="3"/>
      <c r="X1156" s="3"/>
    </row>
    <row r="1157" spans="1:24" x14ac:dyDescent="0.25">
      <c r="A1157" s="6">
        <v>617</v>
      </c>
      <c r="B1157" s="2">
        <v>55</v>
      </c>
      <c r="C1157" s="3">
        <v>1</v>
      </c>
      <c r="D1157" s="20">
        <v>32.67</v>
      </c>
      <c r="E1157" s="3">
        <v>1</v>
      </c>
      <c r="F1157" s="3">
        <v>0</v>
      </c>
      <c r="G1157" s="3">
        <v>0</v>
      </c>
      <c r="H1157" s="3">
        <v>1</v>
      </c>
      <c r="I1157" s="3">
        <v>0</v>
      </c>
      <c r="J1157" s="12">
        <v>0</v>
      </c>
      <c r="K1157" s="18">
        <v>10807.4863</v>
      </c>
      <c r="M1157" s="38">
        <v>617</v>
      </c>
      <c r="N1157" s="2">
        <v>55</v>
      </c>
      <c r="O1157" s="3">
        <v>32.67</v>
      </c>
      <c r="P1157" s="12">
        <v>0</v>
      </c>
      <c r="Q1157" s="12">
        <v>10807.4863</v>
      </c>
      <c r="S1157" s="3"/>
      <c r="T1157" s="3"/>
      <c r="U1157" s="3"/>
      <c r="V1157" s="3"/>
      <c r="W1157" s="3"/>
      <c r="X1157" s="3"/>
    </row>
    <row r="1158" spans="1:24" x14ac:dyDescent="0.25">
      <c r="A1158" s="6">
        <v>618</v>
      </c>
      <c r="B1158" s="2">
        <v>41</v>
      </c>
      <c r="C1158" s="3">
        <v>1</v>
      </c>
      <c r="D1158" s="20">
        <v>29.64</v>
      </c>
      <c r="E1158" s="3">
        <v>5</v>
      </c>
      <c r="F1158" s="3">
        <v>0</v>
      </c>
      <c r="G1158" s="3">
        <v>0</v>
      </c>
      <c r="H1158" s="3">
        <v>0</v>
      </c>
      <c r="I1158" s="3">
        <v>0</v>
      </c>
      <c r="J1158" s="12">
        <v>1</v>
      </c>
      <c r="K1158" s="18">
        <v>9222.4025999999994</v>
      </c>
      <c r="M1158" s="38">
        <v>618</v>
      </c>
      <c r="N1158" s="2">
        <v>41</v>
      </c>
      <c r="O1158" s="3">
        <v>29.64</v>
      </c>
      <c r="P1158" s="12">
        <v>0</v>
      </c>
      <c r="Q1158" s="12">
        <v>9222.4025999999994</v>
      </c>
      <c r="S1158" s="3"/>
      <c r="T1158" s="3"/>
      <c r="U1158" s="3"/>
      <c r="V1158" s="3"/>
      <c r="W1158" s="3"/>
      <c r="X1158" s="3"/>
    </row>
    <row r="1159" spans="1:24" x14ac:dyDescent="0.25">
      <c r="A1159" s="6">
        <v>619</v>
      </c>
      <c r="B1159" s="2">
        <v>25</v>
      </c>
      <c r="C1159" s="3">
        <v>1</v>
      </c>
      <c r="D1159" s="20">
        <v>33.33</v>
      </c>
      <c r="E1159" s="3">
        <v>2</v>
      </c>
      <c r="F1159" s="3">
        <v>1</v>
      </c>
      <c r="G1159" s="3">
        <v>0</v>
      </c>
      <c r="H1159" s="3">
        <v>1</v>
      </c>
      <c r="I1159" s="3">
        <v>0</v>
      </c>
      <c r="J1159" s="12">
        <v>0</v>
      </c>
      <c r="K1159" s="18">
        <v>36124.573700000001</v>
      </c>
      <c r="M1159" s="38">
        <v>619</v>
      </c>
      <c r="N1159" s="2">
        <v>25</v>
      </c>
      <c r="O1159" s="3">
        <v>33.33</v>
      </c>
      <c r="P1159" s="12">
        <v>1</v>
      </c>
      <c r="Q1159" s="12">
        <v>36124.573700000001</v>
      </c>
      <c r="S1159" s="3"/>
      <c r="T1159" s="3"/>
      <c r="U1159" s="3"/>
      <c r="V1159" s="3"/>
      <c r="W1159" s="3"/>
      <c r="X1159" s="3"/>
    </row>
    <row r="1160" spans="1:24" x14ac:dyDescent="0.25">
      <c r="A1160" s="6">
        <v>620</v>
      </c>
      <c r="B1160" s="2">
        <v>33</v>
      </c>
      <c r="C1160" s="3">
        <v>1</v>
      </c>
      <c r="D1160" s="20">
        <v>35.75</v>
      </c>
      <c r="E1160" s="3">
        <v>1</v>
      </c>
      <c r="F1160" s="3">
        <v>1</v>
      </c>
      <c r="G1160" s="3">
        <v>0</v>
      </c>
      <c r="H1160" s="3">
        <v>1</v>
      </c>
      <c r="I1160" s="3">
        <v>0</v>
      </c>
      <c r="J1160" s="12">
        <v>0</v>
      </c>
      <c r="K1160" s="18">
        <v>38282.749499999998</v>
      </c>
      <c r="M1160" s="38">
        <v>620</v>
      </c>
      <c r="N1160" s="2">
        <v>33</v>
      </c>
      <c r="O1160" s="3">
        <v>35.75</v>
      </c>
      <c r="P1160" s="12">
        <v>1</v>
      </c>
      <c r="Q1160" s="12">
        <v>38282.749499999998</v>
      </c>
      <c r="S1160" s="3"/>
      <c r="T1160" s="3"/>
      <c r="U1160" s="3"/>
      <c r="V1160" s="3"/>
      <c r="W1160" s="3"/>
      <c r="X1160" s="3"/>
    </row>
    <row r="1161" spans="1:24" x14ac:dyDescent="0.25">
      <c r="A1161" s="6">
        <v>621</v>
      </c>
      <c r="B1161" s="2">
        <v>30</v>
      </c>
      <c r="C1161" s="3">
        <v>0</v>
      </c>
      <c r="D1161" s="20">
        <v>19.95</v>
      </c>
      <c r="E1161" s="3">
        <v>3</v>
      </c>
      <c r="F1161" s="3">
        <v>0</v>
      </c>
      <c r="G1161" s="3">
        <v>0</v>
      </c>
      <c r="H1161" s="3">
        <v>0</v>
      </c>
      <c r="I1161" s="3">
        <v>1</v>
      </c>
      <c r="J1161" s="12">
        <v>0</v>
      </c>
      <c r="K1161" s="18">
        <v>5693.4305000000004</v>
      </c>
      <c r="M1161" s="38">
        <v>621</v>
      </c>
      <c r="N1161" s="2">
        <v>30</v>
      </c>
      <c r="O1161" s="3">
        <v>19.95</v>
      </c>
      <c r="P1161" s="12">
        <v>0</v>
      </c>
      <c r="Q1161" s="12">
        <v>5693.4305000000004</v>
      </c>
      <c r="S1161" s="3"/>
      <c r="T1161" s="3"/>
      <c r="U1161" s="3"/>
      <c r="V1161" s="3"/>
      <c r="W1161" s="3"/>
      <c r="X1161" s="3"/>
    </row>
    <row r="1162" spans="1:24" x14ac:dyDescent="0.25">
      <c r="A1162" s="6">
        <v>622</v>
      </c>
      <c r="B1162" s="2">
        <v>23</v>
      </c>
      <c r="C1162" s="3">
        <v>0</v>
      </c>
      <c r="D1162" s="20">
        <v>31.4</v>
      </c>
      <c r="E1162" s="3">
        <v>0</v>
      </c>
      <c r="F1162" s="3">
        <v>1</v>
      </c>
      <c r="G1162" s="3">
        <v>1</v>
      </c>
      <c r="H1162" s="3">
        <v>0</v>
      </c>
      <c r="I1162" s="3">
        <v>0</v>
      </c>
      <c r="J1162" s="12">
        <v>0</v>
      </c>
      <c r="K1162" s="18">
        <v>34166.273000000001</v>
      </c>
      <c r="M1162" s="38">
        <v>622</v>
      </c>
      <c r="N1162" s="2">
        <v>23</v>
      </c>
      <c r="O1162" s="3">
        <v>31.4</v>
      </c>
      <c r="P1162" s="12">
        <v>1</v>
      </c>
      <c r="Q1162" s="12">
        <v>34166.273000000001</v>
      </c>
      <c r="S1162" s="3"/>
      <c r="T1162" s="3"/>
      <c r="U1162" s="3"/>
      <c r="V1162" s="3"/>
      <c r="W1162" s="3"/>
      <c r="X1162" s="3"/>
    </row>
    <row r="1163" spans="1:24" x14ac:dyDescent="0.25">
      <c r="A1163" s="6">
        <v>623</v>
      </c>
      <c r="B1163" s="2">
        <v>46</v>
      </c>
      <c r="C1163" s="3">
        <v>1</v>
      </c>
      <c r="D1163" s="20">
        <v>38.17</v>
      </c>
      <c r="E1163" s="3">
        <v>2</v>
      </c>
      <c r="F1163" s="3">
        <v>0</v>
      </c>
      <c r="G1163" s="3">
        <v>0</v>
      </c>
      <c r="H1163" s="3">
        <v>1</v>
      </c>
      <c r="I1163" s="3">
        <v>0</v>
      </c>
      <c r="J1163" s="12">
        <v>0</v>
      </c>
      <c r="K1163" s="18">
        <v>8347.1643000000004</v>
      </c>
      <c r="M1163" s="38">
        <v>623</v>
      </c>
      <c r="N1163" s="2">
        <v>46</v>
      </c>
      <c r="O1163" s="3">
        <v>38.17</v>
      </c>
      <c r="P1163" s="12">
        <v>0</v>
      </c>
      <c r="Q1163" s="12">
        <v>8347.1643000000004</v>
      </c>
      <c r="S1163" s="3"/>
      <c r="T1163" s="3"/>
      <c r="U1163" s="3"/>
      <c r="V1163" s="3"/>
      <c r="W1163" s="3"/>
      <c r="X1163" s="3"/>
    </row>
    <row r="1164" spans="1:24" x14ac:dyDescent="0.25">
      <c r="A1164" s="6">
        <v>624</v>
      </c>
      <c r="B1164" s="2">
        <v>53</v>
      </c>
      <c r="C1164" s="3">
        <v>0</v>
      </c>
      <c r="D1164" s="20">
        <v>36.86</v>
      </c>
      <c r="E1164" s="3">
        <v>3</v>
      </c>
      <c r="F1164" s="3">
        <v>1</v>
      </c>
      <c r="G1164" s="3">
        <v>0</v>
      </c>
      <c r="H1164" s="3">
        <v>0</v>
      </c>
      <c r="I1164" s="3">
        <v>1</v>
      </c>
      <c r="J1164" s="12">
        <v>0</v>
      </c>
      <c r="K1164" s="18">
        <v>46661.4424</v>
      </c>
      <c r="M1164" s="38">
        <v>624</v>
      </c>
      <c r="N1164" s="2">
        <v>53</v>
      </c>
      <c r="O1164" s="3">
        <v>36.86</v>
      </c>
      <c r="P1164" s="12">
        <v>1</v>
      </c>
      <c r="Q1164" s="12">
        <v>46661.4424</v>
      </c>
      <c r="S1164" s="3"/>
      <c r="T1164" s="3"/>
      <c r="U1164" s="3"/>
      <c r="V1164" s="3"/>
      <c r="W1164" s="3"/>
      <c r="X1164" s="3"/>
    </row>
    <row r="1165" spans="1:24" x14ac:dyDescent="0.25">
      <c r="A1165" s="6">
        <v>625</v>
      </c>
      <c r="B1165" s="2">
        <v>27</v>
      </c>
      <c r="C1165" s="3">
        <v>0</v>
      </c>
      <c r="D1165" s="20">
        <v>32.395000000000003</v>
      </c>
      <c r="E1165" s="3">
        <v>1</v>
      </c>
      <c r="F1165" s="3">
        <v>0</v>
      </c>
      <c r="G1165" s="3">
        <v>0</v>
      </c>
      <c r="H1165" s="3">
        <v>0</v>
      </c>
      <c r="I1165" s="3">
        <v>0</v>
      </c>
      <c r="J1165" s="12">
        <v>1</v>
      </c>
      <c r="K1165" s="18">
        <v>18903.491409999999</v>
      </c>
      <c r="M1165" s="38">
        <v>625</v>
      </c>
      <c r="N1165" s="2">
        <v>27</v>
      </c>
      <c r="O1165" s="3">
        <v>32.395000000000003</v>
      </c>
      <c r="P1165" s="12">
        <v>0</v>
      </c>
      <c r="Q1165" s="12">
        <v>18903.491409999999</v>
      </c>
      <c r="S1165" s="3"/>
      <c r="T1165" s="3"/>
      <c r="U1165" s="3"/>
      <c r="V1165" s="3"/>
      <c r="W1165" s="3"/>
      <c r="X1165" s="3"/>
    </row>
    <row r="1166" spans="1:24" x14ac:dyDescent="0.25">
      <c r="A1166" s="6">
        <v>626</v>
      </c>
      <c r="B1166" s="2">
        <v>23</v>
      </c>
      <c r="C1166" s="3">
        <v>0</v>
      </c>
      <c r="D1166" s="20">
        <v>42.75</v>
      </c>
      <c r="E1166" s="3">
        <v>1</v>
      </c>
      <c r="F1166" s="3">
        <v>1</v>
      </c>
      <c r="G1166" s="3">
        <v>0</v>
      </c>
      <c r="H1166" s="3">
        <v>0</v>
      </c>
      <c r="I1166" s="3">
        <v>0</v>
      </c>
      <c r="J1166" s="12">
        <v>1</v>
      </c>
      <c r="K1166" s="18">
        <v>40904.199500000002</v>
      </c>
      <c r="M1166" s="38">
        <v>626</v>
      </c>
      <c r="N1166" s="2">
        <v>23</v>
      </c>
      <c r="O1166" s="3">
        <v>42.75</v>
      </c>
      <c r="P1166" s="12">
        <v>1</v>
      </c>
      <c r="Q1166" s="12">
        <v>40904.199500000002</v>
      </c>
      <c r="S1166" s="3"/>
      <c r="T1166" s="3"/>
      <c r="U1166" s="3"/>
      <c r="V1166" s="3"/>
      <c r="W1166" s="3"/>
      <c r="X1166" s="3"/>
    </row>
    <row r="1167" spans="1:24" x14ac:dyDescent="0.25">
      <c r="A1167" s="6">
        <v>627</v>
      </c>
      <c r="B1167" s="2">
        <v>63</v>
      </c>
      <c r="C1167" s="3">
        <v>0</v>
      </c>
      <c r="D1167" s="20">
        <v>25.08</v>
      </c>
      <c r="E1167" s="3">
        <v>0</v>
      </c>
      <c r="F1167" s="3">
        <v>0</v>
      </c>
      <c r="G1167" s="3">
        <v>0</v>
      </c>
      <c r="H1167" s="3">
        <v>0</v>
      </c>
      <c r="I1167" s="3">
        <v>1</v>
      </c>
      <c r="J1167" s="12">
        <v>0</v>
      </c>
      <c r="K1167" s="18">
        <v>14254.608200000001</v>
      </c>
      <c r="M1167" s="38">
        <v>627</v>
      </c>
      <c r="N1167" s="2">
        <v>63</v>
      </c>
      <c r="O1167" s="3">
        <v>25.08</v>
      </c>
      <c r="P1167" s="12">
        <v>0</v>
      </c>
      <c r="Q1167" s="12">
        <v>14254.608200000001</v>
      </c>
      <c r="S1167" s="3"/>
      <c r="T1167" s="3"/>
      <c r="U1167" s="3"/>
      <c r="V1167" s="3"/>
      <c r="W1167" s="3"/>
      <c r="X1167" s="3"/>
    </row>
    <row r="1168" spans="1:24" x14ac:dyDescent="0.25">
      <c r="A1168" s="6">
        <v>628</v>
      </c>
      <c r="B1168" s="2">
        <v>55</v>
      </c>
      <c r="C1168" s="3">
        <v>1</v>
      </c>
      <c r="D1168" s="20">
        <v>29.9</v>
      </c>
      <c r="E1168" s="3">
        <v>0</v>
      </c>
      <c r="F1168" s="3">
        <v>0</v>
      </c>
      <c r="G1168" s="3">
        <v>1</v>
      </c>
      <c r="H1168" s="3">
        <v>0</v>
      </c>
      <c r="I1168" s="3">
        <v>0</v>
      </c>
      <c r="J1168" s="12">
        <v>0</v>
      </c>
      <c r="K1168" s="18">
        <v>10214.636</v>
      </c>
      <c r="M1168" s="38">
        <v>628</v>
      </c>
      <c r="N1168" s="2">
        <v>55</v>
      </c>
      <c r="O1168" s="3">
        <v>29.9</v>
      </c>
      <c r="P1168" s="12">
        <v>0</v>
      </c>
      <c r="Q1168" s="12">
        <v>10214.636</v>
      </c>
      <c r="S1168" s="3"/>
      <c r="T1168" s="3"/>
      <c r="U1168" s="3"/>
      <c r="V1168" s="3"/>
      <c r="W1168" s="3"/>
      <c r="X1168" s="3"/>
    </row>
    <row r="1169" spans="1:24" x14ac:dyDescent="0.25">
      <c r="A1169" s="6">
        <v>629</v>
      </c>
      <c r="B1169" s="2">
        <v>35</v>
      </c>
      <c r="C1169" s="3">
        <v>0</v>
      </c>
      <c r="D1169" s="20">
        <v>35.86</v>
      </c>
      <c r="E1169" s="3">
        <v>2</v>
      </c>
      <c r="F1169" s="3">
        <v>0</v>
      </c>
      <c r="G1169" s="3">
        <v>0</v>
      </c>
      <c r="H1169" s="3">
        <v>1</v>
      </c>
      <c r="I1169" s="3">
        <v>0</v>
      </c>
      <c r="J1169" s="12">
        <v>0</v>
      </c>
      <c r="K1169" s="18">
        <v>5836.5204000000003</v>
      </c>
      <c r="M1169" s="38">
        <v>629</v>
      </c>
      <c r="N1169" s="2">
        <v>35</v>
      </c>
      <c r="O1169" s="3">
        <v>35.86</v>
      </c>
      <c r="P1169" s="12">
        <v>0</v>
      </c>
      <c r="Q1169" s="12">
        <v>5836.5204000000003</v>
      </c>
      <c r="S1169" s="3"/>
      <c r="T1169" s="3"/>
      <c r="U1169" s="3"/>
      <c r="V1169" s="3"/>
      <c r="W1169" s="3"/>
      <c r="X1169" s="3"/>
    </row>
    <row r="1170" spans="1:24" x14ac:dyDescent="0.25">
      <c r="A1170" s="6">
        <v>630</v>
      </c>
      <c r="B1170" s="2">
        <v>34</v>
      </c>
      <c r="C1170" s="3">
        <v>1</v>
      </c>
      <c r="D1170" s="20">
        <v>32.799999999999997</v>
      </c>
      <c r="E1170" s="3">
        <v>1</v>
      </c>
      <c r="F1170" s="3">
        <v>0</v>
      </c>
      <c r="G1170" s="3">
        <v>1</v>
      </c>
      <c r="H1170" s="3">
        <v>0</v>
      </c>
      <c r="I1170" s="3">
        <v>0</v>
      </c>
      <c r="J1170" s="12">
        <v>0</v>
      </c>
      <c r="K1170" s="18">
        <v>14358.364369999999</v>
      </c>
      <c r="M1170" s="38">
        <v>630</v>
      </c>
      <c r="N1170" s="2">
        <v>34</v>
      </c>
      <c r="O1170" s="3">
        <v>32.799999999999997</v>
      </c>
      <c r="P1170" s="12">
        <v>0</v>
      </c>
      <c r="Q1170" s="12">
        <v>14358.364369999999</v>
      </c>
      <c r="S1170" s="3"/>
      <c r="T1170" s="3"/>
      <c r="U1170" s="3"/>
      <c r="V1170" s="3"/>
      <c r="W1170" s="3"/>
      <c r="X1170" s="3"/>
    </row>
    <row r="1171" spans="1:24" x14ac:dyDescent="0.25">
      <c r="A1171" s="6">
        <v>631</v>
      </c>
      <c r="B1171" s="2">
        <v>19</v>
      </c>
      <c r="C1171" s="3">
        <v>0</v>
      </c>
      <c r="D1171" s="20">
        <v>18.600000000000001</v>
      </c>
      <c r="E1171" s="3">
        <v>0</v>
      </c>
      <c r="F1171" s="3">
        <v>0</v>
      </c>
      <c r="G1171" s="3">
        <v>1</v>
      </c>
      <c r="H1171" s="3">
        <v>0</v>
      </c>
      <c r="I1171" s="3">
        <v>0</v>
      </c>
      <c r="J1171" s="12">
        <v>0</v>
      </c>
      <c r="K1171" s="18">
        <v>1728.8969999999999</v>
      </c>
      <c r="M1171" s="38">
        <v>631</v>
      </c>
      <c r="N1171" s="2">
        <v>19</v>
      </c>
      <c r="O1171" s="3">
        <v>18.600000000000001</v>
      </c>
      <c r="P1171" s="12">
        <v>0</v>
      </c>
      <c r="Q1171" s="12">
        <v>1728.8969999999999</v>
      </c>
      <c r="S1171" s="3"/>
      <c r="T1171" s="3"/>
      <c r="U1171" s="3"/>
      <c r="V1171" s="3"/>
      <c r="W1171" s="3"/>
      <c r="X1171" s="3"/>
    </row>
    <row r="1172" spans="1:24" x14ac:dyDescent="0.25">
      <c r="A1172" s="6">
        <v>632</v>
      </c>
      <c r="B1172" s="2">
        <v>39</v>
      </c>
      <c r="C1172" s="3">
        <v>0</v>
      </c>
      <c r="D1172" s="20">
        <v>23.87</v>
      </c>
      <c r="E1172" s="3">
        <v>5</v>
      </c>
      <c r="F1172" s="3">
        <v>0</v>
      </c>
      <c r="G1172" s="3">
        <v>0</v>
      </c>
      <c r="H1172" s="3">
        <v>1</v>
      </c>
      <c r="I1172" s="3">
        <v>0</v>
      </c>
      <c r="J1172" s="12">
        <v>0</v>
      </c>
      <c r="K1172" s="18">
        <v>8582.3022999999994</v>
      </c>
      <c r="M1172" s="38">
        <v>632</v>
      </c>
      <c r="N1172" s="2">
        <v>39</v>
      </c>
      <c r="O1172" s="3">
        <v>23.87</v>
      </c>
      <c r="P1172" s="12">
        <v>0</v>
      </c>
      <c r="Q1172" s="12">
        <v>8582.3022999999994</v>
      </c>
      <c r="S1172" s="3"/>
      <c r="T1172" s="3"/>
      <c r="U1172" s="3"/>
      <c r="V1172" s="3"/>
      <c r="W1172" s="3"/>
      <c r="X1172" s="3"/>
    </row>
    <row r="1173" spans="1:24" x14ac:dyDescent="0.25">
      <c r="A1173" s="6">
        <v>633</v>
      </c>
      <c r="B1173" s="2">
        <v>27</v>
      </c>
      <c r="C1173" s="3">
        <v>1</v>
      </c>
      <c r="D1173" s="20">
        <v>45.9</v>
      </c>
      <c r="E1173" s="3">
        <v>2</v>
      </c>
      <c r="F1173" s="3">
        <v>0</v>
      </c>
      <c r="G1173" s="3">
        <v>1</v>
      </c>
      <c r="H1173" s="3">
        <v>0</v>
      </c>
      <c r="I1173" s="3">
        <v>0</v>
      </c>
      <c r="J1173" s="12">
        <v>0</v>
      </c>
      <c r="K1173" s="18">
        <v>3693.4279999999999</v>
      </c>
      <c r="M1173" s="38">
        <v>633</v>
      </c>
      <c r="N1173" s="2">
        <v>27</v>
      </c>
      <c r="O1173" s="3">
        <v>45.9</v>
      </c>
      <c r="P1173" s="12">
        <v>0</v>
      </c>
      <c r="Q1173" s="12">
        <v>3693.4279999999999</v>
      </c>
      <c r="S1173" s="3"/>
      <c r="T1173" s="3"/>
      <c r="U1173" s="3"/>
      <c r="V1173" s="3"/>
      <c r="W1173" s="3"/>
      <c r="X1173" s="3"/>
    </row>
    <row r="1174" spans="1:24" x14ac:dyDescent="0.25">
      <c r="A1174" s="6">
        <v>634</v>
      </c>
      <c r="B1174" s="2">
        <v>57</v>
      </c>
      <c r="C1174" s="3">
        <v>1</v>
      </c>
      <c r="D1174" s="20">
        <v>40.28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12">
        <v>1</v>
      </c>
      <c r="K1174" s="18">
        <v>20709.020339999999</v>
      </c>
      <c r="M1174" s="38">
        <v>634</v>
      </c>
      <c r="N1174" s="2">
        <v>57</v>
      </c>
      <c r="O1174" s="3">
        <v>40.28</v>
      </c>
      <c r="P1174" s="12">
        <v>0</v>
      </c>
      <c r="Q1174" s="12">
        <v>20709.020339999999</v>
      </c>
      <c r="S1174" s="3"/>
      <c r="T1174" s="3"/>
      <c r="U1174" s="3"/>
      <c r="V1174" s="3"/>
      <c r="W1174" s="3"/>
      <c r="X1174" s="3"/>
    </row>
    <row r="1175" spans="1:24" x14ac:dyDescent="0.25">
      <c r="A1175" s="6">
        <v>635</v>
      </c>
      <c r="B1175" s="2">
        <v>52</v>
      </c>
      <c r="C1175" s="3">
        <v>0</v>
      </c>
      <c r="D1175" s="20">
        <v>18.335000000000001</v>
      </c>
      <c r="E1175" s="3">
        <v>0</v>
      </c>
      <c r="F1175" s="3">
        <v>0</v>
      </c>
      <c r="G1175" s="3">
        <v>0</v>
      </c>
      <c r="H1175" s="3">
        <v>0</v>
      </c>
      <c r="I1175" s="3">
        <v>1</v>
      </c>
      <c r="J1175" s="12">
        <v>0</v>
      </c>
      <c r="K1175" s="18">
        <v>9991.0376500000002</v>
      </c>
      <c r="M1175" s="38">
        <v>635</v>
      </c>
      <c r="N1175" s="2">
        <v>52</v>
      </c>
      <c r="O1175" s="3">
        <v>18.335000000000001</v>
      </c>
      <c r="P1175" s="12">
        <v>0</v>
      </c>
      <c r="Q1175" s="12">
        <v>9991.0376500000002</v>
      </c>
      <c r="S1175" s="3"/>
      <c r="T1175" s="3"/>
      <c r="U1175" s="3"/>
      <c r="V1175" s="3"/>
      <c r="W1175" s="3"/>
      <c r="X1175" s="3"/>
    </row>
    <row r="1176" spans="1:24" x14ac:dyDescent="0.25">
      <c r="A1176" s="6">
        <v>636</v>
      </c>
      <c r="B1176" s="2">
        <v>28</v>
      </c>
      <c r="C1176" s="3">
        <v>1</v>
      </c>
      <c r="D1176" s="20">
        <v>33.82</v>
      </c>
      <c r="E1176" s="3">
        <v>0</v>
      </c>
      <c r="F1176" s="3">
        <v>0</v>
      </c>
      <c r="G1176" s="3">
        <v>0</v>
      </c>
      <c r="H1176" s="3">
        <v>0</v>
      </c>
      <c r="I1176" s="3">
        <v>1</v>
      </c>
      <c r="J1176" s="12">
        <v>0</v>
      </c>
      <c r="K1176" s="18">
        <v>19673.335729999999</v>
      </c>
      <c r="M1176" s="38">
        <v>636</v>
      </c>
      <c r="N1176" s="2">
        <v>28</v>
      </c>
      <c r="O1176" s="3">
        <v>33.82</v>
      </c>
      <c r="P1176" s="12">
        <v>0</v>
      </c>
      <c r="Q1176" s="12">
        <v>19673.335729999999</v>
      </c>
      <c r="S1176" s="3"/>
      <c r="T1176" s="3"/>
      <c r="U1176" s="3"/>
      <c r="V1176" s="3"/>
      <c r="W1176" s="3"/>
      <c r="X1176" s="3"/>
    </row>
    <row r="1177" spans="1:24" x14ac:dyDescent="0.25">
      <c r="A1177" s="6">
        <v>637</v>
      </c>
      <c r="B1177" s="2">
        <v>50</v>
      </c>
      <c r="C1177" s="3">
        <v>0</v>
      </c>
      <c r="D1177" s="20">
        <v>28.12</v>
      </c>
      <c r="E1177" s="3">
        <v>3</v>
      </c>
      <c r="F1177" s="3">
        <v>0</v>
      </c>
      <c r="G1177" s="3">
        <v>0</v>
      </c>
      <c r="H1177" s="3">
        <v>0</v>
      </c>
      <c r="I1177" s="3">
        <v>1</v>
      </c>
      <c r="J1177" s="12">
        <v>0</v>
      </c>
      <c r="K1177" s="18">
        <v>11085.586799999999</v>
      </c>
      <c r="M1177" s="38">
        <v>637</v>
      </c>
      <c r="N1177" s="2">
        <v>50</v>
      </c>
      <c r="O1177" s="3">
        <v>28.12</v>
      </c>
      <c r="P1177" s="12">
        <v>0</v>
      </c>
      <c r="Q1177" s="12">
        <v>11085.586799999999</v>
      </c>
      <c r="S1177" s="3"/>
      <c r="T1177" s="3"/>
      <c r="U1177" s="3"/>
      <c r="V1177" s="3"/>
      <c r="W1177" s="3"/>
      <c r="X1177" s="3"/>
    </row>
    <row r="1178" spans="1:24" x14ac:dyDescent="0.25">
      <c r="A1178" s="6">
        <v>638</v>
      </c>
      <c r="B1178" s="2">
        <v>44</v>
      </c>
      <c r="C1178" s="3">
        <v>0</v>
      </c>
      <c r="D1178" s="20">
        <v>25</v>
      </c>
      <c r="E1178" s="3">
        <v>1</v>
      </c>
      <c r="F1178" s="3">
        <v>0</v>
      </c>
      <c r="G1178" s="3">
        <v>1</v>
      </c>
      <c r="H1178" s="3">
        <v>0</v>
      </c>
      <c r="I1178" s="3">
        <v>0</v>
      </c>
      <c r="J1178" s="12">
        <v>0</v>
      </c>
      <c r="K1178" s="18">
        <v>7623.518</v>
      </c>
      <c r="M1178" s="38">
        <v>638</v>
      </c>
      <c r="N1178" s="2">
        <v>44</v>
      </c>
      <c r="O1178" s="3">
        <v>25</v>
      </c>
      <c r="P1178" s="12">
        <v>0</v>
      </c>
      <c r="Q1178" s="12">
        <v>7623.518</v>
      </c>
      <c r="S1178" s="3"/>
      <c r="T1178" s="3"/>
      <c r="U1178" s="3"/>
      <c r="V1178" s="3"/>
      <c r="W1178" s="3"/>
      <c r="X1178" s="3"/>
    </row>
    <row r="1179" spans="1:24" x14ac:dyDescent="0.25">
      <c r="A1179" s="6">
        <v>639</v>
      </c>
      <c r="B1179" s="2">
        <v>26</v>
      </c>
      <c r="C1179" s="3">
        <v>0</v>
      </c>
      <c r="D1179" s="20">
        <v>22.23</v>
      </c>
      <c r="E1179" s="3">
        <v>0</v>
      </c>
      <c r="F1179" s="3">
        <v>0</v>
      </c>
      <c r="G1179" s="3">
        <v>0</v>
      </c>
      <c r="H1179" s="3">
        <v>0</v>
      </c>
      <c r="I1179" s="3">
        <v>1</v>
      </c>
      <c r="J1179" s="12">
        <v>0</v>
      </c>
      <c r="K1179" s="18">
        <v>3176.2876999999999</v>
      </c>
      <c r="M1179" s="38">
        <v>639</v>
      </c>
      <c r="N1179" s="2">
        <v>26</v>
      </c>
      <c r="O1179" s="3">
        <v>22.23</v>
      </c>
      <c r="P1179" s="12">
        <v>0</v>
      </c>
      <c r="Q1179" s="12">
        <v>3176.2876999999999</v>
      </c>
      <c r="S1179" s="3"/>
      <c r="T1179" s="3"/>
      <c r="U1179" s="3"/>
      <c r="V1179" s="3"/>
      <c r="W1179" s="3"/>
      <c r="X1179" s="3"/>
    </row>
    <row r="1180" spans="1:24" x14ac:dyDescent="0.25">
      <c r="A1180" s="6">
        <v>640</v>
      </c>
      <c r="B1180" s="2">
        <v>33</v>
      </c>
      <c r="C1180" s="3">
        <v>1</v>
      </c>
      <c r="D1180" s="20">
        <v>30.25</v>
      </c>
      <c r="E1180" s="3">
        <v>0</v>
      </c>
      <c r="F1180" s="3">
        <v>0</v>
      </c>
      <c r="G1180" s="3">
        <v>0</v>
      </c>
      <c r="H1180" s="3">
        <v>1</v>
      </c>
      <c r="I1180" s="3">
        <v>0</v>
      </c>
      <c r="J1180" s="12">
        <v>0</v>
      </c>
      <c r="K1180" s="18">
        <v>3704.3544999999999</v>
      </c>
      <c r="M1180" s="38">
        <v>640</v>
      </c>
      <c r="N1180" s="2">
        <v>33</v>
      </c>
      <c r="O1180" s="3">
        <v>30.25</v>
      </c>
      <c r="P1180" s="12">
        <v>0</v>
      </c>
      <c r="Q1180" s="12">
        <v>3704.3544999999999</v>
      </c>
      <c r="S1180" s="3"/>
      <c r="T1180" s="3"/>
      <c r="U1180" s="3"/>
      <c r="V1180" s="3"/>
      <c r="W1180" s="3"/>
      <c r="X1180" s="3"/>
    </row>
    <row r="1181" spans="1:24" x14ac:dyDescent="0.25">
      <c r="A1181" s="6">
        <v>641</v>
      </c>
      <c r="B1181" s="2">
        <v>19</v>
      </c>
      <c r="C1181" s="3">
        <v>0</v>
      </c>
      <c r="D1181" s="20">
        <v>32.49</v>
      </c>
      <c r="E1181" s="3">
        <v>0</v>
      </c>
      <c r="F1181" s="3">
        <v>1</v>
      </c>
      <c r="G1181" s="3">
        <v>0</v>
      </c>
      <c r="H1181" s="3">
        <v>0</v>
      </c>
      <c r="I1181" s="3">
        <v>1</v>
      </c>
      <c r="J1181" s="12">
        <v>0</v>
      </c>
      <c r="K1181" s="18">
        <v>36898.733079999998</v>
      </c>
      <c r="M1181" s="38">
        <v>641</v>
      </c>
      <c r="N1181" s="2">
        <v>19</v>
      </c>
      <c r="O1181" s="3">
        <v>32.49</v>
      </c>
      <c r="P1181" s="12">
        <v>1</v>
      </c>
      <c r="Q1181" s="12">
        <v>36898.733079999998</v>
      </c>
      <c r="S1181" s="3"/>
      <c r="T1181" s="3"/>
      <c r="U1181" s="3"/>
      <c r="V1181" s="3"/>
      <c r="W1181" s="3"/>
      <c r="X1181" s="3"/>
    </row>
    <row r="1182" spans="1:24" x14ac:dyDescent="0.25">
      <c r="A1182" s="6">
        <v>642</v>
      </c>
      <c r="B1182" s="2">
        <v>50</v>
      </c>
      <c r="C1182" s="3">
        <v>1</v>
      </c>
      <c r="D1182" s="20">
        <v>37.07</v>
      </c>
      <c r="E1182" s="3">
        <v>1</v>
      </c>
      <c r="F1182" s="3">
        <v>0</v>
      </c>
      <c r="G1182" s="3">
        <v>0</v>
      </c>
      <c r="H1182" s="3">
        <v>1</v>
      </c>
      <c r="I1182" s="3">
        <v>0</v>
      </c>
      <c r="J1182" s="12">
        <v>0</v>
      </c>
      <c r="K1182" s="18">
        <v>9048.0272999999997</v>
      </c>
      <c r="M1182" s="38">
        <v>642</v>
      </c>
      <c r="N1182" s="2">
        <v>50</v>
      </c>
      <c r="O1182" s="3">
        <v>37.07</v>
      </c>
      <c r="P1182" s="12">
        <v>0</v>
      </c>
      <c r="Q1182" s="12">
        <v>9048.0272999999997</v>
      </c>
      <c r="S1182" s="3"/>
      <c r="T1182" s="3"/>
      <c r="U1182" s="3"/>
      <c r="V1182" s="3"/>
      <c r="W1182" s="3"/>
      <c r="X1182" s="3"/>
    </row>
    <row r="1183" spans="1:24" x14ac:dyDescent="0.25">
      <c r="A1183" s="6">
        <v>643</v>
      </c>
      <c r="B1183" s="2">
        <v>41</v>
      </c>
      <c r="C1183" s="3">
        <v>0</v>
      </c>
      <c r="D1183" s="20">
        <v>32.6</v>
      </c>
      <c r="E1183" s="3">
        <v>3</v>
      </c>
      <c r="F1183" s="3">
        <v>0</v>
      </c>
      <c r="G1183" s="3">
        <v>1</v>
      </c>
      <c r="H1183" s="3">
        <v>0</v>
      </c>
      <c r="I1183" s="3">
        <v>0</v>
      </c>
      <c r="J1183" s="12">
        <v>0</v>
      </c>
      <c r="K1183" s="18">
        <v>7954.5169999999998</v>
      </c>
      <c r="M1183" s="38">
        <v>643</v>
      </c>
      <c r="N1183" s="2">
        <v>41</v>
      </c>
      <c r="O1183" s="3">
        <v>32.6</v>
      </c>
      <c r="P1183" s="12">
        <v>0</v>
      </c>
      <c r="Q1183" s="12">
        <v>7954.5169999999998</v>
      </c>
      <c r="S1183" s="3"/>
      <c r="T1183" s="3"/>
      <c r="U1183" s="3"/>
      <c r="V1183" s="3"/>
      <c r="W1183" s="3"/>
      <c r="X1183" s="3"/>
    </row>
    <row r="1184" spans="1:24" x14ac:dyDescent="0.25">
      <c r="A1184" s="6">
        <v>644</v>
      </c>
      <c r="B1184" s="2">
        <v>52</v>
      </c>
      <c r="C1184" s="3">
        <v>0</v>
      </c>
      <c r="D1184" s="20">
        <v>24.86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12">
        <v>0</v>
      </c>
      <c r="K1184" s="18">
        <v>27117.993780000001</v>
      </c>
      <c r="M1184" s="38">
        <v>644</v>
      </c>
      <c r="N1184" s="2">
        <v>52</v>
      </c>
      <c r="O1184" s="3">
        <v>24.86</v>
      </c>
      <c r="P1184" s="12">
        <v>0</v>
      </c>
      <c r="Q1184" s="12">
        <v>27117.993780000001</v>
      </c>
      <c r="S1184" s="3"/>
      <c r="T1184" s="3"/>
      <c r="U1184" s="3"/>
      <c r="V1184" s="3"/>
      <c r="W1184" s="3"/>
      <c r="X1184" s="3"/>
    </row>
    <row r="1185" spans="1:24" x14ac:dyDescent="0.25">
      <c r="A1185" s="6">
        <v>645</v>
      </c>
      <c r="B1185" s="2">
        <v>39</v>
      </c>
      <c r="C1185" s="3">
        <v>1</v>
      </c>
      <c r="D1185" s="20">
        <v>32.340000000000003</v>
      </c>
      <c r="E1185" s="3">
        <v>2</v>
      </c>
      <c r="F1185" s="3">
        <v>0</v>
      </c>
      <c r="G1185" s="3">
        <v>0</v>
      </c>
      <c r="H1185" s="3">
        <v>1</v>
      </c>
      <c r="I1185" s="3">
        <v>0</v>
      </c>
      <c r="J1185" s="12">
        <v>0</v>
      </c>
      <c r="K1185" s="18">
        <v>6338.0756000000001</v>
      </c>
      <c r="M1185" s="38">
        <v>645</v>
      </c>
      <c r="N1185" s="2">
        <v>39</v>
      </c>
      <c r="O1185" s="3">
        <v>32.340000000000003</v>
      </c>
      <c r="P1185" s="12">
        <v>0</v>
      </c>
      <c r="Q1185" s="12">
        <v>6338.0756000000001</v>
      </c>
      <c r="S1185" s="3"/>
      <c r="T1185" s="3"/>
      <c r="U1185" s="3"/>
      <c r="V1185" s="3"/>
      <c r="W1185" s="3"/>
      <c r="X1185" s="3"/>
    </row>
    <row r="1186" spans="1:24" x14ac:dyDescent="0.25">
      <c r="A1186" s="6">
        <v>646</v>
      </c>
      <c r="B1186" s="2">
        <v>50</v>
      </c>
      <c r="C1186" s="3">
        <v>1</v>
      </c>
      <c r="D1186" s="20">
        <v>32.299999999999997</v>
      </c>
      <c r="E1186" s="3">
        <v>2</v>
      </c>
      <c r="F1186" s="3">
        <v>0</v>
      </c>
      <c r="G1186" s="3">
        <v>1</v>
      </c>
      <c r="H1186" s="3">
        <v>0</v>
      </c>
      <c r="I1186" s="3">
        <v>0</v>
      </c>
      <c r="J1186" s="12">
        <v>0</v>
      </c>
      <c r="K1186" s="18">
        <v>9630.3970000000008</v>
      </c>
      <c r="M1186" s="38">
        <v>646</v>
      </c>
      <c r="N1186" s="2">
        <v>50</v>
      </c>
      <c r="O1186" s="3">
        <v>32.299999999999997</v>
      </c>
      <c r="P1186" s="12">
        <v>0</v>
      </c>
      <c r="Q1186" s="12">
        <v>9630.3970000000008</v>
      </c>
      <c r="S1186" s="3"/>
      <c r="T1186" s="3"/>
      <c r="U1186" s="3"/>
      <c r="V1186" s="3"/>
      <c r="W1186" s="3"/>
      <c r="X1186" s="3"/>
    </row>
    <row r="1187" spans="1:24" x14ac:dyDescent="0.25">
      <c r="A1187" s="6">
        <v>647</v>
      </c>
      <c r="B1187" s="2">
        <v>52</v>
      </c>
      <c r="C1187" s="3">
        <v>1</v>
      </c>
      <c r="D1187" s="20">
        <v>32.774999999999999</v>
      </c>
      <c r="E1187" s="3">
        <v>3</v>
      </c>
      <c r="F1187" s="3">
        <v>0</v>
      </c>
      <c r="G1187" s="3">
        <v>0</v>
      </c>
      <c r="H1187" s="3">
        <v>0</v>
      </c>
      <c r="I1187" s="3">
        <v>1</v>
      </c>
      <c r="J1187" s="12">
        <v>0</v>
      </c>
      <c r="K1187" s="18">
        <v>11289.10925</v>
      </c>
      <c r="M1187" s="38">
        <v>647</v>
      </c>
      <c r="N1187" s="2">
        <v>52</v>
      </c>
      <c r="O1187" s="3">
        <v>32.774999999999999</v>
      </c>
      <c r="P1187" s="12">
        <v>0</v>
      </c>
      <c r="Q1187" s="12">
        <v>11289.10925</v>
      </c>
      <c r="S1187" s="3"/>
      <c r="T1187" s="3"/>
      <c r="U1187" s="3"/>
      <c r="V1187" s="3"/>
      <c r="W1187" s="3"/>
      <c r="X1187" s="3"/>
    </row>
    <row r="1188" spans="1:24" x14ac:dyDescent="0.25">
      <c r="A1188" s="6">
        <v>648</v>
      </c>
      <c r="B1188" s="2">
        <v>60</v>
      </c>
      <c r="C1188" s="3">
        <v>1</v>
      </c>
      <c r="D1188" s="20">
        <v>32.799999999999997</v>
      </c>
      <c r="E1188" s="3">
        <v>0</v>
      </c>
      <c r="F1188" s="3">
        <v>1</v>
      </c>
      <c r="G1188" s="3">
        <v>1</v>
      </c>
      <c r="H1188" s="3">
        <v>0</v>
      </c>
      <c r="I1188" s="3">
        <v>0</v>
      </c>
      <c r="J1188" s="12">
        <v>0</v>
      </c>
      <c r="K1188" s="18">
        <v>52590.829389999999</v>
      </c>
      <c r="M1188" s="38">
        <v>648</v>
      </c>
      <c r="N1188" s="2">
        <v>60</v>
      </c>
      <c r="O1188" s="3">
        <v>32.799999999999997</v>
      </c>
      <c r="P1188" s="12">
        <v>1</v>
      </c>
      <c r="Q1188" s="12">
        <v>52590.829389999999</v>
      </c>
      <c r="S1188" s="3"/>
      <c r="T1188" s="3"/>
      <c r="U1188" s="3"/>
      <c r="V1188" s="3"/>
      <c r="W1188" s="3"/>
      <c r="X1188" s="3"/>
    </row>
    <row r="1189" spans="1:24" x14ac:dyDescent="0.25">
      <c r="A1189" s="6">
        <v>649</v>
      </c>
      <c r="B1189" s="2">
        <v>20</v>
      </c>
      <c r="C1189" s="3">
        <v>0</v>
      </c>
      <c r="D1189" s="20">
        <v>31.92</v>
      </c>
      <c r="E1189" s="3">
        <v>0</v>
      </c>
      <c r="F1189" s="3">
        <v>0</v>
      </c>
      <c r="G1189" s="3">
        <v>0</v>
      </c>
      <c r="H1189" s="3">
        <v>0</v>
      </c>
      <c r="I1189" s="3">
        <v>1</v>
      </c>
      <c r="J1189" s="12">
        <v>0</v>
      </c>
      <c r="K1189" s="18">
        <v>2261.5688</v>
      </c>
      <c r="M1189" s="38">
        <v>649</v>
      </c>
      <c r="N1189" s="2">
        <v>20</v>
      </c>
      <c r="O1189" s="3">
        <v>31.92</v>
      </c>
      <c r="P1189" s="12">
        <v>0</v>
      </c>
      <c r="Q1189" s="12">
        <v>2261.5688</v>
      </c>
      <c r="S1189" s="3"/>
      <c r="T1189" s="3"/>
      <c r="U1189" s="3"/>
      <c r="V1189" s="3"/>
      <c r="W1189" s="3"/>
      <c r="X1189" s="3"/>
    </row>
    <row r="1190" spans="1:24" x14ac:dyDescent="0.25">
      <c r="A1190" s="6">
        <v>650</v>
      </c>
      <c r="B1190" s="2">
        <v>55</v>
      </c>
      <c r="C1190" s="3">
        <v>1</v>
      </c>
      <c r="D1190" s="20">
        <v>21.5</v>
      </c>
      <c r="E1190" s="3">
        <v>1</v>
      </c>
      <c r="F1190" s="3">
        <v>0</v>
      </c>
      <c r="G1190" s="3">
        <v>1</v>
      </c>
      <c r="H1190" s="3">
        <v>0</v>
      </c>
      <c r="I1190" s="3">
        <v>0</v>
      </c>
      <c r="J1190" s="12">
        <v>0</v>
      </c>
      <c r="K1190" s="18">
        <v>10791.96</v>
      </c>
      <c r="M1190" s="38">
        <v>650</v>
      </c>
      <c r="N1190" s="2">
        <v>55</v>
      </c>
      <c r="O1190" s="3">
        <v>21.5</v>
      </c>
      <c r="P1190" s="12">
        <v>0</v>
      </c>
      <c r="Q1190" s="12">
        <v>10791.96</v>
      </c>
      <c r="S1190" s="3"/>
      <c r="T1190" s="3"/>
      <c r="U1190" s="3"/>
      <c r="V1190" s="3"/>
      <c r="W1190" s="3"/>
      <c r="X1190" s="3"/>
    </row>
    <row r="1191" spans="1:24" x14ac:dyDescent="0.25">
      <c r="A1191" s="6">
        <v>651</v>
      </c>
      <c r="B1191" s="2">
        <v>42</v>
      </c>
      <c r="C1191" s="3">
        <v>1</v>
      </c>
      <c r="D1191" s="20">
        <v>34.1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12">
        <v>0</v>
      </c>
      <c r="K1191" s="18">
        <v>5979.7309999999998</v>
      </c>
      <c r="M1191" s="38">
        <v>651</v>
      </c>
      <c r="N1191" s="2">
        <v>42</v>
      </c>
      <c r="O1191" s="3">
        <v>34.1</v>
      </c>
      <c r="P1191" s="12">
        <v>0</v>
      </c>
      <c r="Q1191" s="12">
        <v>5979.7309999999998</v>
      </c>
      <c r="S1191" s="3"/>
      <c r="T1191" s="3"/>
      <c r="U1191" s="3"/>
      <c r="V1191" s="3"/>
      <c r="W1191" s="3"/>
      <c r="X1191" s="3"/>
    </row>
    <row r="1192" spans="1:24" x14ac:dyDescent="0.25">
      <c r="A1192" s="6">
        <v>652</v>
      </c>
      <c r="B1192" s="2">
        <v>18</v>
      </c>
      <c r="C1192" s="3">
        <v>0</v>
      </c>
      <c r="D1192" s="20">
        <v>30.305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12">
        <v>1</v>
      </c>
      <c r="K1192" s="18">
        <v>2203.7359499999998</v>
      </c>
      <c r="M1192" s="38">
        <v>652</v>
      </c>
      <c r="N1192" s="2">
        <v>18</v>
      </c>
      <c r="O1192" s="3">
        <v>30.305</v>
      </c>
      <c r="P1192" s="12">
        <v>0</v>
      </c>
      <c r="Q1192" s="12">
        <v>2203.7359499999998</v>
      </c>
      <c r="S1192" s="3"/>
      <c r="T1192" s="3"/>
      <c r="U1192" s="3"/>
      <c r="V1192" s="3"/>
      <c r="W1192" s="3"/>
      <c r="X1192" s="3"/>
    </row>
    <row r="1193" spans="1:24" x14ac:dyDescent="0.25">
      <c r="A1193" s="6">
        <v>653</v>
      </c>
      <c r="B1193" s="2">
        <v>58</v>
      </c>
      <c r="C1193" s="3">
        <v>0</v>
      </c>
      <c r="D1193" s="20">
        <v>36.479999999999997</v>
      </c>
      <c r="E1193" s="3">
        <v>0</v>
      </c>
      <c r="F1193" s="3">
        <v>0</v>
      </c>
      <c r="G1193" s="3">
        <v>0</v>
      </c>
      <c r="H1193" s="3">
        <v>0</v>
      </c>
      <c r="I1193" s="3">
        <v>1</v>
      </c>
      <c r="J1193" s="12">
        <v>0</v>
      </c>
      <c r="K1193" s="18">
        <v>12235.8392</v>
      </c>
      <c r="M1193" s="38">
        <v>653</v>
      </c>
      <c r="N1193" s="2">
        <v>58</v>
      </c>
      <c r="O1193" s="3">
        <v>36.479999999999997</v>
      </c>
      <c r="P1193" s="12">
        <v>0</v>
      </c>
      <c r="Q1193" s="12">
        <v>12235.8392</v>
      </c>
      <c r="S1193" s="3"/>
      <c r="T1193" s="3"/>
      <c r="U1193" s="3"/>
      <c r="V1193" s="3"/>
      <c r="W1193" s="3"/>
      <c r="X1193" s="3"/>
    </row>
    <row r="1194" spans="1:24" x14ac:dyDescent="0.25">
      <c r="A1194" s="6">
        <v>654</v>
      </c>
      <c r="B1194" s="2">
        <v>43</v>
      </c>
      <c r="C1194" s="3">
        <v>0</v>
      </c>
      <c r="D1194" s="20">
        <v>32.56</v>
      </c>
      <c r="E1194" s="3">
        <v>3</v>
      </c>
      <c r="F1194" s="3">
        <v>1</v>
      </c>
      <c r="G1194" s="3">
        <v>0</v>
      </c>
      <c r="H1194" s="3">
        <v>1</v>
      </c>
      <c r="I1194" s="3">
        <v>0</v>
      </c>
      <c r="J1194" s="12">
        <v>0</v>
      </c>
      <c r="K1194" s="18">
        <v>40941.285400000001</v>
      </c>
      <c r="M1194" s="38">
        <v>654</v>
      </c>
      <c r="N1194" s="2">
        <v>43</v>
      </c>
      <c r="O1194" s="3">
        <v>32.56</v>
      </c>
      <c r="P1194" s="12">
        <v>1</v>
      </c>
      <c r="Q1194" s="12">
        <v>40941.285400000001</v>
      </c>
      <c r="S1194" s="3"/>
      <c r="T1194" s="3"/>
      <c r="U1194" s="3"/>
      <c r="V1194" s="3"/>
      <c r="W1194" s="3"/>
      <c r="X1194" s="3"/>
    </row>
    <row r="1195" spans="1:24" x14ac:dyDescent="0.25">
      <c r="A1195" s="6">
        <v>655</v>
      </c>
      <c r="B1195" s="2">
        <v>35</v>
      </c>
      <c r="C1195" s="3">
        <v>0</v>
      </c>
      <c r="D1195" s="20">
        <v>35.814999999999998</v>
      </c>
      <c r="E1195" s="3">
        <v>1</v>
      </c>
      <c r="F1195" s="3">
        <v>0</v>
      </c>
      <c r="G1195" s="3">
        <v>0</v>
      </c>
      <c r="H1195" s="3">
        <v>0</v>
      </c>
      <c r="I1195" s="3">
        <v>1</v>
      </c>
      <c r="J1195" s="12">
        <v>0</v>
      </c>
      <c r="K1195" s="18">
        <v>5630.4578499999998</v>
      </c>
      <c r="M1195" s="38">
        <v>655</v>
      </c>
      <c r="N1195" s="2">
        <v>35</v>
      </c>
      <c r="O1195" s="3">
        <v>35.814999999999998</v>
      </c>
      <c r="P1195" s="12">
        <v>0</v>
      </c>
      <c r="Q1195" s="12">
        <v>5630.4578499999998</v>
      </c>
      <c r="S1195" s="3"/>
      <c r="T1195" s="3"/>
      <c r="U1195" s="3"/>
      <c r="V1195" s="3"/>
      <c r="W1195" s="3"/>
      <c r="X1195" s="3"/>
    </row>
    <row r="1196" spans="1:24" x14ac:dyDescent="0.25">
      <c r="A1196" s="6">
        <v>656</v>
      </c>
      <c r="B1196" s="2">
        <v>48</v>
      </c>
      <c r="C1196" s="3">
        <v>0</v>
      </c>
      <c r="D1196" s="20">
        <v>27.93</v>
      </c>
      <c r="E1196" s="3">
        <v>4</v>
      </c>
      <c r="F1196" s="3">
        <v>0</v>
      </c>
      <c r="G1196" s="3">
        <v>0</v>
      </c>
      <c r="H1196" s="3">
        <v>0</v>
      </c>
      <c r="I1196" s="3">
        <v>1</v>
      </c>
      <c r="J1196" s="12">
        <v>0</v>
      </c>
      <c r="K1196" s="18">
        <v>11015.1747</v>
      </c>
      <c r="M1196" s="38">
        <v>656</v>
      </c>
      <c r="N1196" s="2">
        <v>48</v>
      </c>
      <c r="O1196" s="3">
        <v>27.93</v>
      </c>
      <c r="P1196" s="12">
        <v>0</v>
      </c>
      <c r="Q1196" s="12">
        <v>11015.1747</v>
      </c>
      <c r="S1196" s="3"/>
      <c r="T1196" s="3"/>
      <c r="U1196" s="3"/>
      <c r="V1196" s="3"/>
      <c r="W1196" s="3"/>
      <c r="X1196" s="3"/>
    </row>
    <row r="1197" spans="1:24" x14ac:dyDescent="0.25">
      <c r="A1197" s="6">
        <v>657</v>
      </c>
      <c r="B1197" s="2">
        <v>36</v>
      </c>
      <c r="C1197" s="3">
        <v>0</v>
      </c>
      <c r="D1197" s="20">
        <v>22.135000000000002</v>
      </c>
      <c r="E1197" s="3">
        <v>3</v>
      </c>
      <c r="F1197" s="3">
        <v>0</v>
      </c>
      <c r="G1197" s="3">
        <v>0</v>
      </c>
      <c r="H1197" s="3">
        <v>0</v>
      </c>
      <c r="I1197" s="3">
        <v>0</v>
      </c>
      <c r="J1197" s="12">
        <v>1</v>
      </c>
      <c r="K1197" s="18">
        <v>7228.2156500000001</v>
      </c>
      <c r="M1197" s="38">
        <v>657</v>
      </c>
      <c r="N1197" s="2">
        <v>36</v>
      </c>
      <c r="O1197" s="3">
        <v>22.135000000000002</v>
      </c>
      <c r="P1197" s="12">
        <v>0</v>
      </c>
      <c r="Q1197" s="12">
        <v>7228.2156500000001</v>
      </c>
      <c r="S1197" s="3"/>
      <c r="T1197" s="3"/>
      <c r="U1197" s="3"/>
      <c r="V1197" s="3"/>
      <c r="W1197" s="3"/>
      <c r="X1197" s="3"/>
    </row>
    <row r="1198" spans="1:24" x14ac:dyDescent="0.25">
      <c r="A1198" s="6">
        <v>658</v>
      </c>
      <c r="B1198" s="2">
        <v>19</v>
      </c>
      <c r="C1198" s="3">
        <v>1</v>
      </c>
      <c r="D1198" s="20">
        <v>44.88</v>
      </c>
      <c r="E1198" s="3">
        <v>0</v>
      </c>
      <c r="F1198" s="3">
        <v>1</v>
      </c>
      <c r="G1198" s="3">
        <v>0</v>
      </c>
      <c r="H1198" s="3">
        <v>1</v>
      </c>
      <c r="I1198" s="3">
        <v>0</v>
      </c>
      <c r="J1198" s="12">
        <v>0</v>
      </c>
      <c r="K1198" s="18">
        <v>39722.746200000001</v>
      </c>
      <c r="M1198" s="38">
        <v>658</v>
      </c>
      <c r="N1198" s="2">
        <v>19</v>
      </c>
      <c r="O1198" s="3">
        <v>44.88</v>
      </c>
      <c r="P1198" s="12">
        <v>1</v>
      </c>
      <c r="Q1198" s="12">
        <v>39722.746200000001</v>
      </c>
      <c r="S1198" s="3"/>
      <c r="T1198" s="3"/>
      <c r="U1198" s="3"/>
      <c r="V1198" s="3"/>
      <c r="W1198" s="3"/>
      <c r="X1198" s="3"/>
    </row>
    <row r="1199" spans="1:24" x14ac:dyDescent="0.25">
      <c r="A1199" s="6">
        <v>659</v>
      </c>
      <c r="B1199" s="2">
        <v>23</v>
      </c>
      <c r="C1199" s="3">
        <v>0</v>
      </c>
      <c r="D1199" s="20">
        <v>23.18</v>
      </c>
      <c r="E1199" s="3">
        <v>2</v>
      </c>
      <c r="F1199" s="3">
        <v>0</v>
      </c>
      <c r="G1199" s="3">
        <v>0</v>
      </c>
      <c r="H1199" s="3">
        <v>0</v>
      </c>
      <c r="I1199" s="3">
        <v>1</v>
      </c>
      <c r="J1199" s="12">
        <v>0</v>
      </c>
      <c r="K1199" s="18">
        <v>14426.073850000001</v>
      </c>
      <c r="M1199" s="38">
        <v>659</v>
      </c>
      <c r="N1199" s="2">
        <v>23</v>
      </c>
      <c r="O1199" s="3">
        <v>23.18</v>
      </c>
      <c r="P1199" s="12">
        <v>0</v>
      </c>
      <c r="Q1199" s="12">
        <v>14426.073850000001</v>
      </c>
      <c r="S1199" s="3"/>
      <c r="T1199" s="3"/>
      <c r="U1199" s="3"/>
      <c r="V1199" s="3"/>
      <c r="W1199" s="3"/>
      <c r="X1199" s="3"/>
    </row>
    <row r="1200" spans="1:24" x14ac:dyDescent="0.25">
      <c r="A1200" s="6">
        <v>660</v>
      </c>
      <c r="B1200" s="2">
        <v>20</v>
      </c>
      <c r="C1200" s="3">
        <v>0</v>
      </c>
      <c r="D1200" s="20">
        <v>30.59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12">
        <v>1</v>
      </c>
      <c r="K1200" s="18">
        <v>2459.7201</v>
      </c>
      <c r="M1200" s="38">
        <v>660</v>
      </c>
      <c r="N1200" s="2">
        <v>20</v>
      </c>
      <c r="O1200" s="3">
        <v>30.59</v>
      </c>
      <c r="P1200" s="12">
        <v>0</v>
      </c>
      <c r="Q1200" s="12">
        <v>2459.7201</v>
      </c>
      <c r="S1200" s="3"/>
      <c r="T1200" s="3"/>
      <c r="U1200" s="3"/>
      <c r="V1200" s="3"/>
      <c r="W1200" s="3"/>
      <c r="X1200" s="3"/>
    </row>
    <row r="1201" spans="1:24" x14ac:dyDescent="0.25">
      <c r="A1201" s="6">
        <v>661</v>
      </c>
      <c r="B1201" s="2">
        <v>32</v>
      </c>
      <c r="C1201" s="3">
        <v>0</v>
      </c>
      <c r="D1201" s="20">
        <v>41.1</v>
      </c>
      <c r="E1201" s="3">
        <v>0</v>
      </c>
      <c r="F1201" s="3">
        <v>0</v>
      </c>
      <c r="G1201" s="3">
        <v>1</v>
      </c>
      <c r="H1201" s="3">
        <v>0</v>
      </c>
      <c r="I1201" s="3">
        <v>0</v>
      </c>
      <c r="J1201" s="12">
        <v>0</v>
      </c>
      <c r="K1201" s="18">
        <v>3989.8409999999999</v>
      </c>
      <c r="M1201" s="38">
        <v>661</v>
      </c>
      <c r="N1201" s="2">
        <v>32</v>
      </c>
      <c r="O1201" s="3">
        <v>41.1</v>
      </c>
      <c r="P1201" s="12">
        <v>0</v>
      </c>
      <c r="Q1201" s="12">
        <v>3989.8409999999999</v>
      </c>
      <c r="S1201" s="3"/>
      <c r="T1201" s="3"/>
      <c r="U1201" s="3"/>
      <c r="V1201" s="3"/>
      <c r="W1201" s="3"/>
      <c r="X1201" s="3"/>
    </row>
    <row r="1202" spans="1:24" x14ac:dyDescent="0.25">
      <c r="A1202" s="6">
        <v>662</v>
      </c>
      <c r="B1202" s="2">
        <v>43</v>
      </c>
      <c r="C1202" s="3">
        <v>0</v>
      </c>
      <c r="D1202" s="20">
        <v>34.58</v>
      </c>
      <c r="E1202" s="3">
        <v>1</v>
      </c>
      <c r="F1202" s="3">
        <v>0</v>
      </c>
      <c r="G1202" s="3">
        <v>0</v>
      </c>
      <c r="H1202" s="3">
        <v>0</v>
      </c>
      <c r="I1202" s="3">
        <v>1</v>
      </c>
      <c r="J1202" s="12">
        <v>0</v>
      </c>
      <c r="K1202" s="18">
        <v>7727.2532000000001</v>
      </c>
      <c r="M1202" s="38">
        <v>662</v>
      </c>
      <c r="N1202" s="2">
        <v>43</v>
      </c>
      <c r="O1202" s="3">
        <v>34.58</v>
      </c>
      <c r="P1202" s="12">
        <v>0</v>
      </c>
      <c r="Q1202" s="12">
        <v>7727.2532000000001</v>
      </c>
      <c r="S1202" s="3"/>
      <c r="T1202" s="3"/>
      <c r="U1202" s="3"/>
      <c r="V1202" s="3"/>
      <c r="W1202" s="3"/>
      <c r="X1202" s="3"/>
    </row>
    <row r="1203" spans="1:24" x14ac:dyDescent="0.25">
      <c r="A1203" s="6">
        <v>663</v>
      </c>
      <c r="B1203" s="2">
        <v>34</v>
      </c>
      <c r="C1203" s="3">
        <v>1</v>
      </c>
      <c r="D1203" s="20">
        <v>42.13</v>
      </c>
      <c r="E1203" s="3">
        <v>2</v>
      </c>
      <c r="F1203" s="3">
        <v>0</v>
      </c>
      <c r="G1203" s="3">
        <v>0</v>
      </c>
      <c r="H1203" s="3">
        <v>1</v>
      </c>
      <c r="I1203" s="3">
        <v>0</v>
      </c>
      <c r="J1203" s="12">
        <v>0</v>
      </c>
      <c r="K1203" s="18">
        <v>5124.1886999999997</v>
      </c>
      <c r="M1203" s="38">
        <v>663</v>
      </c>
      <c r="N1203" s="2">
        <v>34</v>
      </c>
      <c r="O1203" s="3">
        <v>42.13</v>
      </c>
      <c r="P1203" s="12">
        <v>0</v>
      </c>
      <c r="Q1203" s="12">
        <v>5124.1886999999997</v>
      </c>
      <c r="S1203" s="3"/>
      <c r="T1203" s="3"/>
      <c r="U1203" s="3"/>
      <c r="V1203" s="3"/>
      <c r="W1203" s="3"/>
      <c r="X1203" s="3"/>
    </row>
    <row r="1204" spans="1:24" x14ac:dyDescent="0.25">
      <c r="A1204" s="6">
        <v>664</v>
      </c>
      <c r="B1204" s="2">
        <v>30</v>
      </c>
      <c r="C1204" s="3">
        <v>1</v>
      </c>
      <c r="D1204" s="20">
        <v>38.83</v>
      </c>
      <c r="E1204" s="3">
        <v>1</v>
      </c>
      <c r="F1204" s="3">
        <v>0</v>
      </c>
      <c r="G1204" s="3">
        <v>0</v>
      </c>
      <c r="H1204" s="3">
        <v>1</v>
      </c>
      <c r="I1204" s="3">
        <v>0</v>
      </c>
      <c r="J1204" s="12">
        <v>0</v>
      </c>
      <c r="K1204" s="18">
        <v>18963.171920000001</v>
      </c>
      <c r="M1204" s="38">
        <v>664</v>
      </c>
      <c r="N1204" s="2">
        <v>30</v>
      </c>
      <c r="O1204" s="3">
        <v>38.83</v>
      </c>
      <c r="P1204" s="12">
        <v>0</v>
      </c>
      <c r="Q1204" s="12">
        <v>18963.171920000001</v>
      </c>
      <c r="S1204" s="3"/>
      <c r="T1204" s="3"/>
      <c r="U1204" s="3"/>
      <c r="V1204" s="3"/>
      <c r="W1204" s="3"/>
      <c r="X1204" s="3"/>
    </row>
    <row r="1205" spans="1:24" x14ac:dyDescent="0.25">
      <c r="A1205" s="6">
        <v>665</v>
      </c>
      <c r="B1205" s="2">
        <v>18</v>
      </c>
      <c r="C1205" s="3">
        <v>0</v>
      </c>
      <c r="D1205" s="20">
        <v>28.215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12">
        <v>1</v>
      </c>
      <c r="K1205" s="18">
        <v>2200.8308499999998</v>
      </c>
      <c r="M1205" s="38">
        <v>665</v>
      </c>
      <c r="N1205" s="2">
        <v>18</v>
      </c>
      <c r="O1205" s="3">
        <v>28.215</v>
      </c>
      <c r="P1205" s="12">
        <v>0</v>
      </c>
      <c r="Q1205" s="12">
        <v>2200.8308499999998</v>
      </c>
      <c r="S1205" s="3"/>
      <c r="T1205" s="3"/>
      <c r="U1205" s="3"/>
      <c r="V1205" s="3"/>
      <c r="W1205" s="3"/>
      <c r="X1205" s="3"/>
    </row>
    <row r="1206" spans="1:24" x14ac:dyDescent="0.25">
      <c r="A1206" s="6">
        <v>666</v>
      </c>
      <c r="B1206" s="2">
        <v>41</v>
      </c>
      <c r="C1206" s="3">
        <v>0</v>
      </c>
      <c r="D1206" s="20">
        <v>28.31</v>
      </c>
      <c r="E1206" s="3">
        <v>1</v>
      </c>
      <c r="F1206" s="3">
        <v>0</v>
      </c>
      <c r="G1206" s="3">
        <v>0</v>
      </c>
      <c r="H1206" s="3">
        <v>0</v>
      </c>
      <c r="I1206" s="3">
        <v>1</v>
      </c>
      <c r="J1206" s="12">
        <v>0</v>
      </c>
      <c r="K1206" s="18">
        <v>7153.5538999999999</v>
      </c>
      <c r="M1206" s="38">
        <v>666</v>
      </c>
      <c r="N1206" s="2">
        <v>41</v>
      </c>
      <c r="O1206" s="3">
        <v>28.31</v>
      </c>
      <c r="P1206" s="12">
        <v>0</v>
      </c>
      <c r="Q1206" s="12">
        <v>7153.5538999999999</v>
      </c>
      <c r="S1206" s="3"/>
      <c r="T1206" s="3"/>
      <c r="U1206" s="3"/>
      <c r="V1206" s="3"/>
      <c r="W1206" s="3"/>
      <c r="X1206" s="3"/>
    </row>
    <row r="1207" spans="1:24" x14ac:dyDescent="0.25">
      <c r="A1207" s="6">
        <v>667</v>
      </c>
      <c r="B1207" s="2">
        <v>35</v>
      </c>
      <c r="C1207" s="3">
        <v>0</v>
      </c>
      <c r="D1207" s="20">
        <v>26.125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12">
        <v>1</v>
      </c>
      <c r="K1207" s="18">
        <v>5227.9887500000004</v>
      </c>
      <c r="M1207" s="38">
        <v>667</v>
      </c>
      <c r="N1207" s="2">
        <v>35</v>
      </c>
      <c r="O1207" s="3">
        <v>26.125</v>
      </c>
      <c r="P1207" s="12">
        <v>0</v>
      </c>
      <c r="Q1207" s="12">
        <v>5227.9887500000004</v>
      </c>
      <c r="S1207" s="3"/>
      <c r="T1207" s="3"/>
      <c r="U1207" s="3"/>
      <c r="V1207" s="3"/>
      <c r="W1207" s="3"/>
      <c r="X1207" s="3"/>
    </row>
    <row r="1208" spans="1:24" x14ac:dyDescent="0.25">
      <c r="A1208" s="6">
        <v>668</v>
      </c>
      <c r="B1208" s="2">
        <v>57</v>
      </c>
      <c r="C1208" s="3">
        <v>1</v>
      </c>
      <c r="D1208" s="20">
        <v>40.369999999999997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12">
        <v>0</v>
      </c>
      <c r="K1208" s="18">
        <v>10982.5013</v>
      </c>
      <c r="M1208" s="38">
        <v>668</v>
      </c>
      <c r="N1208" s="2">
        <v>57</v>
      </c>
      <c r="O1208" s="3">
        <v>40.369999999999997</v>
      </c>
      <c r="P1208" s="12">
        <v>0</v>
      </c>
      <c r="Q1208" s="12">
        <v>10982.5013</v>
      </c>
      <c r="S1208" s="3"/>
      <c r="T1208" s="3"/>
      <c r="U1208" s="3"/>
      <c r="V1208" s="3"/>
      <c r="W1208" s="3"/>
      <c r="X1208" s="3"/>
    </row>
    <row r="1209" spans="1:24" x14ac:dyDescent="0.25">
      <c r="A1209" s="6">
        <v>669</v>
      </c>
      <c r="B1209" s="2">
        <v>29</v>
      </c>
      <c r="C1209" s="3">
        <v>0</v>
      </c>
      <c r="D1209" s="20">
        <v>24.6</v>
      </c>
      <c r="E1209" s="3">
        <v>2</v>
      </c>
      <c r="F1209" s="3">
        <v>0</v>
      </c>
      <c r="G1209" s="3">
        <v>1</v>
      </c>
      <c r="H1209" s="3">
        <v>0</v>
      </c>
      <c r="I1209" s="3">
        <v>0</v>
      </c>
      <c r="J1209" s="12">
        <v>0</v>
      </c>
      <c r="K1209" s="18">
        <v>4529.4769999999999</v>
      </c>
      <c r="M1209" s="38">
        <v>669</v>
      </c>
      <c r="N1209" s="2">
        <v>29</v>
      </c>
      <c r="O1209" s="3">
        <v>24.6</v>
      </c>
      <c r="P1209" s="12">
        <v>0</v>
      </c>
      <c r="Q1209" s="12">
        <v>4529.4769999999999</v>
      </c>
      <c r="S1209" s="3"/>
      <c r="T1209" s="3"/>
      <c r="U1209" s="3"/>
      <c r="V1209" s="3"/>
      <c r="W1209" s="3"/>
      <c r="X1209" s="3"/>
    </row>
    <row r="1210" spans="1:24" x14ac:dyDescent="0.25">
      <c r="A1210" s="6">
        <v>670</v>
      </c>
      <c r="B1210" s="2">
        <v>32</v>
      </c>
      <c r="C1210" s="3">
        <v>1</v>
      </c>
      <c r="D1210" s="20">
        <v>35.200000000000003</v>
      </c>
      <c r="E1210" s="3">
        <v>2</v>
      </c>
      <c r="F1210" s="3">
        <v>0</v>
      </c>
      <c r="G1210" s="3">
        <v>1</v>
      </c>
      <c r="H1210" s="3">
        <v>0</v>
      </c>
      <c r="I1210" s="3">
        <v>0</v>
      </c>
      <c r="J1210" s="12">
        <v>0</v>
      </c>
      <c r="K1210" s="18">
        <v>4670.6400000000003</v>
      </c>
      <c r="M1210" s="38">
        <v>670</v>
      </c>
      <c r="N1210" s="2">
        <v>32</v>
      </c>
      <c r="O1210" s="3">
        <v>35.200000000000003</v>
      </c>
      <c r="P1210" s="12">
        <v>0</v>
      </c>
      <c r="Q1210" s="12">
        <v>4670.6400000000003</v>
      </c>
      <c r="S1210" s="3"/>
      <c r="T1210" s="3"/>
      <c r="U1210" s="3"/>
      <c r="V1210" s="3"/>
      <c r="W1210" s="3"/>
      <c r="X1210" s="3"/>
    </row>
    <row r="1211" spans="1:24" x14ac:dyDescent="0.25">
      <c r="A1211" s="6">
        <v>671</v>
      </c>
      <c r="B1211" s="2">
        <v>37</v>
      </c>
      <c r="C1211" s="3">
        <v>0</v>
      </c>
      <c r="D1211" s="20">
        <v>34.104999999999997</v>
      </c>
      <c r="E1211" s="3">
        <v>1</v>
      </c>
      <c r="F1211" s="3">
        <v>0</v>
      </c>
      <c r="G1211" s="3">
        <v>0</v>
      </c>
      <c r="H1211" s="3">
        <v>0</v>
      </c>
      <c r="I1211" s="3">
        <v>1</v>
      </c>
      <c r="J1211" s="12">
        <v>0</v>
      </c>
      <c r="K1211" s="18">
        <v>6112.3529500000004</v>
      </c>
      <c r="M1211" s="38">
        <v>671</v>
      </c>
      <c r="N1211" s="2">
        <v>37</v>
      </c>
      <c r="O1211" s="3">
        <v>34.104999999999997</v>
      </c>
      <c r="P1211" s="12">
        <v>0</v>
      </c>
      <c r="Q1211" s="12">
        <v>6112.3529500000004</v>
      </c>
      <c r="S1211" s="3"/>
      <c r="T1211" s="3"/>
      <c r="U1211" s="3"/>
      <c r="V1211" s="3"/>
      <c r="W1211" s="3"/>
      <c r="X1211" s="3"/>
    </row>
    <row r="1212" spans="1:24" x14ac:dyDescent="0.25">
      <c r="A1212" s="6">
        <v>672</v>
      </c>
      <c r="B1212" s="2">
        <v>18</v>
      </c>
      <c r="C1212" s="3">
        <v>1</v>
      </c>
      <c r="D1212" s="20">
        <v>27.36</v>
      </c>
      <c r="E1212" s="3">
        <v>1</v>
      </c>
      <c r="F1212" s="3">
        <v>1</v>
      </c>
      <c r="G1212" s="3">
        <v>0</v>
      </c>
      <c r="H1212" s="3">
        <v>0</v>
      </c>
      <c r="I1212" s="3">
        <v>0</v>
      </c>
      <c r="J1212" s="12">
        <v>1</v>
      </c>
      <c r="K1212" s="18">
        <v>17178.682400000002</v>
      </c>
      <c r="M1212" s="38">
        <v>672</v>
      </c>
      <c r="N1212" s="2">
        <v>18</v>
      </c>
      <c r="O1212" s="3">
        <v>27.36</v>
      </c>
      <c r="P1212" s="12">
        <v>1</v>
      </c>
      <c r="Q1212" s="12">
        <v>17178.682400000002</v>
      </c>
      <c r="S1212" s="3"/>
      <c r="T1212" s="3"/>
      <c r="U1212" s="3"/>
      <c r="V1212" s="3"/>
      <c r="W1212" s="3"/>
      <c r="X1212" s="3"/>
    </row>
    <row r="1213" spans="1:24" x14ac:dyDescent="0.25">
      <c r="A1213" s="6">
        <v>673</v>
      </c>
      <c r="B1213" s="2">
        <v>43</v>
      </c>
      <c r="C1213" s="3">
        <v>0</v>
      </c>
      <c r="D1213" s="20">
        <v>26.7</v>
      </c>
      <c r="E1213" s="3">
        <v>2</v>
      </c>
      <c r="F1213" s="3">
        <v>1</v>
      </c>
      <c r="G1213" s="3">
        <v>1</v>
      </c>
      <c r="H1213" s="3">
        <v>0</v>
      </c>
      <c r="I1213" s="3">
        <v>0</v>
      </c>
      <c r="J1213" s="12">
        <v>0</v>
      </c>
      <c r="K1213" s="18">
        <v>22478.6</v>
      </c>
      <c r="M1213" s="38">
        <v>673</v>
      </c>
      <c r="N1213" s="2">
        <v>43</v>
      </c>
      <c r="O1213" s="3">
        <v>26.7</v>
      </c>
      <c r="P1213" s="12">
        <v>1</v>
      </c>
      <c r="Q1213" s="12">
        <v>22478.6</v>
      </c>
      <c r="S1213" s="3"/>
      <c r="T1213" s="3"/>
      <c r="U1213" s="3"/>
      <c r="V1213" s="3"/>
      <c r="W1213" s="3"/>
      <c r="X1213" s="3"/>
    </row>
    <row r="1214" spans="1:24" x14ac:dyDescent="0.25">
      <c r="A1214" s="6">
        <v>674</v>
      </c>
      <c r="B1214" s="2">
        <v>56</v>
      </c>
      <c r="C1214" s="3">
        <v>0</v>
      </c>
      <c r="D1214" s="20">
        <v>41.91</v>
      </c>
      <c r="E1214" s="3">
        <v>0</v>
      </c>
      <c r="F1214" s="3">
        <v>0</v>
      </c>
      <c r="G1214" s="3">
        <v>0</v>
      </c>
      <c r="H1214" s="3">
        <v>1</v>
      </c>
      <c r="I1214" s="3">
        <v>0</v>
      </c>
      <c r="J1214" s="12">
        <v>0</v>
      </c>
      <c r="K1214" s="18">
        <v>11093.6229</v>
      </c>
      <c r="M1214" s="38">
        <v>674</v>
      </c>
      <c r="N1214" s="2">
        <v>56</v>
      </c>
      <c r="O1214" s="3">
        <v>41.91</v>
      </c>
      <c r="P1214" s="12">
        <v>0</v>
      </c>
      <c r="Q1214" s="12">
        <v>11093.6229</v>
      </c>
      <c r="S1214" s="3"/>
      <c r="T1214" s="3"/>
      <c r="U1214" s="3"/>
      <c r="V1214" s="3"/>
      <c r="W1214" s="3"/>
      <c r="X1214" s="3"/>
    </row>
    <row r="1215" spans="1:24" x14ac:dyDescent="0.25">
      <c r="A1215" s="6">
        <v>675</v>
      </c>
      <c r="B1215" s="2">
        <v>38</v>
      </c>
      <c r="C1215" s="3">
        <v>1</v>
      </c>
      <c r="D1215" s="20">
        <v>29.26</v>
      </c>
      <c r="E1215" s="3">
        <v>2</v>
      </c>
      <c r="F1215" s="3">
        <v>0</v>
      </c>
      <c r="G1215" s="3">
        <v>0</v>
      </c>
      <c r="H1215" s="3">
        <v>0</v>
      </c>
      <c r="I1215" s="3">
        <v>1</v>
      </c>
      <c r="J1215" s="12">
        <v>0</v>
      </c>
      <c r="K1215" s="18">
        <v>6457.8433999999997</v>
      </c>
      <c r="M1215" s="38">
        <v>675</v>
      </c>
      <c r="N1215" s="2">
        <v>38</v>
      </c>
      <c r="O1215" s="3">
        <v>29.26</v>
      </c>
      <c r="P1215" s="12">
        <v>0</v>
      </c>
      <c r="Q1215" s="12">
        <v>6457.8433999999997</v>
      </c>
      <c r="S1215" s="3"/>
      <c r="T1215" s="3"/>
      <c r="U1215" s="3"/>
      <c r="V1215" s="3"/>
      <c r="W1215" s="3"/>
      <c r="X1215" s="3"/>
    </row>
    <row r="1216" spans="1:24" x14ac:dyDescent="0.25">
      <c r="A1216" s="6">
        <v>676</v>
      </c>
      <c r="B1216" s="2">
        <v>29</v>
      </c>
      <c r="C1216" s="3">
        <v>1</v>
      </c>
      <c r="D1216" s="20">
        <v>32.11</v>
      </c>
      <c r="E1216" s="3">
        <v>2</v>
      </c>
      <c r="F1216" s="3">
        <v>0</v>
      </c>
      <c r="G1216" s="3">
        <v>0</v>
      </c>
      <c r="H1216" s="3">
        <v>0</v>
      </c>
      <c r="I1216" s="3">
        <v>1</v>
      </c>
      <c r="J1216" s="12">
        <v>0</v>
      </c>
      <c r="K1216" s="18">
        <v>4433.9159</v>
      </c>
      <c r="M1216" s="38">
        <v>676</v>
      </c>
      <c r="N1216" s="2">
        <v>29</v>
      </c>
      <c r="O1216" s="3">
        <v>32.11</v>
      </c>
      <c r="P1216" s="12">
        <v>0</v>
      </c>
      <c r="Q1216" s="12">
        <v>4433.9159</v>
      </c>
      <c r="S1216" s="3"/>
      <c r="T1216" s="3"/>
      <c r="U1216" s="3"/>
      <c r="V1216" s="3"/>
      <c r="W1216" s="3"/>
      <c r="X1216" s="3"/>
    </row>
    <row r="1217" spans="1:24" x14ac:dyDescent="0.25">
      <c r="A1217" s="6">
        <v>677</v>
      </c>
      <c r="B1217" s="2">
        <v>22</v>
      </c>
      <c r="C1217" s="3">
        <v>0</v>
      </c>
      <c r="D1217" s="20">
        <v>27.1</v>
      </c>
      <c r="E1217" s="3">
        <v>0</v>
      </c>
      <c r="F1217" s="3">
        <v>0</v>
      </c>
      <c r="G1217" s="3">
        <v>1</v>
      </c>
      <c r="H1217" s="3">
        <v>0</v>
      </c>
      <c r="I1217" s="3">
        <v>0</v>
      </c>
      <c r="J1217" s="12">
        <v>0</v>
      </c>
      <c r="K1217" s="18">
        <v>2154.3609999999999</v>
      </c>
      <c r="M1217" s="38">
        <v>677</v>
      </c>
      <c r="N1217" s="2">
        <v>22</v>
      </c>
      <c r="O1217" s="3">
        <v>27.1</v>
      </c>
      <c r="P1217" s="12">
        <v>0</v>
      </c>
      <c r="Q1217" s="12">
        <v>2154.3609999999999</v>
      </c>
      <c r="S1217" s="3"/>
      <c r="T1217" s="3"/>
      <c r="U1217" s="3"/>
      <c r="V1217" s="3"/>
      <c r="W1217" s="3"/>
      <c r="X1217" s="3"/>
    </row>
    <row r="1218" spans="1:24" x14ac:dyDescent="0.25">
      <c r="A1218" s="6">
        <v>678</v>
      </c>
      <c r="B1218" s="2">
        <v>52</v>
      </c>
      <c r="C1218" s="3">
        <v>0</v>
      </c>
      <c r="D1218" s="20">
        <v>24.13</v>
      </c>
      <c r="E1218" s="3">
        <v>1</v>
      </c>
      <c r="F1218" s="3">
        <v>1</v>
      </c>
      <c r="G1218" s="3">
        <v>0</v>
      </c>
      <c r="H1218" s="3">
        <v>0</v>
      </c>
      <c r="I1218" s="3">
        <v>1</v>
      </c>
      <c r="J1218" s="12">
        <v>0</v>
      </c>
      <c r="K1218" s="18">
        <v>23887.662700000001</v>
      </c>
      <c r="M1218" s="38">
        <v>678</v>
      </c>
      <c r="N1218" s="2">
        <v>52</v>
      </c>
      <c r="O1218" s="3">
        <v>24.13</v>
      </c>
      <c r="P1218" s="12">
        <v>1</v>
      </c>
      <c r="Q1218" s="12">
        <v>23887.662700000001</v>
      </c>
      <c r="S1218" s="3"/>
      <c r="T1218" s="3"/>
      <c r="U1218" s="3"/>
      <c r="V1218" s="3"/>
      <c r="W1218" s="3"/>
      <c r="X1218" s="3"/>
    </row>
    <row r="1219" spans="1:24" x14ac:dyDescent="0.25">
      <c r="A1219" s="6">
        <v>679</v>
      </c>
      <c r="B1219" s="2">
        <v>40</v>
      </c>
      <c r="C1219" s="3">
        <v>0</v>
      </c>
      <c r="D1219" s="20">
        <v>27.4</v>
      </c>
      <c r="E1219" s="3">
        <v>1</v>
      </c>
      <c r="F1219" s="3">
        <v>0</v>
      </c>
      <c r="G1219" s="3">
        <v>1</v>
      </c>
      <c r="H1219" s="3">
        <v>0</v>
      </c>
      <c r="I1219" s="3">
        <v>0</v>
      </c>
      <c r="J1219" s="12">
        <v>0</v>
      </c>
      <c r="K1219" s="18">
        <v>6496.8860000000004</v>
      </c>
      <c r="M1219" s="38">
        <v>679</v>
      </c>
      <c r="N1219" s="2">
        <v>40</v>
      </c>
      <c r="O1219" s="3">
        <v>27.4</v>
      </c>
      <c r="P1219" s="12">
        <v>0</v>
      </c>
      <c r="Q1219" s="12">
        <v>6496.8860000000004</v>
      </c>
      <c r="S1219" s="3"/>
      <c r="T1219" s="3"/>
      <c r="U1219" s="3"/>
      <c r="V1219" s="3"/>
      <c r="W1219" s="3"/>
      <c r="X1219" s="3"/>
    </row>
    <row r="1220" spans="1:24" x14ac:dyDescent="0.25">
      <c r="A1220" s="6">
        <v>680</v>
      </c>
      <c r="B1220" s="2">
        <v>23</v>
      </c>
      <c r="C1220" s="3">
        <v>0</v>
      </c>
      <c r="D1220" s="20">
        <v>34.865000000000002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12">
        <v>1</v>
      </c>
      <c r="K1220" s="18">
        <v>2899.4893499999998</v>
      </c>
      <c r="M1220" s="38">
        <v>680</v>
      </c>
      <c r="N1220" s="2">
        <v>23</v>
      </c>
      <c r="O1220" s="3">
        <v>34.865000000000002</v>
      </c>
      <c r="P1220" s="12">
        <v>0</v>
      </c>
      <c r="Q1220" s="12">
        <v>2899.4893499999998</v>
      </c>
      <c r="S1220" s="3"/>
      <c r="T1220" s="3"/>
      <c r="U1220" s="3"/>
      <c r="V1220" s="3"/>
      <c r="W1220" s="3"/>
      <c r="X1220" s="3"/>
    </row>
    <row r="1221" spans="1:24" x14ac:dyDescent="0.25">
      <c r="A1221" s="6">
        <v>681</v>
      </c>
      <c r="B1221" s="2">
        <v>31</v>
      </c>
      <c r="C1221" s="3">
        <v>1</v>
      </c>
      <c r="D1221" s="20">
        <v>29.81</v>
      </c>
      <c r="E1221" s="3">
        <v>0</v>
      </c>
      <c r="F1221" s="3">
        <v>1</v>
      </c>
      <c r="G1221" s="3">
        <v>0</v>
      </c>
      <c r="H1221" s="3">
        <v>1</v>
      </c>
      <c r="I1221" s="3">
        <v>0</v>
      </c>
      <c r="J1221" s="12">
        <v>0</v>
      </c>
      <c r="K1221" s="18">
        <v>19350.368900000001</v>
      </c>
      <c r="M1221" s="38">
        <v>681</v>
      </c>
      <c r="N1221" s="2">
        <v>31</v>
      </c>
      <c r="O1221" s="3">
        <v>29.81</v>
      </c>
      <c r="P1221" s="12">
        <v>1</v>
      </c>
      <c r="Q1221" s="12">
        <v>19350.368900000001</v>
      </c>
      <c r="S1221" s="3"/>
      <c r="T1221" s="3"/>
      <c r="U1221" s="3"/>
      <c r="V1221" s="3"/>
      <c r="W1221" s="3"/>
      <c r="X1221" s="3"/>
    </row>
    <row r="1222" spans="1:24" x14ac:dyDescent="0.25">
      <c r="A1222" s="6">
        <v>682</v>
      </c>
      <c r="B1222" s="2">
        <v>42</v>
      </c>
      <c r="C1222" s="3">
        <v>0</v>
      </c>
      <c r="D1222" s="20">
        <v>41.325000000000003</v>
      </c>
      <c r="E1222" s="3">
        <v>1</v>
      </c>
      <c r="F1222" s="3">
        <v>0</v>
      </c>
      <c r="G1222" s="3">
        <v>0</v>
      </c>
      <c r="H1222" s="3">
        <v>0</v>
      </c>
      <c r="I1222" s="3">
        <v>0</v>
      </c>
      <c r="J1222" s="12">
        <v>1</v>
      </c>
      <c r="K1222" s="18">
        <v>7650.7737500000003</v>
      </c>
      <c r="M1222" s="38">
        <v>682</v>
      </c>
      <c r="N1222" s="2">
        <v>42</v>
      </c>
      <c r="O1222" s="3">
        <v>41.325000000000003</v>
      </c>
      <c r="P1222" s="12">
        <v>0</v>
      </c>
      <c r="Q1222" s="12">
        <v>7650.7737500000003</v>
      </c>
      <c r="S1222" s="3"/>
      <c r="T1222" s="3"/>
      <c r="U1222" s="3"/>
      <c r="V1222" s="3"/>
      <c r="W1222" s="3"/>
      <c r="X1222" s="3"/>
    </row>
    <row r="1223" spans="1:24" x14ac:dyDescent="0.25">
      <c r="A1223" s="6">
        <v>683</v>
      </c>
      <c r="B1223" s="2">
        <v>24</v>
      </c>
      <c r="C1223" s="3">
        <v>0</v>
      </c>
      <c r="D1223" s="20">
        <v>29.925000000000001</v>
      </c>
      <c r="E1223" s="3">
        <v>0</v>
      </c>
      <c r="F1223" s="3">
        <v>0</v>
      </c>
      <c r="G1223" s="3">
        <v>0</v>
      </c>
      <c r="H1223" s="3">
        <v>0</v>
      </c>
      <c r="I1223" s="3">
        <v>1</v>
      </c>
      <c r="J1223" s="12">
        <v>0</v>
      </c>
      <c r="K1223" s="18">
        <v>2850.6837500000001</v>
      </c>
      <c r="M1223" s="38">
        <v>683</v>
      </c>
      <c r="N1223" s="2">
        <v>24</v>
      </c>
      <c r="O1223" s="3">
        <v>29.925000000000001</v>
      </c>
      <c r="P1223" s="12">
        <v>0</v>
      </c>
      <c r="Q1223" s="12">
        <v>2850.6837500000001</v>
      </c>
      <c r="S1223" s="3"/>
      <c r="T1223" s="3"/>
      <c r="U1223" s="3"/>
      <c r="V1223" s="3"/>
      <c r="W1223" s="3"/>
      <c r="X1223" s="3"/>
    </row>
    <row r="1224" spans="1:24" x14ac:dyDescent="0.25">
      <c r="A1224" s="6">
        <v>684</v>
      </c>
      <c r="B1224" s="2">
        <v>25</v>
      </c>
      <c r="C1224" s="3">
        <v>0</v>
      </c>
      <c r="D1224" s="20">
        <v>30.3</v>
      </c>
      <c r="E1224" s="3">
        <v>0</v>
      </c>
      <c r="F1224" s="3">
        <v>0</v>
      </c>
      <c r="G1224" s="3">
        <v>1</v>
      </c>
      <c r="H1224" s="3">
        <v>0</v>
      </c>
      <c r="I1224" s="3">
        <v>0</v>
      </c>
      <c r="J1224" s="12">
        <v>0</v>
      </c>
      <c r="K1224" s="18">
        <v>2632.9920000000002</v>
      </c>
      <c r="M1224" s="38">
        <v>684</v>
      </c>
      <c r="N1224" s="2">
        <v>25</v>
      </c>
      <c r="O1224" s="3">
        <v>30.3</v>
      </c>
      <c r="P1224" s="12">
        <v>0</v>
      </c>
      <c r="Q1224" s="12">
        <v>2632.9920000000002</v>
      </c>
      <c r="S1224" s="3"/>
      <c r="T1224" s="3"/>
      <c r="U1224" s="3"/>
      <c r="V1224" s="3"/>
      <c r="W1224" s="3"/>
      <c r="X1224" s="3"/>
    </row>
    <row r="1225" spans="1:24" x14ac:dyDescent="0.25">
      <c r="A1225" s="6">
        <v>685</v>
      </c>
      <c r="B1225" s="2">
        <v>48</v>
      </c>
      <c r="C1225" s="3">
        <v>0</v>
      </c>
      <c r="D1225" s="20">
        <v>27.36</v>
      </c>
      <c r="E1225" s="3">
        <v>1</v>
      </c>
      <c r="F1225" s="3">
        <v>0</v>
      </c>
      <c r="G1225" s="3">
        <v>0</v>
      </c>
      <c r="H1225" s="3">
        <v>0</v>
      </c>
      <c r="I1225" s="3">
        <v>0</v>
      </c>
      <c r="J1225" s="12">
        <v>1</v>
      </c>
      <c r="K1225" s="18">
        <v>9447.3824000000004</v>
      </c>
      <c r="M1225" s="38">
        <v>685</v>
      </c>
      <c r="N1225" s="2">
        <v>48</v>
      </c>
      <c r="O1225" s="3">
        <v>27.36</v>
      </c>
      <c r="P1225" s="12">
        <v>0</v>
      </c>
      <c r="Q1225" s="12">
        <v>9447.3824000000004</v>
      </c>
      <c r="S1225" s="3"/>
      <c r="T1225" s="3"/>
      <c r="U1225" s="3"/>
      <c r="V1225" s="3"/>
      <c r="W1225" s="3"/>
      <c r="X1225" s="3"/>
    </row>
    <row r="1226" spans="1:24" x14ac:dyDescent="0.25">
      <c r="A1226" s="6">
        <v>686</v>
      </c>
      <c r="B1226" s="2">
        <v>23</v>
      </c>
      <c r="C1226" s="3">
        <v>0</v>
      </c>
      <c r="D1226" s="20">
        <v>28.49</v>
      </c>
      <c r="E1226" s="3">
        <v>1</v>
      </c>
      <c r="F1226" s="3">
        <v>1</v>
      </c>
      <c r="G1226" s="3">
        <v>0</v>
      </c>
      <c r="H1226" s="3">
        <v>1</v>
      </c>
      <c r="I1226" s="3">
        <v>0</v>
      </c>
      <c r="J1226" s="12">
        <v>0</v>
      </c>
      <c r="K1226" s="18">
        <v>18328.238099999999</v>
      </c>
      <c r="M1226" s="38">
        <v>686</v>
      </c>
      <c r="N1226" s="2">
        <v>23</v>
      </c>
      <c r="O1226" s="3">
        <v>28.49</v>
      </c>
      <c r="P1226" s="12">
        <v>1</v>
      </c>
      <c r="Q1226" s="12">
        <v>18328.238099999999</v>
      </c>
      <c r="S1226" s="3"/>
      <c r="T1226" s="3"/>
      <c r="U1226" s="3"/>
      <c r="V1226" s="3"/>
      <c r="W1226" s="3"/>
      <c r="X1226" s="3"/>
    </row>
    <row r="1227" spans="1:24" x14ac:dyDescent="0.25">
      <c r="A1227" s="6">
        <v>687</v>
      </c>
      <c r="B1227" s="2">
        <v>45</v>
      </c>
      <c r="C1227" s="3">
        <v>1</v>
      </c>
      <c r="D1227" s="20">
        <v>23.56</v>
      </c>
      <c r="E1227" s="3">
        <v>2</v>
      </c>
      <c r="F1227" s="3">
        <v>0</v>
      </c>
      <c r="G1227" s="3">
        <v>0</v>
      </c>
      <c r="H1227" s="3">
        <v>0</v>
      </c>
      <c r="I1227" s="3">
        <v>0</v>
      </c>
      <c r="J1227" s="12">
        <v>1</v>
      </c>
      <c r="K1227" s="18">
        <v>8603.8233999999993</v>
      </c>
      <c r="M1227" s="38">
        <v>687</v>
      </c>
      <c r="N1227" s="2">
        <v>45</v>
      </c>
      <c r="O1227" s="3">
        <v>23.56</v>
      </c>
      <c r="P1227" s="12">
        <v>0</v>
      </c>
      <c r="Q1227" s="12">
        <v>8603.8233999999993</v>
      </c>
      <c r="S1227" s="3"/>
      <c r="T1227" s="3"/>
      <c r="U1227" s="3"/>
      <c r="V1227" s="3"/>
      <c r="W1227" s="3"/>
      <c r="X1227" s="3"/>
    </row>
    <row r="1228" spans="1:24" x14ac:dyDescent="0.25">
      <c r="A1228" s="6">
        <v>688</v>
      </c>
      <c r="B1228" s="2">
        <v>20</v>
      </c>
      <c r="C1228" s="3">
        <v>1</v>
      </c>
      <c r="D1228" s="20">
        <v>35.625</v>
      </c>
      <c r="E1228" s="3">
        <v>3</v>
      </c>
      <c r="F1228" s="3">
        <v>1</v>
      </c>
      <c r="G1228" s="3">
        <v>0</v>
      </c>
      <c r="H1228" s="3">
        <v>0</v>
      </c>
      <c r="I1228" s="3">
        <v>1</v>
      </c>
      <c r="J1228" s="12">
        <v>0</v>
      </c>
      <c r="K1228" s="18">
        <v>37465.34375</v>
      </c>
      <c r="M1228" s="38">
        <v>688</v>
      </c>
      <c r="N1228" s="2">
        <v>20</v>
      </c>
      <c r="O1228" s="3">
        <v>35.625</v>
      </c>
      <c r="P1228" s="12">
        <v>1</v>
      </c>
      <c r="Q1228" s="12">
        <v>37465.34375</v>
      </c>
      <c r="S1228" s="3"/>
      <c r="T1228" s="3"/>
      <c r="U1228" s="3"/>
      <c r="V1228" s="3"/>
      <c r="W1228" s="3"/>
      <c r="X1228" s="3"/>
    </row>
    <row r="1229" spans="1:24" x14ac:dyDescent="0.25">
      <c r="A1229" s="6">
        <v>689</v>
      </c>
      <c r="B1229" s="2">
        <v>62</v>
      </c>
      <c r="C1229" s="3">
        <v>0</v>
      </c>
      <c r="D1229" s="20">
        <v>32.68</v>
      </c>
      <c r="E1229" s="3">
        <v>0</v>
      </c>
      <c r="F1229" s="3">
        <v>0</v>
      </c>
      <c r="G1229" s="3">
        <v>0</v>
      </c>
      <c r="H1229" s="3">
        <v>0</v>
      </c>
      <c r="I1229" s="3">
        <v>1</v>
      </c>
      <c r="J1229" s="12">
        <v>0</v>
      </c>
      <c r="K1229" s="18">
        <v>13844.797200000001</v>
      </c>
      <c r="M1229" s="38">
        <v>689</v>
      </c>
      <c r="N1229" s="2">
        <v>62</v>
      </c>
      <c r="O1229" s="3">
        <v>32.68</v>
      </c>
      <c r="P1229" s="12">
        <v>0</v>
      </c>
      <c r="Q1229" s="12">
        <v>13844.797200000001</v>
      </c>
      <c r="S1229" s="3"/>
      <c r="T1229" s="3"/>
      <c r="U1229" s="3"/>
      <c r="V1229" s="3"/>
      <c r="W1229" s="3"/>
      <c r="X1229" s="3"/>
    </row>
    <row r="1230" spans="1:24" x14ac:dyDescent="0.25">
      <c r="A1230" s="6">
        <v>690</v>
      </c>
      <c r="B1230" s="2">
        <v>43</v>
      </c>
      <c r="C1230" s="3">
        <v>0</v>
      </c>
      <c r="D1230" s="20">
        <v>25.27</v>
      </c>
      <c r="E1230" s="3">
        <v>1</v>
      </c>
      <c r="F1230" s="3">
        <v>1</v>
      </c>
      <c r="G1230" s="3">
        <v>0</v>
      </c>
      <c r="H1230" s="3">
        <v>0</v>
      </c>
      <c r="I1230" s="3">
        <v>0</v>
      </c>
      <c r="J1230" s="12">
        <v>1</v>
      </c>
      <c r="K1230" s="18">
        <v>21771.3423</v>
      </c>
      <c r="M1230" s="38">
        <v>690</v>
      </c>
      <c r="N1230" s="2">
        <v>43</v>
      </c>
      <c r="O1230" s="3">
        <v>25.27</v>
      </c>
      <c r="P1230" s="12">
        <v>1</v>
      </c>
      <c r="Q1230" s="12">
        <v>21771.3423</v>
      </c>
      <c r="S1230" s="3"/>
      <c r="T1230" s="3"/>
      <c r="U1230" s="3"/>
      <c r="V1230" s="3"/>
      <c r="W1230" s="3"/>
      <c r="X1230" s="3"/>
    </row>
    <row r="1231" spans="1:24" x14ac:dyDescent="0.25">
      <c r="A1231" s="6">
        <v>691</v>
      </c>
      <c r="B1231" s="2">
        <v>23</v>
      </c>
      <c r="C1231" s="3">
        <v>0</v>
      </c>
      <c r="D1231" s="20">
        <v>28</v>
      </c>
      <c r="E1231" s="3">
        <v>0</v>
      </c>
      <c r="F1231" s="3">
        <v>0</v>
      </c>
      <c r="G1231" s="3">
        <v>1</v>
      </c>
      <c r="H1231" s="3">
        <v>0</v>
      </c>
      <c r="I1231" s="3">
        <v>0</v>
      </c>
      <c r="J1231" s="12">
        <v>0</v>
      </c>
      <c r="K1231" s="18">
        <v>13126.677449999999</v>
      </c>
      <c r="M1231" s="38">
        <v>691</v>
      </c>
      <c r="N1231" s="2">
        <v>23</v>
      </c>
      <c r="O1231" s="3">
        <v>28</v>
      </c>
      <c r="P1231" s="12">
        <v>0</v>
      </c>
      <c r="Q1231" s="12">
        <v>13126.677449999999</v>
      </c>
      <c r="S1231" s="3"/>
      <c r="T1231" s="3"/>
      <c r="U1231" s="3"/>
      <c r="V1231" s="3"/>
      <c r="W1231" s="3"/>
      <c r="X1231" s="3"/>
    </row>
    <row r="1232" spans="1:24" x14ac:dyDescent="0.25">
      <c r="A1232" s="6">
        <v>692</v>
      </c>
      <c r="B1232" s="2">
        <v>31</v>
      </c>
      <c r="C1232" s="3">
        <v>0</v>
      </c>
      <c r="D1232" s="20">
        <v>32.774999999999999</v>
      </c>
      <c r="E1232" s="3">
        <v>2</v>
      </c>
      <c r="F1232" s="3">
        <v>0</v>
      </c>
      <c r="G1232" s="3">
        <v>0</v>
      </c>
      <c r="H1232" s="3">
        <v>0</v>
      </c>
      <c r="I1232" s="3">
        <v>1</v>
      </c>
      <c r="J1232" s="12">
        <v>0</v>
      </c>
      <c r="K1232" s="18">
        <v>5327.4002499999997</v>
      </c>
      <c r="M1232" s="38">
        <v>692</v>
      </c>
      <c r="N1232" s="2">
        <v>31</v>
      </c>
      <c r="O1232" s="3">
        <v>32.774999999999999</v>
      </c>
      <c r="P1232" s="12">
        <v>0</v>
      </c>
      <c r="Q1232" s="12">
        <v>5327.4002499999997</v>
      </c>
      <c r="S1232" s="3"/>
      <c r="T1232" s="3"/>
      <c r="U1232" s="3"/>
      <c r="V1232" s="3"/>
      <c r="W1232" s="3"/>
      <c r="X1232" s="3"/>
    </row>
    <row r="1233" spans="1:24" x14ac:dyDescent="0.25">
      <c r="A1233" s="6">
        <v>693</v>
      </c>
      <c r="B1233" s="2">
        <v>41</v>
      </c>
      <c r="C1233" s="3">
        <v>0</v>
      </c>
      <c r="D1233" s="20">
        <v>21.754999999999999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12">
        <v>1</v>
      </c>
      <c r="K1233" s="18">
        <v>13725.47184</v>
      </c>
      <c r="M1233" s="38">
        <v>693</v>
      </c>
      <c r="N1233" s="2">
        <v>41</v>
      </c>
      <c r="O1233" s="3">
        <v>21.754999999999999</v>
      </c>
      <c r="P1233" s="12">
        <v>0</v>
      </c>
      <c r="Q1233" s="12">
        <v>13725.47184</v>
      </c>
      <c r="S1233" s="3"/>
      <c r="T1233" s="3"/>
      <c r="U1233" s="3"/>
      <c r="V1233" s="3"/>
      <c r="W1233" s="3"/>
      <c r="X1233" s="3"/>
    </row>
    <row r="1234" spans="1:24" x14ac:dyDescent="0.25">
      <c r="A1234" s="6">
        <v>694</v>
      </c>
      <c r="B1234" s="2">
        <v>58</v>
      </c>
      <c r="C1234" s="3">
        <v>0</v>
      </c>
      <c r="D1234" s="20">
        <v>32.395000000000003</v>
      </c>
      <c r="E1234" s="3">
        <v>1</v>
      </c>
      <c r="F1234" s="3">
        <v>0</v>
      </c>
      <c r="G1234" s="3">
        <v>0</v>
      </c>
      <c r="H1234" s="3">
        <v>0</v>
      </c>
      <c r="I1234" s="3">
        <v>0</v>
      </c>
      <c r="J1234" s="12">
        <v>1</v>
      </c>
      <c r="K1234" s="18">
        <v>13019.161050000001</v>
      </c>
      <c r="M1234" s="38">
        <v>694</v>
      </c>
      <c r="N1234" s="2">
        <v>58</v>
      </c>
      <c r="O1234" s="3">
        <v>32.395000000000003</v>
      </c>
      <c r="P1234" s="12">
        <v>0</v>
      </c>
      <c r="Q1234" s="12">
        <v>13019.161050000001</v>
      </c>
      <c r="S1234" s="3"/>
      <c r="T1234" s="3"/>
      <c r="U1234" s="3"/>
      <c r="V1234" s="3"/>
      <c r="W1234" s="3"/>
      <c r="X1234" s="3"/>
    </row>
    <row r="1235" spans="1:24" x14ac:dyDescent="0.25">
      <c r="A1235" s="6">
        <v>695</v>
      </c>
      <c r="B1235" s="2">
        <v>48</v>
      </c>
      <c r="C1235" s="3">
        <v>0</v>
      </c>
      <c r="D1235" s="20">
        <v>36.575000000000003</v>
      </c>
      <c r="E1235" s="3">
        <v>0</v>
      </c>
      <c r="F1235" s="3">
        <v>0</v>
      </c>
      <c r="G1235" s="3">
        <v>0</v>
      </c>
      <c r="H1235" s="3">
        <v>0</v>
      </c>
      <c r="I1235" s="3">
        <v>1</v>
      </c>
      <c r="J1235" s="12">
        <v>0</v>
      </c>
      <c r="K1235" s="18">
        <v>8671.1912499999999</v>
      </c>
      <c r="M1235" s="38">
        <v>695</v>
      </c>
      <c r="N1235" s="2">
        <v>48</v>
      </c>
      <c r="O1235" s="3">
        <v>36.575000000000003</v>
      </c>
      <c r="P1235" s="12">
        <v>0</v>
      </c>
      <c r="Q1235" s="12">
        <v>8671.1912499999999</v>
      </c>
      <c r="S1235" s="3"/>
      <c r="T1235" s="3"/>
      <c r="U1235" s="3"/>
      <c r="V1235" s="3"/>
      <c r="W1235" s="3"/>
      <c r="X1235" s="3"/>
    </row>
    <row r="1236" spans="1:24" x14ac:dyDescent="0.25">
      <c r="A1236" s="6">
        <v>696</v>
      </c>
      <c r="B1236" s="2">
        <v>31</v>
      </c>
      <c r="C1236" s="3">
        <v>0</v>
      </c>
      <c r="D1236" s="20">
        <v>21.754999999999999</v>
      </c>
      <c r="E1236" s="3">
        <v>0</v>
      </c>
      <c r="F1236" s="3">
        <v>0</v>
      </c>
      <c r="G1236" s="3">
        <v>0</v>
      </c>
      <c r="H1236" s="3">
        <v>0</v>
      </c>
      <c r="I1236" s="3">
        <v>1</v>
      </c>
      <c r="J1236" s="12">
        <v>0</v>
      </c>
      <c r="K1236" s="18">
        <v>4134.0824499999999</v>
      </c>
      <c r="M1236" s="38">
        <v>696</v>
      </c>
      <c r="N1236" s="2">
        <v>31</v>
      </c>
      <c r="O1236" s="3">
        <v>21.754999999999999</v>
      </c>
      <c r="P1236" s="12">
        <v>0</v>
      </c>
      <c r="Q1236" s="12">
        <v>4134.0824499999999</v>
      </c>
      <c r="S1236" s="3"/>
      <c r="T1236" s="3"/>
      <c r="U1236" s="3"/>
      <c r="V1236" s="3"/>
      <c r="W1236" s="3"/>
      <c r="X1236" s="3"/>
    </row>
    <row r="1237" spans="1:24" x14ac:dyDescent="0.25">
      <c r="A1237" s="6">
        <v>697</v>
      </c>
      <c r="B1237" s="2">
        <v>19</v>
      </c>
      <c r="C1237" s="3">
        <v>0</v>
      </c>
      <c r="D1237" s="20">
        <v>27.93</v>
      </c>
      <c r="E1237" s="3">
        <v>3</v>
      </c>
      <c r="F1237" s="3">
        <v>0</v>
      </c>
      <c r="G1237" s="3">
        <v>0</v>
      </c>
      <c r="H1237" s="3">
        <v>0</v>
      </c>
      <c r="I1237" s="3">
        <v>1</v>
      </c>
      <c r="J1237" s="12">
        <v>0</v>
      </c>
      <c r="K1237" s="18">
        <v>18838.703659999999</v>
      </c>
      <c r="M1237" s="38">
        <v>697</v>
      </c>
      <c r="N1237" s="2">
        <v>19</v>
      </c>
      <c r="O1237" s="3">
        <v>27.93</v>
      </c>
      <c r="P1237" s="12">
        <v>0</v>
      </c>
      <c r="Q1237" s="12">
        <v>18838.703659999999</v>
      </c>
      <c r="S1237" s="3"/>
      <c r="T1237" s="3"/>
      <c r="U1237" s="3"/>
      <c r="V1237" s="3"/>
      <c r="W1237" s="3"/>
      <c r="X1237" s="3"/>
    </row>
    <row r="1238" spans="1:24" x14ac:dyDescent="0.25">
      <c r="A1238" s="6">
        <v>698</v>
      </c>
      <c r="B1238" s="2">
        <v>19</v>
      </c>
      <c r="C1238" s="3">
        <v>0</v>
      </c>
      <c r="D1238" s="20">
        <v>30.02</v>
      </c>
      <c r="E1238" s="3">
        <v>0</v>
      </c>
      <c r="F1238" s="3">
        <v>1</v>
      </c>
      <c r="G1238" s="3">
        <v>0</v>
      </c>
      <c r="H1238" s="3">
        <v>0</v>
      </c>
      <c r="I1238" s="3">
        <v>1</v>
      </c>
      <c r="J1238" s="12">
        <v>0</v>
      </c>
      <c r="K1238" s="18">
        <v>33307.550799999997</v>
      </c>
      <c r="M1238" s="38">
        <v>698</v>
      </c>
      <c r="N1238" s="2">
        <v>19</v>
      </c>
      <c r="O1238" s="3">
        <v>30.02</v>
      </c>
      <c r="P1238" s="12">
        <v>1</v>
      </c>
      <c r="Q1238" s="12">
        <v>33307.550799999997</v>
      </c>
      <c r="S1238" s="3"/>
      <c r="T1238" s="3"/>
      <c r="U1238" s="3"/>
      <c r="V1238" s="3"/>
      <c r="W1238" s="3"/>
      <c r="X1238" s="3"/>
    </row>
    <row r="1239" spans="1:24" x14ac:dyDescent="0.25">
      <c r="A1239" s="6">
        <v>699</v>
      </c>
      <c r="B1239" s="2">
        <v>41</v>
      </c>
      <c r="C1239" s="3">
        <v>1</v>
      </c>
      <c r="D1239" s="20">
        <v>33.549999999999997</v>
      </c>
      <c r="E1239" s="3">
        <v>0</v>
      </c>
      <c r="F1239" s="3">
        <v>0</v>
      </c>
      <c r="G1239" s="3">
        <v>0</v>
      </c>
      <c r="H1239" s="3">
        <v>1</v>
      </c>
      <c r="I1239" s="3">
        <v>0</v>
      </c>
      <c r="J1239" s="12">
        <v>0</v>
      </c>
      <c r="K1239" s="18">
        <v>5699.8374999999996</v>
      </c>
      <c r="M1239" s="38">
        <v>699</v>
      </c>
      <c r="N1239" s="2">
        <v>41</v>
      </c>
      <c r="O1239" s="3">
        <v>33.549999999999997</v>
      </c>
      <c r="P1239" s="12">
        <v>0</v>
      </c>
      <c r="Q1239" s="12">
        <v>5699.8374999999996</v>
      </c>
      <c r="S1239" s="3"/>
      <c r="T1239" s="3"/>
      <c r="U1239" s="3"/>
      <c r="V1239" s="3"/>
      <c r="W1239" s="3"/>
      <c r="X1239" s="3"/>
    </row>
    <row r="1240" spans="1:24" x14ac:dyDescent="0.25">
      <c r="A1240" s="6">
        <v>700</v>
      </c>
      <c r="B1240" s="2">
        <v>40</v>
      </c>
      <c r="C1240" s="3">
        <v>1</v>
      </c>
      <c r="D1240" s="20">
        <v>29.355</v>
      </c>
      <c r="E1240" s="3">
        <v>1</v>
      </c>
      <c r="F1240" s="3">
        <v>0</v>
      </c>
      <c r="G1240" s="3">
        <v>0</v>
      </c>
      <c r="H1240" s="3">
        <v>0</v>
      </c>
      <c r="I1240" s="3">
        <v>1</v>
      </c>
      <c r="J1240" s="12">
        <v>0</v>
      </c>
      <c r="K1240" s="18">
        <v>6393.6034499999996</v>
      </c>
      <c r="M1240" s="38">
        <v>700</v>
      </c>
      <c r="N1240" s="2">
        <v>40</v>
      </c>
      <c r="O1240" s="3">
        <v>29.355</v>
      </c>
      <c r="P1240" s="12">
        <v>0</v>
      </c>
      <c r="Q1240" s="12">
        <v>6393.6034499999996</v>
      </c>
      <c r="S1240" s="3"/>
      <c r="T1240" s="3"/>
      <c r="U1240" s="3"/>
      <c r="V1240" s="3"/>
      <c r="W1240" s="3"/>
      <c r="X1240" s="3"/>
    </row>
    <row r="1241" spans="1:24" x14ac:dyDescent="0.25">
      <c r="A1241" s="6">
        <v>701</v>
      </c>
      <c r="B1241" s="2">
        <v>31</v>
      </c>
      <c r="C1241" s="3">
        <v>0</v>
      </c>
      <c r="D1241" s="20">
        <v>25.8</v>
      </c>
      <c r="E1241" s="3">
        <v>2</v>
      </c>
      <c r="F1241" s="3">
        <v>0</v>
      </c>
      <c r="G1241" s="3">
        <v>1</v>
      </c>
      <c r="H1241" s="3">
        <v>0</v>
      </c>
      <c r="I1241" s="3">
        <v>0</v>
      </c>
      <c r="J1241" s="12">
        <v>0</v>
      </c>
      <c r="K1241" s="18">
        <v>4934.7049999999999</v>
      </c>
      <c r="M1241" s="38">
        <v>701</v>
      </c>
      <c r="N1241" s="2">
        <v>31</v>
      </c>
      <c r="O1241" s="3">
        <v>25.8</v>
      </c>
      <c r="P1241" s="12">
        <v>0</v>
      </c>
      <c r="Q1241" s="12">
        <v>4934.7049999999999</v>
      </c>
      <c r="S1241" s="3"/>
      <c r="T1241" s="3"/>
      <c r="U1241" s="3"/>
      <c r="V1241" s="3"/>
      <c r="W1241" s="3"/>
      <c r="X1241" s="3"/>
    </row>
    <row r="1242" spans="1:24" x14ac:dyDescent="0.25">
      <c r="A1242" s="6">
        <v>702</v>
      </c>
      <c r="B1242" s="2">
        <v>37</v>
      </c>
      <c r="C1242" s="3">
        <v>1</v>
      </c>
      <c r="D1242" s="20">
        <v>24.32</v>
      </c>
      <c r="E1242" s="3">
        <v>2</v>
      </c>
      <c r="F1242" s="3">
        <v>0</v>
      </c>
      <c r="G1242" s="3">
        <v>0</v>
      </c>
      <c r="H1242" s="3">
        <v>0</v>
      </c>
      <c r="I1242" s="3">
        <v>1</v>
      </c>
      <c r="J1242" s="12">
        <v>0</v>
      </c>
      <c r="K1242" s="18">
        <v>6198.7518</v>
      </c>
      <c r="M1242" s="38">
        <v>702</v>
      </c>
      <c r="N1242" s="2">
        <v>37</v>
      </c>
      <c r="O1242" s="3">
        <v>24.32</v>
      </c>
      <c r="P1242" s="12">
        <v>0</v>
      </c>
      <c r="Q1242" s="12">
        <v>6198.7518</v>
      </c>
      <c r="S1242" s="3"/>
      <c r="T1242" s="3"/>
      <c r="U1242" s="3"/>
      <c r="V1242" s="3"/>
      <c r="W1242" s="3"/>
      <c r="X1242" s="3"/>
    </row>
    <row r="1243" spans="1:24" x14ac:dyDescent="0.25">
      <c r="A1243" s="6">
        <v>703</v>
      </c>
      <c r="B1243" s="2">
        <v>46</v>
      </c>
      <c r="C1243" s="3">
        <v>1</v>
      </c>
      <c r="D1243" s="20">
        <v>40.375</v>
      </c>
      <c r="E1243" s="3">
        <v>2</v>
      </c>
      <c r="F1243" s="3">
        <v>0</v>
      </c>
      <c r="G1243" s="3">
        <v>0</v>
      </c>
      <c r="H1243" s="3">
        <v>0</v>
      </c>
      <c r="I1243" s="3">
        <v>1</v>
      </c>
      <c r="J1243" s="12">
        <v>0</v>
      </c>
      <c r="K1243" s="18">
        <v>8733.2292500000003</v>
      </c>
      <c r="M1243" s="38">
        <v>703</v>
      </c>
      <c r="N1243" s="2">
        <v>46</v>
      </c>
      <c r="O1243" s="3">
        <v>40.375</v>
      </c>
      <c r="P1243" s="12">
        <v>0</v>
      </c>
      <c r="Q1243" s="12">
        <v>8733.2292500000003</v>
      </c>
      <c r="S1243" s="3"/>
      <c r="T1243" s="3"/>
      <c r="U1243" s="3"/>
      <c r="V1243" s="3"/>
      <c r="W1243" s="3"/>
      <c r="X1243" s="3"/>
    </row>
    <row r="1244" spans="1:24" x14ac:dyDescent="0.25">
      <c r="A1244" s="6">
        <v>704</v>
      </c>
      <c r="B1244" s="2">
        <v>22</v>
      </c>
      <c r="C1244" s="3">
        <v>1</v>
      </c>
      <c r="D1244" s="20">
        <v>32.11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12">
        <v>0</v>
      </c>
      <c r="K1244" s="18">
        <v>2055.3249000000001</v>
      </c>
      <c r="M1244" s="38">
        <v>704</v>
      </c>
      <c r="N1244" s="2">
        <v>22</v>
      </c>
      <c r="O1244" s="3">
        <v>32.11</v>
      </c>
      <c r="P1244" s="12">
        <v>0</v>
      </c>
      <c r="Q1244" s="12">
        <v>2055.3249000000001</v>
      </c>
      <c r="S1244" s="3"/>
      <c r="T1244" s="3"/>
      <c r="U1244" s="3"/>
      <c r="V1244" s="3"/>
      <c r="W1244" s="3"/>
      <c r="X1244" s="3"/>
    </row>
    <row r="1245" spans="1:24" x14ac:dyDescent="0.25">
      <c r="A1245" s="6">
        <v>705</v>
      </c>
      <c r="B1245" s="2">
        <v>51</v>
      </c>
      <c r="C1245" s="3">
        <v>1</v>
      </c>
      <c r="D1245" s="20">
        <v>32.299999999999997</v>
      </c>
      <c r="E1245" s="3">
        <v>1</v>
      </c>
      <c r="F1245" s="3">
        <v>0</v>
      </c>
      <c r="G1245" s="3">
        <v>0</v>
      </c>
      <c r="H1245" s="3">
        <v>0</v>
      </c>
      <c r="I1245" s="3">
        <v>0</v>
      </c>
      <c r="J1245" s="12">
        <v>1</v>
      </c>
      <c r="K1245" s="18">
        <v>9964.06</v>
      </c>
      <c r="M1245" s="38">
        <v>705</v>
      </c>
      <c r="N1245" s="2">
        <v>51</v>
      </c>
      <c r="O1245" s="3">
        <v>32.299999999999997</v>
      </c>
      <c r="P1245" s="12">
        <v>0</v>
      </c>
      <c r="Q1245" s="12">
        <v>9964.06</v>
      </c>
      <c r="S1245" s="3"/>
      <c r="T1245" s="3"/>
      <c r="U1245" s="3"/>
      <c r="V1245" s="3"/>
      <c r="W1245" s="3"/>
      <c r="X1245" s="3"/>
    </row>
    <row r="1246" spans="1:24" x14ac:dyDescent="0.25">
      <c r="A1246" s="6">
        <v>706</v>
      </c>
      <c r="B1246" s="2">
        <v>18</v>
      </c>
      <c r="C1246" s="3">
        <v>0</v>
      </c>
      <c r="D1246" s="20">
        <v>27.28</v>
      </c>
      <c r="E1246" s="3">
        <v>3</v>
      </c>
      <c r="F1246" s="3">
        <v>1</v>
      </c>
      <c r="G1246" s="3">
        <v>0</v>
      </c>
      <c r="H1246" s="3">
        <v>1</v>
      </c>
      <c r="I1246" s="3">
        <v>0</v>
      </c>
      <c r="J1246" s="12">
        <v>0</v>
      </c>
      <c r="K1246" s="18">
        <v>18223.4512</v>
      </c>
      <c r="M1246" s="38">
        <v>706</v>
      </c>
      <c r="N1246" s="2">
        <v>18</v>
      </c>
      <c r="O1246" s="3">
        <v>27.28</v>
      </c>
      <c r="P1246" s="12">
        <v>1</v>
      </c>
      <c r="Q1246" s="12">
        <v>18223.4512</v>
      </c>
      <c r="S1246" s="3"/>
      <c r="T1246" s="3"/>
      <c r="U1246" s="3"/>
      <c r="V1246" s="3"/>
      <c r="W1246" s="3"/>
      <c r="X1246" s="3"/>
    </row>
    <row r="1247" spans="1:24" x14ac:dyDescent="0.25">
      <c r="A1247" s="6">
        <v>707</v>
      </c>
      <c r="B1247" s="2">
        <v>35</v>
      </c>
      <c r="C1247" s="3">
        <v>1</v>
      </c>
      <c r="D1247" s="20">
        <v>17.86</v>
      </c>
      <c r="E1247" s="3">
        <v>1</v>
      </c>
      <c r="F1247" s="3">
        <v>0</v>
      </c>
      <c r="G1247" s="3">
        <v>0</v>
      </c>
      <c r="H1247" s="3">
        <v>0</v>
      </c>
      <c r="I1247" s="3">
        <v>1</v>
      </c>
      <c r="J1247" s="12">
        <v>0</v>
      </c>
      <c r="K1247" s="18">
        <v>5116.5003999999999</v>
      </c>
      <c r="M1247" s="38">
        <v>707</v>
      </c>
      <c r="N1247" s="2">
        <v>35</v>
      </c>
      <c r="O1247" s="3">
        <v>17.86</v>
      </c>
      <c r="P1247" s="12">
        <v>0</v>
      </c>
      <c r="Q1247" s="12">
        <v>5116.5003999999999</v>
      </c>
      <c r="S1247" s="3"/>
      <c r="T1247" s="3"/>
      <c r="U1247" s="3"/>
      <c r="V1247" s="3"/>
      <c r="W1247" s="3"/>
      <c r="X1247" s="3"/>
    </row>
    <row r="1248" spans="1:24" x14ac:dyDescent="0.25">
      <c r="A1248" s="6">
        <v>708</v>
      </c>
      <c r="B1248" s="2">
        <v>59</v>
      </c>
      <c r="C1248" s="3">
        <v>0</v>
      </c>
      <c r="D1248" s="20">
        <v>34.799999999999997</v>
      </c>
      <c r="E1248" s="3">
        <v>2</v>
      </c>
      <c r="F1248" s="3">
        <v>0</v>
      </c>
      <c r="G1248" s="3">
        <v>1</v>
      </c>
      <c r="H1248" s="3">
        <v>0</v>
      </c>
      <c r="I1248" s="3">
        <v>0</v>
      </c>
      <c r="J1248" s="12">
        <v>0</v>
      </c>
      <c r="K1248" s="18">
        <v>36910.608030000003</v>
      </c>
      <c r="M1248" s="38">
        <v>708</v>
      </c>
      <c r="N1248" s="2">
        <v>59</v>
      </c>
      <c r="O1248" s="3">
        <v>34.799999999999997</v>
      </c>
      <c r="P1248" s="12">
        <v>0</v>
      </c>
      <c r="Q1248" s="12">
        <v>36910.608030000003</v>
      </c>
      <c r="S1248" s="3"/>
      <c r="T1248" s="3"/>
      <c r="U1248" s="3"/>
      <c r="V1248" s="3"/>
      <c r="W1248" s="3"/>
      <c r="X1248" s="3"/>
    </row>
    <row r="1249" spans="1:24" x14ac:dyDescent="0.25">
      <c r="A1249" s="6">
        <v>709</v>
      </c>
      <c r="B1249" s="2">
        <v>36</v>
      </c>
      <c r="C1249" s="3">
        <v>1</v>
      </c>
      <c r="D1249" s="20">
        <v>33.4</v>
      </c>
      <c r="E1249" s="3">
        <v>2</v>
      </c>
      <c r="F1249" s="3">
        <v>1</v>
      </c>
      <c r="G1249" s="3">
        <v>1</v>
      </c>
      <c r="H1249" s="3">
        <v>0</v>
      </c>
      <c r="I1249" s="3">
        <v>0</v>
      </c>
      <c r="J1249" s="12">
        <v>0</v>
      </c>
      <c r="K1249" s="18">
        <v>38415.474000000002</v>
      </c>
      <c r="M1249" s="38">
        <v>709</v>
      </c>
      <c r="N1249" s="2">
        <v>36</v>
      </c>
      <c r="O1249" s="3">
        <v>33.4</v>
      </c>
      <c r="P1249" s="12">
        <v>1</v>
      </c>
      <c r="Q1249" s="12">
        <v>38415.474000000002</v>
      </c>
      <c r="S1249" s="3"/>
      <c r="T1249" s="3"/>
      <c r="U1249" s="3"/>
      <c r="V1249" s="3"/>
      <c r="W1249" s="3"/>
      <c r="X1249" s="3"/>
    </row>
    <row r="1250" spans="1:24" x14ac:dyDescent="0.25">
      <c r="A1250" s="6">
        <v>710</v>
      </c>
      <c r="B1250" s="2">
        <v>37</v>
      </c>
      <c r="C1250" s="3">
        <v>0</v>
      </c>
      <c r="D1250" s="20">
        <v>25.555</v>
      </c>
      <c r="E1250" s="3">
        <v>1</v>
      </c>
      <c r="F1250" s="3">
        <v>1</v>
      </c>
      <c r="G1250" s="3">
        <v>0</v>
      </c>
      <c r="H1250" s="3">
        <v>0</v>
      </c>
      <c r="I1250" s="3">
        <v>0</v>
      </c>
      <c r="J1250" s="12">
        <v>1</v>
      </c>
      <c r="K1250" s="18">
        <v>20296.863450000001</v>
      </c>
      <c r="M1250" s="38">
        <v>710</v>
      </c>
      <c r="N1250" s="2">
        <v>37</v>
      </c>
      <c r="O1250" s="3">
        <v>25.555</v>
      </c>
      <c r="P1250" s="12">
        <v>1</v>
      </c>
      <c r="Q1250" s="12">
        <v>20296.863450000001</v>
      </c>
      <c r="S1250" s="3"/>
      <c r="T1250" s="3"/>
      <c r="U1250" s="3"/>
      <c r="V1250" s="3"/>
      <c r="W1250" s="3"/>
      <c r="X1250" s="3"/>
    </row>
    <row r="1251" spans="1:24" x14ac:dyDescent="0.25">
      <c r="A1251" s="6">
        <v>711</v>
      </c>
      <c r="B1251" s="2">
        <v>59</v>
      </c>
      <c r="C1251" s="3">
        <v>1</v>
      </c>
      <c r="D1251" s="20">
        <v>37.1</v>
      </c>
      <c r="E1251" s="3">
        <v>1</v>
      </c>
      <c r="F1251" s="3">
        <v>0</v>
      </c>
      <c r="G1251" s="3">
        <v>1</v>
      </c>
      <c r="H1251" s="3">
        <v>0</v>
      </c>
      <c r="I1251" s="3">
        <v>0</v>
      </c>
      <c r="J1251" s="12">
        <v>0</v>
      </c>
      <c r="K1251" s="18">
        <v>12347.172</v>
      </c>
      <c r="M1251" s="38">
        <v>711</v>
      </c>
      <c r="N1251" s="2">
        <v>59</v>
      </c>
      <c r="O1251" s="3">
        <v>37.1</v>
      </c>
      <c r="P1251" s="12">
        <v>0</v>
      </c>
      <c r="Q1251" s="12">
        <v>12347.172</v>
      </c>
      <c r="S1251" s="3"/>
      <c r="T1251" s="3"/>
      <c r="U1251" s="3"/>
      <c r="V1251" s="3"/>
      <c r="W1251" s="3"/>
      <c r="X1251" s="3"/>
    </row>
    <row r="1252" spans="1:24" x14ac:dyDescent="0.25">
      <c r="A1252" s="6">
        <v>712</v>
      </c>
      <c r="B1252" s="2">
        <v>36</v>
      </c>
      <c r="C1252" s="3">
        <v>1</v>
      </c>
      <c r="D1252" s="20">
        <v>30.875</v>
      </c>
      <c r="E1252" s="3">
        <v>1</v>
      </c>
      <c r="F1252" s="3">
        <v>0</v>
      </c>
      <c r="G1252" s="3">
        <v>0</v>
      </c>
      <c r="H1252" s="3">
        <v>0</v>
      </c>
      <c r="I1252" s="3">
        <v>1</v>
      </c>
      <c r="J1252" s="12">
        <v>0</v>
      </c>
      <c r="K1252" s="18">
        <v>5373.3642499999996</v>
      </c>
      <c r="M1252" s="38">
        <v>712</v>
      </c>
      <c r="N1252" s="2">
        <v>36</v>
      </c>
      <c r="O1252" s="3">
        <v>30.875</v>
      </c>
      <c r="P1252" s="12">
        <v>0</v>
      </c>
      <c r="Q1252" s="12">
        <v>5373.3642499999996</v>
      </c>
      <c r="S1252" s="3"/>
      <c r="T1252" s="3"/>
      <c r="U1252" s="3"/>
      <c r="V1252" s="3"/>
      <c r="W1252" s="3"/>
      <c r="X1252" s="3"/>
    </row>
    <row r="1253" spans="1:24" x14ac:dyDescent="0.25">
      <c r="A1253" s="6">
        <v>713</v>
      </c>
      <c r="B1253" s="2">
        <v>39</v>
      </c>
      <c r="C1253" s="3">
        <v>1</v>
      </c>
      <c r="D1253" s="20">
        <v>34.1</v>
      </c>
      <c r="E1253" s="3">
        <v>2</v>
      </c>
      <c r="F1253" s="3">
        <v>0</v>
      </c>
      <c r="G1253" s="3">
        <v>0</v>
      </c>
      <c r="H1253" s="3">
        <v>1</v>
      </c>
      <c r="I1253" s="3">
        <v>0</v>
      </c>
      <c r="J1253" s="12">
        <v>0</v>
      </c>
      <c r="K1253" s="18">
        <v>23563.016179999999</v>
      </c>
      <c r="M1253" s="38">
        <v>713</v>
      </c>
      <c r="N1253" s="2">
        <v>39</v>
      </c>
      <c r="O1253" s="3">
        <v>34.1</v>
      </c>
      <c r="P1253" s="12">
        <v>0</v>
      </c>
      <c r="Q1253" s="12">
        <v>23563.016179999999</v>
      </c>
      <c r="S1253" s="3"/>
      <c r="T1253" s="3"/>
      <c r="U1253" s="3"/>
      <c r="V1253" s="3"/>
      <c r="W1253" s="3"/>
      <c r="X1253" s="3"/>
    </row>
    <row r="1254" spans="1:24" x14ac:dyDescent="0.25">
      <c r="A1254" s="6">
        <v>714</v>
      </c>
      <c r="B1254" s="2">
        <v>18</v>
      </c>
      <c r="C1254" s="3">
        <v>1</v>
      </c>
      <c r="D1254" s="20">
        <v>21.47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12">
        <v>1</v>
      </c>
      <c r="K1254" s="18">
        <v>1702.4553000000001</v>
      </c>
      <c r="M1254" s="38">
        <v>714</v>
      </c>
      <c r="N1254" s="2">
        <v>18</v>
      </c>
      <c r="O1254" s="3">
        <v>21.47</v>
      </c>
      <c r="P1254" s="12">
        <v>0</v>
      </c>
      <c r="Q1254" s="12">
        <v>1702.4553000000001</v>
      </c>
      <c r="S1254" s="3"/>
      <c r="T1254" s="3"/>
      <c r="U1254" s="3"/>
      <c r="V1254" s="3"/>
      <c r="W1254" s="3"/>
      <c r="X1254" s="3"/>
    </row>
    <row r="1255" spans="1:24" x14ac:dyDescent="0.25">
      <c r="A1255" s="6">
        <v>715</v>
      </c>
      <c r="B1255" s="2">
        <v>52</v>
      </c>
      <c r="C1255" s="3">
        <v>0</v>
      </c>
      <c r="D1255" s="20">
        <v>33.299999999999997</v>
      </c>
      <c r="E1255" s="3">
        <v>2</v>
      </c>
      <c r="F1255" s="3">
        <v>0</v>
      </c>
      <c r="G1255" s="3">
        <v>1</v>
      </c>
      <c r="H1255" s="3">
        <v>0</v>
      </c>
      <c r="I1255" s="3">
        <v>0</v>
      </c>
      <c r="J1255" s="12">
        <v>0</v>
      </c>
      <c r="K1255" s="18">
        <v>10806.839</v>
      </c>
      <c r="M1255" s="38">
        <v>715</v>
      </c>
      <c r="N1255" s="2">
        <v>52</v>
      </c>
      <c r="O1255" s="3">
        <v>33.299999999999997</v>
      </c>
      <c r="P1255" s="12">
        <v>0</v>
      </c>
      <c r="Q1255" s="12">
        <v>10806.839</v>
      </c>
      <c r="S1255" s="3"/>
      <c r="T1255" s="3"/>
      <c r="U1255" s="3"/>
      <c r="V1255" s="3"/>
      <c r="W1255" s="3"/>
      <c r="X1255" s="3"/>
    </row>
    <row r="1256" spans="1:24" x14ac:dyDescent="0.25">
      <c r="A1256" s="6">
        <v>716</v>
      </c>
      <c r="B1256" s="2">
        <v>27</v>
      </c>
      <c r="C1256" s="3">
        <v>0</v>
      </c>
      <c r="D1256" s="20">
        <v>31.254999999999999</v>
      </c>
      <c r="E1256" s="3">
        <v>1</v>
      </c>
      <c r="F1256" s="3">
        <v>0</v>
      </c>
      <c r="G1256" s="3">
        <v>0</v>
      </c>
      <c r="H1256" s="3">
        <v>0</v>
      </c>
      <c r="I1256" s="3">
        <v>1</v>
      </c>
      <c r="J1256" s="12">
        <v>0</v>
      </c>
      <c r="K1256" s="18">
        <v>3956.0714499999999</v>
      </c>
      <c r="M1256" s="38">
        <v>716</v>
      </c>
      <c r="N1256" s="2">
        <v>27</v>
      </c>
      <c r="O1256" s="3">
        <v>31.254999999999999</v>
      </c>
      <c r="P1256" s="12">
        <v>0</v>
      </c>
      <c r="Q1256" s="12">
        <v>3956.0714499999999</v>
      </c>
      <c r="S1256" s="3"/>
      <c r="T1256" s="3"/>
      <c r="U1256" s="3"/>
      <c r="V1256" s="3"/>
      <c r="W1256" s="3"/>
      <c r="X1256" s="3"/>
    </row>
    <row r="1257" spans="1:24" x14ac:dyDescent="0.25">
      <c r="A1257" s="6">
        <v>717</v>
      </c>
      <c r="B1257" s="2">
        <v>18</v>
      </c>
      <c r="C1257" s="3">
        <v>1</v>
      </c>
      <c r="D1257" s="20">
        <v>39.14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12">
        <v>1</v>
      </c>
      <c r="K1257" s="18">
        <v>12890.057650000001</v>
      </c>
      <c r="M1257" s="38">
        <v>717</v>
      </c>
      <c r="N1257" s="2">
        <v>18</v>
      </c>
      <c r="O1257" s="3">
        <v>39.14</v>
      </c>
      <c r="P1257" s="12">
        <v>0</v>
      </c>
      <c r="Q1257" s="12">
        <v>12890.057650000001</v>
      </c>
      <c r="S1257" s="3"/>
      <c r="T1257" s="3"/>
      <c r="U1257" s="3"/>
      <c r="V1257" s="3"/>
      <c r="W1257" s="3"/>
      <c r="X1257" s="3"/>
    </row>
    <row r="1258" spans="1:24" x14ac:dyDescent="0.25">
      <c r="A1258" s="6">
        <v>718</v>
      </c>
      <c r="B1258" s="2">
        <v>40</v>
      </c>
      <c r="C1258" s="3">
        <v>1</v>
      </c>
      <c r="D1258" s="20">
        <v>25.08</v>
      </c>
      <c r="E1258" s="3">
        <v>0</v>
      </c>
      <c r="F1258" s="3">
        <v>0</v>
      </c>
      <c r="G1258" s="3">
        <v>0</v>
      </c>
      <c r="H1258" s="3">
        <v>1</v>
      </c>
      <c r="I1258" s="3">
        <v>0</v>
      </c>
      <c r="J1258" s="12">
        <v>0</v>
      </c>
      <c r="K1258" s="18">
        <v>5415.6611999999996</v>
      </c>
      <c r="M1258" s="38">
        <v>718</v>
      </c>
      <c r="N1258" s="2">
        <v>40</v>
      </c>
      <c r="O1258" s="3">
        <v>25.08</v>
      </c>
      <c r="P1258" s="12">
        <v>0</v>
      </c>
      <c r="Q1258" s="12">
        <v>5415.6611999999996</v>
      </c>
      <c r="S1258" s="3"/>
      <c r="T1258" s="3"/>
      <c r="U1258" s="3"/>
      <c r="V1258" s="3"/>
      <c r="W1258" s="3"/>
      <c r="X1258" s="3"/>
    </row>
    <row r="1259" spans="1:24" x14ac:dyDescent="0.25">
      <c r="A1259" s="6">
        <v>719</v>
      </c>
      <c r="B1259" s="2">
        <v>29</v>
      </c>
      <c r="C1259" s="3">
        <v>1</v>
      </c>
      <c r="D1259" s="20">
        <v>37.29</v>
      </c>
      <c r="E1259" s="3">
        <v>2</v>
      </c>
      <c r="F1259" s="3">
        <v>0</v>
      </c>
      <c r="G1259" s="3">
        <v>0</v>
      </c>
      <c r="H1259" s="3">
        <v>1</v>
      </c>
      <c r="I1259" s="3">
        <v>0</v>
      </c>
      <c r="J1259" s="12">
        <v>0</v>
      </c>
      <c r="K1259" s="18">
        <v>4058.1161000000002</v>
      </c>
      <c r="M1259" s="38">
        <v>719</v>
      </c>
      <c r="N1259" s="2">
        <v>29</v>
      </c>
      <c r="O1259" s="3">
        <v>37.29</v>
      </c>
      <c r="P1259" s="12">
        <v>0</v>
      </c>
      <c r="Q1259" s="12">
        <v>4058.1161000000002</v>
      </c>
      <c r="S1259" s="3"/>
      <c r="T1259" s="3"/>
      <c r="U1259" s="3"/>
      <c r="V1259" s="3"/>
      <c r="W1259" s="3"/>
      <c r="X1259" s="3"/>
    </row>
    <row r="1260" spans="1:24" x14ac:dyDescent="0.25">
      <c r="A1260" s="6">
        <v>720</v>
      </c>
      <c r="B1260" s="2">
        <v>46</v>
      </c>
      <c r="C1260" s="3">
        <v>0</v>
      </c>
      <c r="D1260" s="20">
        <v>34.6</v>
      </c>
      <c r="E1260" s="3">
        <v>1</v>
      </c>
      <c r="F1260" s="3">
        <v>1</v>
      </c>
      <c r="G1260" s="3">
        <v>1</v>
      </c>
      <c r="H1260" s="3">
        <v>0</v>
      </c>
      <c r="I1260" s="3">
        <v>0</v>
      </c>
      <c r="J1260" s="12">
        <v>0</v>
      </c>
      <c r="K1260" s="18">
        <v>41661.601999999999</v>
      </c>
      <c r="M1260" s="38">
        <v>720</v>
      </c>
      <c r="N1260" s="2">
        <v>46</v>
      </c>
      <c r="O1260" s="3">
        <v>34.6</v>
      </c>
      <c r="P1260" s="12">
        <v>1</v>
      </c>
      <c r="Q1260" s="12">
        <v>41661.601999999999</v>
      </c>
      <c r="S1260" s="3"/>
      <c r="T1260" s="3"/>
      <c r="U1260" s="3"/>
      <c r="V1260" s="3"/>
      <c r="W1260" s="3"/>
      <c r="X1260" s="3"/>
    </row>
    <row r="1261" spans="1:24" x14ac:dyDescent="0.25">
      <c r="A1261" s="6">
        <v>721</v>
      </c>
      <c r="B1261" s="2">
        <v>38</v>
      </c>
      <c r="C1261" s="3">
        <v>0</v>
      </c>
      <c r="D1261" s="20">
        <v>30.21</v>
      </c>
      <c r="E1261" s="3">
        <v>3</v>
      </c>
      <c r="F1261" s="3">
        <v>0</v>
      </c>
      <c r="G1261" s="3">
        <v>0</v>
      </c>
      <c r="H1261" s="3">
        <v>0</v>
      </c>
      <c r="I1261" s="3">
        <v>1</v>
      </c>
      <c r="J1261" s="12">
        <v>0</v>
      </c>
      <c r="K1261" s="18">
        <v>7537.1638999999996</v>
      </c>
      <c r="M1261" s="38">
        <v>721</v>
      </c>
      <c r="N1261" s="2">
        <v>38</v>
      </c>
      <c r="O1261" s="3">
        <v>30.21</v>
      </c>
      <c r="P1261" s="12">
        <v>0</v>
      </c>
      <c r="Q1261" s="12">
        <v>7537.1638999999996</v>
      </c>
      <c r="S1261" s="3"/>
      <c r="T1261" s="3"/>
      <c r="U1261" s="3"/>
      <c r="V1261" s="3"/>
      <c r="W1261" s="3"/>
      <c r="X1261" s="3"/>
    </row>
    <row r="1262" spans="1:24" x14ac:dyDescent="0.25">
      <c r="A1262" s="6">
        <v>722</v>
      </c>
      <c r="B1262" s="2">
        <v>30</v>
      </c>
      <c r="C1262" s="3">
        <v>0</v>
      </c>
      <c r="D1262" s="20">
        <v>21.945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12">
        <v>1</v>
      </c>
      <c r="K1262" s="18">
        <v>4718.2035500000002</v>
      </c>
      <c r="M1262" s="38">
        <v>722</v>
      </c>
      <c r="N1262" s="2">
        <v>30</v>
      </c>
      <c r="O1262" s="3">
        <v>21.945</v>
      </c>
      <c r="P1262" s="12">
        <v>0</v>
      </c>
      <c r="Q1262" s="12">
        <v>4718.2035500000002</v>
      </c>
      <c r="S1262" s="3"/>
      <c r="T1262" s="3"/>
      <c r="U1262" s="3"/>
      <c r="V1262" s="3"/>
      <c r="W1262" s="3"/>
      <c r="X1262" s="3"/>
    </row>
    <row r="1263" spans="1:24" x14ac:dyDescent="0.25">
      <c r="A1263" s="6">
        <v>723</v>
      </c>
      <c r="B1263" s="2">
        <v>40</v>
      </c>
      <c r="C1263" s="3">
        <v>1</v>
      </c>
      <c r="D1263" s="20">
        <v>24.97</v>
      </c>
      <c r="E1263" s="3">
        <v>2</v>
      </c>
      <c r="F1263" s="3">
        <v>0</v>
      </c>
      <c r="G1263" s="3">
        <v>0</v>
      </c>
      <c r="H1263" s="3">
        <v>1</v>
      </c>
      <c r="I1263" s="3">
        <v>0</v>
      </c>
      <c r="J1263" s="12">
        <v>0</v>
      </c>
      <c r="K1263" s="18">
        <v>6593.5083000000004</v>
      </c>
      <c r="M1263" s="38">
        <v>723</v>
      </c>
      <c r="N1263" s="2">
        <v>40</v>
      </c>
      <c r="O1263" s="3">
        <v>24.97</v>
      </c>
      <c r="P1263" s="12">
        <v>0</v>
      </c>
      <c r="Q1263" s="12">
        <v>6593.5083000000004</v>
      </c>
      <c r="S1263" s="3"/>
      <c r="T1263" s="3"/>
      <c r="U1263" s="3"/>
      <c r="V1263" s="3"/>
      <c r="W1263" s="3"/>
      <c r="X1263" s="3"/>
    </row>
    <row r="1264" spans="1:24" x14ac:dyDescent="0.25">
      <c r="A1264" s="6">
        <v>724</v>
      </c>
      <c r="B1264" s="2">
        <v>50</v>
      </c>
      <c r="C1264" s="3">
        <v>1</v>
      </c>
      <c r="D1264" s="20">
        <v>25.3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12">
        <v>0</v>
      </c>
      <c r="K1264" s="18">
        <v>8442.6669999999995</v>
      </c>
      <c r="M1264" s="38">
        <v>724</v>
      </c>
      <c r="N1264" s="2">
        <v>50</v>
      </c>
      <c r="O1264" s="3">
        <v>25.3</v>
      </c>
      <c r="P1264" s="12">
        <v>0</v>
      </c>
      <c r="Q1264" s="12">
        <v>8442.6669999999995</v>
      </c>
      <c r="S1264" s="3"/>
      <c r="T1264" s="3"/>
      <c r="U1264" s="3"/>
      <c r="V1264" s="3"/>
      <c r="W1264" s="3"/>
      <c r="X1264" s="3"/>
    </row>
    <row r="1265" spans="1:24" x14ac:dyDescent="0.25">
      <c r="A1265" s="6">
        <v>725</v>
      </c>
      <c r="B1265" s="2">
        <v>20</v>
      </c>
      <c r="C1265" s="3">
        <v>0</v>
      </c>
      <c r="D1265" s="20">
        <v>24.42</v>
      </c>
      <c r="E1265" s="3">
        <v>0</v>
      </c>
      <c r="F1265" s="3">
        <v>1</v>
      </c>
      <c r="G1265" s="3">
        <v>0</v>
      </c>
      <c r="H1265" s="3">
        <v>1</v>
      </c>
      <c r="I1265" s="3">
        <v>0</v>
      </c>
      <c r="J1265" s="12">
        <v>0</v>
      </c>
      <c r="K1265" s="18">
        <v>26125.674770000001</v>
      </c>
      <c r="M1265" s="38">
        <v>725</v>
      </c>
      <c r="N1265" s="2">
        <v>20</v>
      </c>
      <c r="O1265" s="3">
        <v>24.42</v>
      </c>
      <c r="P1265" s="12">
        <v>1</v>
      </c>
      <c r="Q1265" s="12">
        <v>26125.674770000001</v>
      </c>
      <c r="S1265" s="3"/>
      <c r="T1265" s="3"/>
      <c r="U1265" s="3"/>
      <c r="V1265" s="3"/>
      <c r="W1265" s="3"/>
      <c r="X1265" s="3"/>
    </row>
    <row r="1266" spans="1:24" x14ac:dyDescent="0.25">
      <c r="A1266" s="6">
        <v>726</v>
      </c>
      <c r="B1266" s="2">
        <v>41</v>
      </c>
      <c r="C1266" s="3">
        <v>1</v>
      </c>
      <c r="D1266" s="20">
        <v>23.94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12">
        <v>1</v>
      </c>
      <c r="K1266" s="18">
        <v>6858.4795999999997</v>
      </c>
      <c r="M1266" s="38">
        <v>726</v>
      </c>
      <c r="N1266" s="2">
        <v>41</v>
      </c>
      <c r="O1266" s="3">
        <v>23.94</v>
      </c>
      <c r="P1266" s="12">
        <v>0</v>
      </c>
      <c r="Q1266" s="12">
        <v>6858.4795999999997</v>
      </c>
      <c r="S1266" s="3"/>
      <c r="T1266" s="3"/>
      <c r="U1266" s="3"/>
      <c r="V1266" s="3"/>
      <c r="W1266" s="3"/>
      <c r="X1266" s="3"/>
    </row>
    <row r="1267" spans="1:24" x14ac:dyDescent="0.25">
      <c r="A1267" s="6">
        <v>727</v>
      </c>
      <c r="B1267" s="2">
        <v>33</v>
      </c>
      <c r="C1267" s="3">
        <v>0</v>
      </c>
      <c r="D1267" s="20">
        <v>39.82</v>
      </c>
      <c r="E1267" s="3">
        <v>1</v>
      </c>
      <c r="F1267" s="3">
        <v>0</v>
      </c>
      <c r="G1267" s="3">
        <v>0</v>
      </c>
      <c r="H1267" s="3">
        <v>1</v>
      </c>
      <c r="I1267" s="3">
        <v>0</v>
      </c>
      <c r="J1267" s="12">
        <v>0</v>
      </c>
      <c r="K1267" s="18">
        <v>4795.6567999999997</v>
      </c>
      <c r="M1267" s="38">
        <v>727</v>
      </c>
      <c r="N1267" s="2">
        <v>33</v>
      </c>
      <c r="O1267" s="3">
        <v>39.82</v>
      </c>
      <c r="P1267" s="12">
        <v>0</v>
      </c>
      <c r="Q1267" s="12">
        <v>4795.6567999999997</v>
      </c>
      <c r="S1267" s="3"/>
      <c r="T1267" s="3"/>
      <c r="U1267" s="3"/>
      <c r="V1267" s="3"/>
      <c r="W1267" s="3"/>
      <c r="X1267" s="3"/>
    </row>
    <row r="1268" spans="1:24" x14ac:dyDescent="0.25">
      <c r="A1268" s="6">
        <v>728</v>
      </c>
      <c r="B1268" s="2">
        <v>38</v>
      </c>
      <c r="C1268" s="3">
        <v>1</v>
      </c>
      <c r="D1268" s="20">
        <v>16.815000000000001</v>
      </c>
      <c r="E1268" s="3">
        <v>2</v>
      </c>
      <c r="F1268" s="3">
        <v>0</v>
      </c>
      <c r="G1268" s="3">
        <v>0</v>
      </c>
      <c r="H1268" s="3">
        <v>0</v>
      </c>
      <c r="I1268" s="3">
        <v>0</v>
      </c>
      <c r="J1268" s="12">
        <v>1</v>
      </c>
      <c r="K1268" s="18">
        <v>6640.5448500000002</v>
      </c>
      <c r="M1268" s="38">
        <v>728</v>
      </c>
      <c r="N1268" s="2">
        <v>38</v>
      </c>
      <c r="O1268" s="3">
        <v>16.815000000000001</v>
      </c>
      <c r="P1268" s="12">
        <v>0</v>
      </c>
      <c r="Q1268" s="12">
        <v>6640.5448500000002</v>
      </c>
      <c r="S1268" s="3"/>
      <c r="T1268" s="3"/>
      <c r="U1268" s="3"/>
      <c r="V1268" s="3"/>
      <c r="W1268" s="3"/>
      <c r="X1268" s="3"/>
    </row>
    <row r="1269" spans="1:24" x14ac:dyDescent="0.25">
      <c r="A1269" s="6">
        <v>729</v>
      </c>
      <c r="B1269" s="2">
        <v>42</v>
      </c>
      <c r="C1269" s="3">
        <v>1</v>
      </c>
      <c r="D1269" s="20">
        <v>37.18</v>
      </c>
      <c r="E1269" s="3">
        <v>2</v>
      </c>
      <c r="F1269" s="3">
        <v>0</v>
      </c>
      <c r="G1269" s="3">
        <v>0</v>
      </c>
      <c r="H1269" s="3">
        <v>1</v>
      </c>
      <c r="I1269" s="3">
        <v>0</v>
      </c>
      <c r="J1269" s="12">
        <v>0</v>
      </c>
      <c r="K1269" s="18">
        <v>7162.0122000000001</v>
      </c>
      <c r="M1269" s="38">
        <v>729</v>
      </c>
      <c r="N1269" s="2">
        <v>42</v>
      </c>
      <c r="O1269" s="3">
        <v>37.18</v>
      </c>
      <c r="P1269" s="12">
        <v>0</v>
      </c>
      <c r="Q1269" s="12">
        <v>7162.0122000000001</v>
      </c>
      <c r="S1269" s="3"/>
      <c r="T1269" s="3"/>
      <c r="U1269" s="3"/>
      <c r="V1269" s="3"/>
      <c r="W1269" s="3"/>
      <c r="X1269" s="3"/>
    </row>
    <row r="1270" spans="1:24" x14ac:dyDescent="0.25">
      <c r="A1270" s="6">
        <v>730</v>
      </c>
      <c r="B1270" s="2">
        <v>56</v>
      </c>
      <c r="C1270" s="3">
        <v>1</v>
      </c>
      <c r="D1270" s="20">
        <v>34.43</v>
      </c>
      <c r="E1270" s="3">
        <v>0</v>
      </c>
      <c r="F1270" s="3">
        <v>0</v>
      </c>
      <c r="G1270" s="3">
        <v>0</v>
      </c>
      <c r="H1270" s="3">
        <v>1</v>
      </c>
      <c r="I1270" s="3">
        <v>0</v>
      </c>
      <c r="J1270" s="12">
        <v>0</v>
      </c>
      <c r="K1270" s="18">
        <v>10594.225700000001</v>
      </c>
      <c r="M1270" s="38">
        <v>730</v>
      </c>
      <c r="N1270" s="2">
        <v>56</v>
      </c>
      <c r="O1270" s="3">
        <v>34.43</v>
      </c>
      <c r="P1270" s="12">
        <v>0</v>
      </c>
      <c r="Q1270" s="12">
        <v>10594.225700000001</v>
      </c>
      <c r="S1270" s="3"/>
      <c r="T1270" s="3"/>
      <c r="U1270" s="3"/>
      <c r="V1270" s="3"/>
      <c r="W1270" s="3"/>
      <c r="X1270" s="3"/>
    </row>
    <row r="1271" spans="1:24" x14ac:dyDescent="0.25">
      <c r="A1271" s="6">
        <v>731</v>
      </c>
      <c r="B1271" s="2">
        <v>58</v>
      </c>
      <c r="C1271" s="3">
        <v>1</v>
      </c>
      <c r="D1271" s="20">
        <v>30.305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12">
        <v>1</v>
      </c>
      <c r="K1271" s="18">
        <v>11938.255950000001</v>
      </c>
      <c r="M1271" s="38">
        <v>731</v>
      </c>
      <c r="N1271" s="2">
        <v>58</v>
      </c>
      <c r="O1271" s="3">
        <v>30.305</v>
      </c>
      <c r="P1271" s="12">
        <v>0</v>
      </c>
      <c r="Q1271" s="12">
        <v>11938.255950000001</v>
      </c>
      <c r="S1271" s="3"/>
      <c r="T1271" s="3"/>
      <c r="U1271" s="3"/>
      <c r="V1271" s="3"/>
      <c r="W1271" s="3"/>
      <c r="X1271" s="3"/>
    </row>
    <row r="1272" spans="1:24" x14ac:dyDescent="0.25">
      <c r="A1272" s="6">
        <v>732</v>
      </c>
      <c r="B1272" s="2">
        <v>52</v>
      </c>
      <c r="C1272" s="3">
        <v>1</v>
      </c>
      <c r="D1272" s="20">
        <v>34.484999999999999</v>
      </c>
      <c r="E1272" s="3">
        <v>3</v>
      </c>
      <c r="F1272" s="3">
        <v>1</v>
      </c>
      <c r="G1272" s="3">
        <v>0</v>
      </c>
      <c r="H1272" s="3">
        <v>0</v>
      </c>
      <c r="I1272" s="3">
        <v>1</v>
      </c>
      <c r="J1272" s="12">
        <v>0</v>
      </c>
      <c r="K1272" s="18">
        <v>60021.398970000002</v>
      </c>
      <c r="M1272" s="38">
        <v>732</v>
      </c>
      <c r="N1272" s="2">
        <v>52</v>
      </c>
      <c r="O1272" s="3">
        <v>34.484999999999999</v>
      </c>
      <c r="P1272" s="12">
        <v>1</v>
      </c>
      <c r="Q1272" s="12">
        <v>60021.398970000002</v>
      </c>
      <c r="S1272" s="3"/>
      <c r="T1272" s="3"/>
      <c r="U1272" s="3"/>
      <c r="V1272" s="3"/>
      <c r="W1272" s="3"/>
      <c r="X1272" s="3"/>
    </row>
    <row r="1273" spans="1:24" x14ac:dyDescent="0.25">
      <c r="A1273" s="6">
        <v>733</v>
      </c>
      <c r="B1273" s="2">
        <v>20</v>
      </c>
      <c r="C1273" s="3">
        <v>0</v>
      </c>
      <c r="D1273" s="20">
        <v>21.8</v>
      </c>
      <c r="E1273" s="3">
        <v>0</v>
      </c>
      <c r="F1273" s="3">
        <v>1</v>
      </c>
      <c r="G1273" s="3">
        <v>1</v>
      </c>
      <c r="H1273" s="3">
        <v>0</v>
      </c>
      <c r="I1273" s="3">
        <v>0</v>
      </c>
      <c r="J1273" s="12">
        <v>0</v>
      </c>
      <c r="K1273" s="18">
        <v>20167.336029999999</v>
      </c>
      <c r="M1273" s="38">
        <v>733</v>
      </c>
      <c r="N1273" s="2">
        <v>20</v>
      </c>
      <c r="O1273" s="3">
        <v>21.8</v>
      </c>
      <c r="P1273" s="12">
        <v>1</v>
      </c>
      <c r="Q1273" s="12">
        <v>20167.336029999999</v>
      </c>
      <c r="S1273" s="3"/>
      <c r="T1273" s="3"/>
      <c r="U1273" s="3"/>
      <c r="V1273" s="3"/>
      <c r="W1273" s="3"/>
      <c r="X1273" s="3"/>
    </row>
    <row r="1274" spans="1:24" x14ac:dyDescent="0.25">
      <c r="A1274" s="6">
        <v>734</v>
      </c>
      <c r="B1274" s="2">
        <v>54</v>
      </c>
      <c r="C1274" s="3">
        <v>0</v>
      </c>
      <c r="D1274" s="20">
        <v>24.605</v>
      </c>
      <c r="E1274" s="3">
        <v>3</v>
      </c>
      <c r="F1274" s="3">
        <v>0</v>
      </c>
      <c r="G1274" s="3">
        <v>0</v>
      </c>
      <c r="H1274" s="3">
        <v>0</v>
      </c>
      <c r="I1274" s="3">
        <v>1</v>
      </c>
      <c r="J1274" s="12">
        <v>0</v>
      </c>
      <c r="K1274" s="18">
        <v>12479.70895</v>
      </c>
      <c r="M1274" s="38">
        <v>734</v>
      </c>
      <c r="N1274" s="2">
        <v>54</v>
      </c>
      <c r="O1274" s="3">
        <v>24.605</v>
      </c>
      <c r="P1274" s="12">
        <v>0</v>
      </c>
      <c r="Q1274" s="12">
        <v>12479.70895</v>
      </c>
      <c r="S1274" s="3"/>
      <c r="T1274" s="3"/>
      <c r="U1274" s="3"/>
      <c r="V1274" s="3"/>
      <c r="W1274" s="3"/>
      <c r="X1274" s="3"/>
    </row>
    <row r="1275" spans="1:24" x14ac:dyDescent="0.25">
      <c r="A1275" s="6">
        <v>735</v>
      </c>
      <c r="B1275" s="2">
        <v>58</v>
      </c>
      <c r="C1275" s="3">
        <v>1</v>
      </c>
      <c r="D1275" s="20">
        <v>23.3</v>
      </c>
      <c r="E1275" s="3">
        <v>0</v>
      </c>
      <c r="F1275" s="3">
        <v>0</v>
      </c>
      <c r="G1275" s="3">
        <v>1</v>
      </c>
      <c r="H1275" s="3">
        <v>0</v>
      </c>
      <c r="I1275" s="3">
        <v>0</v>
      </c>
      <c r="J1275" s="12">
        <v>0</v>
      </c>
      <c r="K1275" s="18">
        <v>11345.519</v>
      </c>
      <c r="M1275" s="38">
        <v>735</v>
      </c>
      <c r="N1275" s="2">
        <v>58</v>
      </c>
      <c r="O1275" s="3">
        <v>23.3</v>
      </c>
      <c r="P1275" s="12">
        <v>0</v>
      </c>
      <c r="Q1275" s="12">
        <v>11345.519</v>
      </c>
      <c r="S1275" s="3"/>
      <c r="T1275" s="3"/>
      <c r="U1275" s="3"/>
      <c r="V1275" s="3"/>
      <c r="W1275" s="3"/>
      <c r="X1275" s="3"/>
    </row>
    <row r="1276" spans="1:24" x14ac:dyDescent="0.25">
      <c r="A1276" s="6">
        <v>736</v>
      </c>
      <c r="B1276" s="2">
        <v>45</v>
      </c>
      <c r="C1276" s="3">
        <v>0</v>
      </c>
      <c r="D1276" s="20">
        <v>27.83</v>
      </c>
      <c r="E1276" s="3">
        <v>2</v>
      </c>
      <c r="F1276" s="3">
        <v>0</v>
      </c>
      <c r="G1276" s="3">
        <v>0</v>
      </c>
      <c r="H1276" s="3">
        <v>1</v>
      </c>
      <c r="I1276" s="3">
        <v>0</v>
      </c>
      <c r="J1276" s="12">
        <v>0</v>
      </c>
      <c r="K1276" s="18">
        <v>8515.7587000000003</v>
      </c>
      <c r="M1276" s="38">
        <v>736</v>
      </c>
      <c r="N1276" s="2">
        <v>45</v>
      </c>
      <c r="O1276" s="3">
        <v>27.83</v>
      </c>
      <c r="P1276" s="12">
        <v>0</v>
      </c>
      <c r="Q1276" s="12">
        <v>8515.7587000000003</v>
      </c>
      <c r="S1276" s="3"/>
      <c r="T1276" s="3"/>
      <c r="U1276" s="3"/>
      <c r="V1276" s="3"/>
      <c r="W1276" s="3"/>
      <c r="X1276" s="3"/>
    </row>
    <row r="1277" spans="1:24" x14ac:dyDescent="0.25">
      <c r="A1277" s="6">
        <v>737</v>
      </c>
      <c r="B1277" s="2">
        <v>26</v>
      </c>
      <c r="C1277" s="3">
        <v>1</v>
      </c>
      <c r="D1277" s="20">
        <v>31.065000000000001</v>
      </c>
      <c r="E1277" s="3">
        <v>0</v>
      </c>
      <c r="F1277" s="3">
        <v>0</v>
      </c>
      <c r="G1277" s="3">
        <v>0</v>
      </c>
      <c r="H1277" s="3">
        <v>0</v>
      </c>
      <c r="I1277" s="3">
        <v>1</v>
      </c>
      <c r="J1277" s="12">
        <v>0</v>
      </c>
      <c r="K1277" s="18">
        <v>2699.56835</v>
      </c>
      <c r="M1277" s="38">
        <v>737</v>
      </c>
      <c r="N1277" s="2">
        <v>26</v>
      </c>
      <c r="O1277" s="3">
        <v>31.065000000000001</v>
      </c>
      <c r="P1277" s="12">
        <v>0</v>
      </c>
      <c r="Q1277" s="12">
        <v>2699.56835</v>
      </c>
      <c r="S1277" s="3"/>
      <c r="T1277" s="3"/>
      <c r="U1277" s="3"/>
      <c r="V1277" s="3"/>
      <c r="W1277" s="3"/>
      <c r="X1277" s="3"/>
    </row>
    <row r="1278" spans="1:24" x14ac:dyDescent="0.25">
      <c r="A1278" s="6">
        <v>738</v>
      </c>
      <c r="B1278" s="2">
        <v>63</v>
      </c>
      <c r="C1278" s="3">
        <v>0</v>
      </c>
      <c r="D1278" s="20">
        <v>21.66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12">
        <v>1</v>
      </c>
      <c r="K1278" s="18">
        <v>14449.8544</v>
      </c>
      <c r="M1278" s="38">
        <v>738</v>
      </c>
      <c r="N1278" s="2">
        <v>63</v>
      </c>
      <c r="O1278" s="3">
        <v>21.66</v>
      </c>
      <c r="P1278" s="12">
        <v>0</v>
      </c>
      <c r="Q1278" s="12">
        <v>14449.8544</v>
      </c>
      <c r="S1278" s="3"/>
      <c r="T1278" s="3"/>
      <c r="U1278" s="3"/>
      <c r="V1278" s="3"/>
      <c r="W1278" s="3"/>
      <c r="X1278" s="3"/>
    </row>
    <row r="1279" spans="1:24" x14ac:dyDescent="0.25">
      <c r="A1279" s="6">
        <v>739</v>
      </c>
      <c r="B1279" s="2">
        <v>58</v>
      </c>
      <c r="C1279" s="3">
        <v>0</v>
      </c>
      <c r="D1279" s="20">
        <v>28.215</v>
      </c>
      <c r="E1279" s="3">
        <v>0</v>
      </c>
      <c r="F1279" s="3">
        <v>0</v>
      </c>
      <c r="G1279" s="3">
        <v>0</v>
      </c>
      <c r="H1279" s="3">
        <v>0</v>
      </c>
      <c r="I1279" s="3">
        <v>1</v>
      </c>
      <c r="J1279" s="12">
        <v>0</v>
      </c>
      <c r="K1279" s="18">
        <v>12224.350850000001</v>
      </c>
      <c r="M1279" s="38">
        <v>739</v>
      </c>
      <c r="N1279" s="2">
        <v>58</v>
      </c>
      <c r="O1279" s="3">
        <v>28.215</v>
      </c>
      <c r="P1279" s="12">
        <v>0</v>
      </c>
      <c r="Q1279" s="12">
        <v>12224.350850000001</v>
      </c>
      <c r="S1279" s="3"/>
      <c r="T1279" s="3"/>
      <c r="U1279" s="3"/>
      <c r="V1279" s="3"/>
      <c r="W1279" s="3"/>
      <c r="X1279" s="3"/>
    </row>
    <row r="1280" spans="1:24" x14ac:dyDescent="0.25">
      <c r="A1280" s="6">
        <v>740</v>
      </c>
      <c r="B1280" s="2">
        <v>37</v>
      </c>
      <c r="C1280" s="3">
        <v>1</v>
      </c>
      <c r="D1280" s="20">
        <v>22.704999999999998</v>
      </c>
      <c r="E1280" s="3">
        <v>3</v>
      </c>
      <c r="F1280" s="3">
        <v>0</v>
      </c>
      <c r="G1280" s="3">
        <v>0</v>
      </c>
      <c r="H1280" s="3">
        <v>0</v>
      </c>
      <c r="I1280" s="3">
        <v>0</v>
      </c>
      <c r="J1280" s="12">
        <v>1</v>
      </c>
      <c r="K1280" s="18">
        <v>6985.50695</v>
      </c>
      <c r="M1280" s="38">
        <v>740</v>
      </c>
      <c r="N1280" s="2">
        <v>37</v>
      </c>
      <c r="O1280" s="3">
        <v>22.704999999999998</v>
      </c>
      <c r="P1280" s="12">
        <v>0</v>
      </c>
      <c r="Q1280" s="12">
        <v>6985.50695</v>
      </c>
      <c r="S1280" s="3"/>
      <c r="T1280" s="3"/>
      <c r="U1280" s="3"/>
      <c r="V1280" s="3"/>
      <c r="W1280" s="3"/>
      <c r="X1280" s="3"/>
    </row>
    <row r="1281" spans="1:24" x14ac:dyDescent="0.25">
      <c r="A1281" s="6">
        <v>741</v>
      </c>
      <c r="B1281" s="2">
        <v>25</v>
      </c>
      <c r="C1281" s="3">
        <v>0</v>
      </c>
      <c r="D1281" s="20">
        <v>42.13</v>
      </c>
      <c r="E1281" s="3">
        <v>1</v>
      </c>
      <c r="F1281" s="3">
        <v>0</v>
      </c>
      <c r="G1281" s="3">
        <v>0</v>
      </c>
      <c r="H1281" s="3">
        <v>1</v>
      </c>
      <c r="I1281" s="3">
        <v>0</v>
      </c>
      <c r="J1281" s="12">
        <v>0</v>
      </c>
      <c r="K1281" s="18">
        <v>3238.4357</v>
      </c>
      <c r="M1281" s="38">
        <v>741</v>
      </c>
      <c r="N1281" s="2">
        <v>25</v>
      </c>
      <c r="O1281" s="3">
        <v>42.13</v>
      </c>
      <c r="P1281" s="12">
        <v>0</v>
      </c>
      <c r="Q1281" s="12">
        <v>3238.4357</v>
      </c>
      <c r="S1281" s="3"/>
      <c r="T1281" s="3"/>
      <c r="U1281" s="3"/>
      <c r="V1281" s="3"/>
      <c r="W1281" s="3"/>
      <c r="X1281" s="3"/>
    </row>
    <row r="1282" spans="1:24" x14ac:dyDescent="0.25">
      <c r="A1282" s="6">
        <v>742</v>
      </c>
      <c r="B1282" s="2">
        <v>52</v>
      </c>
      <c r="C1282" s="3">
        <v>1</v>
      </c>
      <c r="D1282" s="20">
        <v>41.8</v>
      </c>
      <c r="E1282" s="3">
        <v>2</v>
      </c>
      <c r="F1282" s="3">
        <v>1</v>
      </c>
      <c r="G1282" s="3">
        <v>0</v>
      </c>
      <c r="H1282" s="3">
        <v>1</v>
      </c>
      <c r="I1282" s="3">
        <v>0</v>
      </c>
      <c r="J1282" s="12">
        <v>0</v>
      </c>
      <c r="K1282" s="18">
        <v>47269.853999999999</v>
      </c>
      <c r="M1282" s="38">
        <v>742</v>
      </c>
      <c r="N1282" s="2">
        <v>52</v>
      </c>
      <c r="O1282" s="3">
        <v>41.8</v>
      </c>
      <c r="P1282" s="12">
        <v>1</v>
      </c>
      <c r="Q1282" s="12">
        <v>47269.853999999999</v>
      </c>
      <c r="S1282" s="3"/>
      <c r="T1282" s="3"/>
      <c r="U1282" s="3"/>
      <c r="V1282" s="3"/>
      <c r="W1282" s="3"/>
      <c r="X1282" s="3"/>
    </row>
    <row r="1283" spans="1:24" x14ac:dyDescent="0.25">
      <c r="A1283" s="6">
        <v>743</v>
      </c>
      <c r="B1283" s="2">
        <v>64</v>
      </c>
      <c r="C1283" s="3">
        <v>1</v>
      </c>
      <c r="D1283" s="20">
        <v>36.96</v>
      </c>
      <c r="E1283" s="3">
        <v>2</v>
      </c>
      <c r="F1283" s="3">
        <v>1</v>
      </c>
      <c r="G1283" s="3">
        <v>0</v>
      </c>
      <c r="H1283" s="3">
        <v>1</v>
      </c>
      <c r="I1283" s="3">
        <v>0</v>
      </c>
      <c r="J1283" s="12">
        <v>0</v>
      </c>
      <c r="K1283" s="18">
        <v>49577.662400000001</v>
      </c>
      <c r="M1283" s="38">
        <v>743</v>
      </c>
      <c r="N1283" s="2">
        <v>64</v>
      </c>
      <c r="O1283" s="3">
        <v>36.96</v>
      </c>
      <c r="P1283" s="12">
        <v>1</v>
      </c>
      <c r="Q1283" s="12">
        <v>49577.662400000001</v>
      </c>
      <c r="S1283" s="3"/>
      <c r="T1283" s="3"/>
      <c r="U1283" s="3"/>
      <c r="V1283" s="3"/>
      <c r="W1283" s="3"/>
      <c r="X1283" s="3"/>
    </row>
    <row r="1284" spans="1:24" x14ac:dyDescent="0.25">
      <c r="A1284" s="6">
        <v>744</v>
      </c>
      <c r="B1284" s="2">
        <v>22</v>
      </c>
      <c r="C1284" s="3">
        <v>0</v>
      </c>
      <c r="D1284" s="20">
        <v>21.28</v>
      </c>
      <c r="E1284" s="3">
        <v>3</v>
      </c>
      <c r="F1284" s="3">
        <v>0</v>
      </c>
      <c r="G1284" s="3">
        <v>0</v>
      </c>
      <c r="H1284" s="3">
        <v>0</v>
      </c>
      <c r="I1284" s="3">
        <v>1</v>
      </c>
      <c r="J1284" s="12">
        <v>0</v>
      </c>
      <c r="K1284" s="18">
        <v>4296.2712000000001</v>
      </c>
      <c r="M1284" s="38">
        <v>744</v>
      </c>
      <c r="N1284" s="2">
        <v>22</v>
      </c>
      <c r="O1284" s="3">
        <v>21.28</v>
      </c>
      <c r="P1284" s="12">
        <v>0</v>
      </c>
      <c r="Q1284" s="12">
        <v>4296.2712000000001</v>
      </c>
      <c r="S1284" s="3"/>
      <c r="T1284" s="3"/>
      <c r="U1284" s="3"/>
      <c r="V1284" s="3"/>
      <c r="W1284" s="3"/>
      <c r="X1284" s="3"/>
    </row>
    <row r="1285" spans="1:24" x14ac:dyDescent="0.25">
      <c r="A1285" s="6">
        <v>745</v>
      </c>
      <c r="B1285" s="2">
        <v>28</v>
      </c>
      <c r="C1285" s="3">
        <v>0</v>
      </c>
      <c r="D1285" s="20">
        <v>33.11</v>
      </c>
      <c r="E1285" s="3">
        <v>0</v>
      </c>
      <c r="F1285" s="3">
        <v>0</v>
      </c>
      <c r="G1285" s="3">
        <v>0</v>
      </c>
      <c r="H1285" s="3">
        <v>1</v>
      </c>
      <c r="I1285" s="3">
        <v>0</v>
      </c>
      <c r="J1285" s="12">
        <v>0</v>
      </c>
      <c r="K1285" s="18">
        <v>3171.6149</v>
      </c>
      <c r="M1285" s="38">
        <v>745</v>
      </c>
      <c r="N1285" s="2">
        <v>28</v>
      </c>
      <c r="O1285" s="3">
        <v>33.11</v>
      </c>
      <c r="P1285" s="12">
        <v>0</v>
      </c>
      <c r="Q1285" s="12">
        <v>3171.6149</v>
      </c>
      <c r="S1285" s="3"/>
      <c r="T1285" s="3"/>
      <c r="U1285" s="3"/>
      <c r="V1285" s="3"/>
      <c r="W1285" s="3"/>
      <c r="X1285" s="3"/>
    </row>
    <row r="1286" spans="1:24" x14ac:dyDescent="0.25">
      <c r="A1286" s="6">
        <v>746</v>
      </c>
      <c r="B1286" s="2">
        <v>18</v>
      </c>
      <c r="C1286" s="3">
        <v>1</v>
      </c>
      <c r="D1286" s="20">
        <v>33.33</v>
      </c>
      <c r="E1286" s="3">
        <v>0</v>
      </c>
      <c r="F1286" s="3">
        <v>0</v>
      </c>
      <c r="G1286" s="3">
        <v>0</v>
      </c>
      <c r="H1286" s="3">
        <v>1</v>
      </c>
      <c r="I1286" s="3">
        <v>0</v>
      </c>
      <c r="J1286" s="12">
        <v>0</v>
      </c>
      <c r="K1286" s="18">
        <v>1135.9407000000001</v>
      </c>
      <c r="M1286" s="38">
        <v>746</v>
      </c>
      <c r="N1286" s="2">
        <v>18</v>
      </c>
      <c r="O1286" s="3">
        <v>33.33</v>
      </c>
      <c r="P1286" s="12">
        <v>0</v>
      </c>
      <c r="Q1286" s="12">
        <v>1135.9407000000001</v>
      </c>
      <c r="S1286" s="3"/>
      <c r="T1286" s="3"/>
      <c r="U1286" s="3"/>
      <c r="V1286" s="3"/>
      <c r="W1286" s="3"/>
      <c r="X1286" s="3"/>
    </row>
    <row r="1287" spans="1:24" x14ac:dyDescent="0.25">
      <c r="A1287" s="6">
        <v>747</v>
      </c>
      <c r="B1287" s="2">
        <v>28</v>
      </c>
      <c r="C1287" s="3">
        <v>1</v>
      </c>
      <c r="D1287" s="20">
        <v>24.3</v>
      </c>
      <c r="E1287" s="3">
        <v>5</v>
      </c>
      <c r="F1287" s="3">
        <v>0</v>
      </c>
      <c r="G1287" s="3">
        <v>1</v>
      </c>
      <c r="H1287" s="3">
        <v>0</v>
      </c>
      <c r="I1287" s="3">
        <v>0</v>
      </c>
      <c r="J1287" s="12">
        <v>0</v>
      </c>
      <c r="K1287" s="18">
        <v>5615.3689999999997</v>
      </c>
      <c r="M1287" s="38">
        <v>747</v>
      </c>
      <c r="N1287" s="2">
        <v>28</v>
      </c>
      <c r="O1287" s="3">
        <v>24.3</v>
      </c>
      <c r="P1287" s="12">
        <v>0</v>
      </c>
      <c r="Q1287" s="12">
        <v>5615.3689999999997</v>
      </c>
      <c r="S1287" s="3"/>
      <c r="T1287" s="3"/>
      <c r="U1287" s="3"/>
      <c r="V1287" s="3"/>
      <c r="W1287" s="3"/>
      <c r="X1287" s="3"/>
    </row>
    <row r="1288" spans="1:24" x14ac:dyDescent="0.25">
      <c r="A1288" s="6">
        <v>748</v>
      </c>
      <c r="B1288" s="2">
        <v>45</v>
      </c>
      <c r="C1288" s="3">
        <v>0</v>
      </c>
      <c r="D1288" s="20">
        <v>25.7</v>
      </c>
      <c r="E1288" s="3">
        <v>3</v>
      </c>
      <c r="F1288" s="3">
        <v>0</v>
      </c>
      <c r="G1288" s="3">
        <v>1</v>
      </c>
      <c r="H1288" s="3">
        <v>0</v>
      </c>
      <c r="I1288" s="3">
        <v>0</v>
      </c>
      <c r="J1288" s="12">
        <v>0</v>
      </c>
      <c r="K1288" s="18">
        <v>9101.7980000000007</v>
      </c>
      <c r="M1288" s="38">
        <v>748</v>
      </c>
      <c r="N1288" s="2">
        <v>45</v>
      </c>
      <c r="O1288" s="3">
        <v>25.7</v>
      </c>
      <c r="P1288" s="12">
        <v>0</v>
      </c>
      <c r="Q1288" s="12">
        <v>9101.7980000000007</v>
      </c>
      <c r="S1288" s="3"/>
      <c r="T1288" s="3"/>
      <c r="U1288" s="3"/>
      <c r="V1288" s="3"/>
      <c r="W1288" s="3"/>
      <c r="X1288" s="3"/>
    </row>
    <row r="1289" spans="1:24" x14ac:dyDescent="0.25">
      <c r="A1289" s="6">
        <v>749</v>
      </c>
      <c r="B1289" s="2">
        <v>33</v>
      </c>
      <c r="C1289" s="3">
        <v>1</v>
      </c>
      <c r="D1289" s="20">
        <v>29.4</v>
      </c>
      <c r="E1289" s="3">
        <v>4</v>
      </c>
      <c r="F1289" s="3">
        <v>0</v>
      </c>
      <c r="G1289" s="3">
        <v>1</v>
      </c>
      <c r="H1289" s="3">
        <v>0</v>
      </c>
      <c r="I1289" s="3">
        <v>0</v>
      </c>
      <c r="J1289" s="12">
        <v>0</v>
      </c>
      <c r="K1289" s="18">
        <v>6059.1729999999998</v>
      </c>
      <c r="M1289" s="38">
        <v>749</v>
      </c>
      <c r="N1289" s="2">
        <v>33</v>
      </c>
      <c r="O1289" s="3">
        <v>29.4</v>
      </c>
      <c r="P1289" s="12">
        <v>0</v>
      </c>
      <c r="Q1289" s="12">
        <v>6059.1729999999998</v>
      </c>
      <c r="S1289" s="3"/>
      <c r="T1289" s="3"/>
      <c r="U1289" s="3"/>
      <c r="V1289" s="3"/>
      <c r="W1289" s="3"/>
      <c r="X1289" s="3"/>
    </row>
    <row r="1290" spans="1:24" x14ac:dyDescent="0.25">
      <c r="A1290" s="6">
        <v>750</v>
      </c>
      <c r="B1290" s="2">
        <v>18</v>
      </c>
      <c r="C1290" s="3">
        <v>0</v>
      </c>
      <c r="D1290" s="20">
        <v>39.82</v>
      </c>
      <c r="E1290" s="3">
        <v>0</v>
      </c>
      <c r="F1290" s="3">
        <v>0</v>
      </c>
      <c r="G1290" s="3">
        <v>0</v>
      </c>
      <c r="H1290" s="3">
        <v>1</v>
      </c>
      <c r="I1290" s="3">
        <v>0</v>
      </c>
      <c r="J1290" s="12">
        <v>0</v>
      </c>
      <c r="K1290" s="18">
        <v>1633.9618</v>
      </c>
      <c r="M1290" s="38">
        <v>750</v>
      </c>
      <c r="N1290" s="2">
        <v>18</v>
      </c>
      <c r="O1290" s="3">
        <v>39.82</v>
      </c>
      <c r="P1290" s="12">
        <v>0</v>
      </c>
      <c r="Q1290" s="12">
        <v>1633.9618</v>
      </c>
      <c r="S1290" s="3"/>
      <c r="T1290" s="3"/>
      <c r="U1290" s="3"/>
      <c r="V1290" s="3"/>
      <c r="W1290" s="3"/>
      <c r="X1290" s="3"/>
    </row>
    <row r="1291" spans="1:24" x14ac:dyDescent="0.25">
      <c r="A1291" s="6">
        <v>751</v>
      </c>
      <c r="B1291" s="2">
        <v>32</v>
      </c>
      <c r="C1291" s="3">
        <v>1</v>
      </c>
      <c r="D1291" s="20">
        <v>33.630000000000003</v>
      </c>
      <c r="E1291" s="3">
        <v>1</v>
      </c>
      <c r="F1291" s="3">
        <v>1</v>
      </c>
      <c r="G1291" s="3">
        <v>0</v>
      </c>
      <c r="H1291" s="3">
        <v>0</v>
      </c>
      <c r="I1291" s="3">
        <v>0</v>
      </c>
      <c r="J1291" s="12">
        <v>1</v>
      </c>
      <c r="K1291" s="18">
        <v>37607.527699999999</v>
      </c>
      <c r="M1291" s="38">
        <v>751</v>
      </c>
      <c r="N1291" s="2">
        <v>32</v>
      </c>
      <c r="O1291" s="3">
        <v>33.630000000000003</v>
      </c>
      <c r="P1291" s="12">
        <v>1</v>
      </c>
      <c r="Q1291" s="12">
        <v>37607.527699999999</v>
      </c>
      <c r="S1291" s="3"/>
      <c r="T1291" s="3"/>
      <c r="U1291" s="3"/>
      <c r="V1291" s="3"/>
      <c r="W1291" s="3"/>
      <c r="X1291" s="3"/>
    </row>
    <row r="1292" spans="1:24" x14ac:dyDescent="0.25">
      <c r="A1292" s="6">
        <v>752</v>
      </c>
      <c r="B1292" s="2">
        <v>24</v>
      </c>
      <c r="C1292" s="3">
        <v>1</v>
      </c>
      <c r="D1292" s="20">
        <v>29.83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12">
        <v>1</v>
      </c>
      <c r="K1292" s="18">
        <v>18648.421699999999</v>
      </c>
      <c r="M1292" s="38">
        <v>752</v>
      </c>
      <c r="N1292" s="2">
        <v>24</v>
      </c>
      <c r="O1292" s="3">
        <v>29.83</v>
      </c>
      <c r="P1292" s="12">
        <v>1</v>
      </c>
      <c r="Q1292" s="12">
        <v>18648.421699999999</v>
      </c>
      <c r="S1292" s="3"/>
      <c r="T1292" s="3"/>
      <c r="U1292" s="3"/>
      <c r="V1292" s="3"/>
      <c r="W1292" s="3"/>
      <c r="X1292" s="3"/>
    </row>
    <row r="1293" spans="1:24" x14ac:dyDescent="0.25">
      <c r="A1293" s="6">
        <v>753</v>
      </c>
      <c r="B1293" s="2">
        <v>19</v>
      </c>
      <c r="C1293" s="3">
        <v>1</v>
      </c>
      <c r="D1293" s="20">
        <v>19.8</v>
      </c>
      <c r="E1293" s="3">
        <v>0</v>
      </c>
      <c r="F1293" s="3">
        <v>0</v>
      </c>
      <c r="G1293" s="3">
        <v>1</v>
      </c>
      <c r="H1293" s="3">
        <v>0</v>
      </c>
      <c r="I1293" s="3">
        <v>0</v>
      </c>
      <c r="J1293" s="12">
        <v>0</v>
      </c>
      <c r="K1293" s="18">
        <v>1241.5650000000001</v>
      </c>
      <c r="M1293" s="38">
        <v>753</v>
      </c>
      <c r="N1293" s="2">
        <v>19</v>
      </c>
      <c r="O1293" s="3">
        <v>19.8</v>
      </c>
      <c r="P1293" s="12">
        <v>0</v>
      </c>
      <c r="Q1293" s="12">
        <v>1241.5650000000001</v>
      </c>
      <c r="S1293" s="3"/>
      <c r="T1293" s="3"/>
      <c r="U1293" s="3"/>
      <c r="V1293" s="3"/>
      <c r="W1293" s="3"/>
      <c r="X1293" s="3"/>
    </row>
    <row r="1294" spans="1:24" x14ac:dyDescent="0.25">
      <c r="A1294" s="6">
        <v>754</v>
      </c>
      <c r="B1294" s="2">
        <v>20</v>
      </c>
      <c r="C1294" s="3">
        <v>1</v>
      </c>
      <c r="D1294" s="20">
        <v>27.3</v>
      </c>
      <c r="E1294" s="3">
        <v>0</v>
      </c>
      <c r="F1294" s="3">
        <v>1</v>
      </c>
      <c r="G1294" s="3">
        <v>1</v>
      </c>
      <c r="H1294" s="3">
        <v>0</v>
      </c>
      <c r="I1294" s="3">
        <v>0</v>
      </c>
      <c r="J1294" s="12">
        <v>0</v>
      </c>
      <c r="K1294" s="18">
        <v>16232.847</v>
      </c>
      <c r="M1294" s="38">
        <v>754</v>
      </c>
      <c r="N1294" s="2">
        <v>20</v>
      </c>
      <c r="O1294" s="3">
        <v>27.3</v>
      </c>
      <c r="P1294" s="12">
        <v>1</v>
      </c>
      <c r="Q1294" s="12">
        <v>16232.847</v>
      </c>
      <c r="S1294" s="3"/>
      <c r="T1294" s="3"/>
      <c r="U1294" s="3"/>
      <c r="V1294" s="3"/>
      <c r="W1294" s="3"/>
      <c r="X1294" s="3"/>
    </row>
    <row r="1295" spans="1:24" x14ac:dyDescent="0.25">
      <c r="A1295" s="6">
        <v>755</v>
      </c>
      <c r="B1295" s="2">
        <v>40</v>
      </c>
      <c r="C1295" s="3">
        <v>0</v>
      </c>
      <c r="D1295" s="20">
        <v>29.3</v>
      </c>
      <c r="E1295" s="3">
        <v>4</v>
      </c>
      <c r="F1295" s="3">
        <v>0</v>
      </c>
      <c r="G1295" s="3">
        <v>1</v>
      </c>
      <c r="H1295" s="3">
        <v>0</v>
      </c>
      <c r="I1295" s="3">
        <v>0</v>
      </c>
      <c r="J1295" s="12">
        <v>0</v>
      </c>
      <c r="K1295" s="18">
        <v>15828.82173</v>
      </c>
      <c r="M1295" s="38">
        <v>755</v>
      </c>
      <c r="N1295" s="2">
        <v>40</v>
      </c>
      <c r="O1295" s="3">
        <v>29.3</v>
      </c>
      <c r="P1295" s="12">
        <v>0</v>
      </c>
      <c r="Q1295" s="12">
        <v>15828.82173</v>
      </c>
      <c r="S1295" s="3"/>
      <c r="T1295" s="3"/>
      <c r="U1295" s="3"/>
      <c r="V1295" s="3"/>
      <c r="W1295" s="3"/>
      <c r="X1295" s="3"/>
    </row>
    <row r="1296" spans="1:24" x14ac:dyDescent="0.25">
      <c r="A1296" s="6">
        <v>756</v>
      </c>
      <c r="B1296" s="2">
        <v>34</v>
      </c>
      <c r="C1296" s="3">
        <v>0</v>
      </c>
      <c r="D1296" s="20">
        <v>27.72</v>
      </c>
      <c r="E1296" s="3">
        <v>0</v>
      </c>
      <c r="F1296" s="3">
        <v>0</v>
      </c>
      <c r="G1296" s="3">
        <v>0</v>
      </c>
      <c r="H1296" s="3">
        <v>1</v>
      </c>
      <c r="I1296" s="3">
        <v>0</v>
      </c>
      <c r="J1296" s="12">
        <v>0</v>
      </c>
      <c r="K1296" s="18">
        <v>4415.1588000000002</v>
      </c>
      <c r="M1296" s="38">
        <v>756</v>
      </c>
      <c r="N1296" s="2">
        <v>34</v>
      </c>
      <c r="O1296" s="3">
        <v>27.72</v>
      </c>
      <c r="P1296" s="12">
        <v>0</v>
      </c>
      <c r="Q1296" s="12">
        <v>4415.1588000000002</v>
      </c>
      <c r="S1296" s="3"/>
      <c r="T1296" s="3"/>
      <c r="U1296" s="3"/>
      <c r="V1296" s="3"/>
      <c r="W1296" s="3"/>
      <c r="X1296" s="3"/>
    </row>
    <row r="1297" spans="1:24" x14ac:dyDescent="0.25">
      <c r="A1297" s="6">
        <v>757</v>
      </c>
      <c r="B1297" s="2">
        <v>42</v>
      </c>
      <c r="C1297" s="3">
        <v>0</v>
      </c>
      <c r="D1297" s="20">
        <v>37.9</v>
      </c>
      <c r="E1297" s="3">
        <v>0</v>
      </c>
      <c r="F1297" s="3">
        <v>0</v>
      </c>
      <c r="G1297" s="3">
        <v>1</v>
      </c>
      <c r="H1297" s="3">
        <v>0</v>
      </c>
      <c r="I1297" s="3">
        <v>0</v>
      </c>
      <c r="J1297" s="12">
        <v>0</v>
      </c>
      <c r="K1297" s="18">
        <v>6474.0129999999999</v>
      </c>
      <c r="M1297" s="38">
        <v>757</v>
      </c>
      <c r="N1297" s="2">
        <v>42</v>
      </c>
      <c r="O1297" s="3">
        <v>37.9</v>
      </c>
      <c r="P1297" s="12">
        <v>0</v>
      </c>
      <c r="Q1297" s="12">
        <v>6474.0129999999999</v>
      </c>
      <c r="S1297" s="3"/>
      <c r="T1297" s="3"/>
      <c r="U1297" s="3"/>
      <c r="V1297" s="3"/>
      <c r="W1297" s="3"/>
      <c r="X1297" s="3"/>
    </row>
    <row r="1298" spans="1:24" x14ac:dyDescent="0.25">
      <c r="A1298" s="6">
        <v>758</v>
      </c>
      <c r="B1298" s="2">
        <v>51</v>
      </c>
      <c r="C1298" s="3">
        <v>0</v>
      </c>
      <c r="D1298" s="20">
        <v>36.384999999999998</v>
      </c>
      <c r="E1298" s="3">
        <v>3</v>
      </c>
      <c r="F1298" s="3">
        <v>0</v>
      </c>
      <c r="G1298" s="3">
        <v>0</v>
      </c>
      <c r="H1298" s="3">
        <v>0</v>
      </c>
      <c r="I1298" s="3">
        <v>1</v>
      </c>
      <c r="J1298" s="12">
        <v>0</v>
      </c>
      <c r="K1298" s="18">
        <v>11436.738149999999</v>
      </c>
      <c r="M1298" s="38">
        <v>758</v>
      </c>
      <c r="N1298" s="2">
        <v>51</v>
      </c>
      <c r="O1298" s="3">
        <v>36.384999999999998</v>
      </c>
      <c r="P1298" s="12">
        <v>0</v>
      </c>
      <c r="Q1298" s="12">
        <v>11436.738149999999</v>
      </c>
      <c r="S1298" s="3"/>
      <c r="T1298" s="3"/>
      <c r="U1298" s="3"/>
      <c r="V1298" s="3"/>
      <c r="W1298" s="3"/>
      <c r="X1298" s="3"/>
    </row>
    <row r="1299" spans="1:24" x14ac:dyDescent="0.25">
      <c r="A1299" s="6">
        <v>759</v>
      </c>
      <c r="B1299" s="2">
        <v>54</v>
      </c>
      <c r="C1299" s="3">
        <v>0</v>
      </c>
      <c r="D1299" s="20">
        <v>27.645</v>
      </c>
      <c r="E1299" s="3">
        <v>1</v>
      </c>
      <c r="F1299" s="3">
        <v>0</v>
      </c>
      <c r="G1299" s="3">
        <v>0</v>
      </c>
      <c r="H1299" s="3">
        <v>0</v>
      </c>
      <c r="I1299" s="3">
        <v>1</v>
      </c>
      <c r="J1299" s="12">
        <v>0</v>
      </c>
      <c r="K1299" s="18">
        <v>11305.93455</v>
      </c>
      <c r="M1299" s="38">
        <v>759</v>
      </c>
      <c r="N1299" s="2">
        <v>54</v>
      </c>
      <c r="O1299" s="3">
        <v>27.645</v>
      </c>
      <c r="P1299" s="12">
        <v>0</v>
      </c>
      <c r="Q1299" s="12">
        <v>11305.93455</v>
      </c>
      <c r="S1299" s="3"/>
      <c r="T1299" s="3"/>
      <c r="U1299" s="3"/>
      <c r="V1299" s="3"/>
      <c r="W1299" s="3"/>
      <c r="X1299" s="3"/>
    </row>
    <row r="1300" spans="1:24" x14ac:dyDescent="0.25">
      <c r="A1300" s="6">
        <v>760</v>
      </c>
      <c r="B1300" s="2">
        <v>55</v>
      </c>
      <c r="C1300" s="3">
        <v>1</v>
      </c>
      <c r="D1300" s="20">
        <v>37.715000000000003</v>
      </c>
      <c r="E1300" s="3">
        <v>3</v>
      </c>
      <c r="F1300" s="3">
        <v>0</v>
      </c>
      <c r="G1300" s="3">
        <v>0</v>
      </c>
      <c r="H1300" s="3">
        <v>0</v>
      </c>
      <c r="I1300" s="3">
        <v>1</v>
      </c>
      <c r="J1300" s="12">
        <v>0</v>
      </c>
      <c r="K1300" s="18">
        <v>30063.580549999999</v>
      </c>
      <c r="M1300" s="38">
        <v>760</v>
      </c>
      <c r="N1300" s="2">
        <v>55</v>
      </c>
      <c r="O1300" s="3">
        <v>37.715000000000003</v>
      </c>
      <c r="P1300" s="12">
        <v>0</v>
      </c>
      <c r="Q1300" s="12">
        <v>30063.580549999999</v>
      </c>
      <c r="S1300" s="3"/>
      <c r="T1300" s="3"/>
      <c r="U1300" s="3"/>
      <c r="V1300" s="3"/>
      <c r="W1300" s="3"/>
      <c r="X1300" s="3"/>
    </row>
    <row r="1301" spans="1:24" x14ac:dyDescent="0.25">
      <c r="A1301" s="6">
        <v>761</v>
      </c>
      <c r="B1301" s="2">
        <v>52</v>
      </c>
      <c r="C1301" s="3">
        <v>0</v>
      </c>
      <c r="D1301" s="20">
        <v>23.18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12">
        <v>1</v>
      </c>
      <c r="K1301" s="18">
        <v>10197.772199999999</v>
      </c>
      <c r="M1301" s="38">
        <v>761</v>
      </c>
      <c r="N1301" s="2">
        <v>52</v>
      </c>
      <c r="O1301" s="3">
        <v>23.18</v>
      </c>
      <c r="P1301" s="12">
        <v>0</v>
      </c>
      <c r="Q1301" s="12">
        <v>10197.772199999999</v>
      </c>
      <c r="S1301" s="3"/>
      <c r="T1301" s="3"/>
      <c r="U1301" s="3"/>
      <c r="V1301" s="3"/>
      <c r="W1301" s="3"/>
      <c r="X1301" s="3"/>
    </row>
    <row r="1302" spans="1:24" x14ac:dyDescent="0.25">
      <c r="A1302" s="6">
        <v>762</v>
      </c>
      <c r="B1302" s="2">
        <v>32</v>
      </c>
      <c r="C1302" s="3">
        <v>0</v>
      </c>
      <c r="D1302" s="20">
        <v>20.52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12">
        <v>1</v>
      </c>
      <c r="K1302" s="18">
        <v>4544.2348000000002</v>
      </c>
      <c r="M1302" s="38">
        <v>762</v>
      </c>
      <c r="N1302" s="2">
        <v>32</v>
      </c>
      <c r="O1302" s="3">
        <v>20.52</v>
      </c>
      <c r="P1302" s="12">
        <v>0</v>
      </c>
      <c r="Q1302" s="12">
        <v>4544.2348000000002</v>
      </c>
      <c r="S1302" s="3"/>
      <c r="T1302" s="3"/>
      <c r="U1302" s="3"/>
      <c r="V1302" s="3"/>
      <c r="W1302" s="3"/>
      <c r="X1302" s="3"/>
    </row>
    <row r="1303" spans="1:24" x14ac:dyDescent="0.25">
      <c r="A1303" s="6">
        <v>763</v>
      </c>
      <c r="B1303" s="2">
        <v>28</v>
      </c>
      <c r="C1303" s="3">
        <v>1</v>
      </c>
      <c r="D1303" s="20">
        <v>37.1</v>
      </c>
      <c r="E1303" s="3">
        <v>1</v>
      </c>
      <c r="F1303" s="3">
        <v>0</v>
      </c>
      <c r="G1303" s="3">
        <v>1</v>
      </c>
      <c r="H1303" s="3">
        <v>0</v>
      </c>
      <c r="I1303" s="3">
        <v>0</v>
      </c>
      <c r="J1303" s="12">
        <v>0</v>
      </c>
      <c r="K1303" s="18">
        <v>3277.1610000000001</v>
      </c>
      <c r="M1303" s="38">
        <v>763</v>
      </c>
      <c r="N1303" s="2">
        <v>28</v>
      </c>
      <c r="O1303" s="3">
        <v>37.1</v>
      </c>
      <c r="P1303" s="12">
        <v>0</v>
      </c>
      <c r="Q1303" s="12">
        <v>3277.1610000000001</v>
      </c>
      <c r="S1303" s="3"/>
      <c r="T1303" s="3"/>
      <c r="U1303" s="3"/>
      <c r="V1303" s="3"/>
      <c r="W1303" s="3"/>
      <c r="X1303" s="3"/>
    </row>
    <row r="1304" spans="1:24" x14ac:dyDescent="0.25">
      <c r="A1304" s="6">
        <v>764</v>
      </c>
      <c r="B1304" s="2">
        <v>41</v>
      </c>
      <c r="C1304" s="3">
        <v>0</v>
      </c>
      <c r="D1304" s="20">
        <v>28.05</v>
      </c>
      <c r="E1304" s="3">
        <v>1</v>
      </c>
      <c r="F1304" s="3">
        <v>0</v>
      </c>
      <c r="G1304" s="3">
        <v>0</v>
      </c>
      <c r="H1304" s="3">
        <v>1</v>
      </c>
      <c r="I1304" s="3">
        <v>0</v>
      </c>
      <c r="J1304" s="12">
        <v>0</v>
      </c>
      <c r="K1304" s="18">
        <v>6770.1925000000001</v>
      </c>
      <c r="M1304" s="38">
        <v>764</v>
      </c>
      <c r="N1304" s="2">
        <v>41</v>
      </c>
      <c r="O1304" s="3">
        <v>28.05</v>
      </c>
      <c r="P1304" s="12">
        <v>0</v>
      </c>
      <c r="Q1304" s="12">
        <v>6770.1925000000001</v>
      </c>
      <c r="S1304" s="3"/>
      <c r="T1304" s="3"/>
      <c r="U1304" s="3"/>
      <c r="V1304" s="3"/>
      <c r="W1304" s="3"/>
      <c r="X1304" s="3"/>
    </row>
    <row r="1305" spans="1:24" x14ac:dyDescent="0.25">
      <c r="A1305" s="6">
        <v>765</v>
      </c>
      <c r="B1305" s="2">
        <v>43</v>
      </c>
      <c r="C1305" s="3">
        <v>0</v>
      </c>
      <c r="D1305" s="20">
        <v>29.9</v>
      </c>
      <c r="E1305" s="3">
        <v>1</v>
      </c>
      <c r="F1305" s="3">
        <v>0</v>
      </c>
      <c r="G1305" s="3">
        <v>1</v>
      </c>
      <c r="H1305" s="3">
        <v>0</v>
      </c>
      <c r="I1305" s="3">
        <v>0</v>
      </c>
      <c r="J1305" s="12">
        <v>0</v>
      </c>
      <c r="K1305" s="18">
        <v>7337.7479999999996</v>
      </c>
      <c r="M1305" s="38">
        <v>765</v>
      </c>
      <c r="N1305" s="2">
        <v>43</v>
      </c>
      <c r="O1305" s="3">
        <v>29.9</v>
      </c>
      <c r="P1305" s="12">
        <v>0</v>
      </c>
      <c r="Q1305" s="12">
        <v>7337.7479999999996</v>
      </c>
      <c r="S1305" s="3"/>
      <c r="T1305" s="3"/>
      <c r="U1305" s="3"/>
      <c r="V1305" s="3"/>
      <c r="W1305" s="3"/>
      <c r="X1305" s="3"/>
    </row>
    <row r="1306" spans="1:24" x14ac:dyDescent="0.25">
      <c r="A1306" s="6">
        <v>766</v>
      </c>
      <c r="B1306" s="2">
        <v>49</v>
      </c>
      <c r="C1306" s="3">
        <v>0</v>
      </c>
      <c r="D1306" s="20">
        <v>33.344999999999999</v>
      </c>
      <c r="E1306" s="3">
        <v>2</v>
      </c>
      <c r="F1306" s="3">
        <v>0</v>
      </c>
      <c r="G1306" s="3">
        <v>0</v>
      </c>
      <c r="H1306" s="3">
        <v>0</v>
      </c>
      <c r="I1306" s="3">
        <v>0</v>
      </c>
      <c r="J1306" s="12">
        <v>1</v>
      </c>
      <c r="K1306" s="18">
        <v>10370.912549999999</v>
      </c>
      <c r="M1306" s="38">
        <v>766</v>
      </c>
      <c r="N1306" s="2">
        <v>49</v>
      </c>
      <c r="O1306" s="3">
        <v>33.344999999999999</v>
      </c>
      <c r="P1306" s="12">
        <v>0</v>
      </c>
      <c r="Q1306" s="12">
        <v>10370.912549999999</v>
      </c>
      <c r="S1306" s="3"/>
      <c r="T1306" s="3"/>
      <c r="U1306" s="3"/>
      <c r="V1306" s="3"/>
      <c r="W1306" s="3"/>
      <c r="X1306" s="3"/>
    </row>
    <row r="1307" spans="1:24" x14ac:dyDescent="0.25">
      <c r="A1307" s="6">
        <v>767</v>
      </c>
      <c r="B1307" s="2">
        <v>64</v>
      </c>
      <c r="C1307" s="3">
        <v>1</v>
      </c>
      <c r="D1307" s="20">
        <v>23.76</v>
      </c>
      <c r="E1307" s="3">
        <v>0</v>
      </c>
      <c r="F1307" s="3">
        <v>1</v>
      </c>
      <c r="G1307" s="3">
        <v>0</v>
      </c>
      <c r="H1307" s="3">
        <v>1</v>
      </c>
      <c r="I1307" s="3">
        <v>0</v>
      </c>
      <c r="J1307" s="12">
        <v>0</v>
      </c>
      <c r="K1307" s="18">
        <v>26926.5144</v>
      </c>
      <c r="M1307" s="38">
        <v>767</v>
      </c>
      <c r="N1307" s="2">
        <v>64</v>
      </c>
      <c r="O1307" s="3">
        <v>23.76</v>
      </c>
      <c r="P1307" s="12">
        <v>1</v>
      </c>
      <c r="Q1307" s="12">
        <v>26926.5144</v>
      </c>
      <c r="S1307" s="3"/>
      <c r="T1307" s="3"/>
      <c r="U1307" s="3"/>
      <c r="V1307" s="3"/>
      <c r="W1307" s="3"/>
      <c r="X1307" s="3"/>
    </row>
    <row r="1308" spans="1:24" x14ac:dyDescent="0.25">
      <c r="A1308" s="6">
        <v>768</v>
      </c>
      <c r="B1308" s="2">
        <v>55</v>
      </c>
      <c r="C1308" s="3">
        <v>0</v>
      </c>
      <c r="D1308" s="20">
        <v>30.5</v>
      </c>
      <c r="E1308" s="3">
        <v>0</v>
      </c>
      <c r="F1308" s="3">
        <v>0</v>
      </c>
      <c r="G1308" s="3">
        <v>1</v>
      </c>
      <c r="H1308" s="3">
        <v>0</v>
      </c>
      <c r="I1308" s="3">
        <v>0</v>
      </c>
      <c r="J1308" s="12">
        <v>0</v>
      </c>
      <c r="K1308" s="18">
        <v>10704.47</v>
      </c>
      <c r="M1308" s="38">
        <v>768</v>
      </c>
      <c r="N1308" s="2">
        <v>55</v>
      </c>
      <c r="O1308" s="3">
        <v>30.5</v>
      </c>
      <c r="P1308" s="12">
        <v>0</v>
      </c>
      <c r="Q1308" s="12">
        <v>10704.47</v>
      </c>
      <c r="S1308" s="3"/>
      <c r="T1308" s="3"/>
      <c r="U1308" s="3"/>
      <c r="V1308" s="3"/>
      <c r="W1308" s="3"/>
      <c r="X1308" s="3"/>
    </row>
    <row r="1309" spans="1:24" x14ac:dyDescent="0.25">
      <c r="A1309" s="6">
        <v>769</v>
      </c>
      <c r="B1309" s="2">
        <v>24</v>
      </c>
      <c r="C1309" s="3">
        <v>1</v>
      </c>
      <c r="D1309" s="20">
        <v>31.065000000000001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12">
        <v>1</v>
      </c>
      <c r="K1309" s="18">
        <v>34254.053350000002</v>
      </c>
      <c r="M1309" s="38">
        <v>769</v>
      </c>
      <c r="N1309" s="2">
        <v>24</v>
      </c>
      <c r="O1309" s="3">
        <v>31.065000000000001</v>
      </c>
      <c r="P1309" s="12">
        <v>1</v>
      </c>
      <c r="Q1309" s="12">
        <v>34254.053350000002</v>
      </c>
      <c r="S1309" s="3"/>
      <c r="T1309" s="3"/>
      <c r="U1309" s="3"/>
      <c r="V1309" s="3"/>
      <c r="W1309" s="3"/>
      <c r="X1309" s="3"/>
    </row>
    <row r="1310" spans="1:24" x14ac:dyDescent="0.25">
      <c r="A1310" s="6">
        <v>770</v>
      </c>
      <c r="B1310" s="2">
        <v>20</v>
      </c>
      <c r="C1310" s="3">
        <v>0</v>
      </c>
      <c r="D1310" s="20">
        <v>33.299999999999997</v>
      </c>
      <c r="E1310" s="3">
        <v>0</v>
      </c>
      <c r="F1310" s="3">
        <v>0</v>
      </c>
      <c r="G1310" s="3">
        <v>1</v>
      </c>
      <c r="H1310" s="3">
        <v>0</v>
      </c>
      <c r="I1310" s="3">
        <v>0</v>
      </c>
      <c r="J1310" s="12">
        <v>0</v>
      </c>
      <c r="K1310" s="18">
        <v>1880.4870000000001</v>
      </c>
      <c r="M1310" s="38">
        <v>770</v>
      </c>
      <c r="N1310" s="2">
        <v>20</v>
      </c>
      <c r="O1310" s="3">
        <v>33.299999999999997</v>
      </c>
      <c r="P1310" s="12">
        <v>0</v>
      </c>
      <c r="Q1310" s="12">
        <v>1880.4870000000001</v>
      </c>
      <c r="S1310" s="3"/>
      <c r="T1310" s="3"/>
      <c r="U1310" s="3"/>
      <c r="V1310" s="3"/>
      <c r="W1310" s="3"/>
      <c r="X1310" s="3"/>
    </row>
    <row r="1311" spans="1:24" x14ac:dyDescent="0.25">
      <c r="A1311" s="6">
        <v>771</v>
      </c>
      <c r="B1311" s="2">
        <v>45</v>
      </c>
      <c r="C1311" s="3">
        <v>1</v>
      </c>
      <c r="D1311" s="20">
        <v>27.5</v>
      </c>
      <c r="E1311" s="3">
        <v>3</v>
      </c>
      <c r="F1311" s="3">
        <v>0</v>
      </c>
      <c r="G1311" s="3">
        <v>1</v>
      </c>
      <c r="H1311" s="3">
        <v>0</v>
      </c>
      <c r="I1311" s="3">
        <v>0</v>
      </c>
      <c r="J1311" s="12">
        <v>0</v>
      </c>
      <c r="K1311" s="18">
        <v>8615.2999999999993</v>
      </c>
      <c r="M1311" s="38">
        <v>771</v>
      </c>
      <c r="N1311" s="2">
        <v>45</v>
      </c>
      <c r="O1311" s="3">
        <v>27.5</v>
      </c>
      <c r="P1311" s="12">
        <v>0</v>
      </c>
      <c r="Q1311" s="12">
        <v>8615.2999999999993</v>
      </c>
      <c r="S1311" s="3"/>
      <c r="T1311" s="3"/>
      <c r="U1311" s="3"/>
      <c r="V1311" s="3"/>
      <c r="W1311" s="3"/>
      <c r="X1311" s="3"/>
    </row>
    <row r="1312" spans="1:24" x14ac:dyDescent="0.25">
      <c r="A1312" s="6">
        <v>772</v>
      </c>
      <c r="B1312" s="2">
        <v>26</v>
      </c>
      <c r="C1312" s="3">
        <v>1</v>
      </c>
      <c r="D1312" s="20">
        <v>33.914999999999999</v>
      </c>
      <c r="E1312" s="3">
        <v>1</v>
      </c>
      <c r="F1312" s="3">
        <v>0</v>
      </c>
      <c r="G1312" s="3">
        <v>0</v>
      </c>
      <c r="H1312" s="3">
        <v>0</v>
      </c>
      <c r="I1312" s="3">
        <v>1</v>
      </c>
      <c r="J1312" s="12">
        <v>0</v>
      </c>
      <c r="K1312" s="18">
        <v>3292.5298499999999</v>
      </c>
      <c r="M1312" s="38">
        <v>772</v>
      </c>
      <c r="N1312" s="2">
        <v>26</v>
      </c>
      <c r="O1312" s="3">
        <v>33.914999999999999</v>
      </c>
      <c r="P1312" s="12">
        <v>0</v>
      </c>
      <c r="Q1312" s="12">
        <v>3292.5298499999999</v>
      </c>
      <c r="S1312" s="3"/>
      <c r="T1312" s="3"/>
      <c r="U1312" s="3"/>
      <c r="V1312" s="3"/>
      <c r="W1312" s="3"/>
      <c r="X1312" s="3"/>
    </row>
    <row r="1313" spans="1:24" x14ac:dyDescent="0.25">
      <c r="A1313" s="6">
        <v>773</v>
      </c>
      <c r="B1313" s="2">
        <v>25</v>
      </c>
      <c r="C1313" s="3">
        <v>0</v>
      </c>
      <c r="D1313" s="20">
        <v>34.484999999999999</v>
      </c>
      <c r="E1313" s="3">
        <v>0</v>
      </c>
      <c r="F1313" s="3">
        <v>0</v>
      </c>
      <c r="G1313" s="3">
        <v>0</v>
      </c>
      <c r="H1313" s="3">
        <v>0</v>
      </c>
      <c r="I1313" s="3">
        <v>1</v>
      </c>
      <c r="J1313" s="12">
        <v>0</v>
      </c>
      <c r="K1313" s="18">
        <v>3021.80915</v>
      </c>
      <c r="M1313" s="38">
        <v>773</v>
      </c>
      <c r="N1313" s="2">
        <v>25</v>
      </c>
      <c r="O1313" s="3">
        <v>34.484999999999999</v>
      </c>
      <c r="P1313" s="12">
        <v>0</v>
      </c>
      <c r="Q1313" s="12">
        <v>3021.80915</v>
      </c>
      <c r="S1313" s="3"/>
      <c r="T1313" s="3"/>
      <c r="U1313" s="3"/>
      <c r="V1313" s="3"/>
      <c r="W1313" s="3"/>
      <c r="X1313" s="3"/>
    </row>
    <row r="1314" spans="1:24" x14ac:dyDescent="0.25">
      <c r="A1314" s="6">
        <v>774</v>
      </c>
      <c r="B1314" s="2">
        <v>43</v>
      </c>
      <c r="C1314" s="3">
        <v>1</v>
      </c>
      <c r="D1314" s="20">
        <v>25.52</v>
      </c>
      <c r="E1314" s="3">
        <v>5</v>
      </c>
      <c r="F1314" s="3">
        <v>0</v>
      </c>
      <c r="G1314" s="3">
        <v>0</v>
      </c>
      <c r="H1314" s="3">
        <v>1</v>
      </c>
      <c r="I1314" s="3">
        <v>0</v>
      </c>
      <c r="J1314" s="12">
        <v>0</v>
      </c>
      <c r="K1314" s="18">
        <v>14478.33015</v>
      </c>
      <c r="M1314" s="38">
        <v>774</v>
      </c>
      <c r="N1314" s="2">
        <v>43</v>
      </c>
      <c r="O1314" s="3">
        <v>25.52</v>
      </c>
      <c r="P1314" s="12">
        <v>0</v>
      </c>
      <c r="Q1314" s="12">
        <v>14478.33015</v>
      </c>
      <c r="S1314" s="3"/>
      <c r="T1314" s="3"/>
      <c r="U1314" s="3"/>
      <c r="V1314" s="3"/>
      <c r="W1314" s="3"/>
      <c r="X1314" s="3"/>
    </row>
    <row r="1315" spans="1:24" x14ac:dyDescent="0.25">
      <c r="A1315" s="6">
        <v>775</v>
      </c>
      <c r="B1315" s="2">
        <v>35</v>
      </c>
      <c r="C1315" s="3">
        <v>1</v>
      </c>
      <c r="D1315" s="20">
        <v>27.61</v>
      </c>
      <c r="E1315" s="3">
        <v>1</v>
      </c>
      <c r="F1315" s="3">
        <v>0</v>
      </c>
      <c r="G1315" s="3">
        <v>0</v>
      </c>
      <c r="H1315" s="3">
        <v>1</v>
      </c>
      <c r="I1315" s="3">
        <v>0</v>
      </c>
      <c r="J1315" s="12">
        <v>0</v>
      </c>
      <c r="K1315" s="18">
        <v>4747.0528999999997</v>
      </c>
      <c r="M1315" s="38">
        <v>775</v>
      </c>
      <c r="N1315" s="2">
        <v>35</v>
      </c>
      <c r="O1315" s="3">
        <v>27.61</v>
      </c>
      <c r="P1315" s="12">
        <v>0</v>
      </c>
      <c r="Q1315" s="12">
        <v>4747.0528999999997</v>
      </c>
      <c r="S1315" s="3"/>
      <c r="T1315" s="3"/>
      <c r="U1315" s="3"/>
      <c r="V1315" s="3"/>
      <c r="W1315" s="3"/>
      <c r="X1315" s="3"/>
    </row>
    <row r="1316" spans="1:24" x14ac:dyDescent="0.25">
      <c r="A1316" s="6">
        <v>776</v>
      </c>
      <c r="B1316" s="2">
        <v>26</v>
      </c>
      <c r="C1316" s="3">
        <v>1</v>
      </c>
      <c r="D1316" s="20">
        <v>27.06</v>
      </c>
      <c r="E1316" s="3">
        <v>0</v>
      </c>
      <c r="F1316" s="3">
        <v>1</v>
      </c>
      <c r="G1316" s="3">
        <v>0</v>
      </c>
      <c r="H1316" s="3">
        <v>1</v>
      </c>
      <c r="I1316" s="3">
        <v>0</v>
      </c>
      <c r="J1316" s="12">
        <v>0</v>
      </c>
      <c r="K1316" s="18">
        <v>17043.341400000001</v>
      </c>
      <c r="M1316" s="38">
        <v>776</v>
      </c>
      <c r="N1316" s="2">
        <v>26</v>
      </c>
      <c r="O1316" s="3">
        <v>27.06</v>
      </c>
      <c r="P1316" s="12">
        <v>1</v>
      </c>
      <c r="Q1316" s="12">
        <v>17043.341400000001</v>
      </c>
      <c r="S1316" s="3"/>
      <c r="T1316" s="3"/>
      <c r="U1316" s="3"/>
      <c r="V1316" s="3"/>
      <c r="W1316" s="3"/>
      <c r="X1316" s="3"/>
    </row>
    <row r="1317" spans="1:24" x14ac:dyDescent="0.25">
      <c r="A1317" s="6">
        <v>777</v>
      </c>
      <c r="B1317" s="2">
        <v>57</v>
      </c>
      <c r="C1317" s="3">
        <v>1</v>
      </c>
      <c r="D1317" s="20">
        <v>23.7</v>
      </c>
      <c r="E1317" s="3">
        <v>0</v>
      </c>
      <c r="F1317" s="3">
        <v>0</v>
      </c>
      <c r="G1317" s="3">
        <v>1</v>
      </c>
      <c r="H1317" s="3">
        <v>0</v>
      </c>
      <c r="I1317" s="3">
        <v>0</v>
      </c>
      <c r="J1317" s="12">
        <v>0</v>
      </c>
      <c r="K1317" s="18">
        <v>10959.33</v>
      </c>
      <c r="M1317" s="38">
        <v>777</v>
      </c>
      <c r="N1317" s="2">
        <v>57</v>
      </c>
      <c r="O1317" s="3">
        <v>23.7</v>
      </c>
      <c r="P1317" s="12">
        <v>0</v>
      </c>
      <c r="Q1317" s="12">
        <v>10959.33</v>
      </c>
      <c r="S1317" s="3"/>
      <c r="T1317" s="3"/>
      <c r="U1317" s="3"/>
      <c r="V1317" s="3"/>
      <c r="W1317" s="3"/>
      <c r="X1317" s="3"/>
    </row>
    <row r="1318" spans="1:24" x14ac:dyDescent="0.25">
      <c r="A1318" s="6">
        <v>778</v>
      </c>
      <c r="B1318" s="2">
        <v>22</v>
      </c>
      <c r="C1318" s="3">
        <v>0</v>
      </c>
      <c r="D1318" s="20">
        <v>30.4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12">
        <v>1</v>
      </c>
      <c r="K1318" s="18">
        <v>2741.9479999999999</v>
      </c>
      <c r="M1318" s="38">
        <v>778</v>
      </c>
      <c r="N1318" s="2">
        <v>22</v>
      </c>
      <c r="O1318" s="3">
        <v>30.4</v>
      </c>
      <c r="P1318" s="12">
        <v>0</v>
      </c>
      <c r="Q1318" s="12">
        <v>2741.9479999999999</v>
      </c>
      <c r="S1318" s="3"/>
      <c r="T1318" s="3"/>
      <c r="U1318" s="3"/>
      <c r="V1318" s="3"/>
      <c r="W1318" s="3"/>
      <c r="X1318" s="3"/>
    </row>
    <row r="1319" spans="1:24" x14ac:dyDescent="0.25">
      <c r="A1319" s="6">
        <v>779</v>
      </c>
      <c r="B1319" s="2">
        <v>32</v>
      </c>
      <c r="C1319" s="3">
        <v>0</v>
      </c>
      <c r="D1319" s="20">
        <v>29.734999999999999</v>
      </c>
      <c r="E1319" s="3">
        <v>0</v>
      </c>
      <c r="F1319" s="3">
        <v>0</v>
      </c>
      <c r="G1319" s="3">
        <v>0</v>
      </c>
      <c r="H1319" s="3">
        <v>0</v>
      </c>
      <c r="I1319" s="3">
        <v>1</v>
      </c>
      <c r="J1319" s="12">
        <v>0</v>
      </c>
      <c r="K1319" s="18">
        <v>4357.0436499999996</v>
      </c>
      <c r="M1319" s="38">
        <v>779</v>
      </c>
      <c r="N1319" s="2">
        <v>32</v>
      </c>
      <c r="O1319" s="3">
        <v>29.734999999999999</v>
      </c>
      <c r="P1319" s="12">
        <v>0</v>
      </c>
      <c r="Q1319" s="12">
        <v>4357.0436499999996</v>
      </c>
      <c r="S1319" s="3"/>
      <c r="T1319" s="3"/>
      <c r="U1319" s="3"/>
      <c r="V1319" s="3"/>
      <c r="W1319" s="3"/>
      <c r="X1319" s="3"/>
    </row>
    <row r="1320" spans="1:24" x14ac:dyDescent="0.25">
      <c r="A1320" s="6">
        <v>780</v>
      </c>
      <c r="B1320" s="2">
        <v>39</v>
      </c>
      <c r="C1320" s="3">
        <v>1</v>
      </c>
      <c r="D1320" s="20">
        <v>29.925000000000001</v>
      </c>
      <c r="E1320" s="3">
        <v>1</v>
      </c>
      <c r="F1320" s="3">
        <v>1</v>
      </c>
      <c r="G1320" s="3">
        <v>0</v>
      </c>
      <c r="H1320" s="3">
        <v>0</v>
      </c>
      <c r="I1320" s="3">
        <v>0</v>
      </c>
      <c r="J1320" s="12">
        <v>1</v>
      </c>
      <c r="K1320" s="18">
        <v>22462.043750000001</v>
      </c>
      <c r="M1320" s="38">
        <v>780</v>
      </c>
      <c r="N1320" s="2">
        <v>39</v>
      </c>
      <c r="O1320" s="3">
        <v>29.925000000000001</v>
      </c>
      <c r="P1320" s="12">
        <v>1</v>
      </c>
      <c r="Q1320" s="12">
        <v>22462.043750000001</v>
      </c>
      <c r="S1320" s="3"/>
      <c r="T1320" s="3"/>
      <c r="U1320" s="3"/>
      <c r="V1320" s="3"/>
      <c r="W1320" s="3"/>
      <c r="X1320" s="3"/>
    </row>
    <row r="1321" spans="1:24" x14ac:dyDescent="0.25">
      <c r="A1321" s="6">
        <v>781</v>
      </c>
      <c r="B1321" s="2">
        <v>25</v>
      </c>
      <c r="C1321" s="3">
        <v>0</v>
      </c>
      <c r="D1321" s="20">
        <v>26.79</v>
      </c>
      <c r="E1321" s="3">
        <v>2</v>
      </c>
      <c r="F1321" s="3">
        <v>0</v>
      </c>
      <c r="G1321" s="3">
        <v>0</v>
      </c>
      <c r="H1321" s="3">
        <v>0</v>
      </c>
      <c r="I1321" s="3">
        <v>1</v>
      </c>
      <c r="J1321" s="12">
        <v>0</v>
      </c>
      <c r="K1321" s="18">
        <v>4189.1130999999996</v>
      </c>
      <c r="M1321" s="38">
        <v>781</v>
      </c>
      <c r="N1321" s="2">
        <v>25</v>
      </c>
      <c r="O1321" s="3">
        <v>26.79</v>
      </c>
      <c r="P1321" s="12">
        <v>0</v>
      </c>
      <c r="Q1321" s="12">
        <v>4189.1130999999996</v>
      </c>
      <c r="S1321" s="3"/>
      <c r="T1321" s="3"/>
      <c r="U1321" s="3"/>
      <c r="V1321" s="3"/>
      <c r="W1321" s="3"/>
      <c r="X1321" s="3"/>
    </row>
    <row r="1322" spans="1:24" x14ac:dyDescent="0.25">
      <c r="A1322" s="6">
        <v>782</v>
      </c>
      <c r="B1322" s="2">
        <v>48</v>
      </c>
      <c r="C1322" s="3">
        <v>0</v>
      </c>
      <c r="D1322" s="20">
        <v>33.33</v>
      </c>
      <c r="E1322" s="3">
        <v>0</v>
      </c>
      <c r="F1322" s="3">
        <v>0</v>
      </c>
      <c r="G1322" s="3">
        <v>0</v>
      </c>
      <c r="H1322" s="3">
        <v>1</v>
      </c>
      <c r="I1322" s="3">
        <v>0</v>
      </c>
      <c r="J1322" s="12">
        <v>0</v>
      </c>
      <c r="K1322" s="18">
        <v>8283.6807000000008</v>
      </c>
      <c r="M1322" s="38">
        <v>782</v>
      </c>
      <c r="N1322" s="2">
        <v>48</v>
      </c>
      <c r="O1322" s="3">
        <v>33.33</v>
      </c>
      <c r="P1322" s="12">
        <v>0</v>
      </c>
      <c r="Q1322" s="12">
        <v>8283.6807000000008</v>
      </c>
      <c r="S1322" s="3"/>
      <c r="T1322" s="3"/>
      <c r="U1322" s="3"/>
      <c r="V1322" s="3"/>
      <c r="W1322" s="3"/>
      <c r="X1322" s="3"/>
    </row>
    <row r="1323" spans="1:24" x14ac:dyDescent="0.25">
      <c r="A1323" s="6">
        <v>783</v>
      </c>
      <c r="B1323" s="2">
        <v>47</v>
      </c>
      <c r="C1323" s="3">
        <v>0</v>
      </c>
      <c r="D1323" s="20">
        <v>27.645</v>
      </c>
      <c r="E1323" s="3">
        <v>2</v>
      </c>
      <c r="F1323" s="3">
        <v>1</v>
      </c>
      <c r="G1323" s="3">
        <v>0</v>
      </c>
      <c r="H1323" s="3">
        <v>0</v>
      </c>
      <c r="I1323" s="3">
        <v>1</v>
      </c>
      <c r="J1323" s="12">
        <v>0</v>
      </c>
      <c r="K1323" s="18">
        <v>24535.698550000001</v>
      </c>
      <c r="M1323" s="38">
        <v>783</v>
      </c>
      <c r="N1323" s="2">
        <v>47</v>
      </c>
      <c r="O1323" s="3">
        <v>27.645</v>
      </c>
      <c r="P1323" s="12">
        <v>1</v>
      </c>
      <c r="Q1323" s="12">
        <v>24535.698550000001</v>
      </c>
      <c r="S1323" s="3"/>
      <c r="T1323" s="3"/>
      <c r="U1323" s="3"/>
      <c r="V1323" s="3"/>
      <c r="W1323" s="3"/>
      <c r="X1323" s="3"/>
    </row>
    <row r="1324" spans="1:24" x14ac:dyDescent="0.25">
      <c r="A1324" s="6">
        <v>784</v>
      </c>
      <c r="B1324" s="2">
        <v>18</v>
      </c>
      <c r="C1324" s="3">
        <v>0</v>
      </c>
      <c r="D1324" s="20">
        <v>21.66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12">
        <v>1</v>
      </c>
      <c r="K1324" s="18">
        <v>14283.4594</v>
      </c>
      <c r="M1324" s="38">
        <v>784</v>
      </c>
      <c r="N1324" s="2">
        <v>18</v>
      </c>
      <c r="O1324" s="3">
        <v>21.66</v>
      </c>
      <c r="P1324" s="12">
        <v>1</v>
      </c>
      <c r="Q1324" s="12">
        <v>14283.4594</v>
      </c>
      <c r="S1324" s="3"/>
      <c r="T1324" s="3"/>
      <c r="U1324" s="3"/>
      <c r="V1324" s="3"/>
      <c r="W1324" s="3"/>
      <c r="X1324" s="3"/>
    </row>
    <row r="1325" spans="1:24" x14ac:dyDescent="0.25">
      <c r="A1325" s="6">
        <v>785</v>
      </c>
      <c r="B1325" s="2">
        <v>18</v>
      </c>
      <c r="C1325" s="3">
        <v>1</v>
      </c>
      <c r="D1325" s="20">
        <v>30.03</v>
      </c>
      <c r="E1325" s="3">
        <v>1</v>
      </c>
      <c r="F1325" s="3">
        <v>0</v>
      </c>
      <c r="G1325" s="3">
        <v>0</v>
      </c>
      <c r="H1325" s="3">
        <v>1</v>
      </c>
      <c r="I1325" s="3">
        <v>0</v>
      </c>
      <c r="J1325" s="12">
        <v>0</v>
      </c>
      <c r="K1325" s="18">
        <v>1720.3536999999999</v>
      </c>
      <c r="M1325" s="38">
        <v>785</v>
      </c>
      <c r="N1325" s="2">
        <v>18</v>
      </c>
      <c r="O1325" s="3">
        <v>30.03</v>
      </c>
      <c r="P1325" s="12">
        <v>0</v>
      </c>
      <c r="Q1325" s="12">
        <v>1720.3536999999999</v>
      </c>
      <c r="S1325" s="3"/>
      <c r="T1325" s="3"/>
      <c r="U1325" s="3"/>
      <c r="V1325" s="3"/>
      <c r="W1325" s="3"/>
      <c r="X1325" s="3"/>
    </row>
    <row r="1326" spans="1:24" x14ac:dyDescent="0.25">
      <c r="A1326" s="6">
        <v>786</v>
      </c>
      <c r="B1326" s="2">
        <v>61</v>
      </c>
      <c r="C1326" s="3">
        <v>1</v>
      </c>
      <c r="D1326" s="20">
        <v>36.299999999999997</v>
      </c>
      <c r="E1326" s="3">
        <v>1</v>
      </c>
      <c r="F1326" s="3">
        <v>1</v>
      </c>
      <c r="G1326" s="3">
        <v>1</v>
      </c>
      <c r="H1326" s="3">
        <v>0</v>
      </c>
      <c r="I1326" s="3">
        <v>0</v>
      </c>
      <c r="J1326" s="12">
        <v>0</v>
      </c>
      <c r="K1326" s="18">
        <v>47403.88</v>
      </c>
      <c r="M1326" s="38">
        <v>786</v>
      </c>
      <c r="N1326" s="2">
        <v>61</v>
      </c>
      <c r="O1326" s="3">
        <v>36.299999999999997</v>
      </c>
      <c r="P1326" s="12">
        <v>1</v>
      </c>
      <c r="Q1326" s="12">
        <v>47403.88</v>
      </c>
      <c r="S1326" s="3"/>
      <c r="T1326" s="3"/>
      <c r="U1326" s="3"/>
      <c r="V1326" s="3"/>
      <c r="W1326" s="3"/>
      <c r="X1326" s="3"/>
    </row>
    <row r="1327" spans="1:24" x14ac:dyDescent="0.25">
      <c r="A1327" s="6">
        <v>787</v>
      </c>
      <c r="B1327" s="2">
        <v>47</v>
      </c>
      <c r="C1327" s="3">
        <v>0</v>
      </c>
      <c r="D1327" s="20">
        <v>24.32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12">
        <v>1</v>
      </c>
      <c r="K1327" s="18">
        <v>8534.6718000000001</v>
      </c>
      <c r="M1327" s="38">
        <v>787</v>
      </c>
      <c r="N1327" s="2">
        <v>47</v>
      </c>
      <c r="O1327" s="3">
        <v>24.32</v>
      </c>
      <c r="P1327" s="12">
        <v>0</v>
      </c>
      <c r="Q1327" s="12">
        <v>8534.6718000000001</v>
      </c>
      <c r="S1327" s="3"/>
      <c r="T1327" s="3"/>
      <c r="U1327" s="3"/>
      <c r="V1327" s="3"/>
      <c r="W1327" s="3"/>
      <c r="X1327" s="3"/>
    </row>
    <row r="1328" spans="1:24" x14ac:dyDescent="0.25">
      <c r="A1328" s="6">
        <v>788</v>
      </c>
      <c r="B1328" s="2">
        <v>28</v>
      </c>
      <c r="C1328" s="3">
        <v>0</v>
      </c>
      <c r="D1328" s="20">
        <v>17.29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12">
        <v>1</v>
      </c>
      <c r="K1328" s="18">
        <v>3732.6251000000002</v>
      </c>
      <c r="M1328" s="38">
        <v>788</v>
      </c>
      <c r="N1328" s="2">
        <v>28</v>
      </c>
      <c r="O1328" s="3">
        <v>17.29</v>
      </c>
      <c r="P1328" s="12">
        <v>0</v>
      </c>
      <c r="Q1328" s="12">
        <v>3732.6251000000002</v>
      </c>
      <c r="S1328" s="3"/>
      <c r="T1328" s="3"/>
      <c r="U1328" s="3"/>
      <c r="V1328" s="3"/>
      <c r="W1328" s="3"/>
      <c r="X1328" s="3"/>
    </row>
    <row r="1329" spans="1:26" x14ac:dyDescent="0.25">
      <c r="A1329" s="6">
        <v>789</v>
      </c>
      <c r="B1329" s="2">
        <v>36</v>
      </c>
      <c r="C1329" s="3">
        <v>0</v>
      </c>
      <c r="D1329" s="20">
        <v>25.9</v>
      </c>
      <c r="E1329" s="3">
        <v>1</v>
      </c>
      <c r="F1329" s="3">
        <v>0</v>
      </c>
      <c r="G1329" s="3">
        <v>1</v>
      </c>
      <c r="H1329" s="3">
        <v>0</v>
      </c>
      <c r="I1329" s="3">
        <v>0</v>
      </c>
      <c r="J1329" s="12">
        <v>0</v>
      </c>
      <c r="K1329" s="18">
        <v>5472.4489999999996</v>
      </c>
      <c r="M1329" s="38">
        <v>789</v>
      </c>
      <c r="N1329" s="2">
        <v>36</v>
      </c>
      <c r="O1329" s="3">
        <v>25.9</v>
      </c>
      <c r="P1329" s="12">
        <v>0</v>
      </c>
      <c r="Q1329" s="12">
        <v>5472.4489999999996</v>
      </c>
      <c r="S1329" s="3"/>
      <c r="T1329" s="3"/>
      <c r="U1329" s="3"/>
      <c r="V1329" s="3"/>
      <c r="W1329" s="3"/>
      <c r="X1329" s="3"/>
    </row>
    <row r="1330" spans="1:26" x14ac:dyDescent="0.25">
      <c r="A1330" s="6">
        <v>790</v>
      </c>
      <c r="B1330" s="2">
        <v>20</v>
      </c>
      <c r="C1330" s="3">
        <v>1</v>
      </c>
      <c r="D1330" s="20">
        <v>39.4</v>
      </c>
      <c r="E1330" s="3">
        <v>2</v>
      </c>
      <c r="F1330" s="3">
        <v>1</v>
      </c>
      <c r="G1330" s="3">
        <v>1</v>
      </c>
      <c r="H1330" s="3">
        <v>0</v>
      </c>
      <c r="I1330" s="3">
        <v>0</v>
      </c>
      <c r="J1330" s="12">
        <v>0</v>
      </c>
      <c r="K1330" s="18">
        <v>38344.565999999999</v>
      </c>
      <c r="M1330" s="38">
        <v>790</v>
      </c>
      <c r="N1330" s="2">
        <v>20</v>
      </c>
      <c r="O1330" s="3">
        <v>39.4</v>
      </c>
      <c r="P1330" s="12">
        <v>1</v>
      </c>
      <c r="Q1330" s="12">
        <v>38344.565999999999</v>
      </c>
      <c r="S1330" s="3"/>
      <c r="T1330" s="3"/>
      <c r="U1330" s="3"/>
      <c r="V1330" s="3"/>
      <c r="W1330" s="3"/>
      <c r="X1330" s="3"/>
    </row>
    <row r="1331" spans="1:26" x14ac:dyDescent="0.25">
      <c r="A1331" s="6">
        <v>791</v>
      </c>
      <c r="B1331" s="2">
        <v>44</v>
      </c>
      <c r="C1331" s="3">
        <v>1</v>
      </c>
      <c r="D1331" s="20">
        <v>34.32</v>
      </c>
      <c r="E1331" s="3">
        <v>1</v>
      </c>
      <c r="F1331" s="3">
        <v>0</v>
      </c>
      <c r="G1331" s="3">
        <v>0</v>
      </c>
      <c r="H1331" s="3">
        <v>1</v>
      </c>
      <c r="I1331" s="3">
        <v>0</v>
      </c>
      <c r="J1331" s="12">
        <v>0</v>
      </c>
      <c r="K1331" s="18">
        <v>7147.4727999999996</v>
      </c>
      <c r="M1331" s="38">
        <v>791</v>
      </c>
      <c r="N1331" s="2">
        <v>44</v>
      </c>
      <c r="O1331" s="3">
        <v>34.32</v>
      </c>
      <c r="P1331" s="12">
        <v>0</v>
      </c>
      <c r="Q1331" s="12">
        <v>7147.4727999999996</v>
      </c>
      <c r="S1331" s="3"/>
      <c r="T1331" s="3"/>
      <c r="U1331" s="3"/>
      <c r="V1331" s="3"/>
      <c r="W1331" s="3"/>
      <c r="X1331" s="3"/>
    </row>
    <row r="1332" spans="1:26" x14ac:dyDescent="0.25">
      <c r="A1332" s="6">
        <v>792</v>
      </c>
      <c r="B1332" s="2">
        <v>38</v>
      </c>
      <c r="C1332" s="3">
        <v>0</v>
      </c>
      <c r="D1332" s="20">
        <v>19.95</v>
      </c>
      <c r="E1332" s="3">
        <v>2</v>
      </c>
      <c r="F1332" s="3">
        <v>0</v>
      </c>
      <c r="G1332" s="3">
        <v>0</v>
      </c>
      <c r="H1332" s="3">
        <v>0</v>
      </c>
      <c r="I1332" s="3">
        <v>0</v>
      </c>
      <c r="J1332" s="12">
        <v>1</v>
      </c>
      <c r="K1332" s="18">
        <v>7133.9025000000001</v>
      </c>
      <c r="M1332" s="38">
        <v>792</v>
      </c>
      <c r="N1332" s="2">
        <v>38</v>
      </c>
      <c r="O1332" s="3">
        <v>19.95</v>
      </c>
      <c r="P1332" s="12">
        <v>0</v>
      </c>
      <c r="Q1332" s="12">
        <v>7133.9025000000001</v>
      </c>
      <c r="S1332" s="3"/>
      <c r="T1332" s="3"/>
      <c r="U1332" s="3"/>
      <c r="V1332" s="3"/>
      <c r="W1332" s="3"/>
      <c r="X1332" s="3"/>
    </row>
    <row r="1333" spans="1:26" x14ac:dyDescent="0.25">
      <c r="A1333" s="6">
        <v>793</v>
      </c>
      <c r="B1333" s="2">
        <v>19</v>
      </c>
      <c r="C1333" s="3">
        <v>1</v>
      </c>
      <c r="D1333" s="20">
        <v>34.9</v>
      </c>
      <c r="E1333" s="3">
        <v>0</v>
      </c>
      <c r="F1333" s="3">
        <v>1</v>
      </c>
      <c r="G1333" s="3">
        <v>1</v>
      </c>
      <c r="H1333" s="3">
        <v>0</v>
      </c>
      <c r="I1333" s="3">
        <v>0</v>
      </c>
      <c r="J1333" s="12">
        <v>0</v>
      </c>
      <c r="K1333" s="18">
        <v>34828.654000000002</v>
      </c>
      <c r="M1333" s="38">
        <v>793</v>
      </c>
      <c r="N1333" s="2">
        <v>19</v>
      </c>
      <c r="O1333" s="3">
        <v>34.9</v>
      </c>
      <c r="P1333" s="12">
        <v>1</v>
      </c>
      <c r="Q1333" s="12">
        <v>34828.654000000002</v>
      </c>
      <c r="S1333" s="3"/>
      <c r="T1333" s="3"/>
      <c r="U1333" s="3"/>
      <c r="V1333" s="3"/>
      <c r="W1333" s="3"/>
      <c r="X1333" s="3"/>
    </row>
    <row r="1334" spans="1:26" x14ac:dyDescent="0.25">
      <c r="A1334" s="6">
        <v>794</v>
      </c>
      <c r="B1334" s="2">
        <v>21</v>
      </c>
      <c r="C1334" s="3">
        <v>1</v>
      </c>
      <c r="D1334" s="20">
        <v>23.21</v>
      </c>
      <c r="E1334" s="3">
        <v>0</v>
      </c>
      <c r="F1334" s="3">
        <v>0</v>
      </c>
      <c r="G1334" s="3">
        <v>0</v>
      </c>
      <c r="H1334" s="3">
        <v>1</v>
      </c>
      <c r="I1334" s="3">
        <v>0</v>
      </c>
      <c r="J1334" s="12">
        <v>0</v>
      </c>
      <c r="K1334" s="18">
        <v>1515.3449000000001</v>
      </c>
      <c r="M1334" s="38">
        <v>794</v>
      </c>
      <c r="N1334" s="2">
        <v>21</v>
      </c>
      <c r="O1334" s="3">
        <v>23.21</v>
      </c>
      <c r="P1334" s="12">
        <v>0</v>
      </c>
      <c r="Q1334" s="12">
        <v>1515.3449000000001</v>
      </c>
      <c r="S1334" s="3"/>
      <c r="T1334" s="3"/>
      <c r="U1334" s="3"/>
      <c r="V1334" s="3"/>
      <c r="W1334" s="3"/>
      <c r="X1334" s="3"/>
    </row>
    <row r="1335" spans="1:26" x14ac:dyDescent="0.25">
      <c r="A1335" s="6">
        <v>795</v>
      </c>
      <c r="B1335" s="2">
        <v>46</v>
      </c>
      <c r="C1335" s="3">
        <v>1</v>
      </c>
      <c r="D1335" s="20">
        <v>25.745000000000001</v>
      </c>
      <c r="E1335" s="3">
        <v>3</v>
      </c>
      <c r="F1335" s="3">
        <v>0</v>
      </c>
      <c r="G1335" s="3">
        <v>0</v>
      </c>
      <c r="H1335" s="3">
        <v>0</v>
      </c>
      <c r="I1335" s="3">
        <v>1</v>
      </c>
      <c r="J1335" s="12">
        <v>0</v>
      </c>
      <c r="K1335" s="18">
        <v>9301.8935500000007</v>
      </c>
      <c r="M1335" s="38">
        <v>795</v>
      </c>
      <c r="N1335" s="2">
        <v>46</v>
      </c>
      <c r="O1335" s="3">
        <v>25.745000000000001</v>
      </c>
      <c r="P1335" s="12">
        <v>0</v>
      </c>
      <c r="Q1335" s="12">
        <v>9301.8935500000007</v>
      </c>
      <c r="S1335" s="3"/>
      <c r="T1335" s="3"/>
      <c r="U1335" s="3"/>
      <c r="V1335" s="3"/>
      <c r="W1335" s="3"/>
      <c r="X1335" s="3"/>
    </row>
    <row r="1336" spans="1:26" x14ac:dyDescent="0.25">
      <c r="A1336" s="6">
        <v>796</v>
      </c>
      <c r="B1336" s="2">
        <v>58</v>
      </c>
      <c r="C1336" s="3">
        <v>1</v>
      </c>
      <c r="D1336" s="20">
        <v>25.175000000000001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12">
        <v>1</v>
      </c>
      <c r="K1336" s="18">
        <v>11931.125249999999</v>
      </c>
      <c r="M1336" s="38">
        <v>796</v>
      </c>
      <c r="N1336" s="2">
        <v>58</v>
      </c>
      <c r="O1336" s="3">
        <v>25.175000000000001</v>
      </c>
      <c r="P1336" s="12">
        <v>0</v>
      </c>
      <c r="Q1336" s="12">
        <v>11931.125249999999</v>
      </c>
      <c r="S1336" s="3"/>
      <c r="T1336" s="3"/>
      <c r="U1336" s="3"/>
      <c r="V1336" s="3"/>
      <c r="W1336" s="3"/>
      <c r="X1336" s="3"/>
    </row>
    <row r="1337" spans="1:26" x14ac:dyDescent="0.25">
      <c r="A1337" s="6">
        <v>797</v>
      </c>
      <c r="B1337" s="2">
        <v>20</v>
      </c>
      <c r="C1337" s="3">
        <v>1</v>
      </c>
      <c r="D1337" s="20">
        <v>22</v>
      </c>
      <c r="E1337" s="3">
        <v>1</v>
      </c>
      <c r="F1337" s="3">
        <v>0</v>
      </c>
      <c r="G1337" s="3">
        <v>1</v>
      </c>
      <c r="H1337" s="3">
        <v>0</v>
      </c>
      <c r="I1337" s="3">
        <v>0</v>
      </c>
      <c r="J1337" s="12">
        <v>0</v>
      </c>
      <c r="K1337" s="18">
        <v>1964.78</v>
      </c>
      <c r="M1337" s="38">
        <v>797</v>
      </c>
      <c r="N1337" s="2">
        <v>20</v>
      </c>
      <c r="O1337" s="3">
        <v>22</v>
      </c>
      <c r="P1337" s="12">
        <v>0</v>
      </c>
      <c r="Q1337" s="12">
        <v>1964.78</v>
      </c>
      <c r="S1337" s="3"/>
      <c r="T1337" s="3"/>
      <c r="U1337" s="3"/>
      <c r="V1337" s="3"/>
      <c r="W1337" s="3"/>
      <c r="X1337" s="3"/>
    </row>
    <row r="1338" spans="1:26" x14ac:dyDescent="0.25">
      <c r="A1338" s="6">
        <v>798</v>
      </c>
      <c r="B1338" s="2">
        <v>18</v>
      </c>
      <c r="C1338" s="3">
        <v>1</v>
      </c>
      <c r="D1338" s="20">
        <v>26.125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12">
        <v>1</v>
      </c>
      <c r="K1338" s="18">
        <v>1708.9257500000001</v>
      </c>
      <c r="M1338" s="38">
        <v>798</v>
      </c>
      <c r="N1338" s="2">
        <v>18</v>
      </c>
      <c r="O1338" s="3">
        <v>26.125</v>
      </c>
      <c r="P1338" s="12">
        <v>0</v>
      </c>
      <c r="Q1338" s="12">
        <v>1708.9257500000001</v>
      </c>
      <c r="S1338" s="3"/>
      <c r="T1338" s="3"/>
      <c r="U1338" s="3"/>
      <c r="V1338" s="3"/>
      <c r="W1338" s="3"/>
      <c r="X1338" s="3"/>
    </row>
    <row r="1339" spans="1:26" x14ac:dyDescent="0.25">
      <c r="A1339" s="6">
        <v>799</v>
      </c>
      <c r="B1339" s="2">
        <v>28</v>
      </c>
      <c r="C1339" s="3">
        <v>0</v>
      </c>
      <c r="D1339" s="20">
        <v>26.51</v>
      </c>
      <c r="E1339" s="3">
        <v>2</v>
      </c>
      <c r="F1339" s="3">
        <v>0</v>
      </c>
      <c r="G1339" s="3">
        <v>0</v>
      </c>
      <c r="H1339" s="3">
        <v>1</v>
      </c>
      <c r="I1339" s="3">
        <v>0</v>
      </c>
      <c r="J1339" s="12">
        <v>0</v>
      </c>
      <c r="K1339" s="18">
        <v>4340.4408999999996</v>
      </c>
      <c r="M1339" s="38">
        <v>799</v>
      </c>
      <c r="N1339" s="2">
        <v>28</v>
      </c>
      <c r="O1339" s="3">
        <v>26.51</v>
      </c>
      <c r="P1339" s="12">
        <v>0</v>
      </c>
      <c r="Q1339" s="12">
        <v>4340.4408999999996</v>
      </c>
      <c r="S1339" s="3"/>
      <c r="T1339" s="3"/>
      <c r="U1339" s="3"/>
      <c r="V1339" s="3"/>
      <c r="W1339" s="3"/>
      <c r="X1339" s="3"/>
    </row>
    <row r="1340" spans="1:26" x14ac:dyDescent="0.25">
      <c r="A1340" s="6">
        <v>800</v>
      </c>
      <c r="B1340" s="2">
        <v>33</v>
      </c>
      <c r="C1340" s="3">
        <v>1</v>
      </c>
      <c r="D1340" s="20">
        <v>27.454999999999998</v>
      </c>
      <c r="E1340" s="3">
        <v>2</v>
      </c>
      <c r="F1340" s="3">
        <v>0</v>
      </c>
      <c r="G1340" s="3">
        <v>0</v>
      </c>
      <c r="H1340" s="3">
        <v>0</v>
      </c>
      <c r="I1340" s="3">
        <v>1</v>
      </c>
      <c r="J1340" s="12">
        <v>0</v>
      </c>
      <c r="K1340" s="18">
        <v>5261.4694499999996</v>
      </c>
      <c r="M1340" s="38">
        <v>800</v>
      </c>
      <c r="N1340" s="2">
        <v>33</v>
      </c>
      <c r="O1340" s="3">
        <v>27.454999999999998</v>
      </c>
      <c r="P1340" s="12">
        <v>0</v>
      </c>
      <c r="Q1340" s="12">
        <v>5261.4694499999996</v>
      </c>
      <c r="S1340" s="3"/>
      <c r="T1340" s="3"/>
      <c r="U1340" s="3"/>
      <c r="V1340" s="3"/>
      <c r="W1340" s="3"/>
      <c r="X1340" s="3"/>
    </row>
    <row r="1341" spans="1:26" x14ac:dyDescent="0.25">
      <c r="A1341" s="6">
        <v>801</v>
      </c>
      <c r="B1341" s="2">
        <v>19</v>
      </c>
      <c r="C1341" s="3">
        <v>0</v>
      </c>
      <c r="D1341" s="20">
        <v>25.745000000000001</v>
      </c>
      <c r="E1341" s="3">
        <v>1</v>
      </c>
      <c r="F1341" s="3">
        <v>0</v>
      </c>
      <c r="G1341" s="3">
        <v>0</v>
      </c>
      <c r="H1341" s="3">
        <v>0</v>
      </c>
      <c r="I1341" s="3">
        <v>1</v>
      </c>
      <c r="J1341" s="12">
        <v>0</v>
      </c>
      <c r="K1341" s="18">
        <v>2710.8285500000002</v>
      </c>
      <c r="M1341" s="38">
        <v>801</v>
      </c>
      <c r="N1341" s="2">
        <v>19</v>
      </c>
      <c r="O1341" s="3">
        <v>25.745000000000001</v>
      </c>
      <c r="P1341" s="12">
        <v>0</v>
      </c>
      <c r="Q1341" s="12">
        <v>2710.8285500000002</v>
      </c>
      <c r="S1341" s="3"/>
      <c r="T1341" s="3"/>
      <c r="U1341" s="3"/>
      <c r="V1341" s="3"/>
      <c r="W1341" s="3"/>
      <c r="X1341" s="3"/>
      <c r="Y1341" s="3"/>
      <c r="Z1341" s="3"/>
    </row>
    <row r="1342" spans="1:26" x14ac:dyDescent="0.25">
      <c r="A1342" s="6">
        <v>802</v>
      </c>
      <c r="B1342" s="2">
        <v>45</v>
      </c>
      <c r="C1342" s="3">
        <v>1</v>
      </c>
      <c r="D1342" s="20">
        <v>30.36</v>
      </c>
      <c r="E1342" s="3">
        <v>0</v>
      </c>
      <c r="F1342" s="3">
        <v>1</v>
      </c>
      <c r="G1342" s="3">
        <v>0</v>
      </c>
      <c r="H1342" s="3">
        <v>1</v>
      </c>
      <c r="I1342" s="3">
        <v>0</v>
      </c>
      <c r="J1342" s="12">
        <v>0</v>
      </c>
      <c r="K1342" s="18">
        <v>62592.873090000001</v>
      </c>
      <c r="M1342" s="38">
        <v>802</v>
      </c>
      <c r="N1342" s="2">
        <v>45</v>
      </c>
      <c r="O1342" s="3">
        <v>30.36</v>
      </c>
      <c r="P1342" s="12">
        <v>1</v>
      </c>
      <c r="Q1342" s="12">
        <v>62592.873090000001</v>
      </c>
      <c r="S1342" s="3"/>
      <c r="T1342" s="3"/>
      <c r="U1342" s="3"/>
      <c r="V1342" s="3"/>
      <c r="W1342" s="3"/>
      <c r="X1342" s="3"/>
      <c r="Y1342" s="3"/>
      <c r="Z1342" s="3"/>
    </row>
    <row r="1343" spans="1:26" x14ac:dyDescent="0.25">
      <c r="A1343" s="6">
        <v>803</v>
      </c>
      <c r="B1343" s="2">
        <v>62</v>
      </c>
      <c r="C1343" s="3">
        <v>1</v>
      </c>
      <c r="D1343" s="20">
        <v>30.875</v>
      </c>
      <c r="E1343" s="3">
        <v>3</v>
      </c>
      <c r="F1343" s="3">
        <v>1</v>
      </c>
      <c r="G1343" s="3">
        <v>0</v>
      </c>
      <c r="H1343" s="3">
        <v>0</v>
      </c>
      <c r="I1343" s="3">
        <v>1</v>
      </c>
      <c r="J1343" s="12">
        <v>0</v>
      </c>
      <c r="K1343" s="18">
        <v>46718.163249999998</v>
      </c>
      <c r="M1343" s="38">
        <v>803</v>
      </c>
      <c r="N1343" s="2">
        <v>62</v>
      </c>
      <c r="O1343" s="3">
        <v>30.875</v>
      </c>
      <c r="P1343" s="12">
        <v>1</v>
      </c>
      <c r="Q1343" s="12">
        <v>46718.163249999998</v>
      </c>
      <c r="S1343" s="3"/>
      <c r="T1343" s="3"/>
      <c r="U1343" s="3"/>
      <c r="V1343" s="3"/>
      <c r="W1343" s="3"/>
      <c r="X1343" s="3"/>
      <c r="Y1343" s="3"/>
      <c r="Z1343" s="3"/>
    </row>
    <row r="1344" spans="1:26" x14ac:dyDescent="0.25">
      <c r="A1344" s="6">
        <v>804</v>
      </c>
      <c r="B1344" s="2">
        <v>25</v>
      </c>
      <c r="C1344" s="3">
        <v>0</v>
      </c>
      <c r="D1344" s="20">
        <v>20.8</v>
      </c>
      <c r="E1344" s="3">
        <v>1</v>
      </c>
      <c r="F1344" s="3">
        <v>0</v>
      </c>
      <c r="G1344" s="3">
        <v>1</v>
      </c>
      <c r="H1344" s="3">
        <v>0</v>
      </c>
      <c r="I1344" s="3">
        <v>0</v>
      </c>
      <c r="J1344" s="12">
        <v>0</v>
      </c>
      <c r="K1344" s="18">
        <v>3208.7869999999998</v>
      </c>
      <c r="M1344" s="38">
        <v>804</v>
      </c>
      <c r="N1344" s="2">
        <v>25</v>
      </c>
      <c r="O1344" s="3">
        <v>20.8</v>
      </c>
      <c r="P1344" s="12">
        <v>0</v>
      </c>
      <c r="Q1344" s="12">
        <v>3208.7869999999998</v>
      </c>
      <c r="S1344" s="3"/>
      <c r="T1344" s="3"/>
      <c r="U1344" s="3"/>
      <c r="V1344" s="3"/>
      <c r="W1344" s="3"/>
      <c r="X1344" s="3"/>
      <c r="Y1344" s="3"/>
      <c r="Z1344" s="3"/>
    </row>
    <row r="1345" spans="1:26" ht="15.75" thickBot="1" x14ac:dyDescent="0.3">
      <c r="A1345" s="6">
        <v>805</v>
      </c>
      <c r="B1345" s="4">
        <v>43</v>
      </c>
      <c r="C1345" s="5">
        <v>1</v>
      </c>
      <c r="D1345" s="21">
        <v>27.8</v>
      </c>
      <c r="E1345" s="5">
        <v>0</v>
      </c>
      <c r="F1345" s="5">
        <v>1</v>
      </c>
      <c r="G1345" s="5">
        <v>1</v>
      </c>
      <c r="H1345" s="5">
        <v>0</v>
      </c>
      <c r="I1345" s="5">
        <v>0</v>
      </c>
      <c r="J1345" s="13">
        <v>0</v>
      </c>
      <c r="K1345" s="19">
        <v>37829.724199999997</v>
      </c>
      <c r="M1345" s="39">
        <v>805</v>
      </c>
      <c r="N1345" s="4">
        <v>43</v>
      </c>
      <c r="O1345" s="5">
        <v>27.8</v>
      </c>
      <c r="P1345" s="13">
        <v>1</v>
      </c>
      <c r="Q1345" s="13">
        <v>37829.724199999997</v>
      </c>
      <c r="S1345" s="3"/>
      <c r="T1345" s="3"/>
      <c r="U1345" s="3"/>
      <c r="V1345" s="3"/>
      <c r="W1345" s="3"/>
      <c r="X1345" s="3"/>
      <c r="Y1345" s="3"/>
      <c r="Z1345" s="3"/>
    </row>
    <row r="1346" spans="1:26" x14ac:dyDescent="0.25">
      <c r="S1346" s="3"/>
      <c r="T1346" s="3"/>
      <c r="U1346" s="3"/>
      <c r="V1346" s="3"/>
      <c r="W1346" s="3"/>
      <c r="X1346" s="3"/>
      <c r="Y1346" s="3"/>
      <c r="Z1346" s="3"/>
    </row>
    <row r="1347" spans="1:26" x14ac:dyDescent="0.25">
      <c r="S1347" s="3"/>
      <c r="T1347" s="3"/>
      <c r="U1347" s="3"/>
      <c r="V1347" s="3"/>
      <c r="W1347" s="3"/>
      <c r="X1347" s="3"/>
      <c r="Y1347" s="3"/>
      <c r="Z1347" s="3"/>
    </row>
    <row r="1348" spans="1:26" x14ac:dyDescent="0.25">
      <c r="S1348" s="3"/>
      <c r="T1348" s="3"/>
      <c r="U1348" s="3"/>
      <c r="V1348" s="3"/>
      <c r="W1348" s="3"/>
      <c r="X1348" s="3"/>
      <c r="Y1348" s="3"/>
      <c r="Z1348" s="3"/>
    </row>
    <row r="1349" spans="1:26" x14ac:dyDescent="0.25">
      <c r="S1349" s="3"/>
      <c r="T1349" s="3"/>
      <c r="U1349" s="3"/>
      <c r="V1349" s="3"/>
      <c r="W1349" s="3"/>
      <c r="X1349" s="3"/>
      <c r="Y1349" s="3"/>
      <c r="Z1349" s="3"/>
    </row>
    <row r="1350" spans="1:26" x14ac:dyDescent="0.25">
      <c r="S1350" s="3"/>
      <c r="T1350" s="3"/>
      <c r="U1350" s="3"/>
      <c r="V1350" s="3"/>
      <c r="W1350" s="3"/>
      <c r="X1350" s="3"/>
      <c r="Y1350" s="3"/>
      <c r="Z1350" s="3"/>
    </row>
    <row r="1351" spans="1:26" x14ac:dyDescent="0.25">
      <c r="S1351" s="3"/>
      <c r="T1351" s="3"/>
      <c r="U1351" s="3"/>
      <c r="V1351" s="3"/>
      <c r="W1351" s="3"/>
      <c r="X1351" s="3"/>
      <c r="Y1351" s="3"/>
      <c r="Z1351" s="3"/>
    </row>
    <row r="1352" spans="1:26" x14ac:dyDescent="0.25">
      <c r="S1352" s="3"/>
      <c r="T1352" s="3"/>
      <c r="U1352" s="3"/>
      <c r="V1352" s="3"/>
      <c r="W1352" s="3"/>
      <c r="X1352" s="3"/>
      <c r="Y1352" s="3"/>
      <c r="Z1352" s="3"/>
    </row>
  </sheetData>
  <sortState xmlns:xlrd2="http://schemas.microsoft.com/office/spreadsheetml/2017/richdata2" ref="AC46:AC850">
    <sortCondition ref="AC46"/>
  </sortState>
  <mergeCells count="16">
    <mergeCell ref="W27:X27"/>
    <mergeCell ref="W34:X34"/>
    <mergeCell ref="M539:Q539"/>
    <mergeCell ref="A539:K539"/>
    <mergeCell ref="A1:K1"/>
    <mergeCell ref="M1:N1"/>
    <mergeCell ref="P1:Q1"/>
    <mergeCell ref="S1:T1"/>
    <mergeCell ref="S27:T27"/>
    <mergeCell ref="S28:T28"/>
    <mergeCell ref="S2:T2"/>
    <mergeCell ref="S17:U17"/>
    <mergeCell ref="S18:U18"/>
    <mergeCell ref="S40:U40"/>
    <mergeCell ref="S41:U41"/>
    <mergeCell ref="W1:AG1"/>
  </mergeCells>
  <conditionalFormatting sqref="X12:AF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AG1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A311-09A2-43D2-AD4B-C05D34BFC4E8}">
  <dimension ref="A1:AC281"/>
  <sheetViews>
    <sheetView topLeftCell="E75" workbookViewId="0">
      <selection activeCell="L2" sqref="L2:M112"/>
    </sheetView>
  </sheetViews>
  <sheetFormatPr defaultRowHeight="15" x14ac:dyDescent="0.25"/>
  <cols>
    <col min="4" max="4" width="7" bestFit="1" customWidth="1"/>
    <col min="12" max="12" width="17.85546875" bestFit="1" customWidth="1"/>
    <col min="13" max="13" width="15.5703125" bestFit="1" customWidth="1"/>
    <col min="17" max="17" width="16.7109375" bestFit="1" customWidth="1"/>
    <col min="18" max="18" width="12" bestFit="1" customWidth="1"/>
    <col min="21" max="21" width="9" customWidth="1"/>
    <col min="24" max="24" width="10.5703125" customWidth="1"/>
    <col min="25" max="25" width="10.85546875" customWidth="1"/>
    <col min="27" max="27" width="12.7109375" bestFit="1" customWidth="1"/>
  </cols>
  <sheetData>
    <row r="1" spans="1:29" ht="15.75" thickBot="1" x14ac:dyDescent="0.3">
      <c r="A1" s="82" t="s">
        <v>1905</v>
      </c>
      <c r="B1" s="87"/>
      <c r="C1" s="87"/>
      <c r="D1" s="87"/>
      <c r="E1" s="87"/>
      <c r="F1" s="87"/>
      <c r="G1" s="87"/>
      <c r="H1" s="87"/>
      <c r="I1" s="87"/>
      <c r="J1" s="81"/>
      <c r="L1" s="88" t="s">
        <v>1985</v>
      </c>
      <c r="M1" s="89"/>
      <c r="O1" s="66"/>
      <c r="P1" s="101" t="s">
        <v>1984</v>
      </c>
      <c r="Q1" s="102"/>
      <c r="R1" s="31"/>
      <c r="T1" s="80" t="s">
        <v>1988</v>
      </c>
      <c r="U1" s="87"/>
      <c r="V1" s="87"/>
      <c r="W1" s="87"/>
      <c r="X1" s="87"/>
      <c r="Y1" s="87"/>
      <c r="Z1" s="87"/>
      <c r="AA1" s="87"/>
      <c r="AB1" s="87"/>
      <c r="AC1" s="81"/>
    </row>
    <row r="2" spans="1:29" ht="15.75" thickBot="1" x14ac:dyDescent="0.3">
      <c r="A2" s="62" t="s">
        <v>1909</v>
      </c>
      <c r="B2" s="10" t="s">
        <v>0</v>
      </c>
      <c r="C2" s="8" t="s">
        <v>1</v>
      </c>
      <c r="D2" s="8" t="s">
        <v>2</v>
      </c>
      <c r="E2" s="8" t="s">
        <v>3</v>
      </c>
      <c r="F2" s="8" t="s">
        <v>1900</v>
      </c>
      <c r="G2" s="8" t="s">
        <v>1901</v>
      </c>
      <c r="H2" s="8" t="s">
        <v>1902</v>
      </c>
      <c r="I2" s="11" t="s">
        <v>1903</v>
      </c>
      <c r="J2" s="65" t="s">
        <v>6</v>
      </c>
      <c r="L2" s="17" t="s">
        <v>1995</v>
      </c>
      <c r="M2" s="17" t="s">
        <v>1996</v>
      </c>
      <c r="O2" s="66"/>
      <c r="P2" s="92">
        <f>AVERAGE(M3:M112)</f>
        <v>268.70115203578433</v>
      </c>
      <c r="Q2" s="93"/>
      <c r="R2" s="42"/>
      <c r="T2" s="57"/>
      <c r="U2" s="24" t="s">
        <v>0</v>
      </c>
      <c r="V2" s="24" t="s">
        <v>1</v>
      </c>
      <c r="W2" s="24" t="s">
        <v>2</v>
      </c>
      <c r="X2" s="24" t="s">
        <v>3</v>
      </c>
      <c r="Y2" s="24" t="s">
        <v>1900</v>
      </c>
      <c r="Z2" s="24" t="s">
        <v>1901</v>
      </c>
      <c r="AA2" s="24" t="s">
        <v>1902</v>
      </c>
      <c r="AB2" s="24" t="s">
        <v>1903</v>
      </c>
      <c r="AC2" s="58" t="s">
        <v>6</v>
      </c>
    </row>
    <row r="3" spans="1:29" x14ac:dyDescent="0.25">
      <c r="A3" s="63">
        <v>1</v>
      </c>
      <c r="B3" s="2">
        <v>19</v>
      </c>
      <c r="C3" s="3">
        <v>0</v>
      </c>
      <c r="D3" s="3">
        <v>27.9</v>
      </c>
      <c r="E3" s="3">
        <v>0</v>
      </c>
      <c r="F3" s="3">
        <v>1</v>
      </c>
      <c r="G3" s="3">
        <v>0</v>
      </c>
      <c r="H3" s="3">
        <v>0</v>
      </c>
      <c r="I3" s="12">
        <v>0</v>
      </c>
      <c r="J3" s="60">
        <v>16884.923999999999</v>
      </c>
      <c r="L3" s="2">
        <f t="shared" ref="L3:L34" si="0">$U$37+$U$38*B3+$U$39*C3+$U$40*D3+$U$41*E3+$U$42*G3+$U$43*H3+$U$44*I3</f>
        <v>23063.498397127729</v>
      </c>
      <c r="M3" s="12">
        <f>J3-L3</f>
        <v>-6178.5743971277298</v>
      </c>
      <c r="O3" s="3"/>
      <c r="P3" s="32"/>
      <c r="Q3" s="32"/>
      <c r="R3" s="32"/>
      <c r="T3" s="27" t="s">
        <v>0</v>
      </c>
      <c r="U3" s="22">
        <v>1</v>
      </c>
      <c r="V3" s="22"/>
      <c r="W3" s="22"/>
      <c r="X3" s="22"/>
      <c r="Y3" s="22"/>
      <c r="Z3" s="22"/>
      <c r="AA3" s="22"/>
      <c r="AB3" s="22"/>
      <c r="AC3" s="28"/>
    </row>
    <row r="4" spans="1:29" ht="15.75" thickBot="1" x14ac:dyDescent="0.3">
      <c r="A4" s="63">
        <v>2</v>
      </c>
      <c r="B4" s="2">
        <v>62</v>
      </c>
      <c r="C4" s="3">
        <v>0</v>
      </c>
      <c r="D4" s="3">
        <v>26.29</v>
      </c>
      <c r="E4" s="3">
        <v>0</v>
      </c>
      <c r="F4" s="3">
        <v>0</v>
      </c>
      <c r="G4" s="3">
        <v>1</v>
      </c>
      <c r="H4" s="3">
        <v>0</v>
      </c>
      <c r="I4" s="12">
        <v>0</v>
      </c>
      <c r="J4" s="60">
        <v>27808.7251</v>
      </c>
      <c r="L4" s="2">
        <f t="shared" si="0"/>
        <v>30318.921245184818</v>
      </c>
      <c r="M4" s="12">
        <f t="shared" ref="M4:M67" si="1">J4-L4</f>
        <v>-2510.1961451848183</v>
      </c>
      <c r="O4" s="3"/>
      <c r="T4" s="27" t="s">
        <v>1</v>
      </c>
      <c r="U4" s="22">
        <v>6.7471821729103475E-3</v>
      </c>
      <c r="V4" s="22">
        <v>1</v>
      </c>
      <c r="W4" s="22"/>
      <c r="X4" s="22"/>
      <c r="Y4" s="22"/>
      <c r="Z4" s="22"/>
      <c r="AA4" s="22"/>
      <c r="AB4" s="22"/>
      <c r="AC4" s="28"/>
    </row>
    <row r="5" spans="1:29" x14ac:dyDescent="0.25">
      <c r="A5" s="63">
        <v>3</v>
      </c>
      <c r="B5" s="2">
        <v>27</v>
      </c>
      <c r="C5" s="3">
        <v>1</v>
      </c>
      <c r="D5" s="3">
        <v>42.13</v>
      </c>
      <c r="E5" s="3">
        <v>0</v>
      </c>
      <c r="F5" s="3">
        <v>0</v>
      </c>
      <c r="G5" s="3">
        <v>1</v>
      </c>
      <c r="H5" s="3">
        <v>0</v>
      </c>
      <c r="I5" s="12">
        <v>0</v>
      </c>
      <c r="J5" s="60">
        <v>39611.757700000002</v>
      </c>
      <c r="L5" s="2">
        <f t="shared" si="0"/>
        <v>44438.495334952982</v>
      </c>
      <c r="M5" s="12">
        <f t="shared" si="1"/>
        <v>-4826.7376349529804</v>
      </c>
      <c r="O5" s="3"/>
      <c r="P5" s="15" t="s">
        <v>1939</v>
      </c>
      <c r="Q5" s="16">
        <f>SUMSQ(M3:M112)</f>
        <v>3660711210.5276799</v>
      </c>
      <c r="T5" s="27" t="s">
        <v>2</v>
      </c>
      <c r="U5" s="22">
        <v>5.5048013439309068E-2</v>
      </c>
      <c r="V5" s="22">
        <v>5.2450619017481347E-2</v>
      </c>
      <c r="W5" s="22">
        <v>1</v>
      </c>
      <c r="X5" s="22"/>
      <c r="Y5" s="22"/>
      <c r="Z5" s="22"/>
      <c r="AA5" s="22"/>
      <c r="AB5" s="22"/>
      <c r="AC5" s="28"/>
    </row>
    <row r="6" spans="1:29" ht="15.75" thickBot="1" x14ac:dyDescent="0.3">
      <c r="A6" s="63">
        <v>4</v>
      </c>
      <c r="B6" s="2">
        <v>30</v>
      </c>
      <c r="C6" s="3">
        <v>1</v>
      </c>
      <c r="D6" s="3">
        <v>35.299999999999997</v>
      </c>
      <c r="E6" s="3">
        <v>0</v>
      </c>
      <c r="F6" s="3">
        <v>1</v>
      </c>
      <c r="G6" s="3">
        <v>0</v>
      </c>
      <c r="H6" s="3">
        <v>0</v>
      </c>
      <c r="I6" s="12">
        <v>0</v>
      </c>
      <c r="J6" s="60">
        <v>36837.466999999997</v>
      </c>
      <c r="L6" s="2">
        <f t="shared" si="0"/>
        <v>35795.622721116612</v>
      </c>
      <c r="M6" s="12">
        <f t="shared" si="1"/>
        <v>1041.8442788833854</v>
      </c>
      <c r="O6" s="3"/>
      <c r="P6" s="4" t="s">
        <v>1940</v>
      </c>
      <c r="Q6" s="19">
        <f t="array" ref="Q6">SUM((L3:L112-Q8)^2)</f>
        <v>10532787364.525211</v>
      </c>
      <c r="T6" s="27" t="s">
        <v>3</v>
      </c>
      <c r="U6" s="22">
        <v>4.3290980252798497E-2</v>
      </c>
      <c r="V6" s="22">
        <v>0.10304770329368333</v>
      </c>
      <c r="W6" s="22">
        <v>-3.3952789840914682E-2</v>
      </c>
      <c r="X6" s="22">
        <v>1</v>
      </c>
      <c r="Y6" s="22"/>
      <c r="Z6" s="22"/>
      <c r="AA6" s="22"/>
      <c r="AB6" s="22"/>
      <c r="AC6" s="28"/>
    </row>
    <row r="7" spans="1:29" ht="15.75" thickBot="1" x14ac:dyDescent="0.3">
      <c r="A7" s="63">
        <v>5</v>
      </c>
      <c r="B7" s="2">
        <v>34</v>
      </c>
      <c r="C7" s="3">
        <v>0</v>
      </c>
      <c r="D7" s="3">
        <v>31.92</v>
      </c>
      <c r="E7" s="3">
        <v>1</v>
      </c>
      <c r="F7" s="3">
        <v>0</v>
      </c>
      <c r="G7" s="3">
        <v>0</v>
      </c>
      <c r="H7" s="3">
        <v>0</v>
      </c>
      <c r="I7" s="12">
        <v>1</v>
      </c>
      <c r="J7" s="60">
        <v>37701.876799999998</v>
      </c>
      <c r="L7" s="2">
        <f t="shared" si="0"/>
        <v>34380.855890461011</v>
      </c>
      <c r="M7" s="12">
        <f t="shared" si="1"/>
        <v>3321.0209095389873</v>
      </c>
      <c r="O7" s="3"/>
      <c r="P7" s="3"/>
      <c r="Q7" s="3"/>
      <c r="T7" s="27" t="s">
        <v>1900</v>
      </c>
      <c r="U7" s="22">
        <v>-0.10088315562828275</v>
      </c>
      <c r="V7" s="22">
        <v>0.11209283478251265</v>
      </c>
      <c r="W7" s="22">
        <v>-5.9733207459917316E-2</v>
      </c>
      <c r="X7" s="22">
        <v>0.19326087529163266</v>
      </c>
      <c r="Y7" s="22">
        <v>1</v>
      </c>
      <c r="Z7" s="22"/>
      <c r="AA7" s="22"/>
      <c r="AB7" s="22"/>
      <c r="AC7" s="28"/>
    </row>
    <row r="8" spans="1:29" ht="15.75" thickBot="1" x14ac:dyDescent="0.3">
      <c r="A8" s="63">
        <v>6</v>
      </c>
      <c r="B8" s="2">
        <v>31</v>
      </c>
      <c r="C8" s="3">
        <v>1</v>
      </c>
      <c r="D8" s="3">
        <v>36.299999999999997</v>
      </c>
      <c r="E8" s="3">
        <v>2</v>
      </c>
      <c r="F8" s="3">
        <v>1</v>
      </c>
      <c r="G8" s="3">
        <v>0</v>
      </c>
      <c r="H8" s="3">
        <v>0</v>
      </c>
      <c r="I8" s="12">
        <v>0</v>
      </c>
      <c r="J8" s="60">
        <v>38711</v>
      </c>
      <c r="L8" s="2">
        <f t="shared" si="0"/>
        <v>38119.38167985234</v>
      </c>
      <c r="M8" s="12">
        <f t="shared" si="1"/>
        <v>591.61832014765969</v>
      </c>
      <c r="O8" s="3"/>
      <c r="P8" s="43" t="s">
        <v>1941</v>
      </c>
      <c r="Q8" s="44">
        <f>AVERAGE(J3:J112)</f>
        <v>31835.125367999997</v>
      </c>
      <c r="T8" s="27" t="s">
        <v>1901</v>
      </c>
      <c r="U8" s="22">
        <v>0.13357102782407315</v>
      </c>
      <c r="V8" s="22">
        <v>1.5879703962219015E-2</v>
      </c>
      <c r="W8" s="22">
        <v>0.36372545949821394</v>
      </c>
      <c r="X8" s="22">
        <v>-8.9339074860532372E-2</v>
      </c>
      <c r="Y8" s="22">
        <v>-0.35468235586333791</v>
      </c>
      <c r="Z8" s="22">
        <v>1</v>
      </c>
      <c r="AA8" s="22"/>
      <c r="AB8" s="22"/>
      <c r="AC8" s="28"/>
    </row>
    <row r="9" spans="1:29" x14ac:dyDescent="0.25">
      <c r="A9" s="63">
        <v>7</v>
      </c>
      <c r="B9" s="2">
        <v>22</v>
      </c>
      <c r="C9" s="3">
        <v>1</v>
      </c>
      <c r="D9" s="3">
        <v>35.6</v>
      </c>
      <c r="E9" s="3">
        <v>0</v>
      </c>
      <c r="F9" s="3">
        <v>1</v>
      </c>
      <c r="G9" s="3">
        <v>0</v>
      </c>
      <c r="H9" s="3">
        <v>0</v>
      </c>
      <c r="I9" s="12">
        <v>0</v>
      </c>
      <c r="J9" s="60">
        <v>35585.576000000001</v>
      </c>
      <c r="L9" s="2">
        <f t="shared" si="0"/>
        <v>34307.955236626352</v>
      </c>
      <c r="M9" s="12">
        <f t="shared" si="1"/>
        <v>1277.6207633736485</v>
      </c>
      <c r="O9" s="3"/>
      <c r="P9" s="3"/>
      <c r="Q9" s="3"/>
      <c r="T9" s="27" t="s">
        <v>1902</v>
      </c>
      <c r="U9" s="22">
        <v>3.018620874784993E-2</v>
      </c>
      <c r="V9" s="22">
        <v>-0.15551755347191706</v>
      </c>
      <c r="W9" s="22">
        <v>-0.15765486387713726</v>
      </c>
      <c r="X9" s="22">
        <v>7.8547644110280451E-2</v>
      </c>
      <c r="Y9" s="22">
        <v>-0.25539196507181994</v>
      </c>
      <c r="Z9" s="22">
        <v>-0.40460417315307406</v>
      </c>
      <c r="AA9" s="22">
        <v>1</v>
      </c>
      <c r="AB9" s="22"/>
      <c r="AC9" s="28"/>
    </row>
    <row r="10" spans="1:29" ht="15.75" thickBot="1" x14ac:dyDescent="0.3">
      <c r="A10" s="63">
        <v>8</v>
      </c>
      <c r="B10" s="2">
        <v>28</v>
      </c>
      <c r="C10" s="3">
        <v>1</v>
      </c>
      <c r="D10" s="3">
        <v>36.4</v>
      </c>
      <c r="E10" s="3">
        <v>1</v>
      </c>
      <c r="F10" s="3">
        <v>1</v>
      </c>
      <c r="G10" s="3">
        <v>0</v>
      </c>
      <c r="H10" s="3">
        <v>0</v>
      </c>
      <c r="I10" s="12">
        <v>0</v>
      </c>
      <c r="J10" s="60">
        <v>51194.559139999998</v>
      </c>
      <c r="L10" s="2">
        <f t="shared" si="0"/>
        <v>37242.10775150072</v>
      </c>
      <c r="M10" s="12">
        <f t="shared" si="1"/>
        <v>13952.451388499278</v>
      </c>
      <c r="O10" s="3"/>
      <c r="T10" s="27" t="s">
        <v>1903</v>
      </c>
      <c r="U10" s="22">
        <v>-8.9399781043245349E-2</v>
      </c>
      <c r="V10" s="22">
        <v>3.3292289602444312E-2</v>
      </c>
      <c r="W10" s="22">
        <v>-0.20281420408872095</v>
      </c>
      <c r="X10" s="22">
        <v>-0.15327705919359677</v>
      </c>
      <c r="Y10" s="22">
        <v>-0.25984523303590767</v>
      </c>
      <c r="Z10" s="22">
        <v>-0.4116592533782179</v>
      </c>
      <c r="AA10" s="22">
        <v>-0.29641865156881586</v>
      </c>
      <c r="AB10" s="22">
        <v>1</v>
      </c>
      <c r="AC10" s="28"/>
    </row>
    <row r="11" spans="1:29" ht="15.75" thickBot="1" x14ac:dyDescent="0.3">
      <c r="A11" s="63">
        <v>9</v>
      </c>
      <c r="B11" s="2">
        <v>35</v>
      </c>
      <c r="C11" s="3">
        <v>1</v>
      </c>
      <c r="D11" s="3">
        <v>36.67</v>
      </c>
      <c r="E11" s="3">
        <v>1</v>
      </c>
      <c r="F11" s="3">
        <v>0</v>
      </c>
      <c r="G11" s="3">
        <v>0</v>
      </c>
      <c r="H11" s="3">
        <v>0</v>
      </c>
      <c r="I11" s="12">
        <v>1</v>
      </c>
      <c r="J11" s="60">
        <v>39774.276299999998</v>
      </c>
      <c r="L11" s="2">
        <f t="shared" si="0"/>
        <v>40774.892232651662</v>
      </c>
      <c r="M11" s="12">
        <f t="shared" si="1"/>
        <v>-1000.6159326516645</v>
      </c>
      <c r="O11" s="3"/>
      <c r="T11" s="77" t="s">
        <v>6</v>
      </c>
      <c r="U11" s="75">
        <v>0.31782349571531859</v>
      </c>
      <c r="V11" s="75">
        <v>9.7161707995427823E-3</v>
      </c>
      <c r="W11" s="75">
        <v>0.82155284831927367</v>
      </c>
      <c r="X11" s="75">
        <v>7.1143342900976117E-3</v>
      </c>
      <c r="Y11" s="75">
        <v>-8.2390512196085619E-2</v>
      </c>
      <c r="Z11" s="75">
        <v>0.27838735988384866</v>
      </c>
      <c r="AA11" s="75">
        <v>-0.10408544145278532</v>
      </c>
      <c r="AB11" s="75">
        <v>-0.13805226739407656</v>
      </c>
      <c r="AC11" s="76">
        <v>1</v>
      </c>
    </row>
    <row r="12" spans="1:29" x14ac:dyDescent="0.25">
      <c r="A12" s="63">
        <v>10</v>
      </c>
      <c r="B12" s="2">
        <v>60</v>
      </c>
      <c r="C12" s="3">
        <v>1</v>
      </c>
      <c r="D12" s="3">
        <v>39.9</v>
      </c>
      <c r="E12" s="3">
        <v>0</v>
      </c>
      <c r="F12" s="3">
        <v>1</v>
      </c>
      <c r="G12" s="3">
        <v>0</v>
      </c>
      <c r="H12" s="3">
        <v>0</v>
      </c>
      <c r="I12" s="12">
        <v>0</v>
      </c>
      <c r="J12" s="60">
        <v>48173.360999999997</v>
      </c>
      <c r="L12" s="2">
        <f t="shared" si="0"/>
        <v>49850.22149371096</v>
      </c>
      <c r="M12" s="12">
        <f t="shared" si="1"/>
        <v>-1676.8604937109631</v>
      </c>
      <c r="O12" s="3"/>
      <c r="P12" s="15" t="s">
        <v>1916</v>
      </c>
      <c r="Q12" s="36" t="s">
        <v>1943</v>
      </c>
      <c r="R12" s="16" t="s">
        <v>1944</v>
      </c>
    </row>
    <row r="13" spans="1:29" ht="15.75" thickBot="1" x14ac:dyDescent="0.3">
      <c r="A13" s="63">
        <v>11</v>
      </c>
      <c r="B13" s="2">
        <v>36</v>
      </c>
      <c r="C13" s="3">
        <v>1</v>
      </c>
      <c r="D13" s="3">
        <v>35.200000000000003</v>
      </c>
      <c r="E13" s="3">
        <v>1</v>
      </c>
      <c r="F13" s="3">
        <v>0</v>
      </c>
      <c r="G13" s="3">
        <v>1</v>
      </c>
      <c r="H13" s="3">
        <v>0</v>
      </c>
      <c r="I13" s="12">
        <v>0</v>
      </c>
      <c r="J13" s="60">
        <v>38709.175999999999</v>
      </c>
      <c r="L13" s="2">
        <f t="shared" si="0"/>
        <v>36652.836752389805</v>
      </c>
      <c r="M13" s="12">
        <f t="shared" si="1"/>
        <v>2056.3392476101944</v>
      </c>
      <c r="O13" s="3"/>
      <c r="P13" s="4" t="s">
        <v>1914</v>
      </c>
      <c r="Q13" s="5">
        <f>(Q6/6)/(Q5/(X22-8))</f>
        <v>48.913278021490811</v>
      </c>
      <c r="R13" s="13">
        <f>_xlfn.F.DIST.RT(Q13,7,X22-8)</f>
        <v>8.1189578680232341E-30</v>
      </c>
    </row>
    <row r="14" spans="1:29" ht="15.75" thickBot="1" x14ac:dyDescent="0.3">
      <c r="A14" s="63">
        <v>12</v>
      </c>
      <c r="B14" s="2">
        <v>48</v>
      </c>
      <c r="C14" s="3">
        <v>1</v>
      </c>
      <c r="D14" s="3">
        <v>28</v>
      </c>
      <c r="E14" s="3">
        <v>1</v>
      </c>
      <c r="F14" s="3">
        <v>1</v>
      </c>
      <c r="G14" s="3">
        <v>0</v>
      </c>
      <c r="H14" s="3">
        <v>0</v>
      </c>
      <c r="I14" s="12">
        <v>0</v>
      </c>
      <c r="J14" s="60">
        <v>23568.272000000001</v>
      </c>
      <c r="L14" s="2">
        <f t="shared" si="0"/>
        <v>29635.473903943497</v>
      </c>
      <c r="M14" s="12">
        <f t="shared" si="1"/>
        <v>-6067.2019039434963</v>
      </c>
      <c r="O14" s="3"/>
      <c r="P14" s="4" t="s">
        <v>1942</v>
      </c>
      <c r="Q14" s="5">
        <v>0.05</v>
      </c>
      <c r="R14" s="13"/>
    </row>
    <row r="15" spans="1:29" ht="15.75" thickBot="1" x14ac:dyDescent="0.3">
      <c r="A15" s="63">
        <v>13</v>
      </c>
      <c r="B15" s="2">
        <v>36</v>
      </c>
      <c r="C15" s="3">
        <v>1</v>
      </c>
      <c r="D15" s="3">
        <v>34.43</v>
      </c>
      <c r="E15" s="3">
        <v>0</v>
      </c>
      <c r="F15" s="3">
        <v>0</v>
      </c>
      <c r="G15" s="3">
        <v>1</v>
      </c>
      <c r="H15" s="3">
        <v>0</v>
      </c>
      <c r="I15" s="12">
        <v>0</v>
      </c>
      <c r="J15" s="60">
        <v>37742.575700000001</v>
      </c>
      <c r="L15" s="2">
        <f t="shared" si="0"/>
        <v>35211.961602842559</v>
      </c>
      <c r="M15" s="12">
        <f t="shared" si="1"/>
        <v>2530.6140971574423</v>
      </c>
      <c r="O15" s="3"/>
    </row>
    <row r="16" spans="1:29" ht="15.75" thickBot="1" x14ac:dyDescent="0.3">
      <c r="A16" s="63">
        <v>14</v>
      </c>
      <c r="B16" s="2">
        <v>58</v>
      </c>
      <c r="C16" s="3">
        <v>1</v>
      </c>
      <c r="D16" s="3">
        <v>36.954999999999998</v>
      </c>
      <c r="E16" s="3">
        <v>2</v>
      </c>
      <c r="F16" s="3">
        <v>0</v>
      </c>
      <c r="G16" s="3">
        <v>0</v>
      </c>
      <c r="H16" s="3">
        <v>1</v>
      </c>
      <c r="I16" s="12">
        <v>0</v>
      </c>
      <c r="J16" s="60">
        <v>47496.494449999998</v>
      </c>
      <c r="L16" s="2">
        <f t="shared" si="0"/>
        <v>45980.860455470698</v>
      </c>
      <c r="M16" s="12">
        <f t="shared" si="1"/>
        <v>1515.6339945293003</v>
      </c>
      <c r="O16" s="3"/>
      <c r="P16" s="1" t="s">
        <v>1947</v>
      </c>
    </row>
    <row r="17" spans="1:28" x14ac:dyDescent="0.25">
      <c r="A17" s="63">
        <v>15</v>
      </c>
      <c r="B17" s="2">
        <v>18</v>
      </c>
      <c r="C17" s="3">
        <v>1</v>
      </c>
      <c r="D17" s="3">
        <v>31.68</v>
      </c>
      <c r="E17" s="3">
        <v>2</v>
      </c>
      <c r="F17" s="3">
        <v>0</v>
      </c>
      <c r="G17" s="3">
        <v>1</v>
      </c>
      <c r="H17" s="3">
        <v>0</v>
      </c>
      <c r="I17" s="12">
        <v>0</v>
      </c>
      <c r="J17" s="60">
        <v>34303.167200000004</v>
      </c>
      <c r="L17" s="2">
        <f t="shared" si="0"/>
        <v>27395.792126623866</v>
      </c>
      <c r="M17" s="12">
        <f t="shared" si="1"/>
        <v>6907.3750733761372</v>
      </c>
      <c r="O17" s="3"/>
      <c r="P17" s="49" t="s">
        <v>1948</v>
      </c>
      <c r="Q17" s="50"/>
      <c r="R17" s="51"/>
    </row>
    <row r="18" spans="1:28" ht="15.75" thickBot="1" x14ac:dyDescent="0.3">
      <c r="A18" s="63">
        <v>16</v>
      </c>
      <c r="B18" s="2">
        <v>53</v>
      </c>
      <c r="C18" s="3">
        <v>0</v>
      </c>
      <c r="D18" s="3">
        <v>22.88</v>
      </c>
      <c r="E18" s="3">
        <v>1</v>
      </c>
      <c r="F18" s="3">
        <v>0</v>
      </c>
      <c r="G18" s="3">
        <v>1</v>
      </c>
      <c r="H18" s="3">
        <v>0</v>
      </c>
      <c r="I18" s="12">
        <v>0</v>
      </c>
      <c r="J18" s="60">
        <v>23244.790199999999</v>
      </c>
      <c r="L18" s="2">
        <f t="shared" si="0"/>
        <v>23398.024976732566</v>
      </c>
      <c r="M18" s="12">
        <f t="shared" si="1"/>
        <v>-153.23477673256639</v>
      </c>
      <c r="O18" s="3"/>
      <c r="P18" s="52" t="s">
        <v>1949</v>
      </c>
      <c r="Q18" s="53"/>
      <c r="R18" s="54"/>
    </row>
    <row r="19" spans="1:28" x14ac:dyDescent="0.25">
      <c r="A19" s="63">
        <v>17</v>
      </c>
      <c r="B19" s="2">
        <v>20</v>
      </c>
      <c r="C19" s="3">
        <v>0</v>
      </c>
      <c r="D19" s="3">
        <v>22.42</v>
      </c>
      <c r="E19" s="3">
        <v>0</v>
      </c>
      <c r="F19" s="3">
        <v>0</v>
      </c>
      <c r="G19" s="3">
        <v>0</v>
      </c>
      <c r="H19" s="3">
        <v>1</v>
      </c>
      <c r="I19" s="12">
        <v>0</v>
      </c>
      <c r="J19" s="60">
        <v>14711.7438</v>
      </c>
      <c r="L19" s="2">
        <f t="shared" si="0"/>
        <v>15563.723705283895</v>
      </c>
      <c r="M19" s="12">
        <f t="shared" si="1"/>
        <v>-851.97990528389528</v>
      </c>
      <c r="O19" s="3"/>
    </row>
    <row r="20" spans="1:28" ht="15.75" thickBot="1" x14ac:dyDescent="0.3">
      <c r="A20" s="63">
        <v>18</v>
      </c>
      <c r="B20" s="2">
        <v>28</v>
      </c>
      <c r="C20" s="3">
        <v>1</v>
      </c>
      <c r="D20" s="3">
        <v>23.98</v>
      </c>
      <c r="E20" s="3">
        <v>3</v>
      </c>
      <c r="F20" s="3">
        <v>0</v>
      </c>
      <c r="G20" s="3">
        <v>1</v>
      </c>
      <c r="H20" s="3">
        <v>0</v>
      </c>
      <c r="I20" s="12">
        <v>0</v>
      </c>
      <c r="J20" s="60">
        <v>17663.144199999999</v>
      </c>
      <c r="L20" s="2">
        <f t="shared" si="0"/>
        <v>18711.627878405176</v>
      </c>
      <c r="M20" s="12">
        <f t="shared" si="1"/>
        <v>-1048.4836784051768</v>
      </c>
      <c r="O20" s="3"/>
    </row>
    <row r="21" spans="1:28" ht="15.75" thickBot="1" x14ac:dyDescent="0.3">
      <c r="A21" s="63">
        <v>19</v>
      </c>
      <c r="B21" s="2">
        <v>27</v>
      </c>
      <c r="C21" s="3">
        <v>0</v>
      </c>
      <c r="D21" s="3">
        <v>24.75</v>
      </c>
      <c r="E21" s="3">
        <v>0</v>
      </c>
      <c r="F21" s="3">
        <v>0</v>
      </c>
      <c r="G21" s="3">
        <v>1</v>
      </c>
      <c r="H21" s="3">
        <v>0</v>
      </c>
      <c r="I21" s="12">
        <v>0</v>
      </c>
      <c r="J21" s="60">
        <v>16577.779500000001</v>
      </c>
      <c r="L21" s="2">
        <f t="shared" si="0"/>
        <v>19587.258118327045</v>
      </c>
      <c r="M21" s="12">
        <f t="shared" si="1"/>
        <v>-3009.4786183270444</v>
      </c>
      <c r="O21" s="3"/>
      <c r="P21" s="56"/>
      <c r="T21" s="80" t="s">
        <v>1983</v>
      </c>
      <c r="U21" s="87"/>
      <c r="V21" s="81"/>
      <c r="W21" s="36"/>
      <c r="X21" s="15" t="s">
        <v>1986</v>
      </c>
      <c r="Y21" s="16" t="s">
        <v>1987</v>
      </c>
      <c r="Z21" s="36"/>
      <c r="AA21" s="36"/>
      <c r="AB21" s="16"/>
    </row>
    <row r="22" spans="1:28" ht="15.75" thickBot="1" x14ac:dyDescent="0.3">
      <c r="A22" s="63">
        <v>20</v>
      </c>
      <c r="B22" s="2">
        <v>22</v>
      </c>
      <c r="C22" s="3">
        <v>1</v>
      </c>
      <c r="D22" s="3">
        <v>37.619999999999997</v>
      </c>
      <c r="E22" s="3">
        <v>1</v>
      </c>
      <c r="F22" s="3">
        <v>0</v>
      </c>
      <c r="G22" s="3">
        <v>1</v>
      </c>
      <c r="H22" s="3">
        <v>0</v>
      </c>
      <c r="I22" s="12">
        <v>0</v>
      </c>
      <c r="J22" s="60">
        <v>37165.163800000002</v>
      </c>
      <c r="L22" s="2">
        <f t="shared" si="0"/>
        <v>36854.960595563665</v>
      </c>
      <c r="M22" s="12">
        <f t="shared" si="1"/>
        <v>310.20320443633682</v>
      </c>
      <c r="O22" s="3"/>
      <c r="P22" s="56"/>
      <c r="T22" s="2"/>
      <c r="U22" s="3"/>
      <c r="V22" s="3"/>
      <c r="W22" s="3"/>
      <c r="X22" s="4">
        <f>COUNT(A3:A112)</f>
        <v>110</v>
      </c>
      <c r="Y22" s="13">
        <f>COUNT(A118:A281)</f>
        <v>164</v>
      </c>
      <c r="Z22" s="3"/>
      <c r="AA22" s="3"/>
      <c r="AB22" s="12"/>
    </row>
    <row r="23" spans="1:28" x14ac:dyDescent="0.25">
      <c r="A23" s="63">
        <v>21</v>
      </c>
      <c r="B23" s="2">
        <v>37</v>
      </c>
      <c r="C23" s="3">
        <v>0</v>
      </c>
      <c r="D23" s="3">
        <v>34.799999999999997</v>
      </c>
      <c r="E23" s="3">
        <v>2</v>
      </c>
      <c r="F23" s="3">
        <v>1</v>
      </c>
      <c r="G23" s="3">
        <v>0</v>
      </c>
      <c r="H23" s="3">
        <v>0</v>
      </c>
      <c r="I23" s="12">
        <v>0</v>
      </c>
      <c r="J23" s="60">
        <v>39836.519</v>
      </c>
      <c r="L23" s="2">
        <f t="shared" si="0"/>
        <v>38227.300332698505</v>
      </c>
      <c r="M23" s="12">
        <f t="shared" si="1"/>
        <v>1609.2186673014949</v>
      </c>
      <c r="O23" s="3"/>
      <c r="T23" s="34" t="s">
        <v>1918</v>
      </c>
      <c r="U23" s="35"/>
      <c r="V23" s="3"/>
      <c r="W23" s="3"/>
      <c r="X23" s="3"/>
      <c r="Y23" s="3"/>
      <c r="Z23" s="3"/>
      <c r="AA23" s="3"/>
      <c r="AB23" s="12"/>
    </row>
    <row r="24" spans="1:28" x14ac:dyDescent="0.25">
      <c r="A24" s="63">
        <v>22</v>
      </c>
      <c r="B24" s="2">
        <v>45</v>
      </c>
      <c r="C24" s="3">
        <v>1</v>
      </c>
      <c r="D24" s="3">
        <v>22.895</v>
      </c>
      <c r="E24" s="3">
        <v>2</v>
      </c>
      <c r="F24" s="3">
        <v>0</v>
      </c>
      <c r="G24" s="3">
        <v>0</v>
      </c>
      <c r="H24" s="3">
        <v>1</v>
      </c>
      <c r="I24" s="12">
        <v>0</v>
      </c>
      <c r="J24" s="60">
        <v>21098.554049999999</v>
      </c>
      <c r="L24" s="2">
        <f t="shared" si="0"/>
        <v>22025.869718155154</v>
      </c>
      <c r="M24" s="12">
        <f t="shared" si="1"/>
        <v>-927.31566815515544</v>
      </c>
      <c r="O24" s="3"/>
      <c r="T24" s="27" t="s">
        <v>1919</v>
      </c>
      <c r="U24" s="28">
        <v>0.86947739915048072</v>
      </c>
      <c r="V24" s="3"/>
      <c r="W24" s="3"/>
      <c r="X24" s="3"/>
      <c r="Y24" s="3"/>
      <c r="Z24" s="3"/>
      <c r="AA24" s="3"/>
      <c r="AB24" s="12"/>
    </row>
    <row r="25" spans="1:28" x14ac:dyDescent="0.25">
      <c r="A25" s="63">
        <v>23</v>
      </c>
      <c r="B25" s="2">
        <v>57</v>
      </c>
      <c r="C25" s="3">
        <v>0</v>
      </c>
      <c r="D25" s="3">
        <v>31.16</v>
      </c>
      <c r="E25" s="3">
        <v>0</v>
      </c>
      <c r="F25" s="3">
        <v>0</v>
      </c>
      <c r="G25" s="3">
        <v>0</v>
      </c>
      <c r="H25" s="3">
        <v>1</v>
      </c>
      <c r="I25" s="12">
        <v>0</v>
      </c>
      <c r="J25" s="60">
        <v>43578.939400000003</v>
      </c>
      <c r="L25" s="2">
        <f t="shared" si="0"/>
        <v>37437.919862106799</v>
      </c>
      <c r="M25" s="12">
        <f t="shared" si="1"/>
        <v>6141.019537893204</v>
      </c>
      <c r="O25" s="3"/>
      <c r="P25" s="3"/>
      <c r="Q25" s="3"/>
      <c r="R25" s="3"/>
      <c r="S25" s="3"/>
      <c r="T25" s="27" t="s">
        <v>1920</v>
      </c>
      <c r="U25" s="28">
        <v>0.7559909476334844</v>
      </c>
      <c r="V25" s="3"/>
      <c r="W25" s="3"/>
      <c r="X25" s="3"/>
      <c r="Y25" s="3"/>
      <c r="Z25" s="3"/>
      <c r="AA25" s="3"/>
      <c r="AB25" s="12"/>
    </row>
    <row r="26" spans="1:28" x14ac:dyDescent="0.25">
      <c r="A26" s="63">
        <v>24</v>
      </c>
      <c r="B26" s="2">
        <v>59</v>
      </c>
      <c r="C26" s="3">
        <v>1</v>
      </c>
      <c r="D26" s="3">
        <v>29.83</v>
      </c>
      <c r="E26" s="3">
        <v>3</v>
      </c>
      <c r="F26" s="3">
        <v>0</v>
      </c>
      <c r="G26" s="3">
        <v>0</v>
      </c>
      <c r="H26" s="3">
        <v>0</v>
      </c>
      <c r="I26" s="12">
        <v>1</v>
      </c>
      <c r="J26" s="60">
        <v>30184.936699999998</v>
      </c>
      <c r="L26" s="2">
        <f t="shared" si="0"/>
        <v>37045.526927740342</v>
      </c>
      <c r="M26" s="12">
        <f t="shared" si="1"/>
        <v>-6860.5902277403438</v>
      </c>
      <c r="O26" s="3"/>
      <c r="P26" s="3"/>
      <c r="Q26" s="3"/>
      <c r="R26" s="3"/>
      <c r="S26" s="3"/>
      <c r="T26" s="27" t="s">
        <v>1921</v>
      </c>
      <c r="U26" s="28">
        <v>0.74504182348883308</v>
      </c>
      <c r="V26" s="3"/>
      <c r="W26" s="3"/>
      <c r="X26" s="3"/>
      <c r="Y26" s="3"/>
      <c r="Z26" s="3"/>
      <c r="AA26" s="3"/>
      <c r="AB26" s="12"/>
    </row>
    <row r="27" spans="1:28" x14ac:dyDescent="0.25">
      <c r="A27" s="63">
        <v>25</v>
      </c>
      <c r="B27" s="2">
        <v>64</v>
      </c>
      <c r="C27" s="3">
        <v>0</v>
      </c>
      <c r="D27" s="3">
        <v>31.3</v>
      </c>
      <c r="E27" s="3">
        <v>2</v>
      </c>
      <c r="F27" s="3">
        <v>1</v>
      </c>
      <c r="G27" s="3">
        <v>0</v>
      </c>
      <c r="H27" s="3">
        <v>0</v>
      </c>
      <c r="I27" s="12">
        <v>0</v>
      </c>
      <c r="J27" s="60">
        <v>47291.055</v>
      </c>
      <c r="L27" s="2">
        <f t="shared" si="0"/>
        <v>39565.441639915589</v>
      </c>
      <c r="M27" s="12">
        <f t="shared" si="1"/>
        <v>7725.6133600844114</v>
      </c>
      <c r="O27" s="3"/>
      <c r="P27" s="22"/>
      <c r="Q27" s="22"/>
      <c r="R27" s="3"/>
      <c r="S27" s="3"/>
      <c r="T27" s="27" t="s">
        <v>1922</v>
      </c>
      <c r="U27" s="28">
        <v>5788.7229547694924</v>
      </c>
      <c r="V27" s="3"/>
      <c r="W27" s="3"/>
      <c r="X27" s="3"/>
      <c r="Y27" s="3"/>
      <c r="Z27" s="3"/>
      <c r="AA27" s="3"/>
      <c r="AB27" s="12"/>
    </row>
    <row r="28" spans="1:28" ht="15.75" thickBot="1" x14ac:dyDescent="0.3">
      <c r="A28" s="63">
        <v>26</v>
      </c>
      <c r="B28" s="2">
        <v>56</v>
      </c>
      <c r="C28" s="3">
        <v>1</v>
      </c>
      <c r="D28" s="3">
        <v>19.95</v>
      </c>
      <c r="E28" s="3">
        <v>0</v>
      </c>
      <c r="F28" s="3">
        <v>0</v>
      </c>
      <c r="G28" s="3">
        <v>0</v>
      </c>
      <c r="H28" s="3">
        <v>0</v>
      </c>
      <c r="I28" s="12">
        <v>1</v>
      </c>
      <c r="J28" s="60">
        <v>22412.648499999999</v>
      </c>
      <c r="L28" s="2">
        <f t="shared" si="0"/>
        <v>20791.107458970357</v>
      </c>
      <c r="M28" s="12">
        <f t="shared" si="1"/>
        <v>1621.5410410296427</v>
      </c>
      <c r="O28" s="3"/>
      <c r="P28" s="42"/>
      <c r="Q28" s="42"/>
      <c r="R28" s="3"/>
      <c r="S28" s="3"/>
      <c r="T28" s="29" t="s">
        <v>1923</v>
      </c>
      <c r="U28" s="30">
        <v>164</v>
      </c>
      <c r="V28" s="3"/>
      <c r="W28" s="3"/>
      <c r="X28" s="3"/>
      <c r="Y28" s="3"/>
      <c r="Z28" s="3"/>
      <c r="AA28" s="3"/>
      <c r="AB28" s="12"/>
    </row>
    <row r="29" spans="1:28" x14ac:dyDescent="0.25">
      <c r="A29" s="63">
        <v>27</v>
      </c>
      <c r="B29" s="2">
        <v>38</v>
      </c>
      <c r="C29" s="3">
        <v>1</v>
      </c>
      <c r="D29" s="3">
        <v>19.3</v>
      </c>
      <c r="E29" s="3">
        <v>0</v>
      </c>
      <c r="F29" s="3">
        <v>1</v>
      </c>
      <c r="G29" s="3">
        <v>0</v>
      </c>
      <c r="H29" s="3">
        <v>0</v>
      </c>
      <c r="I29" s="12">
        <v>0</v>
      </c>
      <c r="J29" s="60">
        <v>15820.699000000001</v>
      </c>
      <c r="L29" s="2">
        <f t="shared" si="0"/>
        <v>14039.486261438049</v>
      </c>
      <c r="M29" s="12">
        <f t="shared" si="1"/>
        <v>1781.2127385619515</v>
      </c>
      <c r="O29" s="3"/>
      <c r="P29" s="3"/>
      <c r="Q29" s="3"/>
      <c r="R29" s="3"/>
      <c r="S29" s="3"/>
      <c r="T29" s="2"/>
      <c r="U29" s="3"/>
      <c r="V29" s="3"/>
      <c r="W29" s="3"/>
      <c r="X29" s="3"/>
      <c r="Y29" s="3"/>
      <c r="Z29" s="3"/>
      <c r="AA29" s="3"/>
      <c r="AB29" s="12"/>
    </row>
    <row r="30" spans="1:28" ht="15.75" thickBot="1" x14ac:dyDescent="0.3">
      <c r="A30" s="63">
        <v>28</v>
      </c>
      <c r="B30" s="2">
        <v>61</v>
      </c>
      <c r="C30" s="3">
        <v>0</v>
      </c>
      <c r="D30" s="3">
        <v>29.92</v>
      </c>
      <c r="E30" s="3">
        <v>3</v>
      </c>
      <c r="F30" s="3">
        <v>0</v>
      </c>
      <c r="G30" s="3">
        <v>1</v>
      </c>
      <c r="H30" s="3">
        <v>0</v>
      </c>
      <c r="I30" s="12">
        <v>0</v>
      </c>
      <c r="J30" s="60">
        <v>30942.191800000001</v>
      </c>
      <c r="L30" s="2">
        <f t="shared" si="0"/>
        <v>36354.325746061229</v>
      </c>
      <c r="M30" s="12">
        <f t="shared" si="1"/>
        <v>-5412.1339460612289</v>
      </c>
      <c r="O30" s="3"/>
      <c r="P30" s="3"/>
      <c r="Q30" s="3"/>
      <c r="R30" s="3"/>
      <c r="S30" s="3"/>
      <c r="T30" s="2" t="s">
        <v>1910</v>
      </c>
      <c r="U30" s="3"/>
      <c r="V30" s="3"/>
      <c r="W30" s="3"/>
      <c r="X30" s="3"/>
      <c r="Y30" s="3"/>
      <c r="Z30" s="3"/>
      <c r="AA30" s="3"/>
      <c r="AB30" s="12"/>
    </row>
    <row r="31" spans="1:28" x14ac:dyDescent="0.25">
      <c r="A31" s="63">
        <v>29</v>
      </c>
      <c r="B31" s="2">
        <v>20</v>
      </c>
      <c r="C31" s="3">
        <v>1</v>
      </c>
      <c r="D31" s="3">
        <v>28.024999999999999</v>
      </c>
      <c r="E31" s="3">
        <v>1</v>
      </c>
      <c r="F31" s="3">
        <v>0</v>
      </c>
      <c r="G31" s="3">
        <v>0</v>
      </c>
      <c r="H31" s="3">
        <v>1</v>
      </c>
      <c r="I31" s="12">
        <v>0</v>
      </c>
      <c r="J31" s="60">
        <v>17560.37975</v>
      </c>
      <c r="L31" s="2">
        <f t="shared" si="0"/>
        <v>23283.000372119623</v>
      </c>
      <c r="M31" s="12">
        <f t="shared" si="1"/>
        <v>-5722.6206221196226</v>
      </c>
      <c r="O31" s="3"/>
      <c r="P31" s="3"/>
      <c r="Q31" s="3"/>
      <c r="R31" s="3"/>
      <c r="S31" s="3"/>
      <c r="T31" s="47"/>
      <c r="U31" s="24" t="s">
        <v>1912</v>
      </c>
      <c r="V31" s="24" t="s">
        <v>1911</v>
      </c>
      <c r="W31" s="24" t="s">
        <v>1913</v>
      </c>
      <c r="X31" s="24" t="s">
        <v>1914</v>
      </c>
      <c r="Y31" s="48" t="s">
        <v>1927</v>
      </c>
      <c r="Z31" s="3"/>
      <c r="AA31" s="3"/>
      <c r="AB31" s="12"/>
    </row>
    <row r="32" spans="1:28" x14ac:dyDescent="0.25">
      <c r="A32" s="63">
        <v>30</v>
      </c>
      <c r="B32" s="2">
        <v>63</v>
      </c>
      <c r="C32" s="3">
        <v>1</v>
      </c>
      <c r="D32" s="3">
        <v>35.090000000000003</v>
      </c>
      <c r="E32" s="3">
        <v>0</v>
      </c>
      <c r="F32" s="3">
        <v>0</v>
      </c>
      <c r="G32" s="3">
        <v>1</v>
      </c>
      <c r="H32" s="3">
        <v>0</v>
      </c>
      <c r="I32" s="12">
        <v>0</v>
      </c>
      <c r="J32" s="60">
        <v>47055.532099999997</v>
      </c>
      <c r="L32" s="2">
        <f t="shared" si="0"/>
        <v>42708.970706731132</v>
      </c>
      <c r="M32" s="12">
        <f t="shared" si="1"/>
        <v>4346.5613932688648</v>
      </c>
      <c r="O32" s="3"/>
      <c r="P32" s="3"/>
      <c r="Q32" s="59"/>
      <c r="R32" s="3"/>
      <c r="S32" s="3"/>
      <c r="T32" s="27" t="s">
        <v>1924</v>
      </c>
      <c r="U32" s="22">
        <v>7</v>
      </c>
      <c r="V32" s="22">
        <v>16195739590.589865</v>
      </c>
      <c r="W32" s="22">
        <v>2313677084.3699808</v>
      </c>
      <c r="X32" s="22">
        <v>69.045791941521344</v>
      </c>
      <c r="Y32" s="28">
        <v>1.4161456608620284E-44</v>
      </c>
      <c r="Z32" s="3"/>
      <c r="AA32" s="3"/>
      <c r="AB32" s="12"/>
    </row>
    <row r="33" spans="1:28" x14ac:dyDescent="0.25">
      <c r="A33" s="63">
        <v>31</v>
      </c>
      <c r="B33" s="2">
        <v>29</v>
      </c>
      <c r="C33" s="3">
        <v>0</v>
      </c>
      <c r="D33" s="3">
        <v>27.94</v>
      </c>
      <c r="E33" s="3">
        <v>1</v>
      </c>
      <c r="F33" s="3">
        <v>0</v>
      </c>
      <c r="G33" s="3">
        <v>1</v>
      </c>
      <c r="H33" s="3">
        <v>0</v>
      </c>
      <c r="I33" s="12">
        <v>0</v>
      </c>
      <c r="J33" s="60">
        <v>19107.779600000002</v>
      </c>
      <c r="L33" s="2">
        <f t="shared" si="0"/>
        <v>25093.890319933249</v>
      </c>
      <c r="M33" s="12">
        <f t="shared" si="1"/>
        <v>-5986.1107199332473</v>
      </c>
      <c r="O33" s="3"/>
      <c r="P33" s="3"/>
      <c r="Q33" s="3"/>
      <c r="R33" s="3"/>
      <c r="S33" s="3"/>
      <c r="T33" s="27" t="s">
        <v>1925</v>
      </c>
      <c r="U33" s="22">
        <v>156</v>
      </c>
      <c r="V33" s="22">
        <v>5227452897.7437382</v>
      </c>
      <c r="W33" s="22">
        <v>33509313.447075244</v>
      </c>
      <c r="X33" s="22"/>
      <c r="Y33" s="28"/>
      <c r="Z33" s="3"/>
      <c r="AA33" s="3"/>
      <c r="AB33" s="12"/>
    </row>
    <row r="34" spans="1:28" ht="15.75" thickBot="1" x14ac:dyDescent="0.3">
      <c r="A34" s="63">
        <v>32</v>
      </c>
      <c r="B34" s="2">
        <v>44</v>
      </c>
      <c r="C34" s="3">
        <v>1</v>
      </c>
      <c r="D34" s="3">
        <v>31.35</v>
      </c>
      <c r="E34" s="3">
        <v>1</v>
      </c>
      <c r="F34" s="3">
        <v>0</v>
      </c>
      <c r="G34" s="3">
        <v>0</v>
      </c>
      <c r="H34" s="3">
        <v>0</v>
      </c>
      <c r="I34" s="12">
        <v>1</v>
      </c>
      <c r="J34" s="60">
        <v>39556.494500000001</v>
      </c>
      <c r="L34" s="2">
        <f t="shared" si="0"/>
        <v>35071.941518829255</v>
      </c>
      <c r="M34" s="12">
        <f t="shared" si="1"/>
        <v>4484.5529811707456</v>
      </c>
      <c r="O34" s="3"/>
      <c r="P34" s="3"/>
      <c r="Q34" s="3"/>
      <c r="R34" s="3"/>
      <c r="S34" s="3"/>
      <c r="T34" s="29" t="s">
        <v>1917</v>
      </c>
      <c r="U34" s="23">
        <v>163</v>
      </c>
      <c r="V34" s="23">
        <v>21423192488.333603</v>
      </c>
      <c r="W34" s="23"/>
      <c r="X34" s="23"/>
      <c r="Y34" s="30"/>
      <c r="Z34" s="3"/>
      <c r="AA34" s="3"/>
      <c r="AB34" s="12"/>
    </row>
    <row r="35" spans="1:28" ht="15.75" thickBot="1" x14ac:dyDescent="0.3">
      <c r="A35" s="63">
        <v>33</v>
      </c>
      <c r="B35" s="2">
        <v>19</v>
      </c>
      <c r="C35" s="3">
        <v>0</v>
      </c>
      <c r="D35" s="3">
        <v>28.3</v>
      </c>
      <c r="E35" s="3">
        <v>0</v>
      </c>
      <c r="F35" s="3">
        <v>1</v>
      </c>
      <c r="G35" s="3">
        <v>0</v>
      </c>
      <c r="H35" s="3">
        <v>0</v>
      </c>
      <c r="I35" s="12">
        <v>0</v>
      </c>
      <c r="J35" s="60">
        <v>17081.080000000002</v>
      </c>
      <c r="L35" s="2">
        <f t="shared" ref="L35:L66" si="2">$U$37+$U$38*B35+$U$39*C35+$U$40*D35+$U$41*E35+$U$42*G35+$U$43*H35+$U$44*I35</f>
        <v>23655.69722373076</v>
      </c>
      <c r="M35" s="12">
        <f t="shared" si="1"/>
        <v>-6574.6172237307583</v>
      </c>
      <c r="O35" s="3"/>
      <c r="P35" s="3"/>
      <c r="Q35" s="3"/>
      <c r="R35" s="3"/>
      <c r="S35" s="3"/>
      <c r="T35" s="2"/>
      <c r="U35" s="3"/>
      <c r="V35" s="3"/>
      <c r="W35" s="3"/>
      <c r="X35" s="3"/>
      <c r="Y35" s="3"/>
      <c r="Z35" s="3"/>
      <c r="AA35" s="3"/>
      <c r="AB35" s="12"/>
    </row>
    <row r="36" spans="1:28" x14ac:dyDescent="0.25">
      <c r="A36" s="63">
        <v>34</v>
      </c>
      <c r="B36" s="2">
        <v>32</v>
      </c>
      <c r="C36" s="3">
        <v>0</v>
      </c>
      <c r="D36" s="3">
        <v>17.765000000000001</v>
      </c>
      <c r="E36" s="3">
        <v>2</v>
      </c>
      <c r="F36" s="3">
        <v>0</v>
      </c>
      <c r="G36" s="3">
        <v>0</v>
      </c>
      <c r="H36" s="3">
        <v>1</v>
      </c>
      <c r="I36" s="12">
        <v>0</v>
      </c>
      <c r="J36" s="60">
        <v>32734.186300000001</v>
      </c>
      <c r="L36" s="2">
        <f t="shared" si="2"/>
        <v>12171.519584027808</v>
      </c>
      <c r="M36" s="12">
        <f t="shared" si="1"/>
        <v>20562.666715972191</v>
      </c>
      <c r="O36" s="3"/>
      <c r="P36" s="3"/>
      <c r="Q36" s="3"/>
      <c r="R36" s="3"/>
      <c r="S36" s="3"/>
      <c r="T36" s="47"/>
      <c r="U36" s="24" t="s">
        <v>1928</v>
      </c>
      <c r="V36" s="24" t="s">
        <v>1922</v>
      </c>
      <c r="W36" s="24" t="s">
        <v>1929</v>
      </c>
      <c r="X36" s="24" t="s">
        <v>1915</v>
      </c>
      <c r="Y36" s="24" t="s">
        <v>1930</v>
      </c>
      <c r="Z36" s="24" t="s">
        <v>1931</v>
      </c>
      <c r="AA36" s="24" t="s">
        <v>1932</v>
      </c>
      <c r="AB36" s="48" t="s">
        <v>1933</v>
      </c>
    </row>
    <row r="37" spans="1:28" x14ac:dyDescent="0.25">
      <c r="A37" s="63">
        <v>35</v>
      </c>
      <c r="B37" s="2">
        <v>34</v>
      </c>
      <c r="C37" s="3">
        <v>1</v>
      </c>
      <c r="D37" s="3">
        <v>25.3</v>
      </c>
      <c r="E37" s="3">
        <v>2</v>
      </c>
      <c r="F37" s="3">
        <v>0</v>
      </c>
      <c r="G37" s="3">
        <v>1</v>
      </c>
      <c r="H37" s="3">
        <v>0</v>
      </c>
      <c r="I37" s="12">
        <v>0</v>
      </c>
      <c r="J37" s="60">
        <v>18972.494999999999</v>
      </c>
      <c r="L37" s="2">
        <f t="shared" si="2"/>
        <v>21813.854051190658</v>
      </c>
      <c r="M37" s="12">
        <f t="shared" si="1"/>
        <v>-2841.3590511906586</v>
      </c>
      <c r="O37" s="3"/>
      <c r="P37" s="3"/>
      <c r="Q37" s="3"/>
      <c r="R37" s="3"/>
      <c r="S37" s="3"/>
      <c r="T37" s="27" t="s">
        <v>1926</v>
      </c>
      <c r="U37" s="22">
        <v>-22830.434193984489</v>
      </c>
      <c r="V37" s="22">
        <v>2886.3568474952922</v>
      </c>
      <c r="W37" s="22">
        <v>-7.9097753328027212</v>
      </c>
      <c r="X37" s="22">
        <v>4.4279512943007856E-13</v>
      </c>
      <c r="Y37" s="22">
        <v>-28531.818817616251</v>
      </c>
      <c r="Z37" s="22">
        <v>-17129.049570352727</v>
      </c>
      <c r="AA37" s="22">
        <v>-28531.818817616251</v>
      </c>
      <c r="AB37" s="28">
        <v>-17129.049570352727</v>
      </c>
    </row>
    <row r="38" spans="1:28" x14ac:dyDescent="0.25">
      <c r="A38" s="63">
        <v>36</v>
      </c>
      <c r="B38" s="2">
        <v>30</v>
      </c>
      <c r="C38" s="3">
        <v>1</v>
      </c>
      <c r="D38" s="3">
        <v>28.69</v>
      </c>
      <c r="E38" s="3">
        <v>3</v>
      </c>
      <c r="F38" s="3">
        <v>0</v>
      </c>
      <c r="G38" s="3">
        <v>0</v>
      </c>
      <c r="H38" s="3">
        <v>1</v>
      </c>
      <c r="I38" s="12">
        <v>0</v>
      </c>
      <c r="J38" s="60">
        <v>20745.989099999999</v>
      </c>
      <c r="L38" s="2">
        <f t="shared" si="2"/>
        <v>27284.086493573177</v>
      </c>
      <c r="M38" s="12">
        <f t="shared" si="1"/>
        <v>-6538.0973935731781</v>
      </c>
      <c r="O38" s="3"/>
      <c r="P38" s="3"/>
      <c r="Q38" s="3"/>
      <c r="R38" s="3"/>
      <c r="S38" s="3"/>
      <c r="T38" s="27" t="s">
        <v>0</v>
      </c>
      <c r="U38" s="22">
        <v>241.47707555531753</v>
      </c>
      <c r="V38" s="22">
        <v>34.712705150944849</v>
      </c>
      <c r="W38" s="22">
        <v>6.9564464799063561</v>
      </c>
      <c r="X38" s="22">
        <v>9.0486313479807123E-11</v>
      </c>
      <c r="Y38" s="22">
        <v>172.90950271206296</v>
      </c>
      <c r="Z38" s="22">
        <v>310.04464839857212</v>
      </c>
      <c r="AA38" s="22">
        <v>172.90950271206296</v>
      </c>
      <c r="AB38" s="28">
        <v>310.04464839857212</v>
      </c>
    </row>
    <row r="39" spans="1:28" x14ac:dyDescent="0.25">
      <c r="A39" s="63">
        <v>37</v>
      </c>
      <c r="B39" s="2">
        <v>46</v>
      </c>
      <c r="C39" s="3">
        <v>1</v>
      </c>
      <c r="D39" s="3">
        <v>30.495000000000001</v>
      </c>
      <c r="E39" s="3">
        <v>3</v>
      </c>
      <c r="F39" s="3">
        <v>0</v>
      </c>
      <c r="G39" s="3">
        <v>0</v>
      </c>
      <c r="H39" s="3">
        <v>1</v>
      </c>
      <c r="I39" s="12">
        <v>0</v>
      </c>
      <c r="J39" s="60">
        <v>40720.551050000002</v>
      </c>
      <c r="L39" s="2">
        <f t="shared" si="2"/>
        <v>33820.016907504418</v>
      </c>
      <c r="M39" s="12">
        <f t="shared" si="1"/>
        <v>6900.5341424955841</v>
      </c>
      <c r="O39" s="3"/>
      <c r="P39" s="3"/>
      <c r="Q39" s="3"/>
      <c r="R39" s="3"/>
      <c r="S39" s="3"/>
      <c r="T39" s="27" t="s">
        <v>1</v>
      </c>
      <c r="U39" s="22">
        <v>-879.80179927561733</v>
      </c>
      <c r="V39" s="22">
        <v>928.48766283096779</v>
      </c>
      <c r="W39" s="22">
        <v>-0.94756433983526844</v>
      </c>
      <c r="X39" s="22">
        <v>0.34481679937057574</v>
      </c>
      <c r="Y39" s="22">
        <v>-2713.8318807224009</v>
      </c>
      <c r="Z39" s="22">
        <v>954.22828217116637</v>
      </c>
      <c r="AA39" s="22">
        <v>-2713.8318807224009</v>
      </c>
      <c r="AB39" s="28">
        <v>954.22828217116637</v>
      </c>
    </row>
    <row r="40" spans="1:28" x14ac:dyDescent="0.25">
      <c r="A40" s="63">
        <v>38</v>
      </c>
      <c r="B40" s="2">
        <v>42</v>
      </c>
      <c r="C40" s="3">
        <v>0</v>
      </c>
      <c r="D40" s="3">
        <v>23.37</v>
      </c>
      <c r="E40" s="3">
        <v>0</v>
      </c>
      <c r="F40" s="3">
        <v>0</v>
      </c>
      <c r="G40" s="3">
        <v>0</v>
      </c>
      <c r="H40" s="3">
        <v>0</v>
      </c>
      <c r="I40" s="12">
        <v>1</v>
      </c>
      <c r="J40" s="60">
        <v>19964.746299999999</v>
      </c>
      <c r="L40" s="2">
        <f t="shared" si="2"/>
        <v>23353.530167927416</v>
      </c>
      <c r="M40" s="12">
        <f t="shared" si="1"/>
        <v>-3388.7838679274173</v>
      </c>
      <c r="O40" s="3"/>
      <c r="P40" s="67"/>
      <c r="Q40" s="67"/>
      <c r="R40" s="67"/>
      <c r="S40" s="3"/>
      <c r="T40" s="27" t="s">
        <v>2</v>
      </c>
      <c r="U40" s="22">
        <v>1480.4970665075693</v>
      </c>
      <c r="V40" s="22">
        <v>75.779043150405101</v>
      </c>
      <c r="W40" s="22">
        <v>19.537025079204302</v>
      </c>
      <c r="X40" s="22">
        <v>9.1172528320004413E-44</v>
      </c>
      <c r="Y40" s="22">
        <v>1330.8116692268534</v>
      </c>
      <c r="Z40" s="22">
        <v>1630.1824637882853</v>
      </c>
      <c r="AA40" s="22">
        <v>1330.8116692268534</v>
      </c>
      <c r="AB40" s="28">
        <v>1630.1824637882853</v>
      </c>
    </row>
    <row r="41" spans="1:28" x14ac:dyDescent="0.25">
      <c r="A41" s="63">
        <v>39</v>
      </c>
      <c r="B41" s="2">
        <v>48</v>
      </c>
      <c r="C41" s="3">
        <v>1</v>
      </c>
      <c r="D41" s="3">
        <v>24.42</v>
      </c>
      <c r="E41" s="3">
        <v>0</v>
      </c>
      <c r="F41" s="3">
        <v>0</v>
      </c>
      <c r="G41" s="3">
        <v>1</v>
      </c>
      <c r="H41" s="3">
        <v>0</v>
      </c>
      <c r="I41" s="12">
        <v>0</v>
      </c>
      <c r="J41" s="60">
        <v>21223.675800000001</v>
      </c>
      <c r="L41" s="2">
        <f t="shared" si="2"/>
        <v>23289.910873765606</v>
      </c>
      <c r="M41" s="12">
        <f t="shared" si="1"/>
        <v>-2066.2350737656052</v>
      </c>
      <c r="O41" s="3"/>
      <c r="P41" s="67"/>
      <c r="Q41" s="67"/>
      <c r="R41" s="67"/>
      <c r="S41" s="3"/>
      <c r="T41" s="27" t="s">
        <v>3</v>
      </c>
      <c r="U41" s="22">
        <v>300.89240833641907</v>
      </c>
      <c r="V41" s="22">
        <v>391.28657407740684</v>
      </c>
      <c r="W41" s="22">
        <v>0.76898219430573811</v>
      </c>
      <c r="X41" s="22">
        <v>0.44306655292808939</v>
      </c>
      <c r="Y41" s="22">
        <v>-472.01107337076337</v>
      </c>
      <c r="Z41" s="22">
        <v>1073.7958900436015</v>
      </c>
      <c r="AA41" s="22">
        <v>-472.01107337076337</v>
      </c>
      <c r="AB41" s="28">
        <v>1073.7958900436015</v>
      </c>
    </row>
    <row r="42" spans="1:28" x14ac:dyDescent="0.25">
      <c r="A42" s="63">
        <v>40</v>
      </c>
      <c r="B42" s="2">
        <v>18</v>
      </c>
      <c r="C42" s="3">
        <v>1</v>
      </c>
      <c r="D42" s="3">
        <v>25.175000000000001</v>
      </c>
      <c r="E42" s="3">
        <v>0</v>
      </c>
      <c r="F42" s="3">
        <v>0</v>
      </c>
      <c r="G42" s="3">
        <v>0</v>
      </c>
      <c r="H42" s="3">
        <v>0</v>
      </c>
      <c r="I42" s="12">
        <v>1</v>
      </c>
      <c r="J42" s="60">
        <v>15518.180249999999</v>
      </c>
      <c r="L42" s="2">
        <f t="shared" si="2"/>
        <v>19350.575760370339</v>
      </c>
      <c r="M42" s="12">
        <f t="shared" si="1"/>
        <v>-3832.3955103703393</v>
      </c>
      <c r="O42" s="3"/>
      <c r="P42" s="3"/>
      <c r="Q42" s="3"/>
      <c r="R42" s="3"/>
      <c r="S42" s="3"/>
      <c r="T42" s="27" t="s">
        <v>1901</v>
      </c>
      <c r="U42" s="22">
        <v>-744.49112374437823</v>
      </c>
      <c r="V42" s="22">
        <v>1369.5263837707848</v>
      </c>
      <c r="W42" s="22">
        <v>-0.54361210748969579</v>
      </c>
      <c r="X42" s="22">
        <v>0.5874844331831659</v>
      </c>
      <c r="Y42" s="22">
        <v>-3449.6994810770902</v>
      </c>
      <c r="Z42" s="22">
        <v>1960.717233588334</v>
      </c>
      <c r="AA42" s="22">
        <v>-3449.6994810770902</v>
      </c>
      <c r="AB42" s="28">
        <v>1960.717233588334</v>
      </c>
    </row>
    <row r="43" spans="1:28" x14ac:dyDescent="0.25">
      <c r="A43" s="63">
        <v>41</v>
      </c>
      <c r="B43" s="2">
        <v>30</v>
      </c>
      <c r="C43" s="3">
        <v>1</v>
      </c>
      <c r="D43" s="3">
        <v>35.53</v>
      </c>
      <c r="E43" s="3">
        <v>0</v>
      </c>
      <c r="F43" s="3">
        <v>0</v>
      </c>
      <c r="G43" s="3">
        <v>1</v>
      </c>
      <c r="H43" s="3">
        <v>0</v>
      </c>
      <c r="I43" s="12">
        <v>0</v>
      </c>
      <c r="J43" s="60">
        <v>36950.256699999998</v>
      </c>
      <c r="L43" s="2">
        <f t="shared" si="2"/>
        <v>35391.645922668977</v>
      </c>
      <c r="M43" s="12">
        <f t="shared" si="1"/>
        <v>1558.6107773310214</v>
      </c>
      <c r="O43" s="3"/>
      <c r="P43" s="3"/>
      <c r="Q43" s="3"/>
      <c r="R43" s="3"/>
      <c r="S43" s="3"/>
      <c r="T43" s="27" t="s">
        <v>1902</v>
      </c>
      <c r="U43" s="22">
        <v>371.87215706232951</v>
      </c>
      <c r="V43" s="22">
        <v>1453.8624860606099</v>
      </c>
      <c r="W43" s="22">
        <v>0.25578220817152758</v>
      </c>
      <c r="X43" s="22">
        <v>0.79845596910101468</v>
      </c>
      <c r="Y43" s="22">
        <v>-2499.9242495718745</v>
      </c>
      <c r="Z43" s="22">
        <v>3243.668563696534</v>
      </c>
      <c r="AA43" s="22">
        <v>-2499.9242495718745</v>
      </c>
      <c r="AB43" s="28">
        <v>3243.668563696534</v>
      </c>
    </row>
    <row r="44" spans="1:28" ht="15.75" thickBot="1" x14ac:dyDescent="0.3">
      <c r="A44" s="63">
        <v>42</v>
      </c>
      <c r="B44" s="2">
        <v>42</v>
      </c>
      <c r="C44" s="3">
        <v>0</v>
      </c>
      <c r="D44" s="3">
        <v>26.6</v>
      </c>
      <c r="E44" s="3">
        <v>0</v>
      </c>
      <c r="F44" s="3">
        <v>0</v>
      </c>
      <c r="G44" s="3">
        <v>0</v>
      </c>
      <c r="H44" s="3">
        <v>1</v>
      </c>
      <c r="I44" s="12">
        <v>0</v>
      </c>
      <c r="J44" s="60">
        <v>21348.705999999998</v>
      </c>
      <c r="L44" s="2">
        <f t="shared" si="2"/>
        <v>27064.697105502524</v>
      </c>
      <c r="M44" s="12">
        <f t="shared" si="1"/>
        <v>-5715.9911055025259</v>
      </c>
      <c r="O44" s="3"/>
      <c r="P44" s="3"/>
      <c r="Q44" s="3"/>
      <c r="R44" s="3"/>
      <c r="S44" s="3"/>
      <c r="T44" s="29" t="s">
        <v>1903</v>
      </c>
      <c r="U44" s="23">
        <v>1442.7107443066718</v>
      </c>
      <c r="V44" s="23">
        <v>1456.2314085959881</v>
      </c>
      <c r="W44" s="23">
        <v>0.99071530512973061</v>
      </c>
      <c r="X44" s="23">
        <v>0.3233587925779613</v>
      </c>
      <c r="Y44" s="23">
        <v>-1433.7649654183822</v>
      </c>
      <c r="Z44" s="23">
        <v>4319.1864540317256</v>
      </c>
      <c r="AA44" s="23">
        <v>-1433.7649654183822</v>
      </c>
      <c r="AB44" s="30">
        <v>4319.1864540317256</v>
      </c>
    </row>
    <row r="45" spans="1:28" x14ac:dyDescent="0.25">
      <c r="A45" s="63">
        <v>43</v>
      </c>
      <c r="B45" s="2">
        <v>18</v>
      </c>
      <c r="C45" s="3">
        <v>0</v>
      </c>
      <c r="D45" s="3">
        <v>36.85</v>
      </c>
      <c r="E45" s="3">
        <v>0</v>
      </c>
      <c r="F45" s="3">
        <v>0</v>
      </c>
      <c r="G45" s="3">
        <v>1</v>
      </c>
      <c r="H45" s="3">
        <v>0</v>
      </c>
      <c r="I45" s="12">
        <v>0</v>
      </c>
      <c r="J45" s="60">
        <v>36149.483500000002</v>
      </c>
      <c r="L45" s="2">
        <f t="shared" si="2"/>
        <v>35327.978943070782</v>
      </c>
      <c r="M45" s="12">
        <f t="shared" si="1"/>
        <v>821.50455692921969</v>
      </c>
      <c r="O45" s="3"/>
      <c r="P45" s="3"/>
    </row>
    <row r="46" spans="1:28" x14ac:dyDescent="0.25">
      <c r="A46" s="63">
        <v>44</v>
      </c>
      <c r="B46" s="2">
        <v>63</v>
      </c>
      <c r="C46" s="3">
        <v>0</v>
      </c>
      <c r="D46" s="3">
        <v>37.700000000000003</v>
      </c>
      <c r="E46" s="3">
        <v>0</v>
      </c>
      <c r="F46" s="3">
        <v>1</v>
      </c>
      <c r="G46" s="3">
        <v>0</v>
      </c>
      <c r="H46" s="3">
        <v>0</v>
      </c>
      <c r="I46" s="12">
        <v>0</v>
      </c>
      <c r="J46" s="60">
        <v>48824.45</v>
      </c>
      <c r="L46" s="2">
        <f t="shared" si="2"/>
        <v>48197.36097333589</v>
      </c>
      <c r="M46" s="12">
        <f t="shared" si="1"/>
        <v>627.08902666410722</v>
      </c>
      <c r="O46" s="3"/>
      <c r="P46" s="3"/>
    </row>
    <row r="47" spans="1:28" x14ac:dyDescent="0.25">
      <c r="A47" s="63">
        <v>45</v>
      </c>
      <c r="B47" s="2">
        <v>36</v>
      </c>
      <c r="C47" s="3">
        <v>1</v>
      </c>
      <c r="D47" s="3">
        <v>41.895000000000003</v>
      </c>
      <c r="E47" s="3">
        <v>3</v>
      </c>
      <c r="F47" s="3">
        <v>0</v>
      </c>
      <c r="G47" s="3">
        <v>0</v>
      </c>
      <c r="H47" s="3">
        <v>0</v>
      </c>
      <c r="I47" s="12">
        <v>1</v>
      </c>
      <c r="J47" s="60">
        <v>43753.337050000002</v>
      </c>
      <c r="L47" s="2">
        <f t="shared" si="2"/>
        <v>49353.751297381867</v>
      </c>
      <c r="M47" s="12">
        <f t="shared" si="1"/>
        <v>-5600.4142473818647</v>
      </c>
      <c r="O47" s="3"/>
      <c r="P47" s="3"/>
    </row>
    <row r="48" spans="1:28" x14ac:dyDescent="0.25">
      <c r="A48" s="63">
        <v>46</v>
      </c>
      <c r="B48" s="2">
        <v>27</v>
      </c>
      <c r="C48" s="3">
        <v>0</v>
      </c>
      <c r="D48" s="3">
        <v>36.08</v>
      </c>
      <c r="E48" s="3">
        <v>0</v>
      </c>
      <c r="F48" s="3">
        <v>0</v>
      </c>
      <c r="G48" s="3">
        <v>1</v>
      </c>
      <c r="H48" s="3">
        <v>0</v>
      </c>
      <c r="I48" s="12">
        <v>0</v>
      </c>
      <c r="J48" s="60">
        <v>37133.898200000003</v>
      </c>
      <c r="L48" s="2">
        <f t="shared" si="2"/>
        <v>36361.289881857803</v>
      </c>
      <c r="M48" s="12">
        <f t="shared" si="1"/>
        <v>772.60831814220001</v>
      </c>
      <c r="O48" s="3"/>
      <c r="P48" s="3"/>
    </row>
    <row r="49" spans="1:16" x14ac:dyDescent="0.25">
      <c r="A49" s="63">
        <v>47</v>
      </c>
      <c r="B49" s="2">
        <v>35</v>
      </c>
      <c r="C49" s="3">
        <v>1</v>
      </c>
      <c r="D49" s="3">
        <v>27.74</v>
      </c>
      <c r="E49" s="3">
        <v>2</v>
      </c>
      <c r="F49" s="3">
        <v>0</v>
      </c>
      <c r="G49" s="3">
        <v>0</v>
      </c>
      <c r="H49" s="3">
        <v>0</v>
      </c>
      <c r="I49" s="12">
        <v>1</v>
      </c>
      <c r="J49" s="60">
        <v>20984.0936</v>
      </c>
      <c r="L49" s="2">
        <f t="shared" si="2"/>
        <v>27854.945837075487</v>
      </c>
      <c r="M49" s="12">
        <f t="shared" si="1"/>
        <v>-6870.8522370754872</v>
      </c>
      <c r="O49" s="3"/>
      <c r="P49" s="3"/>
    </row>
    <row r="50" spans="1:16" x14ac:dyDescent="0.25">
      <c r="A50" s="63">
        <v>48</v>
      </c>
      <c r="B50" s="2">
        <v>19</v>
      </c>
      <c r="C50" s="3">
        <v>1</v>
      </c>
      <c r="D50" s="3">
        <v>34.799999999999997</v>
      </c>
      <c r="E50" s="3">
        <v>0</v>
      </c>
      <c r="F50" s="3">
        <v>1</v>
      </c>
      <c r="G50" s="3">
        <v>0</v>
      </c>
      <c r="H50" s="3">
        <v>0</v>
      </c>
      <c r="I50" s="12">
        <v>0</v>
      </c>
      <c r="J50" s="60">
        <v>34779.614999999998</v>
      </c>
      <c r="L50" s="2">
        <f t="shared" si="2"/>
        <v>32399.126356754336</v>
      </c>
      <c r="M50" s="12">
        <f t="shared" si="1"/>
        <v>2380.4886432456624</v>
      </c>
      <c r="O50" s="3"/>
      <c r="P50" s="3"/>
    </row>
    <row r="51" spans="1:16" x14ac:dyDescent="0.25">
      <c r="A51" s="63">
        <v>49</v>
      </c>
      <c r="B51" s="2">
        <v>42</v>
      </c>
      <c r="C51" s="3">
        <v>1</v>
      </c>
      <c r="D51" s="3">
        <v>24.64</v>
      </c>
      <c r="E51" s="3">
        <v>0</v>
      </c>
      <c r="F51" s="3">
        <v>0</v>
      </c>
      <c r="G51" s="3">
        <v>1</v>
      </c>
      <c r="H51" s="3">
        <v>0</v>
      </c>
      <c r="I51" s="12">
        <v>0</v>
      </c>
      <c r="J51" s="60">
        <v>19515.5416</v>
      </c>
      <c r="L51" s="2">
        <f t="shared" si="2"/>
        <v>22166.757775065362</v>
      </c>
      <c r="M51" s="12">
        <f t="shared" si="1"/>
        <v>-2651.2161750653613</v>
      </c>
      <c r="O51" s="3"/>
      <c r="P51" s="3"/>
    </row>
    <row r="52" spans="1:16" x14ac:dyDescent="0.25">
      <c r="A52" s="63">
        <v>50</v>
      </c>
      <c r="B52" s="2">
        <v>40</v>
      </c>
      <c r="C52" s="3">
        <v>0</v>
      </c>
      <c r="D52" s="3">
        <v>22.22</v>
      </c>
      <c r="E52" s="3">
        <v>2</v>
      </c>
      <c r="F52" s="3">
        <v>0</v>
      </c>
      <c r="G52" s="3">
        <v>1</v>
      </c>
      <c r="H52" s="3">
        <v>0</v>
      </c>
      <c r="I52" s="12">
        <v>0</v>
      </c>
      <c r="J52" s="60">
        <v>19444.265800000001</v>
      </c>
      <c r="L52" s="2">
        <f t="shared" si="2"/>
        <v>19582.587338954861</v>
      </c>
      <c r="M52" s="12">
        <f t="shared" si="1"/>
        <v>-138.32153895486044</v>
      </c>
      <c r="O52" s="3"/>
      <c r="P52" s="3"/>
    </row>
    <row r="53" spans="1:16" x14ac:dyDescent="0.25">
      <c r="A53" s="63">
        <v>51</v>
      </c>
      <c r="B53" s="2">
        <v>19</v>
      </c>
      <c r="C53" s="3">
        <v>1</v>
      </c>
      <c r="D53" s="3">
        <v>29.07</v>
      </c>
      <c r="E53" s="3">
        <v>0</v>
      </c>
      <c r="F53" s="3">
        <v>0</v>
      </c>
      <c r="G53" s="3">
        <v>0</v>
      </c>
      <c r="H53" s="3">
        <v>1</v>
      </c>
      <c r="I53" s="12">
        <v>0</v>
      </c>
      <c r="J53" s="60">
        <v>17352.6803</v>
      </c>
      <c r="L53" s="2">
        <f t="shared" si="2"/>
        <v>24287.750322728301</v>
      </c>
      <c r="M53" s="12">
        <f t="shared" si="1"/>
        <v>-6935.0700227283014</v>
      </c>
      <c r="O53" s="3"/>
      <c r="P53" s="3"/>
    </row>
    <row r="54" spans="1:16" x14ac:dyDescent="0.25">
      <c r="A54" s="63">
        <v>52</v>
      </c>
      <c r="B54" s="2">
        <v>23</v>
      </c>
      <c r="C54" s="3">
        <v>0</v>
      </c>
      <c r="D54" s="3">
        <v>36.67</v>
      </c>
      <c r="E54" s="3">
        <v>2</v>
      </c>
      <c r="F54" s="3">
        <v>0</v>
      </c>
      <c r="G54" s="3">
        <v>0</v>
      </c>
      <c r="H54" s="3">
        <v>0</v>
      </c>
      <c r="I54" s="12">
        <v>1</v>
      </c>
      <c r="J54" s="60">
        <v>38511.628299999997</v>
      </c>
      <c r="L54" s="2">
        <f t="shared" si="2"/>
        <v>39057.861533599891</v>
      </c>
      <c r="M54" s="12">
        <f t="shared" si="1"/>
        <v>-546.23323359989445</v>
      </c>
      <c r="O54" s="3"/>
      <c r="P54" s="3"/>
    </row>
    <row r="55" spans="1:16" x14ac:dyDescent="0.25">
      <c r="A55" s="63">
        <v>53</v>
      </c>
      <c r="B55" s="2">
        <v>63</v>
      </c>
      <c r="C55" s="3">
        <v>0</v>
      </c>
      <c r="D55" s="3">
        <v>27.74</v>
      </c>
      <c r="E55" s="3">
        <v>0</v>
      </c>
      <c r="F55" s="3">
        <v>0</v>
      </c>
      <c r="G55" s="3">
        <v>0</v>
      </c>
      <c r="H55" s="3">
        <v>0</v>
      </c>
      <c r="I55" s="12">
        <v>1</v>
      </c>
      <c r="J55" s="60">
        <v>29523.1656</v>
      </c>
      <c r="L55" s="2">
        <f t="shared" si="2"/>
        <v>34894.320935227159</v>
      </c>
      <c r="M55" s="12">
        <f t="shared" si="1"/>
        <v>-5371.1553352271585</v>
      </c>
      <c r="O55" s="3"/>
      <c r="P55" s="3"/>
    </row>
    <row r="56" spans="1:16" x14ac:dyDescent="0.25">
      <c r="A56" s="63">
        <v>54</v>
      </c>
      <c r="B56" s="2">
        <v>18</v>
      </c>
      <c r="C56" s="3">
        <v>1</v>
      </c>
      <c r="D56" s="3">
        <v>17.29</v>
      </c>
      <c r="E56" s="3">
        <v>2</v>
      </c>
      <c r="F56" s="3">
        <v>0</v>
      </c>
      <c r="G56" s="3">
        <v>0</v>
      </c>
      <c r="H56" s="3">
        <v>0</v>
      </c>
      <c r="I56" s="12">
        <v>1</v>
      </c>
      <c r="J56" s="60">
        <v>12829.455099999999</v>
      </c>
      <c r="L56" s="2">
        <f t="shared" si="2"/>
        <v>8278.6412076309934</v>
      </c>
      <c r="M56" s="12">
        <f t="shared" si="1"/>
        <v>4550.8138923690058</v>
      </c>
      <c r="O56" s="3"/>
      <c r="P56" s="3"/>
    </row>
    <row r="57" spans="1:16" x14ac:dyDescent="0.25">
      <c r="A57" s="63">
        <v>55</v>
      </c>
      <c r="B57" s="2">
        <v>63</v>
      </c>
      <c r="C57" s="3">
        <v>0</v>
      </c>
      <c r="D57" s="3">
        <v>32.200000000000003</v>
      </c>
      <c r="E57" s="3">
        <v>2</v>
      </c>
      <c r="F57" s="3">
        <v>1</v>
      </c>
      <c r="G57" s="3">
        <v>0</v>
      </c>
      <c r="H57" s="3">
        <v>0</v>
      </c>
      <c r="I57" s="12">
        <v>0</v>
      </c>
      <c r="J57" s="60">
        <v>47305.305</v>
      </c>
      <c r="L57" s="2">
        <f t="shared" si="2"/>
        <v>40656.411924217085</v>
      </c>
      <c r="M57" s="12">
        <f t="shared" si="1"/>
        <v>6648.8930757829148</v>
      </c>
      <c r="O57" s="3"/>
      <c r="P57" s="3"/>
    </row>
    <row r="58" spans="1:16" x14ac:dyDescent="0.25">
      <c r="A58" s="63">
        <v>56</v>
      </c>
      <c r="B58" s="2">
        <v>54</v>
      </c>
      <c r="C58" s="3">
        <v>1</v>
      </c>
      <c r="D58" s="3">
        <v>34.21</v>
      </c>
      <c r="E58" s="3">
        <v>2</v>
      </c>
      <c r="F58" s="3">
        <v>0</v>
      </c>
      <c r="G58" s="3">
        <v>1</v>
      </c>
      <c r="H58" s="3">
        <v>0</v>
      </c>
      <c r="I58" s="12">
        <v>0</v>
      </c>
      <c r="J58" s="60">
        <v>44260.749900000003</v>
      </c>
      <c r="L58" s="2">
        <f t="shared" si="2"/>
        <v>39834.624424879446</v>
      </c>
      <c r="M58" s="12">
        <f t="shared" si="1"/>
        <v>4426.1254751205561</v>
      </c>
      <c r="O58" s="3"/>
      <c r="P58" s="3"/>
    </row>
    <row r="59" spans="1:16" x14ac:dyDescent="0.25">
      <c r="A59" s="63">
        <v>57</v>
      </c>
      <c r="B59" s="2">
        <v>50</v>
      </c>
      <c r="C59" s="3">
        <v>1</v>
      </c>
      <c r="D59" s="3">
        <v>31.824999999999999</v>
      </c>
      <c r="E59" s="3">
        <v>0</v>
      </c>
      <c r="F59" s="3">
        <v>0</v>
      </c>
      <c r="G59" s="3">
        <v>0</v>
      </c>
      <c r="H59" s="3">
        <v>0</v>
      </c>
      <c r="I59" s="12">
        <v>1</v>
      </c>
      <c r="J59" s="60">
        <v>41097.161749999999</v>
      </c>
      <c r="L59" s="2">
        <f t="shared" si="2"/>
        <v>36923.147670415834</v>
      </c>
      <c r="M59" s="12">
        <f t="shared" si="1"/>
        <v>4174.0140795841653</v>
      </c>
      <c r="O59" s="3"/>
      <c r="P59" s="3"/>
    </row>
    <row r="60" spans="1:16" x14ac:dyDescent="0.25">
      <c r="A60" s="63">
        <v>58</v>
      </c>
      <c r="B60" s="2">
        <v>56</v>
      </c>
      <c r="C60" s="3">
        <v>1</v>
      </c>
      <c r="D60" s="3">
        <v>33.630000000000003</v>
      </c>
      <c r="E60" s="3">
        <v>0</v>
      </c>
      <c r="F60" s="3">
        <v>0</v>
      </c>
      <c r="G60" s="3">
        <v>0</v>
      </c>
      <c r="H60" s="3">
        <v>1</v>
      </c>
      <c r="I60" s="12">
        <v>0</v>
      </c>
      <c r="J60" s="60">
        <v>43921.183700000001</v>
      </c>
      <c r="L60" s="2">
        <f t="shared" si="2"/>
        <v>39973.468741549572</v>
      </c>
      <c r="M60" s="12">
        <f t="shared" si="1"/>
        <v>3947.7149584504295</v>
      </c>
      <c r="O60" s="3"/>
      <c r="P60" s="3"/>
    </row>
    <row r="61" spans="1:16" x14ac:dyDescent="0.25">
      <c r="A61" s="63">
        <v>59</v>
      </c>
      <c r="B61" s="2">
        <v>19</v>
      </c>
      <c r="C61" s="3">
        <v>1</v>
      </c>
      <c r="D61" s="3">
        <v>31.92</v>
      </c>
      <c r="E61" s="3">
        <v>0</v>
      </c>
      <c r="F61" s="3">
        <v>0</v>
      </c>
      <c r="G61" s="3">
        <v>0</v>
      </c>
      <c r="H61" s="3">
        <v>1</v>
      </c>
      <c r="I61" s="12">
        <v>0</v>
      </c>
      <c r="J61" s="60">
        <v>33750.291799999999</v>
      </c>
      <c r="L61" s="2">
        <f t="shared" si="2"/>
        <v>28507.166962274874</v>
      </c>
      <c r="M61" s="12">
        <f t="shared" si="1"/>
        <v>5243.124837725125</v>
      </c>
      <c r="O61" s="3"/>
      <c r="P61" s="3"/>
    </row>
    <row r="62" spans="1:16" x14ac:dyDescent="0.25">
      <c r="A62" s="63">
        <v>60</v>
      </c>
      <c r="B62" s="2">
        <v>20</v>
      </c>
      <c r="C62" s="3">
        <v>0</v>
      </c>
      <c r="D62" s="3">
        <v>26.84</v>
      </c>
      <c r="E62" s="3">
        <v>1</v>
      </c>
      <c r="F62" s="3">
        <v>0</v>
      </c>
      <c r="G62" s="3">
        <v>1</v>
      </c>
      <c r="H62" s="3">
        <v>0</v>
      </c>
      <c r="I62" s="12">
        <v>0</v>
      </c>
      <c r="J62" s="60">
        <v>17085.267599999999</v>
      </c>
      <c r="L62" s="2">
        <f t="shared" si="2"/>
        <v>21292.049866777063</v>
      </c>
      <c r="M62" s="12">
        <f t="shared" si="1"/>
        <v>-4206.7822667770633</v>
      </c>
      <c r="O62" s="3"/>
      <c r="P62" s="3"/>
    </row>
    <row r="63" spans="1:16" x14ac:dyDescent="0.25">
      <c r="A63" s="63">
        <v>61</v>
      </c>
      <c r="B63" s="2">
        <v>52</v>
      </c>
      <c r="C63" s="3">
        <v>1</v>
      </c>
      <c r="D63" s="3">
        <v>24.32</v>
      </c>
      <c r="E63" s="3">
        <v>3</v>
      </c>
      <c r="F63" s="3">
        <v>0</v>
      </c>
      <c r="G63" s="3">
        <v>0</v>
      </c>
      <c r="H63" s="3">
        <v>0</v>
      </c>
      <c r="I63" s="12">
        <v>1</v>
      </c>
      <c r="J63" s="60">
        <v>24869.836800000001</v>
      </c>
      <c r="L63" s="2">
        <f t="shared" si="2"/>
        <v>27197.648562396422</v>
      </c>
      <c r="M63" s="12">
        <f t="shared" si="1"/>
        <v>-2327.8117623964208</v>
      </c>
      <c r="O63" s="3"/>
      <c r="P63" s="3"/>
    </row>
    <row r="64" spans="1:16" x14ac:dyDescent="0.25">
      <c r="A64" s="63">
        <v>62</v>
      </c>
      <c r="B64" s="2">
        <v>19</v>
      </c>
      <c r="C64" s="3">
        <v>1</v>
      </c>
      <c r="D64" s="3">
        <v>36.954999999999998</v>
      </c>
      <c r="E64" s="3">
        <v>0</v>
      </c>
      <c r="F64" s="3">
        <v>0</v>
      </c>
      <c r="G64" s="3">
        <v>0</v>
      </c>
      <c r="H64" s="3">
        <v>1</v>
      </c>
      <c r="I64" s="12">
        <v>0</v>
      </c>
      <c r="J64" s="60">
        <v>36219.405449999998</v>
      </c>
      <c r="L64" s="2">
        <f t="shared" si="2"/>
        <v>35961.469692140483</v>
      </c>
      <c r="M64" s="12">
        <f t="shared" si="1"/>
        <v>257.93575785951543</v>
      </c>
      <c r="O64" s="3"/>
      <c r="P64" s="3"/>
    </row>
    <row r="65" spans="1:16" x14ac:dyDescent="0.25">
      <c r="A65" s="63">
        <v>63</v>
      </c>
      <c r="B65" s="2">
        <v>46</v>
      </c>
      <c r="C65" s="3">
        <v>1</v>
      </c>
      <c r="D65" s="3">
        <v>42.35</v>
      </c>
      <c r="E65" s="3">
        <v>3</v>
      </c>
      <c r="F65" s="3">
        <v>0</v>
      </c>
      <c r="G65" s="3">
        <v>1</v>
      </c>
      <c r="H65" s="3">
        <v>0</v>
      </c>
      <c r="I65" s="12">
        <v>0</v>
      </c>
      <c r="J65" s="60">
        <v>46151.124499999998</v>
      </c>
      <c r="L65" s="2">
        <f t="shared" si="2"/>
        <v>50254.946350144935</v>
      </c>
      <c r="M65" s="12">
        <f t="shared" si="1"/>
        <v>-4103.8218501449373</v>
      </c>
      <c r="O65" s="3"/>
      <c r="P65" s="3"/>
    </row>
    <row r="66" spans="1:16" x14ac:dyDescent="0.25">
      <c r="A66" s="63">
        <v>64</v>
      </c>
      <c r="B66" s="2">
        <v>40</v>
      </c>
      <c r="C66" s="3">
        <v>1</v>
      </c>
      <c r="D66" s="3">
        <v>19.8</v>
      </c>
      <c r="E66" s="3">
        <v>1</v>
      </c>
      <c r="F66" s="3">
        <v>0</v>
      </c>
      <c r="G66" s="3">
        <v>1</v>
      </c>
      <c r="H66" s="3">
        <v>0</v>
      </c>
      <c r="I66" s="12">
        <v>0</v>
      </c>
      <c r="J66" s="60">
        <v>17179.522000000001</v>
      </c>
      <c r="L66" s="2">
        <f t="shared" si="2"/>
        <v>14819.090230394508</v>
      </c>
      <c r="M66" s="12">
        <f t="shared" si="1"/>
        <v>2360.4317696054932</v>
      </c>
      <c r="O66" s="3"/>
      <c r="P66" s="3"/>
    </row>
    <row r="67" spans="1:16" x14ac:dyDescent="0.25">
      <c r="A67" s="63">
        <v>65</v>
      </c>
      <c r="B67" s="2">
        <v>50</v>
      </c>
      <c r="C67" s="3">
        <v>1</v>
      </c>
      <c r="D67" s="3">
        <v>34.200000000000003</v>
      </c>
      <c r="E67" s="3">
        <v>2</v>
      </c>
      <c r="F67" s="3">
        <v>1</v>
      </c>
      <c r="G67" s="3">
        <v>0</v>
      </c>
      <c r="H67" s="3">
        <v>0</v>
      </c>
      <c r="I67" s="12">
        <v>0</v>
      </c>
      <c r="J67" s="60">
        <v>42856.838000000003</v>
      </c>
      <c r="L67" s="2">
        <f t="shared" ref="L67:L98" si="3">$U$37+$U$38*B67+$U$39*C67+$U$40*D67+$U$41*E67+$U$42*G67+$U$43*H67+$U$44*I67</f>
        <v>39598.402275737477</v>
      </c>
      <c r="M67" s="12">
        <f t="shared" si="1"/>
        <v>3258.4357242625265</v>
      </c>
      <c r="O67" s="3"/>
      <c r="P67" s="3"/>
    </row>
    <row r="68" spans="1:16" x14ac:dyDescent="0.25">
      <c r="A68" s="63">
        <v>66</v>
      </c>
      <c r="B68" s="2">
        <v>40</v>
      </c>
      <c r="C68" s="3">
        <v>0</v>
      </c>
      <c r="D68" s="3">
        <v>28.12</v>
      </c>
      <c r="E68" s="3">
        <v>1</v>
      </c>
      <c r="F68" s="3">
        <v>0</v>
      </c>
      <c r="G68" s="3">
        <v>0</v>
      </c>
      <c r="H68" s="3">
        <v>0</v>
      </c>
      <c r="I68" s="12">
        <v>1</v>
      </c>
      <c r="J68" s="60">
        <v>22331.566800000001</v>
      </c>
      <c r="L68" s="2">
        <f t="shared" si="3"/>
        <v>30203.829491064153</v>
      </c>
      <c r="M68" s="12">
        <f t="shared" ref="M68:M112" si="4">J68-L68</f>
        <v>-7872.262691064152</v>
      </c>
      <c r="O68" s="3"/>
      <c r="P68" s="3"/>
    </row>
    <row r="69" spans="1:16" x14ac:dyDescent="0.25">
      <c r="A69" s="63">
        <v>67</v>
      </c>
      <c r="B69" s="2">
        <v>54</v>
      </c>
      <c r="C69" s="3">
        <v>1</v>
      </c>
      <c r="D69" s="3">
        <v>40.564999999999998</v>
      </c>
      <c r="E69" s="3">
        <v>3</v>
      </c>
      <c r="F69" s="3">
        <v>0</v>
      </c>
      <c r="G69" s="3">
        <v>0</v>
      </c>
      <c r="H69" s="3">
        <v>0</v>
      </c>
      <c r="I69" s="12">
        <v>1</v>
      </c>
      <c r="J69" s="60">
        <v>48549.178350000002</v>
      </c>
      <c r="L69" s="2">
        <f t="shared" si="3"/>
        <v>51731.277558922513</v>
      </c>
      <c r="M69" s="12">
        <f t="shared" si="4"/>
        <v>-3182.099208922511</v>
      </c>
      <c r="O69" s="3"/>
      <c r="P69" s="3"/>
    </row>
    <row r="70" spans="1:16" x14ac:dyDescent="0.25">
      <c r="A70" s="63">
        <v>68</v>
      </c>
      <c r="B70" s="2">
        <v>59</v>
      </c>
      <c r="C70" s="3">
        <v>0</v>
      </c>
      <c r="D70" s="3">
        <v>36.765000000000001</v>
      </c>
      <c r="E70" s="3">
        <v>1</v>
      </c>
      <c r="F70" s="3">
        <v>0</v>
      </c>
      <c r="G70" s="3">
        <v>0</v>
      </c>
      <c r="H70" s="3">
        <v>0</v>
      </c>
      <c r="I70" s="12">
        <v>1</v>
      </c>
      <c r="J70" s="60">
        <v>47896.79135</v>
      </c>
      <c r="L70" s="2">
        <f t="shared" si="3"/>
        <v>47590.791066573125</v>
      </c>
      <c r="M70" s="12">
        <f t="shared" si="4"/>
        <v>306.00028342687438</v>
      </c>
      <c r="O70" s="3"/>
      <c r="P70" s="3"/>
    </row>
    <row r="71" spans="1:16" x14ac:dyDescent="0.25">
      <c r="A71" s="63">
        <v>69</v>
      </c>
      <c r="B71" s="2">
        <v>25</v>
      </c>
      <c r="C71" s="3">
        <v>1</v>
      </c>
      <c r="D71" s="3">
        <v>45.54</v>
      </c>
      <c r="E71" s="3">
        <v>2</v>
      </c>
      <c r="F71" s="3">
        <v>0</v>
      </c>
      <c r="G71" s="3">
        <v>1</v>
      </c>
      <c r="H71" s="3">
        <v>0</v>
      </c>
      <c r="I71" s="12">
        <v>0</v>
      </c>
      <c r="J71" s="60">
        <v>42112.2356</v>
      </c>
      <c r="L71" s="2">
        <f t="shared" si="3"/>
        <v>49605.820997305993</v>
      </c>
      <c r="M71" s="12">
        <f t="shared" si="4"/>
        <v>-7493.585397305993</v>
      </c>
      <c r="O71" s="3"/>
      <c r="P71" s="3"/>
    </row>
    <row r="72" spans="1:16" x14ac:dyDescent="0.25">
      <c r="A72" s="63">
        <v>70</v>
      </c>
      <c r="B72" s="2">
        <v>19</v>
      </c>
      <c r="C72" s="3">
        <v>1</v>
      </c>
      <c r="D72" s="3">
        <v>27.7</v>
      </c>
      <c r="E72" s="3">
        <v>0</v>
      </c>
      <c r="F72" s="3">
        <v>1</v>
      </c>
      <c r="G72" s="3">
        <v>0</v>
      </c>
      <c r="H72" s="3">
        <v>0</v>
      </c>
      <c r="I72" s="12">
        <v>0</v>
      </c>
      <c r="J72" s="60">
        <v>16297.846</v>
      </c>
      <c r="L72" s="2">
        <f t="shared" si="3"/>
        <v>21887.597184550599</v>
      </c>
      <c r="M72" s="12">
        <f t="shared" si="4"/>
        <v>-5589.7511845505996</v>
      </c>
      <c r="O72" s="3"/>
      <c r="P72" s="3"/>
    </row>
    <row r="73" spans="1:16" x14ac:dyDescent="0.25">
      <c r="A73" s="63">
        <v>71</v>
      </c>
      <c r="B73" s="2">
        <v>47</v>
      </c>
      <c r="C73" s="3">
        <v>1</v>
      </c>
      <c r="D73" s="3">
        <v>25.41</v>
      </c>
      <c r="E73" s="3">
        <v>1</v>
      </c>
      <c r="F73" s="3">
        <v>0</v>
      </c>
      <c r="G73" s="3">
        <v>1</v>
      </c>
      <c r="H73" s="3">
        <v>0</v>
      </c>
      <c r="I73" s="12">
        <v>0</v>
      </c>
      <c r="J73" s="60">
        <v>21978.676899999999</v>
      </c>
      <c r="L73" s="2">
        <f t="shared" si="3"/>
        <v>24815.018302389195</v>
      </c>
      <c r="M73" s="12">
        <f t="shared" si="4"/>
        <v>-2836.3414023891964</v>
      </c>
      <c r="O73" s="3"/>
      <c r="P73" s="3"/>
    </row>
    <row r="74" spans="1:16" x14ac:dyDescent="0.25">
      <c r="A74" s="63">
        <v>72</v>
      </c>
      <c r="B74" s="2">
        <v>31</v>
      </c>
      <c r="C74" s="3">
        <v>1</v>
      </c>
      <c r="D74" s="3">
        <v>34.39</v>
      </c>
      <c r="E74" s="3">
        <v>3</v>
      </c>
      <c r="F74" s="3">
        <v>0</v>
      </c>
      <c r="G74" s="3">
        <v>0</v>
      </c>
      <c r="H74" s="3">
        <v>1</v>
      </c>
      <c r="I74" s="12">
        <v>0</v>
      </c>
      <c r="J74" s="60">
        <v>38746.355100000001</v>
      </c>
      <c r="L74" s="2">
        <f t="shared" si="3"/>
        <v>35964.396848221637</v>
      </c>
      <c r="M74" s="12">
        <f t="shared" si="4"/>
        <v>2781.9582517783638</v>
      </c>
      <c r="O74" s="3"/>
      <c r="P74" s="3"/>
    </row>
    <row r="75" spans="1:16" x14ac:dyDescent="0.25">
      <c r="A75" s="63">
        <v>73</v>
      </c>
      <c r="B75" s="2">
        <v>53</v>
      </c>
      <c r="C75" s="3">
        <v>0</v>
      </c>
      <c r="D75" s="3">
        <v>22.61</v>
      </c>
      <c r="E75" s="3">
        <v>3</v>
      </c>
      <c r="F75" s="3">
        <v>0</v>
      </c>
      <c r="G75" s="3">
        <v>0</v>
      </c>
      <c r="H75" s="3">
        <v>0</v>
      </c>
      <c r="I75" s="12">
        <v>1</v>
      </c>
      <c r="J75" s="60">
        <v>24873.384900000001</v>
      </c>
      <c r="L75" s="2">
        <f t="shared" si="3"/>
        <v>25787.27745349941</v>
      </c>
      <c r="M75" s="12">
        <f t="shared" si="4"/>
        <v>-913.89255349940868</v>
      </c>
      <c r="O75" s="3"/>
      <c r="P75" s="3"/>
    </row>
    <row r="76" spans="1:16" x14ac:dyDescent="0.25">
      <c r="A76" s="63">
        <v>74</v>
      </c>
      <c r="B76" s="2">
        <v>43</v>
      </c>
      <c r="C76" s="3">
        <v>1</v>
      </c>
      <c r="D76" s="3">
        <v>35.97</v>
      </c>
      <c r="E76" s="3">
        <v>3</v>
      </c>
      <c r="F76" s="3">
        <v>0</v>
      </c>
      <c r="G76" s="3">
        <v>1</v>
      </c>
      <c r="H76" s="3">
        <v>0</v>
      </c>
      <c r="I76" s="12">
        <v>0</v>
      </c>
      <c r="J76" s="60">
        <v>42124.515299999999</v>
      </c>
      <c r="L76" s="2">
        <f t="shared" si="3"/>
        <v>40084.943839160689</v>
      </c>
      <c r="M76" s="12">
        <f t="shared" si="4"/>
        <v>2039.57146083931</v>
      </c>
      <c r="O76" s="3"/>
      <c r="P76" s="3"/>
    </row>
    <row r="77" spans="1:16" x14ac:dyDescent="0.25">
      <c r="A77" s="63">
        <v>75</v>
      </c>
      <c r="B77" s="2">
        <v>27</v>
      </c>
      <c r="C77" s="3">
        <v>0</v>
      </c>
      <c r="D77" s="3">
        <v>31.4</v>
      </c>
      <c r="E77" s="3">
        <v>0</v>
      </c>
      <c r="F77" s="3">
        <v>1</v>
      </c>
      <c r="G77" s="3">
        <v>0</v>
      </c>
      <c r="H77" s="3">
        <v>0</v>
      </c>
      <c r="I77" s="12">
        <v>0</v>
      </c>
      <c r="J77" s="60">
        <v>34838.873</v>
      </c>
      <c r="L77" s="2">
        <f t="shared" si="3"/>
        <v>30177.054734346759</v>
      </c>
      <c r="M77" s="12">
        <f t="shared" si="4"/>
        <v>4661.8182656532408</v>
      </c>
      <c r="O77" s="3"/>
      <c r="P77" s="3"/>
    </row>
    <row r="78" spans="1:16" x14ac:dyDescent="0.25">
      <c r="A78" s="63">
        <v>76</v>
      </c>
      <c r="B78" s="2">
        <v>34</v>
      </c>
      <c r="C78" s="3">
        <v>1</v>
      </c>
      <c r="D78" s="3">
        <v>30.8</v>
      </c>
      <c r="E78" s="3">
        <v>0</v>
      </c>
      <c r="F78" s="3">
        <v>1</v>
      </c>
      <c r="G78" s="3">
        <v>0</v>
      </c>
      <c r="H78" s="3">
        <v>0</v>
      </c>
      <c r="I78" s="12">
        <v>0</v>
      </c>
      <c r="J78" s="60">
        <v>35491.64</v>
      </c>
      <c r="L78" s="2">
        <f t="shared" si="3"/>
        <v>30099.294224053829</v>
      </c>
      <c r="M78" s="12">
        <f t="shared" si="4"/>
        <v>5392.3457759461708</v>
      </c>
      <c r="O78" s="3"/>
      <c r="P78" s="3"/>
    </row>
    <row r="79" spans="1:16" x14ac:dyDescent="0.25">
      <c r="A79" s="63">
        <v>77</v>
      </c>
      <c r="B79" s="2">
        <v>45</v>
      </c>
      <c r="C79" s="3">
        <v>1</v>
      </c>
      <c r="D79" s="3">
        <v>36.479999999999997</v>
      </c>
      <c r="E79" s="3">
        <v>2</v>
      </c>
      <c r="F79" s="3">
        <v>0</v>
      </c>
      <c r="G79" s="3">
        <v>0</v>
      </c>
      <c r="H79" s="3">
        <v>1</v>
      </c>
      <c r="I79" s="12">
        <v>0</v>
      </c>
      <c r="J79" s="60">
        <v>42760.502200000003</v>
      </c>
      <c r="L79" s="2">
        <f t="shared" si="3"/>
        <v>42138.422366660474</v>
      </c>
      <c r="M79" s="12">
        <f t="shared" si="4"/>
        <v>622.0798333395287</v>
      </c>
      <c r="O79" s="3"/>
      <c r="P79" s="3"/>
    </row>
    <row r="80" spans="1:16" x14ac:dyDescent="0.25">
      <c r="A80" s="63">
        <v>78</v>
      </c>
      <c r="B80" s="2">
        <v>64</v>
      </c>
      <c r="C80" s="3">
        <v>0</v>
      </c>
      <c r="D80" s="3">
        <v>33.799999999999997</v>
      </c>
      <c r="E80" s="3">
        <v>1</v>
      </c>
      <c r="F80" s="3">
        <v>1</v>
      </c>
      <c r="G80" s="3">
        <v>0</v>
      </c>
      <c r="H80" s="3">
        <v>0</v>
      </c>
      <c r="I80" s="12">
        <v>0</v>
      </c>
      <c r="J80" s="60">
        <v>47928.03</v>
      </c>
      <c r="L80" s="2">
        <f t="shared" si="3"/>
        <v>42965.791897848096</v>
      </c>
      <c r="M80" s="12">
        <f t="shared" si="4"/>
        <v>4962.2381021519031</v>
      </c>
      <c r="O80" s="3"/>
      <c r="P80" s="3"/>
    </row>
    <row r="81" spans="1:16" x14ac:dyDescent="0.25">
      <c r="A81" s="63">
        <v>79</v>
      </c>
      <c r="B81" s="2">
        <v>61</v>
      </c>
      <c r="C81" s="3">
        <v>0</v>
      </c>
      <c r="D81" s="3">
        <v>36.384999999999998</v>
      </c>
      <c r="E81" s="3">
        <v>1</v>
      </c>
      <c r="F81" s="3">
        <v>0</v>
      </c>
      <c r="G81" s="3">
        <v>0</v>
      </c>
      <c r="H81" s="3">
        <v>0</v>
      </c>
      <c r="I81" s="12">
        <v>1</v>
      </c>
      <c r="J81" s="60">
        <v>48517.563150000002</v>
      </c>
      <c r="L81" s="2">
        <f t="shared" si="3"/>
        <v>47511.156332410879</v>
      </c>
      <c r="M81" s="12">
        <f t="shared" si="4"/>
        <v>1006.4068175891225</v>
      </c>
      <c r="O81" s="3"/>
      <c r="P81" s="3"/>
    </row>
    <row r="82" spans="1:16" x14ac:dyDescent="0.25">
      <c r="A82" s="63">
        <v>80</v>
      </c>
      <c r="B82" s="2">
        <v>52</v>
      </c>
      <c r="C82" s="3">
        <v>1</v>
      </c>
      <c r="D82" s="3">
        <v>27.36</v>
      </c>
      <c r="E82" s="3">
        <v>0</v>
      </c>
      <c r="F82" s="3">
        <v>0</v>
      </c>
      <c r="G82" s="3">
        <v>0</v>
      </c>
      <c r="H82" s="3">
        <v>1</v>
      </c>
      <c r="I82" s="12">
        <v>0</v>
      </c>
      <c r="J82" s="60">
        <v>24393.6224</v>
      </c>
      <c r="L82" s="2">
        <f t="shared" si="3"/>
        <v>29724.843832325831</v>
      </c>
      <c r="M82" s="12">
        <f t="shared" si="4"/>
        <v>-5331.2214323258304</v>
      </c>
      <c r="O82" s="3"/>
      <c r="P82" s="3"/>
    </row>
    <row r="83" spans="1:16" x14ac:dyDescent="0.25">
      <c r="A83" s="63">
        <v>81</v>
      </c>
      <c r="B83" s="2">
        <v>50</v>
      </c>
      <c r="C83" s="3">
        <v>1</v>
      </c>
      <c r="D83" s="3">
        <v>32.299999999999997</v>
      </c>
      <c r="E83" s="3">
        <v>1</v>
      </c>
      <c r="F83" s="3">
        <v>0</v>
      </c>
      <c r="G83" s="3">
        <v>0</v>
      </c>
      <c r="H83" s="3">
        <v>0</v>
      </c>
      <c r="I83" s="12">
        <v>1</v>
      </c>
      <c r="J83" s="60">
        <v>41919.097000000002</v>
      </c>
      <c r="L83" s="2">
        <f t="shared" si="3"/>
        <v>37927.27618534334</v>
      </c>
      <c r="M83" s="12">
        <f t="shared" si="4"/>
        <v>3991.8208146566612</v>
      </c>
      <c r="O83" s="3"/>
      <c r="P83" s="3"/>
    </row>
    <row r="84" spans="1:16" x14ac:dyDescent="0.25">
      <c r="A84" s="63">
        <v>82</v>
      </c>
      <c r="B84" s="2">
        <v>19</v>
      </c>
      <c r="C84" s="3">
        <v>0</v>
      </c>
      <c r="D84" s="3">
        <v>21.7</v>
      </c>
      <c r="E84" s="3">
        <v>0</v>
      </c>
      <c r="F84" s="3">
        <v>1</v>
      </c>
      <c r="G84" s="3">
        <v>0</v>
      </c>
      <c r="H84" s="3">
        <v>0</v>
      </c>
      <c r="I84" s="12">
        <v>0</v>
      </c>
      <c r="J84" s="60">
        <v>13844.505999999999</v>
      </c>
      <c r="L84" s="2">
        <f t="shared" si="3"/>
        <v>13884.4165847808</v>
      </c>
      <c r="M84" s="12">
        <f t="shared" si="4"/>
        <v>-39.910584780800491</v>
      </c>
      <c r="O84" s="3"/>
      <c r="P84" s="3"/>
    </row>
    <row r="85" spans="1:16" x14ac:dyDescent="0.25">
      <c r="A85" s="63">
        <v>83</v>
      </c>
      <c r="B85" s="2">
        <v>26</v>
      </c>
      <c r="C85" s="3">
        <v>1</v>
      </c>
      <c r="D85" s="3">
        <v>32.9</v>
      </c>
      <c r="E85" s="3">
        <v>2</v>
      </c>
      <c r="F85" s="3">
        <v>1</v>
      </c>
      <c r="G85" s="3">
        <v>0</v>
      </c>
      <c r="H85" s="3">
        <v>0</v>
      </c>
      <c r="I85" s="12">
        <v>0</v>
      </c>
      <c r="J85" s="60">
        <v>36085.218999999997</v>
      </c>
      <c r="L85" s="2">
        <f t="shared" si="3"/>
        <v>31878.306275950017</v>
      </c>
      <c r="M85" s="12">
        <f t="shared" si="4"/>
        <v>4206.9127240499802</v>
      </c>
      <c r="O85" s="3"/>
      <c r="P85" s="3"/>
    </row>
    <row r="86" spans="1:16" x14ac:dyDescent="0.25">
      <c r="A86" s="63">
        <v>84</v>
      </c>
      <c r="B86" s="2">
        <v>23</v>
      </c>
      <c r="C86" s="3">
        <v>0</v>
      </c>
      <c r="D86" s="3">
        <v>28.31</v>
      </c>
      <c r="E86" s="3">
        <v>0</v>
      </c>
      <c r="F86" s="3">
        <v>0</v>
      </c>
      <c r="G86" s="3">
        <v>0</v>
      </c>
      <c r="H86" s="3">
        <v>1</v>
      </c>
      <c r="I86" s="12">
        <v>0</v>
      </c>
      <c r="J86" s="60">
        <v>18033.9679</v>
      </c>
      <c r="L86" s="2">
        <f t="shared" si="3"/>
        <v>25008.282653679431</v>
      </c>
      <c r="M86" s="12">
        <f t="shared" si="4"/>
        <v>-6974.3147536794313</v>
      </c>
      <c r="O86" s="3"/>
      <c r="P86" s="3"/>
    </row>
    <row r="87" spans="1:16" x14ac:dyDescent="0.25">
      <c r="A87" s="63">
        <v>85</v>
      </c>
      <c r="B87" s="2">
        <v>39</v>
      </c>
      <c r="C87" s="3">
        <v>0</v>
      </c>
      <c r="D87" s="3">
        <v>24.89</v>
      </c>
      <c r="E87" s="3">
        <v>3</v>
      </c>
      <c r="F87" s="3">
        <v>0</v>
      </c>
      <c r="G87" s="3">
        <v>0</v>
      </c>
      <c r="H87" s="3">
        <v>0</v>
      </c>
      <c r="I87" s="12">
        <v>1</v>
      </c>
      <c r="J87" s="60">
        <v>21659.930100000001</v>
      </c>
      <c r="L87" s="2">
        <f t="shared" si="3"/>
        <v>25782.13170736223</v>
      </c>
      <c r="M87" s="12">
        <f t="shared" si="4"/>
        <v>-4122.201607362229</v>
      </c>
      <c r="O87" s="3"/>
      <c r="P87" s="3"/>
    </row>
    <row r="88" spans="1:16" x14ac:dyDescent="0.25">
      <c r="A88" s="63">
        <v>86</v>
      </c>
      <c r="B88" s="2">
        <v>24</v>
      </c>
      <c r="C88" s="3">
        <v>1</v>
      </c>
      <c r="D88" s="3">
        <v>40.15</v>
      </c>
      <c r="E88" s="3">
        <v>0</v>
      </c>
      <c r="F88" s="3">
        <v>0</v>
      </c>
      <c r="G88" s="3">
        <v>1</v>
      </c>
      <c r="H88" s="3">
        <v>0</v>
      </c>
      <c r="I88" s="12">
        <v>0</v>
      </c>
      <c r="J88" s="60">
        <v>38126.246500000001</v>
      </c>
      <c r="L88" s="2">
        <f t="shared" si="3"/>
        <v>40782.679916602043</v>
      </c>
      <c r="M88" s="12">
        <f t="shared" si="4"/>
        <v>-2656.4334166020417</v>
      </c>
      <c r="O88" s="3"/>
      <c r="P88" s="3"/>
    </row>
    <row r="89" spans="1:16" x14ac:dyDescent="0.25">
      <c r="A89" s="63">
        <v>87</v>
      </c>
      <c r="B89" s="2">
        <v>27</v>
      </c>
      <c r="C89" s="3">
        <v>0</v>
      </c>
      <c r="D89" s="3">
        <v>17.954999999999998</v>
      </c>
      <c r="E89" s="3">
        <v>2</v>
      </c>
      <c r="F89" s="3">
        <v>0</v>
      </c>
      <c r="G89" s="3">
        <v>0</v>
      </c>
      <c r="H89" s="3">
        <v>0</v>
      </c>
      <c r="I89" s="12">
        <v>1</v>
      </c>
      <c r="J89" s="60">
        <v>15006.579449999999</v>
      </c>
      <c r="L89" s="2">
        <f t="shared" si="3"/>
        <v>12316.267236132</v>
      </c>
      <c r="M89" s="12">
        <f t="shared" si="4"/>
        <v>2690.3122138679992</v>
      </c>
      <c r="O89" s="3"/>
      <c r="P89" s="3"/>
    </row>
    <row r="90" spans="1:16" x14ac:dyDescent="0.25">
      <c r="A90" s="63">
        <v>88</v>
      </c>
      <c r="B90" s="2">
        <v>55</v>
      </c>
      <c r="C90" s="3">
        <v>1</v>
      </c>
      <c r="D90" s="3">
        <v>30.684999999999999</v>
      </c>
      <c r="E90" s="3">
        <v>0</v>
      </c>
      <c r="F90" s="3">
        <v>0</v>
      </c>
      <c r="G90" s="3">
        <v>0</v>
      </c>
      <c r="H90" s="3">
        <v>0</v>
      </c>
      <c r="I90" s="12">
        <v>1</v>
      </c>
      <c r="J90" s="60">
        <v>42303.692150000003</v>
      </c>
      <c r="L90" s="2">
        <f t="shared" si="3"/>
        <v>36442.766392373793</v>
      </c>
      <c r="M90" s="12">
        <f t="shared" si="4"/>
        <v>5860.9257576262098</v>
      </c>
      <c r="O90" s="3"/>
      <c r="P90" s="3"/>
    </row>
    <row r="91" spans="1:16" x14ac:dyDescent="0.25">
      <c r="A91" s="63">
        <v>89</v>
      </c>
      <c r="B91" s="2">
        <v>44</v>
      </c>
      <c r="C91" s="3">
        <v>0</v>
      </c>
      <c r="D91" s="3">
        <v>20.234999999999999</v>
      </c>
      <c r="E91" s="3">
        <v>1</v>
      </c>
      <c r="F91" s="3">
        <v>0</v>
      </c>
      <c r="G91" s="3">
        <v>0</v>
      </c>
      <c r="H91" s="3">
        <v>0</v>
      </c>
      <c r="I91" s="12">
        <v>1</v>
      </c>
      <c r="J91" s="60">
        <v>19594.809649999999</v>
      </c>
      <c r="L91" s="2">
        <f t="shared" si="3"/>
        <v>19496.018423873233</v>
      </c>
      <c r="M91" s="12">
        <f t="shared" si="4"/>
        <v>98.79122612676656</v>
      </c>
      <c r="O91" s="3"/>
      <c r="P91" s="3"/>
    </row>
    <row r="92" spans="1:16" x14ac:dyDescent="0.25">
      <c r="A92" s="63">
        <v>90</v>
      </c>
      <c r="B92" s="2">
        <v>26</v>
      </c>
      <c r="C92" s="3">
        <v>0</v>
      </c>
      <c r="D92" s="3">
        <v>17.195</v>
      </c>
      <c r="E92" s="3">
        <v>2</v>
      </c>
      <c r="F92" s="3">
        <v>0</v>
      </c>
      <c r="G92" s="3">
        <v>0</v>
      </c>
      <c r="H92" s="3">
        <v>0</v>
      </c>
      <c r="I92" s="12">
        <v>1</v>
      </c>
      <c r="J92" s="60">
        <v>14455.644050000001</v>
      </c>
      <c r="L92" s="2">
        <f t="shared" si="3"/>
        <v>10949.612390030936</v>
      </c>
      <c r="M92" s="12">
        <f t="shared" si="4"/>
        <v>3506.031659969065</v>
      </c>
      <c r="O92" s="3"/>
      <c r="P92" s="3"/>
    </row>
    <row r="93" spans="1:16" x14ac:dyDescent="0.25">
      <c r="A93" s="63">
        <v>91</v>
      </c>
      <c r="B93" s="2">
        <v>36</v>
      </c>
      <c r="C93" s="3">
        <v>0</v>
      </c>
      <c r="D93" s="3">
        <v>22.6</v>
      </c>
      <c r="E93" s="3">
        <v>2</v>
      </c>
      <c r="F93" s="3">
        <v>1</v>
      </c>
      <c r="G93" s="3">
        <v>0</v>
      </c>
      <c r="H93" s="3">
        <v>0</v>
      </c>
      <c r="I93" s="12">
        <v>0</v>
      </c>
      <c r="J93" s="60">
        <v>18608.261999999999</v>
      </c>
      <c r="L93" s="2">
        <f t="shared" si="3"/>
        <v>19923.759045750849</v>
      </c>
      <c r="M93" s="12">
        <f t="shared" si="4"/>
        <v>-1315.4970457508498</v>
      </c>
      <c r="O93" s="3"/>
      <c r="P93" s="3"/>
    </row>
    <row r="94" spans="1:16" x14ac:dyDescent="0.25">
      <c r="A94" s="63">
        <v>92</v>
      </c>
      <c r="B94" s="2">
        <v>63</v>
      </c>
      <c r="C94" s="3">
        <v>0</v>
      </c>
      <c r="D94" s="3">
        <v>26.98</v>
      </c>
      <c r="E94" s="3">
        <v>0</v>
      </c>
      <c r="F94" s="3">
        <v>0</v>
      </c>
      <c r="G94" s="3">
        <v>0</v>
      </c>
      <c r="H94" s="3">
        <v>1</v>
      </c>
      <c r="I94" s="12">
        <v>0</v>
      </c>
      <c r="J94" s="60">
        <v>28950.4692</v>
      </c>
      <c r="L94" s="2">
        <f t="shared" si="3"/>
        <v>32698.304577437066</v>
      </c>
      <c r="M94" s="12">
        <f t="shared" si="4"/>
        <v>-3747.8353774370662</v>
      </c>
      <c r="O94" s="3"/>
      <c r="P94" s="3"/>
    </row>
    <row r="95" spans="1:16" x14ac:dyDescent="0.25">
      <c r="A95" s="63">
        <v>93</v>
      </c>
      <c r="B95" s="2">
        <v>64</v>
      </c>
      <c r="C95" s="3">
        <v>1</v>
      </c>
      <c r="D95" s="3">
        <v>33.880000000000003</v>
      </c>
      <c r="E95" s="3">
        <v>0</v>
      </c>
      <c r="F95" s="3">
        <v>0</v>
      </c>
      <c r="G95" s="3">
        <v>1</v>
      </c>
      <c r="H95" s="3">
        <v>0</v>
      </c>
      <c r="I95" s="12">
        <v>0</v>
      </c>
      <c r="J95" s="60">
        <v>46889.261200000001</v>
      </c>
      <c r="L95" s="2">
        <f t="shared" si="3"/>
        <v>41159.046331812286</v>
      </c>
      <c r="M95" s="12">
        <f t="shared" si="4"/>
        <v>5730.2148681877152</v>
      </c>
      <c r="O95" s="3"/>
      <c r="P95" s="3"/>
    </row>
    <row r="96" spans="1:16" x14ac:dyDescent="0.25">
      <c r="A96" s="63">
        <v>94</v>
      </c>
      <c r="B96" s="2">
        <v>61</v>
      </c>
      <c r="C96" s="3">
        <v>1</v>
      </c>
      <c r="D96" s="3">
        <v>35.86</v>
      </c>
      <c r="E96" s="3">
        <v>0</v>
      </c>
      <c r="F96" s="3">
        <v>0</v>
      </c>
      <c r="G96" s="3">
        <v>1</v>
      </c>
      <c r="H96" s="3">
        <v>0</v>
      </c>
      <c r="I96" s="12">
        <v>0</v>
      </c>
      <c r="J96" s="60">
        <v>46599.108399999997</v>
      </c>
      <c r="L96" s="2">
        <f t="shared" si="3"/>
        <v>43365.999296831316</v>
      </c>
      <c r="M96" s="12">
        <f t="shared" si="4"/>
        <v>3233.109103168681</v>
      </c>
      <c r="O96" s="3"/>
      <c r="P96" s="3"/>
    </row>
    <row r="97" spans="1:16" x14ac:dyDescent="0.25">
      <c r="A97" s="63">
        <v>95</v>
      </c>
      <c r="B97" s="2">
        <v>40</v>
      </c>
      <c r="C97" s="3">
        <v>1</v>
      </c>
      <c r="D97" s="3">
        <v>32.774999999999999</v>
      </c>
      <c r="E97" s="3">
        <v>1</v>
      </c>
      <c r="F97" s="3">
        <v>0</v>
      </c>
      <c r="G97" s="3">
        <v>0</v>
      </c>
      <c r="H97" s="3">
        <v>0</v>
      </c>
      <c r="I97" s="12">
        <v>1</v>
      </c>
      <c r="J97" s="60">
        <v>39125.332249999999</v>
      </c>
      <c r="L97" s="2">
        <f t="shared" si="3"/>
        <v>36215.741536381269</v>
      </c>
      <c r="M97" s="12">
        <f t="shared" si="4"/>
        <v>2909.5907136187307</v>
      </c>
      <c r="O97" s="3"/>
      <c r="P97" s="3"/>
    </row>
    <row r="98" spans="1:16" x14ac:dyDescent="0.25">
      <c r="A98" s="63">
        <v>96</v>
      </c>
      <c r="B98" s="2">
        <v>33</v>
      </c>
      <c r="C98" s="3">
        <v>0</v>
      </c>
      <c r="D98" s="3">
        <v>33.5</v>
      </c>
      <c r="E98" s="3">
        <v>0</v>
      </c>
      <c r="F98" s="3">
        <v>1</v>
      </c>
      <c r="G98" s="3">
        <v>0</v>
      </c>
      <c r="H98" s="3">
        <v>0</v>
      </c>
      <c r="I98" s="12">
        <v>0</v>
      </c>
      <c r="J98" s="60">
        <v>37079.372000000003</v>
      </c>
      <c r="L98" s="2">
        <f t="shared" si="3"/>
        <v>34734.961027344558</v>
      </c>
      <c r="M98" s="12">
        <f t="shared" si="4"/>
        <v>2344.4109726554452</v>
      </c>
      <c r="O98" s="3"/>
      <c r="P98" s="3"/>
    </row>
    <row r="99" spans="1:16" x14ac:dyDescent="0.25">
      <c r="A99" s="63">
        <v>97</v>
      </c>
      <c r="B99" s="2">
        <v>56</v>
      </c>
      <c r="C99" s="3">
        <v>1</v>
      </c>
      <c r="D99" s="3">
        <v>26.695</v>
      </c>
      <c r="E99" s="3">
        <v>1</v>
      </c>
      <c r="F99" s="3">
        <v>0</v>
      </c>
      <c r="G99" s="3">
        <v>0</v>
      </c>
      <c r="H99" s="3">
        <v>1</v>
      </c>
      <c r="I99" s="12">
        <v>0</v>
      </c>
      <c r="J99" s="60">
        <v>26109.32905</v>
      </c>
      <c r="L99" s="2">
        <f t="shared" ref="L99:L112" si="5">$U$37+$U$38*B99+$U$39*C99+$U$40*D99+$U$41*E99+$U$42*G99+$U$43*H99+$U$44*I99</f>
        <v>30007.113993655992</v>
      </c>
      <c r="M99" s="12">
        <f t="shared" si="4"/>
        <v>-3897.7849436559918</v>
      </c>
      <c r="O99" s="3"/>
      <c r="P99" s="3"/>
    </row>
    <row r="100" spans="1:16" x14ac:dyDescent="0.25">
      <c r="A100" s="63">
        <v>98</v>
      </c>
      <c r="B100" s="2">
        <v>42</v>
      </c>
      <c r="C100" s="3">
        <v>1</v>
      </c>
      <c r="D100" s="3">
        <v>30</v>
      </c>
      <c r="E100" s="3">
        <v>0</v>
      </c>
      <c r="F100" s="3">
        <v>1</v>
      </c>
      <c r="G100" s="3">
        <v>0</v>
      </c>
      <c r="H100" s="3">
        <v>0</v>
      </c>
      <c r="I100" s="12">
        <v>0</v>
      </c>
      <c r="J100" s="60">
        <v>22144.031999999999</v>
      </c>
      <c r="L100" s="2">
        <f t="shared" si="5"/>
        <v>30846.713175290308</v>
      </c>
      <c r="M100" s="12">
        <f t="shared" si="4"/>
        <v>-8702.6811752903086</v>
      </c>
      <c r="O100" s="3"/>
      <c r="P100" s="3"/>
    </row>
    <row r="101" spans="1:16" x14ac:dyDescent="0.25">
      <c r="A101" s="63">
        <v>99</v>
      </c>
      <c r="B101" s="2">
        <v>30</v>
      </c>
      <c r="C101" s="3">
        <v>0</v>
      </c>
      <c r="D101" s="3">
        <v>28.38</v>
      </c>
      <c r="E101" s="3">
        <v>1</v>
      </c>
      <c r="F101" s="3">
        <v>0</v>
      </c>
      <c r="G101" s="3">
        <v>1</v>
      </c>
      <c r="H101" s="3">
        <v>0</v>
      </c>
      <c r="I101" s="12">
        <v>0</v>
      </c>
      <c r="J101" s="60">
        <v>19521.968199999999</v>
      </c>
      <c r="L101" s="2">
        <f t="shared" si="5"/>
        <v>25986.786104751896</v>
      </c>
      <c r="M101" s="12">
        <f t="shared" si="4"/>
        <v>-6464.817904751897</v>
      </c>
      <c r="O101" s="3"/>
      <c r="P101" s="3"/>
    </row>
    <row r="102" spans="1:16" x14ac:dyDescent="0.25">
      <c r="A102" s="63">
        <v>100</v>
      </c>
      <c r="B102" s="2">
        <v>24</v>
      </c>
      <c r="C102" s="3">
        <v>1</v>
      </c>
      <c r="D102" s="3">
        <v>31.065000000000001</v>
      </c>
      <c r="E102" s="3">
        <v>0</v>
      </c>
      <c r="F102" s="3">
        <v>0</v>
      </c>
      <c r="G102" s="3">
        <v>0</v>
      </c>
      <c r="H102" s="3">
        <v>0</v>
      </c>
      <c r="I102" s="12">
        <v>1</v>
      </c>
      <c r="J102" s="60">
        <v>34254.053350000002</v>
      </c>
      <c r="L102" s="2">
        <f t="shared" si="5"/>
        <v>29519.56593543183</v>
      </c>
      <c r="M102" s="12">
        <f t="shared" si="4"/>
        <v>4734.4874145681715</v>
      </c>
      <c r="O102" s="3"/>
      <c r="P102" s="3"/>
    </row>
    <row r="103" spans="1:16" x14ac:dyDescent="0.25">
      <c r="A103" s="63">
        <v>101</v>
      </c>
      <c r="B103" s="2">
        <v>26</v>
      </c>
      <c r="C103" s="3">
        <v>1</v>
      </c>
      <c r="D103" s="3">
        <v>27.06</v>
      </c>
      <c r="E103" s="3">
        <v>0</v>
      </c>
      <c r="F103" s="3">
        <v>0</v>
      </c>
      <c r="G103" s="3">
        <v>1</v>
      </c>
      <c r="H103" s="3">
        <v>0</v>
      </c>
      <c r="I103" s="12">
        <v>0</v>
      </c>
      <c r="J103" s="60">
        <v>17043.341400000001</v>
      </c>
      <c r="L103" s="2">
        <f t="shared" si="5"/>
        <v>21885.927467128597</v>
      </c>
      <c r="M103" s="12">
        <f t="shared" si="4"/>
        <v>-4842.5860671285955</v>
      </c>
      <c r="O103" s="3"/>
      <c r="P103" s="3"/>
    </row>
    <row r="104" spans="1:16" x14ac:dyDescent="0.25">
      <c r="A104" s="63">
        <v>102</v>
      </c>
      <c r="B104" s="2">
        <v>39</v>
      </c>
      <c r="C104" s="3">
        <v>1</v>
      </c>
      <c r="D104" s="3">
        <v>29.925000000000001</v>
      </c>
      <c r="E104" s="3">
        <v>1</v>
      </c>
      <c r="F104" s="3">
        <v>0</v>
      </c>
      <c r="G104" s="3">
        <v>0</v>
      </c>
      <c r="H104" s="3">
        <v>0</v>
      </c>
      <c r="I104" s="12">
        <v>1</v>
      </c>
      <c r="J104" s="60">
        <v>22462.043750000001</v>
      </c>
      <c r="L104" s="2">
        <f t="shared" si="5"/>
        <v>31754.847821279378</v>
      </c>
      <c r="M104" s="12">
        <f t="shared" si="4"/>
        <v>-9292.8040712793772</v>
      </c>
      <c r="O104" s="3"/>
      <c r="P104" s="3"/>
    </row>
    <row r="105" spans="1:16" x14ac:dyDescent="0.25">
      <c r="A105" s="63">
        <v>103</v>
      </c>
      <c r="B105" s="2">
        <v>47</v>
      </c>
      <c r="C105" s="3">
        <v>0</v>
      </c>
      <c r="D105" s="3">
        <v>27.645</v>
      </c>
      <c r="E105" s="3">
        <v>2</v>
      </c>
      <c r="F105" s="3">
        <v>0</v>
      </c>
      <c r="G105" s="3">
        <v>0</v>
      </c>
      <c r="H105" s="3">
        <v>1</v>
      </c>
      <c r="I105" s="12">
        <v>0</v>
      </c>
      <c r="J105" s="60">
        <v>24535.698550000001</v>
      </c>
      <c r="L105" s="2">
        <f t="shared" si="5"/>
        <v>30420.986734452359</v>
      </c>
      <c r="M105" s="12">
        <f t="shared" si="4"/>
        <v>-5885.2881844523581</v>
      </c>
      <c r="O105" s="3"/>
      <c r="P105" s="3"/>
    </row>
    <row r="106" spans="1:16" x14ac:dyDescent="0.25">
      <c r="A106" s="63">
        <v>104</v>
      </c>
      <c r="B106" s="2">
        <v>18</v>
      </c>
      <c r="C106" s="3">
        <v>0</v>
      </c>
      <c r="D106" s="3">
        <v>21.66</v>
      </c>
      <c r="E106" s="3">
        <v>0</v>
      </c>
      <c r="F106" s="3">
        <v>0</v>
      </c>
      <c r="G106" s="3">
        <v>0</v>
      </c>
      <c r="H106" s="3">
        <v>0</v>
      </c>
      <c r="I106" s="12">
        <v>1</v>
      </c>
      <c r="J106" s="60">
        <v>14283.4594</v>
      </c>
      <c r="L106" s="2">
        <f t="shared" si="5"/>
        <v>15026.430370871853</v>
      </c>
      <c r="M106" s="12">
        <f t="shared" si="4"/>
        <v>-742.97097087185284</v>
      </c>
      <c r="O106" s="3"/>
      <c r="P106" s="3"/>
    </row>
    <row r="107" spans="1:16" x14ac:dyDescent="0.25">
      <c r="A107" s="63">
        <v>105</v>
      </c>
      <c r="B107" s="2">
        <v>61</v>
      </c>
      <c r="C107" s="3">
        <v>1</v>
      </c>
      <c r="D107" s="3">
        <v>36.299999999999997</v>
      </c>
      <c r="E107" s="3">
        <v>1</v>
      </c>
      <c r="F107" s="3">
        <v>1</v>
      </c>
      <c r="G107" s="3">
        <v>0</v>
      </c>
      <c r="H107" s="3">
        <v>0</v>
      </c>
      <c r="I107" s="12">
        <v>0</v>
      </c>
      <c r="J107" s="60">
        <v>47403.88</v>
      </c>
      <c r="L107" s="2">
        <f t="shared" si="5"/>
        <v>45062.801538175445</v>
      </c>
      <c r="M107" s="12">
        <f t="shared" si="4"/>
        <v>2341.0784618245525</v>
      </c>
      <c r="O107" s="3"/>
      <c r="P107" s="3"/>
    </row>
    <row r="108" spans="1:16" x14ac:dyDescent="0.25">
      <c r="A108" s="63">
        <v>106</v>
      </c>
      <c r="B108" s="2">
        <v>20</v>
      </c>
      <c r="C108" s="3">
        <v>1</v>
      </c>
      <c r="D108" s="3">
        <v>39.4</v>
      </c>
      <c r="E108" s="3">
        <v>2</v>
      </c>
      <c r="F108" s="3">
        <v>1</v>
      </c>
      <c r="G108" s="3">
        <v>0</v>
      </c>
      <c r="H108" s="3">
        <v>0</v>
      </c>
      <c r="I108" s="12">
        <v>0</v>
      </c>
      <c r="J108" s="60">
        <v>38344.565999999999</v>
      </c>
      <c r="L108" s="2">
        <f t="shared" si="5"/>
        <v>40052.674754917301</v>
      </c>
      <c r="M108" s="12">
        <f t="shared" si="4"/>
        <v>-1708.1087549173026</v>
      </c>
      <c r="O108" s="3"/>
      <c r="P108" s="3"/>
    </row>
    <row r="109" spans="1:16" x14ac:dyDescent="0.25">
      <c r="A109" s="63">
        <v>107</v>
      </c>
      <c r="B109" s="2">
        <v>19</v>
      </c>
      <c r="C109" s="3">
        <v>1</v>
      </c>
      <c r="D109" s="3">
        <v>34.9</v>
      </c>
      <c r="E109" s="3">
        <v>0</v>
      </c>
      <c r="F109" s="3">
        <v>1</v>
      </c>
      <c r="G109" s="3">
        <v>0</v>
      </c>
      <c r="H109" s="3">
        <v>0</v>
      </c>
      <c r="I109" s="12">
        <v>0</v>
      </c>
      <c r="J109" s="60">
        <v>34828.654000000002</v>
      </c>
      <c r="L109" s="2">
        <f t="shared" si="5"/>
        <v>32547.176063405095</v>
      </c>
      <c r="M109" s="12">
        <f t="shared" si="4"/>
        <v>2281.4779365949071</v>
      </c>
      <c r="O109" s="3"/>
      <c r="P109" s="3"/>
    </row>
    <row r="110" spans="1:16" x14ac:dyDescent="0.25">
      <c r="A110" s="63">
        <v>108</v>
      </c>
      <c r="B110" s="2">
        <v>45</v>
      </c>
      <c r="C110" s="3">
        <v>1</v>
      </c>
      <c r="D110" s="3">
        <v>30.36</v>
      </c>
      <c r="E110" s="3">
        <v>0</v>
      </c>
      <c r="F110" s="3">
        <v>0</v>
      </c>
      <c r="G110" s="3">
        <v>1</v>
      </c>
      <c r="H110" s="3">
        <v>0</v>
      </c>
      <c r="I110" s="12">
        <v>0</v>
      </c>
      <c r="J110" s="60">
        <v>62592.873090000001</v>
      </c>
      <c r="L110" s="2">
        <f t="shared" si="5"/>
        <v>31359.632222154611</v>
      </c>
      <c r="M110" s="12">
        <f t="shared" si="4"/>
        <v>31233.24086784539</v>
      </c>
      <c r="O110" s="3"/>
      <c r="P110" s="3"/>
    </row>
    <row r="111" spans="1:16" x14ac:dyDescent="0.25">
      <c r="A111" s="63">
        <v>109</v>
      </c>
      <c r="B111" s="2">
        <v>62</v>
      </c>
      <c r="C111" s="3">
        <v>1</v>
      </c>
      <c r="D111" s="3">
        <v>30.875</v>
      </c>
      <c r="E111" s="3">
        <v>3</v>
      </c>
      <c r="F111" s="3">
        <v>0</v>
      </c>
      <c r="G111" s="3">
        <v>0</v>
      </c>
      <c r="H111" s="3">
        <v>1</v>
      </c>
      <c r="I111" s="12">
        <v>0</v>
      </c>
      <c r="J111" s="60">
        <v>46718.163249999998</v>
      </c>
      <c r="L111" s="2">
        <f t="shared" si="5"/>
        <v>38246.239001662369</v>
      </c>
      <c r="M111" s="12">
        <f t="shared" si="4"/>
        <v>8471.9242483376293</v>
      </c>
      <c r="O111" s="3"/>
      <c r="P111" s="3"/>
    </row>
    <row r="112" spans="1:16" ht="15.75" thickBot="1" x14ac:dyDescent="0.3">
      <c r="A112" s="63">
        <v>110</v>
      </c>
      <c r="B112" s="4">
        <v>43</v>
      </c>
      <c r="C112" s="5">
        <v>1</v>
      </c>
      <c r="D112" s="5">
        <v>27.8</v>
      </c>
      <c r="E112" s="5">
        <v>0</v>
      </c>
      <c r="F112" s="5">
        <v>1</v>
      </c>
      <c r="G112" s="5">
        <v>0</v>
      </c>
      <c r="H112" s="5">
        <v>0</v>
      </c>
      <c r="I112" s="13">
        <v>0</v>
      </c>
      <c r="J112" s="61">
        <v>37829.724199999997</v>
      </c>
      <c r="L112" s="4">
        <f t="shared" si="5"/>
        <v>27831.09670452898</v>
      </c>
      <c r="M112" s="13">
        <f t="shared" si="4"/>
        <v>9998.627495471017</v>
      </c>
      <c r="O112" s="3"/>
      <c r="P112" s="3"/>
    </row>
    <row r="115" spans="1:21" ht="15.75" thickBot="1" x14ac:dyDescent="0.3"/>
    <row r="116" spans="1:21" ht="15.75" thickBot="1" x14ac:dyDescent="0.3">
      <c r="A116" s="82" t="s">
        <v>1904</v>
      </c>
      <c r="B116" s="83"/>
      <c r="C116" s="83"/>
      <c r="D116" s="83"/>
      <c r="E116" s="83"/>
      <c r="F116" s="83"/>
      <c r="G116" s="83"/>
      <c r="H116" s="83"/>
      <c r="I116" s="84"/>
      <c r="J116" s="66"/>
      <c r="L116" s="82" t="s">
        <v>1934</v>
      </c>
      <c r="M116" s="87"/>
      <c r="N116" s="87"/>
      <c r="O116" s="87"/>
      <c r="P116" s="87"/>
      <c r="Q116" s="87"/>
      <c r="R116" s="87"/>
      <c r="S116" s="87"/>
      <c r="T116" s="87"/>
      <c r="U116" s="81"/>
    </row>
    <row r="117" spans="1:21" ht="15.75" thickBot="1" x14ac:dyDescent="0.3">
      <c r="A117" s="62" t="s">
        <v>1909</v>
      </c>
      <c r="B117" s="10" t="s">
        <v>0</v>
      </c>
      <c r="C117" s="8" t="s">
        <v>1</v>
      </c>
      <c r="D117" s="8" t="s">
        <v>2</v>
      </c>
      <c r="E117" s="8" t="s">
        <v>3</v>
      </c>
      <c r="F117" s="8" t="s">
        <v>1901</v>
      </c>
      <c r="G117" s="8" t="s">
        <v>1902</v>
      </c>
      <c r="H117" s="11" t="s">
        <v>1903</v>
      </c>
      <c r="I117" s="65" t="s">
        <v>6</v>
      </c>
      <c r="L117" s="62" t="s">
        <v>1909</v>
      </c>
      <c r="M117" s="10" t="s">
        <v>0</v>
      </c>
      <c r="N117" s="8" t="s">
        <v>1</v>
      </c>
      <c r="O117" s="8" t="s">
        <v>2</v>
      </c>
      <c r="P117" s="8" t="s">
        <v>3</v>
      </c>
      <c r="Q117" s="8" t="s">
        <v>1900</v>
      </c>
      <c r="R117" s="8" t="s">
        <v>1901</v>
      </c>
      <c r="S117" s="8" t="s">
        <v>1902</v>
      </c>
      <c r="T117" s="11" t="s">
        <v>1903</v>
      </c>
      <c r="U117" s="65" t="s">
        <v>6</v>
      </c>
    </row>
    <row r="118" spans="1:21" x14ac:dyDescent="0.25">
      <c r="A118" s="63">
        <v>1</v>
      </c>
      <c r="B118" s="2">
        <v>54</v>
      </c>
      <c r="C118" s="3">
        <v>1</v>
      </c>
      <c r="D118" s="3">
        <v>25.1</v>
      </c>
      <c r="E118" s="3">
        <v>3</v>
      </c>
      <c r="F118" s="3">
        <v>0</v>
      </c>
      <c r="G118" s="3">
        <v>0</v>
      </c>
      <c r="H118" s="12">
        <v>0</v>
      </c>
      <c r="I118" s="60">
        <v>25382.296999999999</v>
      </c>
      <c r="L118" s="63">
        <v>1</v>
      </c>
      <c r="M118" s="2">
        <v>54</v>
      </c>
      <c r="N118" s="3">
        <v>1</v>
      </c>
      <c r="O118" s="3">
        <v>25.1</v>
      </c>
      <c r="P118" s="3">
        <v>3</v>
      </c>
      <c r="Q118" s="3">
        <v>1</v>
      </c>
      <c r="R118" s="3">
        <v>0</v>
      </c>
      <c r="S118" s="3">
        <v>0</v>
      </c>
      <c r="T118" s="12">
        <v>0</v>
      </c>
      <c r="U118" s="60">
        <v>25382.296999999999</v>
      </c>
    </row>
    <row r="119" spans="1:21" x14ac:dyDescent="0.25">
      <c r="A119" s="63">
        <v>2</v>
      </c>
      <c r="B119" s="2">
        <v>61</v>
      </c>
      <c r="C119" s="3">
        <v>1</v>
      </c>
      <c r="D119" s="3">
        <v>28.31</v>
      </c>
      <c r="E119" s="3">
        <v>1</v>
      </c>
      <c r="F119" s="3">
        <v>0</v>
      </c>
      <c r="G119" s="3">
        <v>1</v>
      </c>
      <c r="H119" s="12">
        <v>0</v>
      </c>
      <c r="I119" s="60">
        <v>28868.6639</v>
      </c>
      <c r="L119" s="63">
        <v>2</v>
      </c>
      <c r="M119" s="2">
        <v>61</v>
      </c>
      <c r="N119" s="3">
        <v>1</v>
      </c>
      <c r="O119" s="3">
        <v>28.31</v>
      </c>
      <c r="P119" s="3">
        <v>1</v>
      </c>
      <c r="Q119" s="3">
        <v>0</v>
      </c>
      <c r="R119" s="3">
        <v>0</v>
      </c>
      <c r="S119" s="3">
        <v>1</v>
      </c>
      <c r="T119" s="12">
        <v>0</v>
      </c>
      <c r="U119" s="60">
        <v>28868.6639</v>
      </c>
    </row>
    <row r="120" spans="1:21" x14ac:dyDescent="0.25">
      <c r="A120" s="63">
        <v>3</v>
      </c>
      <c r="B120" s="2">
        <v>24</v>
      </c>
      <c r="C120" s="3">
        <v>1</v>
      </c>
      <c r="D120" s="3">
        <v>28.5</v>
      </c>
      <c r="E120" s="3">
        <v>0</v>
      </c>
      <c r="F120" s="3">
        <v>0</v>
      </c>
      <c r="G120" s="3">
        <v>0</v>
      </c>
      <c r="H120" s="12">
        <v>1</v>
      </c>
      <c r="I120" s="60">
        <v>35147.528480000001</v>
      </c>
      <c r="L120" s="63">
        <v>3</v>
      </c>
      <c r="M120" s="2">
        <v>24</v>
      </c>
      <c r="N120" s="3">
        <v>1</v>
      </c>
      <c r="O120" s="3">
        <v>28.5</v>
      </c>
      <c r="P120" s="3">
        <v>0</v>
      </c>
      <c r="Q120" s="3">
        <v>0</v>
      </c>
      <c r="R120" s="3">
        <v>0</v>
      </c>
      <c r="S120" s="3">
        <v>0</v>
      </c>
      <c r="T120" s="12">
        <v>1</v>
      </c>
      <c r="U120" s="60">
        <v>35147.528480000001</v>
      </c>
    </row>
    <row r="121" spans="1:21" x14ac:dyDescent="0.25">
      <c r="A121" s="63">
        <v>4</v>
      </c>
      <c r="B121" s="2">
        <v>44</v>
      </c>
      <c r="C121" s="3">
        <v>0</v>
      </c>
      <c r="D121" s="3">
        <v>38.06</v>
      </c>
      <c r="E121" s="3">
        <v>0</v>
      </c>
      <c r="F121" s="3">
        <v>1</v>
      </c>
      <c r="G121" s="3">
        <v>0</v>
      </c>
      <c r="H121" s="12">
        <v>0</v>
      </c>
      <c r="I121" s="60">
        <v>48885.135609999998</v>
      </c>
      <c r="L121" s="63">
        <v>4</v>
      </c>
      <c r="M121" s="2">
        <v>44</v>
      </c>
      <c r="N121" s="3">
        <v>0</v>
      </c>
      <c r="O121" s="3">
        <v>38.06</v>
      </c>
      <c r="P121" s="3">
        <v>0</v>
      </c>
      <c r="Q121" s="3">
        <v>0</v>
      </c>
      <c r="R121" s="3">
        <v>1</v>
      </c>
      <c r="S121" s="3">
        <v>0</v>
      </c>
      <c r="T121" s="12">
        <v>0</v>
      </c>
      <c r="U121" s="60">
        <v>48885.135609999998</v>
      </c>
    </row>
    <row r="122" spans="1:21" x14ac:dyDescent="0.25">
      <c r="A122" s="63">
        <v>5</v>
      </c>
      <c r="B122" s="2">
        <v>21</v>
      </c>
      <c r="C122" s="3">
        <v>1</v>
      </c>
      <c r="D122" s="3">
        <v>25.7</v>
      </c>
      <c r="E122" s="3">
        <v>4</v>
      </c>
      <c r="F122" s="3">
        <v>0</v>
      </c>
      <c r="G122" s="3">
        <v>0</v>
      </c>
      <c r="H122" s="12">
        <v>0</v>
      </c>
      <c r="I122" s="60">
        <v>17942.106</v>
      </c>
      <c r="L122" s="63">
        <v>5</v>
      </c>
      <c r="M122" s="2">
        <v>21</v>
      </c>
      <c r="N122" s="3">
        <v>1</v>
      </c>
      <c r="O122" s="3">
        <v>25.7</v>
      </c>
      <c r="P122" s="3">
        <v>4</v>
      </c>
      <c r="Q122" s="3">
        <v>1</v>
      </c>
      <c r="R122" s="3">
        <v>0</v>
      </c>
      <c r="S122" s="3">
        <v>0</v>
      </c>
      <c r="T122" s="12">
        <v>0</v>
      </c>
      <c r="U122" s="60">
        <v>17942.106</v>
      </c>
    </row>
    <row r="123" spans="1:21" x14ac:dyDescent="0.25">
      <c r="A123" s="63">
        <v>6</v>
      </c>
      <c r="B123" s="2">
        <v>42</v>
      </c>
      <c r="C123" s="3">
        <v>1</v>
      </c>
      <c r="D123" s="3">
        <v>24.605</v>
      </c>
      <c r="E123" s="3">
        <v>2</v>
      </c>
      <c r="F123" s="3">
        <v>0</v>
      </c>
      <c r="G123" s="3">
        <v>0</v>
      </c>
      <c r="H123" s="12">
        <v>1</v>
      </c>
      <c r="I123" s="60">
        <v>21259.377949999998</v>
      </c>
      <c r="L123" s="63">
        <v>6</v>
      </c>
      <c r="M123" s="2">
        <v>42</v>
      </c>
      <c r="N123" s="3">
        <v>1</v>
      </c>
      <c r="O123" s="3">
        <v>24.605</v>
      </c>
      <c r="P123" s="3">
        <v>2</v>
      </c>
      <c r="Q123" s="3">
        <v>0</v>
      </c>
      <c r="R123" s="3">
        <v>0</v>
      </c>
      <c r="S123" s="3">
        <v>0</v>
      </c>
      <c r="T123" s="12">
        <v>1</v>
      </c>
      <c r="U123" s="60">
        <v>21259.377949999998</v>
      </c>
    </row>
    <row r="124" spans="1:21" x14ac:dyDescent="0.25">
      <c r="A124" s="63">
        <v>7</v>
      </c>
      <c r="B124" s="2">
        <v>29</v>
      </c>
      <c r="C124" s="3">
        <v>0</v>
      </c>
      <c r="D124" s="3">
        <v>21.85</v>
      </c>
      <c r="E124" s="3">
        <v>0</v>
      </c>
      <c r="F124" s="3">
        <v>0</v>
      </c>
      <c r="G124" s="3">
        <v>0</v>
      </c>
      <c r="H124" s="12">
        <v>1</v>
      </c>
      <c r="I124" s="60">
        <v>16115.3045</v>
      </c>
      <c r="L124" s="63">
        <v>7</v>
      </c>
      <c r="M124" s="2">
        <v>29</v>
      </c>
      <c r="N124" s="3">
        <v>0</v>
      </c>
      <c r="O124" s="3">
        <v>21.85</v>
      </c>
      <c r="P124" s="3">
        <v>0</v>
      </c>
      <c r="Q124" s="3">
        <v>0</v>
      </c>
      <c r="R124" s="3">
        <v>0</v>
      </c>
      <c r="S124" s="3">
        <v>0</v>
      </c>
      <c r="T124" s="12">
        <v>1</v>
      </c>
      <c r="U124" s="60">
        <v>16115.3045</v>
      </c>
    </row>
    <row r="125" spans="1:21" x14ac:dyDescent="0.25">
      <c r="A125" s="63">
        <v>8</v>
      </c>
      <c r="B125" s="2">
        <v>32</v>
      </c>
      <c r="C125" s="3">
        <v>1</v>
      </c>
      <c r="D125" s="3">
        <v>28.12</v>
      </c>
      <c r="E125" s="3">
        <v>4</v>
      </c>
      <c r="F125" s="3">
        <v>0</v>
      </c>
      <c r="G125" s="3">
        <v>1</v>
      </c>
      <c r="H125" s="12">
        <v>0</v>
      </c>
      <c r="I125" s="60">
        <v>21472.478800000001</v>
      </c>
      <c r="L125" s="63">
        <v>8</v>
      </c>
      <c r="M125" s="2">
        <v>32</v>
      </c>
      <c r="N125" s="3">
        <v>1</v>
      </c>
      <c r="O125" s="3">
        <v>28.12</v>
      </c>
      <c r="P125" s="3">
        <v>4</v>
      </c>
      <c r="Q125" s="3">
        <v>0</v>
      </c>
      <c r="R125" s="3">
        <v>0</v>
      </c>
      <c r="S125" s="3">
        <v>1</v>
      </c>
      <c r="T125" s="12">
        <v>0</v>
      </c>
      <c r="U125" s="60">
        <v>21472.478800000001</v>
      </c>
    </row>
    <row r="126" spans="1:21" x14ac:dyDescent="0.25">
      <c r="A126" s="63">
        <v>9</v>
      </c>
      <c r="B126" s="2">
        <v>25</v>
      </c>
      <c r="C126" s="3">
        <v>0</v>
      </c>
      <c r="D126" s="3">
        <v>30.2</v>
      </c>
      <c r="E126" s="3">
        <v>0</v>
      </c>
      <c r="F126" s="3">
        <v>0</v>
      </c>
      <c r="G126" s="3">
        <v>0</v>
      </c>
      <c r="H126" s="12">
        <v>0</v>
      </c>
      <c r="I126" s="60">
        <v>33900.652999999998</v>
      </c>
      <c r="L126" s="63">
        <v>9</v>
      </c>
      <c r="M126" s="2">
        <v>25</v>
      </c>
      <c r="N126" s="3">
        <v>0</v>
      </c>
      <c r="O126" s="3">
        <v>30.2</v>
      </c>
      <c r="P126" s="3">
        <v>0</v>
      </c>
      <c r="Q126" s="3">
        <v>1</v>
      </c>
      <c r="R126" s="3">
        <v>0</v>
      </c>
      <c r="S126" s="3">
        <v>0</v>
      </c>
      <c r="T126" s="12">
        <v>0</v>
      </c>
      <c r="U126" s="60">
        <v>33900.652999999998</v>
      </c>
    </row>
    <row r="127" spans="1:21" x14ac:dyDescent="0.25">
      <c r="A127" s="63">
        <v>10</v>
      </c>
      <c r="B127" s="2">
        <v>19</v>
      </c>
      <c r="C127" s="3">
        <v>0</v>
      </c>
      <c r="D127" s="3">
        <v>34.700000000000003</v>
      </c>
      <c r="E127" s="3">
        <v>2</v>
      </c>
      <c r="F127" s="3">
        <v>0</v>
      </c>
      <c r="G127" s="3">
        <v>0</v>
      </c>
      <c r="H127" s="12">
        <v>0</v>
      </c>
      <c r="I127" s="60">
        <v>36397.576000000001</v>
      </c>
      <c r="L127" s="63">
        <v>10</v>
      </c>
      <c r="M127" s="2">
        <v>19</v>
      </c>
      <c r="N127" s="3">
        <v>0</v>
      </c>
      <c r="O127" s="3">
        <v>34.700000000000003</v>
      </c>
      <c r="P127" s="3">
        <v>2</v>
      </c>
      <c r="Q127" s="3">
        <v>1</v>
      </c>
      <c r="R127" s="3">
        <v>0</v>
      </c>
      <c r="S127" s="3">
        <v>0</v>
      </c>
      <c r="T127" s="12">
        <v>0</v>
      </c>
      <c r="U127" s="60">
        <v>36397.576000000001</v>
      </c>
    </row>
    <row r="128" spans="1:21" x14ac:dyDescent="0.25">
      <c r="A128" s="63">
        <v>11</v>
      </c>
      <c r="B128" s="2">
        <v>30</v>
      </c>
      <c r="C128" s="3">
        <v>0</v>
      </c>
      <c r="D128" s="3">
        <v>23.655000000000001</v>
      </c>
      <c r="E128" s="3">
        <v>3</v>
      </c>
      <c r="F128" s="3">
        <v>0</v>
      </c>
      <c r="G128" s="3">
        <v>1</v>
      </c>
      <c r="H128" s="12">
        <v>0</v>
      </c>
      <c r="I128" s="60">
        <v>18765.87545</v>
      </c>
      <c r="L128" s="63">
        <v>11</v>
      </c>
      <c r="M128" s="2">
        <v>30</v>
      </c>
      <c r="N128" s="3">
        <v>0</v>
      </c>
      <c r="O128" s="3">
        <v>23.655000000000001</v>
      </c>
      <c r="P128" s="3">
        <v>3</v>
      </c>
      <c r="Q128" s="3">
        <v>0</v>
      </c>
      <c r="R128" s="3">
        <v>0</v>
      </c>
      <c r="S128" s="3">
        <v>1</v>
      </c>
      <c r="T128" s="12">
        <v>0</v>
      </c>
      <c r="U128" s="60">
        <v>18765.87545</v>
      </c>
    </row>
    <row r="129" spans="1:21" x14ac:dyDescent="0.25">
      <c r="A129" s="63">
        <v>12</v>
      </c>
      <c r="B129" s="2">
        <v>62</v>
      </c>
      <c r="C129" s="3">
        <v>1</v>
      </c>
      <c r="D129" s="3">
        <v>26.695</v>
      </c>
      <c r="E129" s="3">
        <v>0</v>
      </c>
      <c r="F129" s="3">
        <v>0</v>
      </c>
      <c r="G129" s="3">
        <v>0</v>
      </c>
      <c r="H129" s="12">
        <v>1</v>
      </c>
      <c r="I129" s="60">
        <v>28101.333050000001</v>
      </c>
      <c r="L129" s="63">
        <v>12</v>
      </c>
      <c r="M129" s="2">
        <v>62</v>
      </c>
      <c r="N129" s="3">
        <v>1</v>
      </c>
      <c r="O129" s="3">
        <v>26.695</v>
      </c>
      <c r="P129" s="3">
        <v>0</v>
      </c>
      <c r="Q129" s="3">
        <v>0</v>
      </c>
      <c r="R129" s="3">
        <v>0</v>
      </c>
      <c r="S129" s="3">
        <v>0</v>
      </c>
      <c r="T129" s="12">
        <v>1</v>
      </c>
      <c r="U129" s="60">
        <v>28101.333050000001</v>
      </c>
    </row>
    <row r="130" spans="1:21" x14ac:dyDescent="0.25">
      <c r="A130" s="63">
        <v>13</v>
      </c>
      <c r="B130" s="2">
        <v>42</v>
      </c>
      <c r="C130" s="3">
        <v>0</v>
      </c>
      <c r="D130" s="3">
        <v>40.369999999999997</v>
      </c>
      <c r="E130" s="3">
        <v>2</v>
      </c>
      <c r="F130" s="3">
        <v>1</v>
      </c>
      <c r="G130" s="3">
        <v>0</v>
      </c>
      <c r="H130" s="12">
        <v>0</v>
      </c>
      <c r="I130" s="60">
        <v>43896.376300000004</v>
      </c>
      <c r="L130" s="63">
        <v>13</v>
      </c>
      <c r="M130" s="2">
        <v>42</v>
      </c>
      <c r="N130" s="3">
        <v>0</v>
      </c>
      <c r="O130" s="3">
        <v>40.369999999999997</v>
      </c>
      <c r="P130" s="3">
        <v>2</v>
      </c>
      <c r="Q130" s="3">
        <v>0</v>
      </c>
      <c r="R130" s="3">
        <v>1</v>
      </c>
      <c r="S130" s="3">
        <v>0</v>
      </c>
      <c r="T130" s="12">
        <v>0</v>
      </c>
      <c r="U130" s="60">
        <v>43896.376300000004</v>
      </c>
    </row>
    <row r="131" spans="1:21" x14ac:dyDescent="0.25">
      <c r="A131" s="63">
        <v>14</v>
      </c>
      <c r="B131" s="2">
        <v>61</v>
      </c>
      <c r="C131" s="3">
        <v>0</v>
      </c>
      <c r="D131" s="3">
        <v>29.07</v>
      </c>
      <c r="E131" s="3">
        <v>0</v>
      </c>
      <c r="F131" s="3">
        <v>0</v>
      </c>
      <c r="G131" s="3">
        <v>1</v>
      </c>
      <c r="H131" s="12">
        <v>0</v>
      </c>
      <c r="I131" s="60">
        <v>29141.3603</v>
      </c>
      <c r="L131" s="63">
        <v>14</v>
      </c>
      <c r="M131" s="2">
        <v>61</v>
      </c>
      <c r="N131" s="3">
        <v>0</v>
      </c>
      <c r="O131" s="3">
        <v>29.07</v>
      </c>
      <c r="P131" s="3">
        <v>0</v>
      </c>
      <c r="Q131" s="3">
        <v>0</v>
      </c>
      <c r="R131" s="3">
        <v>0</v>
      </c>
      <c r="S131" s="3">
        <v>1</v>
      </c>
      <c r="T131" s="12">
        <v>0</v>
      </c>
      <c r="U131" s="60">
        <v>29141.3603</v>
      </c>
    </row>
    <row r="132" spans="1:21" x14ac:dyDescent="0.25">
      <c r="A132" s="63">
        <v>15</v>
      </c>
      <c r="B132" s="2">
        <v>29</v>
      </c>
      <c r="C132" s="3">
        <v>1</v>
      </c>
      <c r="D132" s="3">
        <v>34.4</v>
      </c>
      <c r="E132" s="3">
        <v>0</v>
      </c>
      <c r="F132" s="3">
        <v>0</v>
      </c>
      <c r="G132" s="3">
        <v>0</v>
      </c>
      <c r="H132" s="12">
        <v>0</v>
      </c>
      <c r="I132" s="60">
        <v>36197.699000000001</v>
      </c>
      <c r="L132" s="63">
        <v>15</v>
      </c>
      <c r="M132" s="2">
        <v>29</v>
      </c>
      <c r="N132" s="3">
        <v>1</v>
      </c>
      <c r="O132" s="3">
        <v>34.4</v>
      </c>
      <c r="P132" s="3">
        <v>0</v>
      </c>
      <c r="Q132" s="3">
        <v>1</v>
      </c>
      <c r="R132" s="3">
        <v>0</v>
      </c>
      <c r="S132" s="3">
        <v>0</v>
      </c>
      <c r="T132" s="12">
        <v>0</v>
      </c>
      <c r="U132" s="60">
        <v>36197.699000000001</v>
      </c>
    </row>
    <row r="133" spans="1:21" x14ac:dyDescent="0.25">
      <c r="A133" s="63">
        <v>16</v>
      </c>
      <c r="B133" s="2">
        <v>51</v>
      </c>
      <c r="C133" s="3">
        <v>1</v>
      </c>
      <c r="D133" s="3">
        <v>23.21</v>
      </c>
      <c r="E133" s="3">
        <v>1</v>
      </c>
      <c r="F133" s="3">
        <v>1</v>
      </c>
      <c r="G133" s="3">
        <v>0</v>
      </c>
      <c r="H133" s="12">
        <v>0</v>
      </c>
      <c r="I133" s="60">
        <v>22218.1149</v>
      </c>
      <c r="L133" s="63">
        <v>16</v>
      </c>
      <c r="M133" s="2">
        <v>51</v>
      </c>
      <c r="N133" s="3">
        <v>1</v>
      </c>
      <c r="O133" s="3">
        <v>23.21</v>
      </c>
      <c r="P133" s="3">
        <v>1</v>
      </c>
      <c r="Q133" s="3">
        <v>0</v>
      </c>
      <c r="R133" s="3">
        <v>1</v>
      </c>
      <c r="S133" s="3">
        <v>0</v>
      </c>
      <c r="T133" s="12">
        <v>0</v>
      </c>
      <c r="U133" s="60">
        <v>22218.1149</v>
      </c>
    </row>
    <row r="134" spans="1:21" x14ac:dyDescent="0.25">
      <c r="A134" s="63">
        <v>17</v>
      </c>
      <c r="B134" s="2">
        <v>19</v>
      </c>
      <c r="C134" s="3">
        <v>1</v>
      </c>
      <c r="D134" s="3">
        <v>30.25</v>
      </c>
      <c r="E134" s="3">
        <v>0</v>
      </c>
      <c r="F134" s="3">
        <v>1</v>
      </c>
      <c r="G134" s="3">
        <v>0</v>
      </c>
      <c r="H134" s="12">
        <v>0</v>
      </c>
      <c r="I134" s="60">
        <v>32548.340499999998</v>
      </c>
      <c r="L134" s="63">
        <v>17</v>
      </c>
      <c r="M134" s="2">
        <v>19</v>
      </c>
      <c r="N134" s="3">
        <v>1</v>
      </c>
      <c r="O134" s="3">
        <v>30.25</v>
      </c>
      <c r="P134" s="3">
        <v>0</v>
      </c>
      <c r="Q134" s="3">
        <v>0</v>
      </c>
      <c r="R134" s="3">
        <v>1</v>
      </c>
      <c r="S134" s="3">
        <v>0</v>
      </c>
      <c r="T134" s="12">
        <v>0</v>
      </c>
      <c r="U134" s="60">
        <v>32548.340499999998</v>
      </c>
    </row>
    <row r="135" spans="1:21" x14ac:dyDescent="0.25">
      <c r="A135" s="63">
        <v>18</v>
      </c>
      <c r="B135" s="2">
        <v>39</v>
      </c>
      <c r="C135" s="3">
        <v>1</v>
      </c>
      <c r="D135" s="3">
        <v>28.3</v>
      </c>
      <c r="E135" s="3">
        <v>1</v>
      </c>
      <c r="F135" s="3">
        <v>0</v>
      </c>
      <c r="G135" s="3">
        <v>0</v>
      </c>
      <c r="H135" s="12">
        <v>0</v>
      </c>
      <c r="I135" s="60">
        <v>21082.16</v>
      </c>
      <c r="L135" s="63">
        <v>18</v>
      </c>
      <c r="M135" s="2">
        <v>39</v>
      </c>
      <c r="N135" s="3">
        <v>1</v>
      </c>
      <c r="O135" s="3">
        <v>28.3</v>
      </c>
      <c r="P135" s="3">
        <v>1</v>
      </c>
      <c r="Q135" s="3">
        <v>1</v>
      </c>
      <c r="R135" s="3">
        <v>0</v>
      </c>
      <c r="S135" s="3">
        <v>0</v>
      </c>
      <c r="T135" s="12">
        <v>0</v>
      </c>
      <c r="U135" s="60">
        <v>21082.16</v>
      </c>
    </row>
    <row r="136" spans="1:21" x14ac:dyDescent="0.25">
      <c r="A136" s="63">
        <v>19</v>
      </c>
      <c r="B136" s="2">
        <v>42</v>
      </c>
      <c r="C136" s="3">
        <v>1</v>
      </c>
      <c r="D136" s="3">
        <v>26.07</v>
      </c>
      <c r="E136" s="3">
        <v>1</v>
      </c>
      <c r="F136" s="3">
        <v>1</v>
      </c>
      <c r="G136" s="3">
        <v>0</v>
      </c>
      <c r="H136" s="12">
        <v>0</v>
      </c>
      <c r="I136" s="60">
        <v>38245.593269999998</v>
      </c>
      <c r="L136" s="63">
        <v>19</v>
      </c>
      <c r="M136" s="2">
        <v>42</v>
      </c>
      <c r="N136" s="3">
        <v>1</v>
      </c>
      <c r="O136" s="3">
        <v>26.07</v>
      </c>
      <c r="P136" s="3">
        <v>1</v>
      </c>
      <c r="Q136" s="3">
        <v>0</v>
      </c>
      <c r="R136" s="3">
        <v>1</v>
      </c>
      <c r="S136" s="3">
        <v>0</v>
      </c>
      <c r="T136" s="12">
        <v>0</v>
      </c>
      <c r="U136" s="60">
        <v>38245.593269999998</v>
      </c>
    </row>
    <row r="137" spans="1:21" x14ac:dyDescent="0.25">
      <c r="A137" s="63">
        <v>20</v>
      </c>
      <c r="B137" s="2">
        <v>57</v>
      </c>
      <c r="C137" s="3">
        <v>1</v>
      </c>
      <c r="D137" s="3">
        <v>42.13</v>
      </c>
      <c r="E137" s="3">
        <v>1</v>
      </c>
      <c r="F137" s="3">
        <v>1</v>
      </c>
      <c r="G137" s="3">
        <v>0</v>
      </c>
      <c r="H137" s="12">
        <v>0</v>
      </c>
      <c r="I137" s="60">
        <v>48675.517699999997</v>
      </c>
      <c r="L137" s="63">
        <v>20</v>
      </c>
      <c r="M137" s="2">
        <v>57</v>
      </c>
      <c r="N137" s="3">
        <v>1</v>
      </c>
      <c r="O137" s="3">
        <v>42.13</v>
      </c>
      <c r="P137" s="3">
        <v>1</v>
      </c>
      <c r="Q137" s="3">
        <v>0</v>
      </c>
      <c r="R137" s="3">
        <v>1</v>
      </c>
      <c r="S137" s="3">
        <v>0</v>
      </c>
      <c r="T137" s="12">
        <v>0</v>
      </c>
      <c r="U137" s="60">
        <v>48675.517699999997</v>
      </c>
    </row>
    <row r="138" spans="1:21" x14ac:dyDescent="0.25">
      <c r="A138" s="63">
        <v>21</v>
      </c>
      <c r="B138" s="2">
        <v>54</v>
      </c>
      <c r="C138" s="3">
        <v>0</v>
      </c>
      <c r="D138" s="3">
        <v>47.41</v>
      </c>
      <c r="E138" s="3">
        <v>0</v>
      </c>
      <c r="F138" s="3">
        <v>1</v>
      </c>
      <c r="G138" s="3">
        <v>0</v>
      </c>
      <c r="H138" s="12">
        <v>0</v>
      </c>
      <c r="I138" s="60">
        <v>63770.428010000003</v>
      </c>
      <c r="L138" s="63">
        <v>21</v>
      </c>
      <c r="M138" s="2">
        <v>54</v>
      </c>
      <c r="N138" s="3">
        <v>0</v>
      </c>
      <c r="O138" s="3">
        <v>47.41</v>
      </c>
      <c r="P138" s="3">
        <v>0</v>
      </c>
      <c r="Q138" s="3">
        <v>0</v>
      </c>
      <c r="R138" s="3">
        <v>1</v>
      </c>
      <c r="S138" s="3">
        <v>0</v>
      </c>
      <c r="T138" s="12">
        <v>0</v>
      </c>
      <c r="U138" s="60">
        <v>63770.428010000003</v>
      </c>
    </row>
    <row r="139" spans="1:21" x14ac:dyDescent="0.25">
      <c r="A139" s="63">
        <v>22</v>
      </c>
      <c r="B139" s="2">
        <v>49</v>
      </c>
      <c r="C139" s="3">
        <v>1</v>
      </c>
      <c r="D139" s="3">
        <v>25.84</v>
      </c>
      <c r="E139" s="3">
        <v>2</v>
      </c>
      <c r="F139" s="3">
        <v>0</v>
      </c>
      <c r="G139" s="3">
        <v>1</v>
      </c>
      <c r="H139" s="12">
        <v>0</v>
      </c>
      <c r="I139" s="60">
        <v>23807.240600000001</v>
      </c>
      <c r="L139" s="63">
        <v>22</v>
      </c>
      <c r="M139" s="2">
        <v>49</v>
      </c>
      <c r="N139" s="3">
        <v>1</v>
      </c>
      <c r="O139" s="3">
        <v>25.84</v>
      </c>
      <c r="P139" s="3">
        <v>2</v>
      </c>
      <c r="Q139" s="3">
        <v>0</v>
      </c>
      <c r="R139" s="3">
        <v>0</v>
      </c>
      <c r="S139" s="3">
        <v>1</v>
      </c>
      <c r="T139" s="12">
        <v>0</v>
      </c>
      <c r="U139" s="60">
        <v>23807.240600000001</v>
      </c>
    </row>
    <row r="140" spans="1:21" x14ac:dyDescent="0.25">
      <c r="A140" s="63">
        <v>23</v>
      </c>
      <c r="B140" s="2">
        <v>43</v>
      </c>
      <c r="C140" s="3">
        <v>0</v>
      </c>
      <c r="D140" s="3">
        <v>46.2</v>
      </c>
      <c r="E140" s="3">
        <v>0</v>
      </c>
      <c r="F140" s="3">
        <v>1</v>
      </c>
      <c r="G140" s="3">
        <v>0</v>
      </c>
      <c r="H140" s="12">
        <v>0</v>
      </c>
      <c r="I140" s="60">
        <v>45863.205000000002</v>
      </c>
      <c r="L140" s="63">
        <v>23</v>
      </c>
      <c r="M140" s="2">
        <v>43</v>
      </c>
      <c r="N140" s="3">
        <v>0</v>
      </c>
      <c r="O140" s="3">
        <v>46.2</v>
      </c>
      <c r="P140" s="3">
        <v>0</v>
      </c>
      <c r="Q140" s="3">
        <v>0</v>
      </c>
      <c r="R140" s="3">
        <v>1</v>
      </c>
      <c r="S140" s="3">
        <v>0</v>
      </c>
      <c r="T140" s="12">
        <v>0</v>
      </c>
      <c r="U140" s="60">
        <v>45863.205000000002</v>
      </c>
    </row>
    <row r="141" spans="1:21" x14ac:dyDescent="0.25">
      <c r="A141" s="63">
        <v>24</v>
      </c>
      <c r="B141" s="2">
        <v>35</v>
      </c>
      <c r="C141" s="3">
        <v>0</v>
      </c>
      <c r="D141" s="3">
        <v>34.104999999999997</v>
      </c>
      <c r="E141" s="3">
        <v>3</v>
      </c>
      <c r="F141" s="3">
        <v>0</v>
      </c>
      <c r="G141" s="3">
        <v>1</v>
      </c>
      <c r="H141" s="12">
        <v>0</v>
      </c>
      <c r="I141" s="60">
        <v>39983.425949999997</v>
      </c>
      <c r="L141" s="63">
        <v>24</v>
      </c>
      <c r="M141" s="2">
        <v>35</v>
      </c>
      <c r="N141" s="3">
        <v>0</v>
      </c>
      <c r="O141" s="3">
        <v>34.104999999999997</v>
      </c>
      <c r="P141" s="3">
        <v>3</v>
      </c>
      <c r="Q141" s="3">
        <v>0</v>
      </c>
      <c r="R141" s="3">
        <v>0</v>
      </c>
      <c r="S141" s="3">
        <v>1</v>
      </c>
      <c r="T141" s="12">
        <v>0</v>
      </c>
      <c r="U141" s="60">
        <v>39983.425949999997</v>
      </c>
    </row>
    <row r="142" spans="1:21" x14ac:dyDescent="0.25">
      <c r="A142" s="63">
        <v>25</v>
      </c>
      <c r="B142" s="2">
        <v>48</v>
      </c>
      <c r="C142" s="3">
        <v>1</v>
      </c>
      <c r="D142" s="3">
        <v>40.564999999999998</v>
      </c>
      <c r="E142" s="3">
        <v>2</v>
      </c>
      <c r="F142" s="3">
        <v>0</v>
      </c>
      <c r="G142" s="3">
        <v>1</v>
      </c>
      <c r="H142" s="12">
        <v>0</v>
      </c>
      <c r="I142" s="60">
        <v>45702.022349999999</v>
      </c>
      <c r="L142" s="63">
        <v>25</v>
      </c>
      <c r="M142" s="2">
        <v>48</v>
      </c>
      <c r="N142" s="3">
        <v>1</v>
      </c>
      <c r="O142" s="3">
        <v>40.564999999999998</v>
      </c>
      <c r="P142" s="3">
        <v>2</v>
      </c>
      <c r="Q142" s="3">
        <v>0</v>
      </c>
      <c r="R142" s="3">
        <v>0</v>
      </c>
      <c r="S142" s="3">
        <v>1</v>
      </c>
      <c r="T142" s="12">
        <v>0</v>
      </c>
      <c r="U142" s="60">
        <v>45702.022349999999</v>
      </c>
    </row>
    <row r="143" spans="1:21" x14ac:dyDescent="0.25">
      <c r="A143" s="63">
        <v>26</v>
      </c>
      <c r="B143" s="2">
        <v>31</v>
      </c>
      <c r="C143" s="3">
        <v>0</v>
      </c>
      <c r="D143" s="3">
        <v>38.094999999999999</v>
      </c>
      <c r="E143" s="3">
        <v>1</v>
      </c>
      <c r="F143" s="3">
        <v>0</v>
      </c>
      <c r="G143" s="3">
        <v>0</v>
      </c>
      <c r="H143" s="12">
        <v>1</v>
      </c>
      <c r="I143" s="60">
        <v>58571.074480000003</v>
      </c>
      <c r="L143" s="63">
        <v>26</v>
      </c>
      <c r="M143" s="2">
        <v>31</v>
      </c>
      <c r="N143" s="3">
        <v>0</v>
      </c>
      <c r="O143" s="3">
        <v>38.094999999999999</v>
      </c>
      <c r="P143" s="3">
        <v>1</v>
      </c>
      <c r="Q143" s="3">
        <v>0</v>
      </c>
      <c r="R143" s="3">
        <v>0</v>
      </c>
      <c r="S143" s="3">
        <v>0</v>
      </c>
      <c r="T143" s="12">
        <v>1</v>
      </c>
      <c r="U143" s="60">
        <v>58571.074480000003</v>
      </c>
    </row>
    <row r="144" spans="1:21" x14ac:dyDescent="0.25">
      <c r="A144" s="63">
        <v>27</v>
      </c>
      <c r="B144" s="2">
        <v>34</v>
      </c>
      <c r="C144" s="3">
        <v>0</v>
      </c>
      <c r="D144" s="3">
        <v>30.21</v>
      </c>
      <c r="E144" s="3">
        <v>1</v>
      </c>
      <c r="F144" s="3">
        <v>0</v>
      </c>
      <c r="G144" s="3">
        <v>1</v>
      </c>
      <c r="H144" s="12">
        <v>0</v>
      </c>
      <c r="I144" s="60">
        <v>43943.876100000001</v>
      </c>
      <c r="L144" s="63">
        <v>27</v>
      </c>
      <c r="M144" s="2">
        <v>34</v>
      </c>
      <c r="N144" s="3">
        <v>0</v>
      </c>
      <c r="O144" s="3">
        <v>30.21</v>
      </c>
      <c r="P144" s="3">
        <v>1</v>
      </c>
      <c r="Q144" s="3">
        <v>0</v>
      </c>
      <c r="R144" s="3">
        <v>0</v>
      </c>
      <c r="S144" s="3">
        <v>1</v>
      </c>
      <c r="T144" s="12">
        <v>0</v>
      </c>
      <c r="U144" s="60">
        <v>43943.876100000001</v>
      </c>
    </row>
    <row r="145" spans="1:21" x14ac:dyDescent="0.25">
      <c r="A145" s="63">
        <v>28</v>
      </c>
      <c r="B145" s="2">
        <v>21</v>
      </c>
      <c r="C145" s="3">
        <v>0</v>
      </c>
      <c r="D145" s="3">
        <v>21.85</v>
      </c>
      <c r="E145" s="3">
        <v>1</v>
      </c>
      <c r="F145" s="3">
        <v>0</v>
      </c>
      <c r="G145" s="3">
        <v>0</v>
      </c>
      <c r="H145" s="12">
        <v>1</v>
      </c>
      <c r="I145" s="60">
        <v>15359.104499999999</v>
      </c>
      <c r="L145" s="63">
        <v>28</v>
      </c>
      <c r="M145" s="2">
        <v>21</v>
      </c>
      <c r="N145" s="3">
        <v>0</v>
      </c>
      <c r="O145" s="3">
        <v>21.85</v>
      </c>
      <c r="P145" s="3">
        <v>1</v>
      </c>
      <c r="Q145" s="3">
        <v>0</v>
      </c>
      <c r="R145" s="3">
        <v>0</v>
      </c>
      <c r="S145" s="3">
        <v>0</v>
      </c>
      <c r="T145" s="12">
        <v>1</v>
      </c>
      <c r="U145" s="60">
        <v>15359.104499999999</v>
      </c>
    </row>
    <row r="146" spans="1:21" x14ac:dyDescent="0.25">
      <c r="A146" s="63">
        <v>29</v>
      </c>
      <c r="B146" s="2">
        <v>19</v>
      </c>
      <c r="C146" s="3">
        <v>0</v>
      </c>
      <c r="D146" s="3">
        <v>28.31</v>
      </c>
      <c r="E146" s="3">
        <v>0</v>
      </c>
      <c r="F146" s="3">
        <v>0</v>
      </c>
      <c r="G146" s="3">
        <v>1</v>
      </c>
      <c r="H146" s="12">
        <v>0</v>
      </c>
      <c r="I146" s="60">
        <v>17468.983899999999</v>
      </c>
      <c r="L146" s="63">
        <v>29</v>
      </c>
      <c r="M146" s="2">
        <v>19</v>
      </c>
      <c r="N146" s="3">
        <v>0</v>
      </c>
      <c r="O146" s="3">
        <v>28.31</v>
      </c>
      <c r="P146" s="3">
        <v>0</v>
      </c>
      <c r="Q146" s="3">
        <v>0</v>
      </c>
      <c r="R146" s="3">
        <v>0</v>
      </c>
      <c r="S146" s="3">
        <v>1</v>
      </c>
      <c r="T146" s="12">
        <v>0</v>
      </c>
      <c r="U146" s="60">
        <v>17468.983899999999</v>
      </c>
    </row>
    <row r="147" spans="1:21" x14ac:dyDescent="0.25">
      <c r="A147" s="63">
        <v>30</v>
      </c>
      <c r="B147" s="2">
        <v>59</v>
      </c>
      <c r="C147" s="3">
        <v>0</v>
      </c>
      <c r="D147" s="3">
        <v>23.655000000000001</v>
      </c>
      <c r="E147" s="3">
        <v>0</v>
      </c>
      <c r="F147" s="3">
        <v>0</v>
      </c>
      <c r="G147" s="3">
        <v>1</v>
      </c>
      <c r="H147" s="12">
        <v>0</v>
      </c>
      <c r="I147" s="60">
        <v>25678.778450000002</v>
      </c>
      <c r="L147" s="63">
        <v>30</v>
      </c>
      <c r="M147" s="2">
        <v>59</v>
      </c>
      <c r="N147" s="3">
        <v>0</v>
      </c>
      <c r="O147" s="3">
        <v>23.655000000000001</v>
      </c>
      <c r="P147" s="3">
        <v>0</v>
      </c>
      <c r="Q147" s="3">
        <v>0</v>
      </c>
      <c r="R147" s="3">
        <v>0</v>
      </c>
      <c r="S147" s="3">
        <v>1</v>
      </c>
      <c r="T147" s="12">
        <v>0</v>
      </c>
      <c r="U147" s="60">
        <v>25678.778450000002</v>
      </c>
    </row>
    <row r="148" spans="1:21" x14ac:dyDescent="0.25">
      <c r="A148" s="63">
        <v>31</v>
      </c>
      <c r="B148" s="2">
        <v>30</v>
      </c>
      <c r="C148" s="3">
        <v>1</v>
      </c>
      <c r="D148" s="3">
        <v>37.799999999999997</v>
      </c>
      <c r="E148" s="3">
        <v>2</v>
      </c>
      <c r="F148" s="3">
        <v>0</v>
      </c>
      <c r="G148" s="3">
        <v>0</v>
      </c>
      <c r="H148" s="12">
        <v>0</v>
      </c>
      <c r="I148" s="60">
        <v>39241.442000000003</v>
      </c>
      <c r="L148" s="63">
        <v>31</v>
      </c>
      <c r="M148" s="2">
        <v>30</v>
      </c>
      <c r="N148" s="3">
        <v>1</v>
      </c>
      <c r="O148" s="3">
        <v>37.799999999999997</v>
      </c>
      <c r="P148" s="3">
        <v>2</v>
      </c>
      <c r="Q148" s="3">
        <v>1</v>
      </c>
      <c r="R148" s="3">
        <v>0</v>
      </c>
      <c r="S148" s="3">
        <v>0</v>
      </c>
      <c r="T148" s="12">
        <v>0</v>
      </c>
      <c r="U148" s="60">
        <v>39241.442000000003</v>
      </c>
    </row>
    <row r="149" spans="1:21" x14ac:dyDescent="0.25">
      <c r="A149" s="63">
        <v>32</v>
      </c>
      <c r="B149" s="2">
        <v>47</v>
      </c>
      <c r="C149" s="3">
        <v>0</v>
      </c>
      <c r="D149" s="3">
        <v>36.630000000000003</v>
      </c>
      <c r="E149" s="3">
        <v>1</v>
      </c>
      <c r="F149" s="3">
        <v>1</v>
      </c>
      <c r="G149" s="3">
        <v>0</v>
      </c>
      <c r="H149" s="12">
        <v>0</v>
      </c>
      <c r="I149" s="60">
        <v>42969.852700000003</v>
      </c>
      <c r="L149" s="63">
        <v>32</v>
      </c>
      <c r="M149" s="2">
        <v>47</v>
      </c>
      <c r="N149" s="3">
        <v>0</v>
      </c>
      <c r="O149" s="3">
        <v>36.630000000000003</v>
      </c>
      <c r="P149" s="3">
        <v>1</v>
      </c>
      <c r="Q149" s="3">
        <v>0</v>
      </c>
      <c r="R149" s="3">
        <v>1</v>
      </c>
      <c r="S149" s="3">
        <v>0</v>
      </c>
      <c r="T149" s="12">
        <v>0</v>
      </c>
      <c r="U149" s="60">
        <v>42969.852700000003</v>
      </c>
    </row>
    <row r="150" spans="1:21" x14ac:dyDescent="0.25">
      <c r="A150" s="63">
        <v>33</v>
      </c>
      <c r="B150" s="2">
        <v>49</v>
      </c>
      <c r="C150" s="3">
        <v>1</v>
      </c>
      <c r="D150" s="3">
        <v>25.6</v>
      </c>
      <c r="E150" s="3">
        <v>2</v>
      </c>
      <c r="F150" s="3">
        <v>0</v>
      </c>
      <c r="G150" s="3">
        <v>0</v>
      </c>
      <c r="H150" s="12">
        <v>0</v>
      </c>
      <c r="I150" s="60">
        <v>23306.546999999999</v>
      </c>
      <c r="L150" s="63">
        <v>33</v>
      </c>
      <c r="M150" s="2">
        <v>49</v>
      </c>
      <c r="N150" s="3">
        <v>1</v>
      </c>
      <c r="O150" s="3">
        <v>25.6</v>
      </c>
      <c r="P150" s="3">
        <v>2</v>
      </c>
      <c r="Q150" s="3">
        <v>1</v>
      </c>
      <c r="R150" s="3">
        <v>0</v>
      </c>
      <c r="S150" s="3">
        <v>0</v>
      </c>
      <c r="T150" s="12">
        <v>0</v>
      </c>
      <c r="U150" s="60">
        <v>23306.546999999999</v>
      </c>
    </row>
    <row r="151" spans="1:21" x14ac:dyDescent="0.25">
      <c r="A151" s="63">
        <v>34</v>
      </c>
      <c r="B151" s="2">
        <v>19</v>
      </c>
      <c r="C151" s="3">
        <v>0</v>
      </c>
      <c r="D151" s="3">
        <v>33.11</v>
      </c>
      <c r="E151" s="3">
        <v>0</v>
      </c>
      <c r="F151" s="3">
        <v>1</v>
      </c>
      <c r="G151" s="3">
        <v>0</v>
      </c>
      <c r="H151" s="12">
        <v>0</v>
      </c>
      <c r="I151" s="60">
        <v>34439.855900000002</v>
      </c>
      <c r="L151" s="63">
        <v>34</v>
      </c>
      <c r="M151" s="2">
        <v>19</v>
      </c>
      <c r="N151" s="3">
        <v>0</v>
      </c>
      <c r="O151" s="3">
        <v>33.11</v>
      </c>
      <c r="P151" s="3">
        <v>0</v>
      </c>
      <c r="Q151" s="3">
        <v>0</v>
      </c>
      <c r="R151" s="3">
        <v>1</v>
      </c>
      <c r="S151" s="3">
        <v>0</v>
      </c>
      <c r="T151" s="12">
        <v>0</v>
      </c>
      <c r="U151" s="60">
        <v>34439.855900000002</v>
      </c>
    </row>
    <row r="152" spans="1:21" x14ac:dyDescent="0.25">
      <c r="A152" s="63">
        <v>35</v>
      </c>
      <c r="B152" s="2">
        <v>37</v>
      </c>
      <c r="C152" s="3">
        <v>1</v>
      </c>
      <c r="D152" s="3">
        <v>34.1</v>
      </c>
      <c r="E152" s="3">
        <v>4</v>
      </c>
      <c r="F152" s="3">
        <v>0</v>
      </c>
      <c r="G152" s="3">
        <v>0</v>
      </c>
      <c r="H152" s="12">
        <v>0</v>
      </c>
      <c r="I152" s="60">
        <v>40182.245999999999</v>
      </c>
      <c r="L152" s="63">
        <v>35</v>
      </c>
      <c r="M152" s="2">
        <v>37</v>
      </c>
      <c r="N152" s="3">
        <v>1</v>
      </c>
      <c r="O152" s="3">
        <v>34.1</v>
      </c>
      <c r="P152" s="3">
        <v>4</v>
      </c>
      <c r="Q152" s="3">
        <v>1</v>
      </c>
      <c r="R152" s="3">
        <v>0</v>
      </c>
      <c r="S152" s="3">
        <v>0</v>
      </c>
      <c r="T152" s="12">
        <v>0</v>
      </c>
      <c r="U152" s="60">
        <v>40182.245999999999</v>
      </c>
    </row>
    <row r="153" spans="1:21" x14ac:dyDescent="0.25">
      <c r="A153" s="63">
        <v>36</v>
      </c>
      <c r="B153" s="2">
        <v>18</v>
      </c>
      <c r="C153" s="3">
        <v>1</v>
      </c>
      <c r="D153" s="3">
        <v>33.534999999999997</v>
      </c>
      <c r="E153" s="3">
        <v>0</v>
      </c>
      <c r="F153" s="3">
        <v>0</v>
      </c>
      <c r="G153" s="3">
        <v>0</v>
      </c>
      <c r="H153" s="12">
        <v>1</v>
      </c>
      <c r="I153" s="60">
        <v>34617.840649999998</v>
      </c>
      <c r="L153" s="63">
        <v>36</v>
      </c>
      <c r="M153" s="2">
        <v>18</v>
      </c>
      <c r="N153" s="3">
        <v>1</v>
      </c>
      <c r="O153" s="3">
        <v>33.534999999999997</v>
      </c>
      <c r="P153" s="3">
        <v>0</v>
      </c>
      <c r="Q153" s="3">
        <v>0</v>
      </c>
      <c r="R153" s="3">
        <v>0</v>
      </c>
      <c r="S153" s="3">
        <v>0</v>
      </c>
      <c r="T153" s="12">
        <v>1</v>
      </c>
      <c r="U153" s="60">
        <v>34617.840649999998</v>
      </c>
    </row>
    <row r="154" spans="1:21" x14ac:dyDescent="0.25">
      <c r="A154" s="63">
        <v>37</v>
      </c>
      <c r="B154" s="2">
        <v>44</v>
      </c>
      <c r="C154" s="3">
        <v>0</v>
      </c>
      <c r="D154" s="3">
        <v>38.950000000000003</v>
      </c>
      <c r="E154" s="3">
        <v>0</v>
      </c>
      <c r="F154" s="3">
        <v>0</v>
      </c>
      <c r="G154" s="3">
        <v>1</v>
      </c>
      <c r="H154" s="12">
        <v>0</v>
      </c>
      <c r="I154" s="60">
        <v>42983.458500000001</v>
      </c>
      <c r="L154" s="63">
        <v>37</v>
      </c>
      <c r="M154" s="2">
        <v>44</v>
      </c>
      <c r="N154" s="3">
        <v>0</v>
      </c>
      <c r="O154" s="3">
        <v>38.950000000000003</v>
      </c>
      <c r="P154" s="3">
        <v>0</v>
      </c>
      <c r="Q154" s="3">
        <v>0</v>
      </c>
      <c r="R154" s="3">
        <v>0</v>
      </c>
      <c r="S154" s="3">
        <v>1</v>
      </c>
      <c r="T154" s="12">
        <v>0</v>
      </c>
      <c r="U154" s="60">
        <v>42983.458500000001</v>
      </c>
    </row>
    <row r="155" spans="1:21" x14ac:dyDescent="0.25">
      <c r="A155" s="63">
        <v>38</v>
      </c>
      <c r="B155" s="2">
        <v>39</v>
      </c>
      <c r="C155" s="3">
        <v>1</v>
      </c>
      <c r="D155" s="3">
        <v>26.41</v>
      </c>
      <c r="E155" s="3">
        <v>0</v>
      </c>
      <c r="F155" s="3">
        <v>0</v>
      </c>
      <c r="G155" s="3">
        <v>0</v>
      </c>
      <c r="H155" s="12">
        <v>1</v>
      </c>
      <c r="I155" s="60">
        <v>20149.322899999999</v>
      </c>
      <c r="L155" s="63">
        <v>38</v>
      </c>
      <c r="M155" s="2">
        <v>39</v>
      </c>
      <c r="N155" s="3">
        <v>1</v>
      </c>
      <c r="O155" s="3">
        <v>26.41</v>
      </c>
      <c r="P155" s="3">
        <v>0</v>
      </c>
      <c r="Q155" s="3">
        <v>0</v>
      </c>
      <c r="R155" s="3">
        <v>0</v>
      </c>
      <c r="S155" s="3">
        <v>0</v>
      </c>
      <c r="T155" s="12">
        <v>1</v>
      </c>
      <c r="U155" s="60">
        <v>20149.322899999999</v>
      </c>
    </row>
    <row r="156" spans="1:21" x14ac:dyDescent="0.25">
      <c r="A156" s="63">
        <v>39</v>
      </c>
      <c r="B156" s="2">
        <v>42</v>
      </c>
      <c r="C156" s="3">
        <v>1</v>
      </c>
      <c r="D156" s="3">
        <v>28.31</v>
      </c>
      <c r="E156" s="3">
        <v>3</v>
      </c>
      <c r="F156" s="3">
        <v>0</v>
      </c>
      <c r="G156" s="3">
        <v>1</v>
      </c>
      <c r="H156" s="12">
        <v>0</v>
      </c>
      <c r="I156" s="60">
        <v>32787.458590000002</v>
      </c>
      <c r="L156" s="63">
        <v>39</v>
      </c>
      <c r="M156" s="2">
        <v>42</v>
      </c>
      <c r="N156" s="3">
        <v>1</v>
      </c>
      <c r="O156" s="3">
        <v>28.31</v>
      </c>
      <c r="P156" s="3">
        <v>3</v>
      </c>
      <c r="Q156" s="3">
        <v>0</v>
      </c>
      <c r="R156" s="3">
        <v>0</v>
      </c>
      <c r="S156" s="3">
        <v>1</v>
      </c>
      <c r="T156" s="12">
        <v>0</v>
      </c>
      <c r="U156" s="60">
        <v>32787.458590000002</v>
      </c>
    </row>
    <row r="157" spans="1:21" x14ac:dyDescent="0.25">
      <c r="A157" s="63">
        <v>40</v>
      </c>
      <c r="B157" s="2">
        <v>52</v>
      </c>
      <c r="C157" s="3">
        <v>0</v>
      </c>
      <c r="D157" s="3">
        <v>25.3</v>
      </c>
      <c r="E157" s="3">
        <v>2</v>
      </c>
      <c r="F157" s="3">
        <v>1</v>
      </c>
      <c r="G157" s="3">
        <v>0</v>
      </c>
      <c r="H157" s="12">
        <v>0</v>
      </c>
      <c r="I157" s="60">
        <v>24667.419000000002</v>
      </c>
      <c r="L157" s="63">
        <v>40</v>
      </c>
      <c r="M157" s="2">
        <v>52</v>
      </c>
      <c r="N157" s="3">
        <v>0</v>
      </c>
      <c r="O157" s="3">
        <v>25.3</v>
      </c>
      <c r="P157" s="3">
        <v>2</v>
      </c>
      <c r="Q157" s="3">
        <v>0</v>
      </c>
      <c r="R157" s="3">
        <v>1</v>
      </c>
      <c r="S157" s="3">
        <v>0</v>
      </c>
      <c r="T157" s="12">
        <v>0</v>
      </c>
      <c r="U157" s="60">
        <v>24667.419000000002</v>
      </c>
    </row>
    <row r="158" spans="1:21" x14ac:dyDescent="0.25">
      <c r="A158" s="63">
        <v>41</v>
      </c>
      <c r="B158" s="2">
        <v>64</v>
      </c>
      <c r="C158" s="3">
        <v>0</v>
      </c>
      <c r="D158" s="3">
        <v>22.99</v>
      </c>
      <c r="E158" s="3">
        <v>0</v>
      </c>
      <c r="F158" s="3">
        <v>1</v>
      </c>
      <c r="G158" s="3">
        <v>0</v>
      </c>
      <c r="H158" s="12">
        <v>0</v>
      </c>
      <c r="I158" s="60">
        <v>27037.914100000002</v>
      </c>
      <c r="L158" s="63">
        <v>41</v>
      </c>
      <c r="M158" s="2">
        <v>64</v>
      </c>
      <c r="N158" s="3">
        <v>0</v>
      </c>
      <c r="O158" s="3">
        <v>22.99</v>
      </c>
      <c r="P158" s="3">
        <v>0</v>
      </c>
      <c r="Q158" s="3">
        <v>0</v>
      </c>
      <c r="R158" s="3">
        <v>1</v>
      </c>
      <c r="S158" s="3">
        <v>0</v>
      </c>
      <c r="T158" s="12">
        <v>0</v>
      </c>
      <c r="U158" s="60">
        <v>27037.914100000002</v>
      </c>
    </row>
    <row r="159" spans="1:21" x14ac:dyDescent="0.25">
      <c r="A159" s="63">
        <v>42</v>
      </c>
      <c r="B159" s="2">
        <v>43</v>
      </c>
      <c r="C159" s="3">
        <v>1</v>
      </c>
      <c r="D159" s="3">
        <v>38.06</v>
      </c>
      <c r="E159" s="3">
        <v>2</v>
      </c>
      <c r="F159" s="3">
        <v>1</v>
      </c>
      <c r="G159" s="3">
        <v>0</v>
      </c>
      <c r="H159" s="12">
        <v>0</v>
      </c>
      <c r="I159" s="60">
        <v>42560.430399999997</v>
      </c>
      <c r="L159" s="63">
        <v>42</v>
      </c>
      <c r="M159" s="2">
        <v>43</v>
      </c>
      <c r="N159" s="3">
        <v>1</v>
      </c>
      <c r="O159" s="3">
        <v>38.06</v>
      </c>
      <c r="P159" s="3">
        <v>2</v>
      </c>
      <c r="Q159" s="3">
        <v>0</v>
      </c>
      <c r="R159" s="3">
        <v>1</v>
      </c>
      <c r="S159" s="3">
        <v>0</v>
      </c>
      <c r="T159" s="12">
        <v>0</v>
      </c>
      <c r="U159" s="60">
        <v>42560.430399999997</v>
      </c>
    </row>
    <row r="160" spans="1:21" x14ac:dyDescent="0.25">
      <c r="A160" s="63">
        <v>43</v>
      </c>
      <c r="B160" s="2">
        <v>40</v>
      </c>
      <c r="C160" s="3">
        <v>0</v>
      </c>
      <c r="D160" s="3">
        <v>32.774999999999999</v>
      </c>
      <c r="E160" s="3">
        <v>2</v>
      </c>
      <c r="F160" s="3">
        <v>0</v>
      </c>
      <c r="G160" s="3">
        <v>1</v>
      </c>
      <c r="H160" s="12">
        <v>0</v>
      </c>
      <c r="I160" s="60">
        <v>40003.332249999999</v>
      </c>
      <c r="L160" s="63">
        <v>43</v>
      </c>
      <c r="M160" s="2">
        <v>40</v>
      </c>
      <c r="N160" s="3">
        <v>0</v>
      </c>
      <c r="O160" s="3">
        <v>32.774999999999999</v>
      </c>
      <c r="P160" s="3">
        <v>2</v>
      </c>
      <c r="Q160" s="3">
        <v>0</v>
      </c>
      <c r="R160" s="3">
        <v>0</v>
      </c>
      <c r="S160" s="3">
        <v>1</v>
      </c>
      <c r="T160" s="12">
        <v>0</v>
      </c>
      <c r="U160" s="60">
        <v>40003.332249999999</v>
      </c>
    </row>
    <row r="161" spans="1:21" x14ac:dyDescent="0.25">
      <c r="A161" s="63">
        <v>44</v>
      </c>
      <c r="B161" s="2">
        <v>62</v>
      </c>
      <c r="C161" s="3">
        <v>1</v>
      </c>
      <c r="D161" s="3">
        <v>32.015000000000001</v>
      </c>
      <c r="E161" s="3">
        <v>0</v>
      </c>
      <c r="F161" s="3">
        <v>0</v>
      </c>
      <c r="G161" s="3">
        <v>0</v>
      </c>
      <c r="H161" s="12">
        <v>1</v>
      </c>
      <c r="I161" s="60">
        <v>45710.207849999999</v>
      </c>
      <c r="L161" s="63">
        <v>44</v>
      </c>
      <c r="M161" s="2">
        <v>62</v>
      </c>
      <c r="N161" s="3">
        <v>1</v>
      </c>
      <c r="O161" s="3">
        <v>32.015000000000001</v>
      </c>
      <c r="P161" s="3">
        <v>0</v>
      </c>
      <c r="Q161" s="3">
        <v>0</v>
      </c>
      <c r="R161" s="3">
        <v>0</v>
      </c>
      <c r="S161" s="3">
        <v>0</v>
      </c>
      <c r="T161" s="12">
        <v>1</v>
      </c>
      <c r="U161" s="60">
        <v>45710.207849999999</v>
      </c>
    </row>
    <row r="162" spans="1:21" x14ac:dyDescent="0.25">
      <c r="A162" s="63">
        <v>45</v>
      </c>
      <c r="B162" s="2">
        <v>44</v>
      </c>
      <c r="C162" s="3">
        <v>0</v>
      </c>
      <c r="D162" s="3">
        <v>43.89</v>
      </c>
      <c r="E162" s="3">
        <v>2</v>
      </c>
      <c r="F162" s="3">
        <v>1</v>
      </c>
      <c r="G162" s="3">
        <v>0</v>
      </c>
      <c r="H162" s="12">
        <v>0</v>
      </c>
      <c r="I162" s="60">
        <v>46200.985099999998</v>
      </c>
      <c r="L162" s="63">
        <v>45</v>
      </c>
      <c r="M162" s="2">
        <v>44</v>
      </c>
      <c r="N162" s="3">
        <v>0</v>
      </c>
      <c r="O162" s="3">
        <v>43.89</v>
      </c>
      <c r="P162" s="3">
        <v>2</v>
      </c>
      <c r="Q162" s="3">
        <v>0</v>
      </c>
      <c r="R162" s="3">
        <v>1</v>
      </c>
      <c r="S162" s="3">
        <v>0</v>
      </c>
      <c r="T162" s="12">
        <v>0</v>
      </c>
      <c r="U162" s="60">
        <v>46200.985099999998</v>
      </c>
    </row>
    <row r="163" spans="1:21" x14ac:dyDescent="0.25">
      <c r="A163" s="63">
        <v>46</v>
      </c>
      <c r="B163" s="2">
        <v>60</v>
      </c>
      <c r="C163" s="3">
        <v>1</v>
      </c>
      <c r="D163" s="3">
        <v>31.35</v>
      </c>
      <c r="E163" s="3">
        <v>3</v>
      </c>
      <c r="F163" s="3">
        <v>0</v>
      </c>
      <c r="G163" s="3">
        <v>1</v>
      </c>
      <c r="H163" s="12">
        <v>0</v>
      </c>
      <c r="I163" s="60">
        <v>46130.5265</v>
      </c>
      <c r="L163" s="63">
        <v>46</v>
      </c>
      <c r="M163" s="2">
        <v>60</v>
      </c>
      <c r="N163" s="3">
        <v>1</v>
      </c>
      <c r="O163" s="3">
        <v>31.35</v>
      </c>
      <c r="P163" s="3">
        <v>3</v>
      </c>
      <c r="Q163" s="3">
        <v>0</v>
      </c>
      <c r="R163" s="3">
        <v>0</v>
      </c>
      <c r="S163" s="3">
        <v>1</v>
      </c>
      <c r="T163" s="12">
        <v>0</v>
      </c>
      <c r="U163" s="60">
        <v>46130.5265</v>
      </c>
    </row>
    <row r="164" spans="1:21" x14ac:dyDescent="0.25">
      <c r="A164" s="63">
        <v>47</v>
      </c>
      <c r="B164" s="2">
        <v>39</v>
      </c>
      <c r="C164" s="3">
        <v>1</v>
      </c>
      <c r="D164" s="3">
        <v>35.299999999999997</v>
      </c>
      <c r="E164" s="3">
        <v>2</v>
      </c>
      <c r="F164" s="3">
        <v>0</v>
      </c>
      <c r="G164" s="3">
        <v>0</v>
      </c>
      <c r="H164" s="12">
        <v>0</v>
      </c>
      <c r="I164" s="60">
        <v>40103.89</v>
      </c>
      <c r="L164" s="63">
        <v>47</v>
      </c>
      <c r="M164" s="2">
        <v>39</v>
      </c>
      <c r="N164" s="3">
        <v>1</v>
      </c>
      <c r="O164" s="3">
        <v>35.299999999999997</v>
      </c>
      <c r="P164" s="3">
        <v>2</v>
      </c>
      <c r="Q164" s="3">
        <v>1</v>
      </c>
      <c r="R164" s="3">
        <v>0</v>
      </c>
      <c r="S164" s="3">
        <v>0</v>
      </c>
      <c r="T164" s="12">
        <v>0</v>
      </c>
      <c r="U164" s="60">
        <v>40103.89</v>
      </c>
    </row>
    <row r="165" spans="1:21" x14ac:dyDescent="0.25">
      <c r="A165" s="63">
        <v>48</v>
      </c>
      <c r="B165" s="2">
        <v>27</v>
      </c>
      <c r="C165" s="3">
        <v>1</v>
      </c>
      <c r="D165" s="3">
        <v>31.13</v>
      </c>
      <c r="E165" s="3">
        <v>1</v>
      </c>
      <c r="F165" s="3">
        <v>1</v>
      </c>
      <c r="G165" s="3">
        <v>0</v>
      </c>
      <c r="H165" s="12">
        <v>0</v>
      </c>
      <c r="I165" s="60">
        <v>34806.467700000001</v>
      </c>
      <c r="L165" s="63">
        <v>48</v>
      </c>
      <c r="M165" s="2">
        <v>27</v>
      </c>
      <c r="N165" s="3">
        <v>1</v>
      </c>
      <c r="O165" s="3">
        <v>31.13</v>
      </c>
      <c r="P165" s="3">
        <v>1</v>
      </c>
      <c r="Q165" s="3">
        <v>0</v>
      </c>
      <c r="R165" s="3">
        <v>1</v>
      </c>
      <c r="S165" s="3">
        <v>0</v>
      </c>
      <c r="T165" s="12">
        <v>0</v>
      </c>
      <c r="U165" s="60">
        <v>34806.467700000001</v>
      </c>
    </row>
    <row r="166" spans="1:21" x14ac:dyDescent="0.25">
      <c r="A166" s="63">
        <v>49</v>
      </c>
      <c r="B166" s="2">
        <v>41</v>
      </c>
      <c r="C166" s="3">
        <v>1</v>
      </c>
      <c r="D166" s="3">
        <v>35.75</v>
      </c>
      <c r="E166" s="3">
        <v>1</v>
      </c>
      <c r="F166" s="3">
        <v>1</v>
      </c>
      <c r="G166" s="3">
        <v>0</v>
      </c>
      <c r="H166" s="12">
        <v>0</v>
      </c>
      <c r="I166" s="60">
        <v>40273.645499999999</v>
      </c>
      <c r="L166" s="63">
        <v>49</v>
      </c>
      <c r="M166" s="2">
        <v>41</v>
      </c>
      <c r="N166" s="3">
        <v>1</v>
      </c>
      <c r="O166" s="3">
        <v>35.75</v>
      </c>
      <c r="P166" s="3">
        <v>1</v>
      </c>
      <c r="Q166" s="3">
        <v>0</v>
      </c>
      <c r="R166" s="3">
        <v>1</v>
      </c>
      <c r="S166" s="3">
        <v>0</v>
      </c>
      <c r="T166" s="12">
        <v>0</v>
      </c>
      <c r="U166" s="60">
        <v>40273.645499999999</v>
      </c>
    </row>
    <row r="167" spans="1:21" x14ac:dyDescent="0.25">
      <c r="A167" s="63">
        <v>50</v>
      </c>
      <c r="B167" s="2">
        <v>51</v>
      </c>
      <c r="C167" s="3">
        <v>0</v>
      </c>
      <c r="D167" s="3">
        <v>38.06</v>
      </c>
      <c r="E167" s="3">
        <v>0</v>
      </c>
      <c r="F167" s="3">
        <v>1</v>
      </c>
      <c r="G167" s="3">
        <v>0</v>
      </c>
      <c r="H167" s="12">
        <v>0</v>
      </c>
      <c r="I167" s="60">
        <v>44400.4064</v>
      </c>
      <c r="L167" s="63">
        <v>50</v>
      </c>
      <c r="M167" s="2">
        <v>51</v>
      </c>
      <c r="N167" s="3">
        <v>0</v>
      </c>
      <c r="O167" s="3">
        <v>38.06</v>
      </c>
      <c r="P167" s="3">
        <v>0</v>
      </c>
      <c r="Q167" s="3">
        <v>0</v>
      </c>
      <c r="R167" s="3">
        <v>1</v>
      </c>
      <c r="S167" s="3">
        <v>0</v>
      </c>
      <c r="T167" s="12">
        <v>0</v>
      </c>
      <c r="U167" s="60">
        <v>44400.4064</v>
      </c>
    </row>
    <row r="168" spans="1:21" x14ac:dyDescent="0.25">
      <c r="A168" s="63">
        <v>51</v>
      </c>
      <c r="B168" s="2">
        <v>30</v>
      </c>
      <c r="C168" s="3">
        <v>0</v>
      </c>
      <c r="D168" s="3">
        <v>39.049999999999997</v>
      </c>
      <c r="E168" s="3">
        <v>3</v>
      </c>
      <c r="F168" s="3">
        <v>1</v>
      </c>
      <c r="G168" s="3">
        <v>0</v>
      </c>
      <c r="H168" s="12">
        <v>0</v>
      </c>
      <c r="I168" s="60">
        <v>40932.429499999998</v>
      </c>
      <c r="L168" s="63">
        <v>51</v>
      </c>
      <c r="M168" s="2">
        <v>30</v>
      </c>
      <c r="N168" s="3">
        <v>0</v>
      </c>
      <c r="O168" s="3">
        <v>39.049999999999997</v>
      </c>
      <c r="P168" s="3">
        <v>3</v>
      </c>
      <c r="Q168" s="3">
        <v>0</v>
      </c>
      <c r="R168" s="3">
        <v>1</v>
      </c>
      <c r="S168" s="3">
        <v>0</v>
      </c>
      <c r="T168" s="12">
        <v>0</v>
      </c>
      <c r="U168" s="60">
        <v>40932.429499999998</v>
      </c>
    </row>
    <row r="169" spans="1:21" x14ac:dyDescent="0.25">
      <c r="A169" s="63">
        <v>52</v>
      </c>
      <c r="B169" s="2">
        <v>29</v>
      </c>
      <c r="C169" s="3">
        <v>0</v>
      </c>
      <c r="D169" s="3">
        <v>21.754999999999999</v>
      </c>
      <c r="E169" s="3">
        <v>1</v>
      </c>
      <c r="F169" s="3">
        <v>0</v>
      </c>
      <c r="G169" s="3">
        <v>0</v>
      </c>
      <c r="H169" s="12">
        <v>1</v>
      </c>
      <c r="I169" s="60">
        <v>16657.71745</v>
      </c>
      <c r="L169" s="63">
        <v>52</v>
      </c>
      <c r="M169" s="2">
        <v>29</v>
      </c>
      <c r="N169" s="3">
        <v>0</v>
      </c>
      <c r="O169" s="3">
        <v>21.754999999999999</v>
      </c>
      <c r="P169" s="3">
        <v>1</v>
      </c>
      <c r="Q169" s="3">
        <v>0</v>
      </c>
      <c r="R169" s="3">
        <v>0</v>
      </c>
      <c r="S169" s="3">
        <v>0</v>
      </c>
      <c r="T169" s="12">
        <v>1</v>
      </c>
      <c r="U169" s="60">
        <v>16657.71745</v>
      </c>
    </row>
    <row r="170" spans="1:21" x14ac:dyDescent="0.25">
      <c r="A170" s="63">
        <v>53</v>
      </c>
      <c r="B170" s="2">
        <v>35</v>
      </c>
      <c r="C170" s="3">
        <v>1</v>
      </c>
      <c r="D170" s="3">
        <v>24.42</v>
      </c>
      <c r="E170" s="3">
        <v>3</v>
      </c>
      <c r="F170" s="3">
        <v>1</v>
      </c>
      <c r="G170" s="3">
        <v>0</v>
      </c>
      <c r="H170" s="12">
        <v>0</v>
      </c>
      <c r="I170" s="60">
        <v>19361.998800000001</v>
      </c>
      <c r="L170" s="63">
        <v>53</v>
      </c>
      <c r="M170" s="2">
        <v>35</v>
      </c>
      <c r="N170" s="3">
        <v>1</v>
      </c>
      <c r="O170" s="3">
        <v>24.42</v>
      </c>
      <c r="P170" s="3">
        <v>3</v>
      </c>
      <c r="Q170" s="3">
        <v>0</v>
      </c>
      <c r="R170" s="3">
        <v>1</v>
      </c>
      <c r="S170" s="3">
        <v>0</v>
      </c>
      <c r="T170" s="12">
        <v>0</v>
      </c>
      <c r="U170" s="60">
        <v>19361.998800000001</v>
      </c>
    </row>
    <row r="171" spans="1:21" x14ac:dyDescent="0.25">
      <c r="A171" s="63">
        <v>54</v>
      </c>
      <c r="B171" s="2">
        <v>37</v>
      </c>
      <c r="C171" s="3">
        <v>0</v>
      </c>
      <c r="D171" s="3">
        <v>38.39</v>
      </c>
      <c r="E171" s="3">
        <v>0</v>
      </c>
      <c r="F171" s="3">
        <v>1</v>
      </c>
      <c r="G171" s="3">
        <v>0</v>
      </c>
      <c r="H171" s="12">
        <v>0</v>
      </c>
      <c r="I171" s="60">
        <v>40419.019099999998</v>
      </c>
      <c r="L171" s="63">
        <v>54</v>
      </c>
      <c r="M171" s="2">
        <v>37</v>
      </c>
      <c r="N171" s="3">
        <v>0</v>
      </c>
      <c r="O171" s="3">
        <v>38.39</v>
      </c>
      <c r="P171" s="3">
        <v>0</v>
      </c>
      <c r="Q171" s="3">
        <v>0</v>
      </c>
      <c r="R171" s="3">
        <v>1</v>
      </c>
      <c r="S171" s="3">
        <v>0</v>
      </c>
      <c r="T171" s="12">
        <v>0</v>
      </c>
      <c r="U171" s="60">
        <v>40419.019099999998</v>
      </c>
    </row>
    <row r="172" spans="1:21" x14ac:dyDescent="0.25">
      <c r="A172" s="63">
        <v>55</v>
      </c>
      <c r="B172" s="2">
        <v>23</v>
      </c>
      <c r="C172" s="3">
        <v>1</v>
      </c>
      <c r="D172" s="3">
        <v>31.73</v>
      </c>
      <c r="E172" s="3">
        <v>3</v>
      </c>
      <c r="F172" s="3">
        <v>0</v>
      </c>
      <c r="G172" s="3">
        <v>0</v>
      </c>
      <c r="H172" s="12">
        <v>1</v>
      </c>
      <c r="I172" s="60">
        <v>36189.101699999999</v>
      </c>
      <c r="L172" s="63">
        <v>55</v>
      </c>
      <c r="M172" s="2">
        <v>23</v>
      </c>
      <c r="N172" s="3">
        <v>1</v>
      </c>
      <c r="O172" s="3">
        <v>31.73</v>
      </c>
      <c r="P172" s="3">
        <v>3</v>
      </c>
      <c r="Q172" s="3">
        <v>0</v>
      </c>
      <c r="R172" s="3">
        <v>0</v>
      </c>
      <c r="S172" s="3">
        <v>0</v>
      </c>
      <c r="T172" s="12">
        <v>1</v>
      </c>
      <c r="U172" s="60">
        <v>36189.101699999999</v>
      </c>
    </row>
    <row r="173" spans="1:21" x14ac:dyDescent="0.25">
      <c r="A173" s="63">
        <v>56</v>
      </c>
      <c r="B173" s="2">
        <v>29</v>
      </c>
      <c r="C173" s="3">
        <v>1</v>
      </c>
      <c r="D173" s="3">
        <v>35.5</v>
      </c>
      <c r="E173" s="3">
        <v>2</v>
      </c>
      <c r="F173" s="3">
        <v>0</v>
      </c>
      <c r="G173" s="3">
        <v>0</v>
      </c>
      <c r="H173" s="12">
        <v>0</v>
      </c>
      <c r="I173" s="60">
        <v>44585.455869999998</v>
      </c>
      <c r="L173" s="63">
        <v>56</v>
      </c>
      <c r="M173" s="2">
        <v>29</v>
      </c>
      <c r="N173" s="3">
        <v>1</v>
      </c>
      <c r="O173" s="3">
        <v>35.5</v>
      </c>
      <c r="P173" s="3">
        <v>2</v>
      </c>
      <c r="Q173" s="3">
        <v>1</v>
      </c>
      <c r="R173" s="3">
        <v>0</v>
      </c>
      <c r="S173" s="3">
        <v>0</v>
      </c>
      <c r="T173" s="12">
        <v>0</v>
      </c>
      <c r="U173" s="60">
        <v>44585.455869999998</v>
      </c>
    </row>
    <row r="174" spans="1:21" x14ac:dyDescent="0.25">
      <c r="A174" s="63">
        <v>57</v>
      </c>
      <c r="B174" s="2">
        <v>27</v>
      </c>
      <c r="C174" s="3">
        <v>1</v>
      </c>
      <c r="D174" s="3">
        <v>29.15</v>
      </c>
      <c r="E174" s="3">
        <v>0</v>
      </c>
      <c r="F174" s="3">
        <v>1</v>
      </c>
      <c r="G174" s="3">
        <v>0</v>
      </c>
      <c r="H174" s="12">
        <v>0</v>
      </c>
      <c r="I174" s="60">
        <v>18246.495500000001</v>
      </c>
      <c r="L174" s="63">
        <v>57</v>
      </c>
      <c r="M174" s="2">
        <v>27</v>
      </c>
      <c r="N174" s="3">
        <v>1</v>
      </c>
      <c r="O174" s="3">
        <v>29.15</v>
      </c>
      <c r="P174" s="3">
        <v>0</v>
      </c>
      <c r="Q174" s="3">
        <v>0</v>
      </c>
      <c r="R174" s="3">
        <v>1</v>
      </c>
      <c r="S174" s="3">
        <v>0</v>
      </c>
      <c r="T174" s="12">
        <v>0</v>
      </c>
      <c r="U174" s="60">
        <v>18246.495500000001</v>
      </c>
    </row>
    <row r="175" spans="1:21" x14ac:dyDescent="0.25">
      <c r="A175" s="63">
        <v>58</v>
      </c>
      <c r="B175" s="2">
        <v>53</v>
      </c>
      <c r="C175" s="3">
        <v>1</v>
      </c>
      <c r="D175" s="3">
        <v>34.104999999999997</v>
      </c>
      <c r="E175" s="3">
        <v>0</v>
      </c>
      <c r="F175" s="3">
        <v>0</v>
      </c>
      <c r="G175" s="3">
        <v>0</v>
      </c>
      <c r="H175" s="12">
        <v>1</v>
      </c>
      <c r="I175" s="60">
        <v>43254.417950000003</v>
      </c>
      <c r="L175" s="63">
        <v>58</v>
      </c>
      <c r="M175" s="2">
        <v>53</v>
      </c>
      <c r="N175" s="3">
        <v>1</v>
      </c>
      <c r="O175" s="3">
        <v>34.104999999999997</v>
      </c>
      <c r="P175" s="3">
        <v>0</v>
      </c>
      <c r="Q175" s="3">
        <v>0</v>
      </c>
      <c r="R175" s="3">
        <v>0</v>
      </c>
      <c r="S175" s="3">
        <v>0</v>
      </c>
      <c r="T175" s="12">
        <v>1</v>
      </c>
      <c r="U175" s="60">
        <v>43254.417950000003</v>
      </c>
    </row>
    <row r="176" spans="1:21" x14ac:dyDescent="0.25">
      <c r="A176" s="63">
        <v>59</v>
      </c>
      <c r="B176" s="2">
        <v>37</v>
      </c>
      <c r="C176" s="3">
        <v>0</v>
      </c>
      <c r="D176" s="3">
        <v>26.4</v>
      </c>
      <c r="E176" s="3">
        <v>0</v>
      </c>
      <c r="F176" s="3">
        <v>1</v>
      </c>
      <c r="G176" s="3">
        <v>0</v>
      </c>
      <c r="H176" s="12">
        <v>0</v>
      </c>
      <c r="I176" s="60">
        <v>19539.242999999999</v>
      </c>
      <c r="L176" s="63">
        <v>59</v>
      </c>
      <c r="M176" s="2">
        <v>37</v>
      </c>
      <c r="N176" s="3">
        <v>0</v>
      </c>
      <c r="O176" s="3">
        <v>26.4</v>
      </c>
      <c r="P176" s="3">
        <v>0</v>
      </c>
      <c r="Q176" s="3">
        <v>0</v>
      </c>
      <c r="R176" s="3">
        <v>1</v>
      </c>
      <c r="S176" s="3">
        <v>0</v>
      </c>
      <c r="T176" s="12">
        <v>0</v>
      </c>
      <c r="U176" s="60">
        <v>19539.242999999999</v>
      </c>
    </row>
    <row r="177" spans="1:21" x14ac:dyDescent="0.25">
      <c r="A177" s="63">
        <v>60</v>
      </c>
      <c r="B177" s="2">
        <v>47</v>
      </c>
      <c r="C177" s="3">
        <v>0</v>
      </c>
      <c r="D177" s="3">
        <v>27.83</v>
      </c>
      <c r="E177" s="3">
        <v>0</v>
      </c>
      <c r="F177" s="3">
        <v>1</v>
      </c>
      <c r="G177" s="3">
        <v>0</v>
      </c>
      <c r="H177" s="12">
        <v>0</v>
      </c>
      <c r="I177" s="60">
        <v>23065.420699999999</v>
      </c>
      <c r="L177" s="63">
        <v>60</v>
      </c>
      <c r="M177" s="2">
        <v>47</v>
      </c>
      <c r="N177" s="3">
        <v>0</v>
      </c>
      <c r="O177" s="3">
        <v>27.83</v>
      </c>
      <c r="P177" s="3">
        <v>0</v>
      </c>
      <c r="Q177" s="3">
        <v>0</v>
      </c>
      <c r="R177" s="3">
        <v>1</v>
      </c>
      <c r="S177" s="3">
        <v>0</v>
      </c>
      <c r="T177" s="12">
        <v>0</v>
      </c>
      <c r="U177" s="60">
        <v>23065.420699999999</v>
      </c>
    </row>
    <row r="178" spans="1:21" x14ac:dyDescent="0.25">
      <c r="A178" s="63">
        <v>61</v>
      </c>
      <c r="B178" s="2">
        <v>18</v>
      </c>
      <c r="C178" s="3">
        <v>1</v>
      </c>
      <c r="D178" s="3">
        <v>38.17</v>
      </c>
      <c r="E178" s="3">
        <v>0</v>
      </c>
      <c r="F178" s="3">
        <v>1</v>
      </c>
      <c r="G178" s="3">
        <v>0</v>
      </c>
      <c r="H178" s="12">
        <v>0</v>
      </c>
      <c r="I178" s="60">
        <v>36307.798300000002</v>
      </c>
      <c r="L178" s="63">
        <v>61</v>
      </c>
      <c r="M178" s="2">
        <v>18</v>
      </c>
      <c r="N178" s="3">
        <v>1</v>
      </c>
      <c r="O178" s="3">
        <v>38.17</v>
      </c>
      <c r="P178" s="3">
        <v>0</v>
      </c>
      <c r="Q178" s="3">
        <v>0</v>
      </c>
      <c r="R178" s="3">
        <v>1</v>
      </c>
      <c r="S178" s="3">
        <v>0</v>
      </c>
      <c r="T178" s="12">
        <v>0</v>
      </c>
      <c r="U178" s="60">
        <v>36307.798300000002</v>
      </c>
    </row>
    <row r="179" spans="1:21" x14ac:dyDescent="0.25">
      <c r="A179" s="63">
        <v>62</v>
      </c>
      <c r="B179" s="2">
        <v>33</v>
      </c>
      <c r="C179" s="3">
        <v>1</v>
      </c>
      <c r="D179" s="3">
        <v>27.1</v>
      </c>
      <c r="E179" s="3">
        <v>1</v>
      </c>
      <c r="F179" s="3">
        <v>0</v>
      </c>
      <c r="G179" s="3">
        <v>0</v>
      </c>
      <c r="H179" s="12">
        <v>0</v>
      </c>
      <c r="I179" s="60">
        <v>19040.876</v>
      </c>
      <c r="L179" s="63">
        <v>62</v>
      </c>
      <c r="M179" s="2">
        <v>33</v>
      </c>
      <c r="N179" s="3">
        <v>1</v>
      </c>
      <c r="O179" s="3">
        <v>27.1</v>
      </c>
      <c r="P179" s="3">
        <v>1</v>
      </c>
      <c r="Q179" s="3">
        <v>1</v>
      </c>
      <c r="R179" s="3">
        <v>0</v>
      </c>
      <c r="S179" s="3">
        <v>0</v>
      </c>
      <c r="T179" s="12">
        <v>0</v>
      </c>
      <c r="U179" s="60">
        <v>19040.876</v>
      </c>
    </row>
    <row r="180" spans="1:21" x14ac:dyDescent="0.25">
      <c r="A180" s="63">
        <v>63</v>
      </c>
      <c r="B180" s="2">
        <v>19</v>
      </c>
      <c r="C180" s="3">
        <v>0</v>
      </c>
      <c r="D180" s="3">
        <v>28.88</v>
      </c>
      <c r="E180" s="3">
        <v>0</v>
      </c>
      <c r="F180" s="3">
        <v>0</v>
      </c>
      <c r="G180" s="3">
        <v>1</v>
      </c>
      <c r="H180" s="12">
        <v>0</v>
      </c>
      <c r="I180" s="60">
        <v>17748.5062</v>
      </c>
      <c r="L180" s="63">
        <v>63</v>
      </c>
      <c r="M180" s="2">
        <v>19</v>
      </c>
      <c r="N180" s="3">
        <v>0</v>
      </c>
      <c r="O180" s="3">
        <v>28.88</v>
      </c>
      <c r="P180" s="3">
        <v>0</v>
      </c>
      <c r="Q180" s="3">
        <v>0</v>
      </c>
      <c r="R180" s="3">
        <v>0</v>
      </c>
      <c r="S180" s="3">
        <v>1</v>
      </c>
      <c r="T180" s="12">
        <v>0</v>
      </c>
      <c r="U180" s="60">
        <v>17748.5062</v>
      </c>
    </row>
    <row r="181" spans="1:21" x14ac:dyDescent="0.25">
      <c r="A181" s="63">
        <v>64</v>
      </c>
      <c r="B181" s="2">
        <v>30</v>
      </c>
      <c r="C181" s="3">
        <v>1</v>
      </c>
      <c r="D181" s="3">
        <v>24.4</v>
      </c>
      <c r="E181" s="3">
        <v>3</v>
      </c>
      <c r="F181" s="3">
        <v>0</v>
      </c>
      <c r="G181" s="3">
        <v>0</v>
      </c>
      <c r="H181" s="12">
        <v>0</v>
      </c>
      <c r="I181" s="60">
        <v>18259.216</v>
      </c>
      <c r="L181" s="63">
        <v>64</v>
      </c>
      <c r="M181" s="2">
        <v>30</v>
      </c>
      <c r="N181" s="3">
        <v>1</v>
      </c>
      <c r="O181" s="3">
        <v>24.4</v>
      </c>
      <c r="P181" s="3">
        <v>3</v>
      </c>
      <c r="Q181" s="3">
        <v>1</v>
      </c>
      <c r="R181" s="3">
        <v>0</v>
      </c>
      <c r="S181" s="3">
        <v>0</v>
      </c>
      <c r="T181" s="12">
        <v>0</v>
      </c>
      <c r="U181" s="60">
        <v>18259.216</v>
      </c>
    </row>
    <row r="182" spans="1:21" x14ac:dyDescent="0.25">
      <c r="A182" s="63">
        <v>65</v>
      </c>
      <c r="B182" s="2">
        <v>50</v>
      </c>
      <c r="C182" s="3">
        <v>0</v>
      </c>
      <c r="D182" s="3">
        <v>27.6</v>
      </c>
      <c r="E182" s="3">
        <v>1</v>
      </c>
      <c r="F182" s="3">
        <v>0</v>
      </c>
      <c r="G182" s="3">
        <v>0</v>
      </c>
      <c r="H182" s="12">
        <v>0</v>
      </c>
      <c r="I182" s="60">
        <v>24520.263999999999</v>
      </c>
      <c r="L182" s="63">
        <v>65</v>
      </c>
      <c r="M182" s="2">
        <v>50</v>
      </c>
      <c r="N182" s="3">
        <v>0</v>
      </c>
      <c r="O182" s="3">
        <v>27.6</v>
      </c>
      <c r="P182" s="3">
        <v>1</v>
      </c>
      <c r="Q182" s="3">
        <v>1</v>
      </c>
      <c r="R182" s="3">
        <v>0</v>
      </c>
      <c r="S182" s="3">
        <v>0</v>
      </c>
      <c r="T182" s="12">
        <v>0</v>
      </c>
      <c r="U182" s="60">
        <v>24520.263999999999</v>
      </c>
    </row>
    <row r="183" spans="1:21" x14ac:dyDescent="0.25">
      <c r="A183" s="63">
        <v>66</v>
      </c>
      <c r="B183" s="2">
        <v>53</v>
      </c>
      <c r="C183" s="3">
        <v>1</v>
      </c>
      <c r="D183" s="3">
        <v>20.9</v>
      </c>
      <c r="E183" s="3">
        <v>0</v>
      </c>
      <c r="F183" s="3">
        <v>1</v>
      </c>
      <c r="G183" s="3">
        <v>0</v>
      </c>
      <c r="H183" s="12">
        <v>0</v>
      </c>
      <c r="I183" s="60">
        <v>21195.817999999999</v>
      </c>
      <c r="L183" s="63">
        <v>66</v>
      </c>
      <c r="M183" s="2">
        <v>53</v>
      </c>
      <c r="N183" s="3">
        <v>1</v>
      </c>
      <c r="O183" s="3">
        <v>20.9</v>
      </c>
      <c r="P183" s="3">
        <v>0</v>
      </c>
      <c r="Q183" s="3">
        <v>0</v>
      </c>
      <c r="R183" s="3">
        <v>1</v>
      </c>
      <c r="S183" s="3">
        <v>0</v>
      </c>
      <c r="T183" s="12">
        <v>0</v>
      </c>
      <c r="U183" s="60">
        <v>21195.817999999999</v>
      </c>
    </row>
    <row r="184" spans="1:21" x14ac:dyDescent="0.25">
      <c r="A184" s="63">
        <v>67</v>
      </c>
      <c r="B184" s="2">
        <v>27</v>
      </c>
      <c r="C184" s="3">
        <v>1</v>
      </c>
      <c r="D184" s="3">
        <v>28.5</v>
      </c>
      <c r="E184" s="3">
        <v>0</v>
      </c>
      <c r="F184" s="3">
        <v>0</v>
      </c>
      <c r="G184" s="3">
        <v>1</v>
      </c>
      <c r="H184" s="12">
        <v>0</v>
      </c>
      <c r="I184" s="60">
        <v>18310.741999999998</v>
      </c>
      <c r="L184" s="63">
        <v>67</v>
      </c>
      <c r="M184" s="2">
        <v>27</v>
      </c>
      <c r="N184" s="3">
        <v>1</v>
      </c>
      <c r="O184" s="3">
        <v>28.5</v>
      </c>
      <c r="P184" s="3">
        <v>0</v>
      </c>
      <c r="Q184" s="3">
        <v>0</v>
      </c>
      <c r="R184" s="3">
        <v>0</v>
      </c>
      <c r="S184" s="3">
        <v>1</v>
      </c>
      <c r="T184" s="12">
        <v>0</v>
      </c>
      <c r="U184" s="60">
        <v>18310.741999999998</v>
      </c>
    </row>
    <row r="185" spans="1:21" x14ac:dyDescent="0.25">
      <c r="A185" s="63">
        <v>68</v>
      </c>
      <c r="B185" s="2">
        <v>33</v>
      </c>
      <c r="C185" s="3">
        <v>1</v>
      </c>
      <c r="D185" s="3">
        <v>24.795000000000002</v>
      </c>
      <c r="E185" s="3">
        <v>0</v>
      </c>
      <c r="F185" s="3">
        <v>0</v>
      </c>
      <c r="G185" s="3">
        <v>0</v>
      </c>
      <c r="H185" s="12">
        <v>1</v>
      </c>
      <c r="I185" s="60">
        <v>17904.527050000001</v>
      </c>
      <c r="L185" s="63">
        <v>68</v>
      </c>
      <c r="M185" s="2">
        <v>33</v>
      </c>
      <c r="N185" s="3">
        <v>1</v>
      </c>
      <c r="O185" s="3">
        <v>24.795000000000002</v>
      </c>
      <c r="P185" s="3">
        <v>0</v>
      </c>
      <c r="Q185" s="3">
        <v>0</v>
      </c>
      <c r="R185" s="3">
        <v>0</v>
      </c>
      <c r="S185" s="3">
        <v>0</v>
      </c>
      <c r="T185" s="12">
        <v>1</v>
      </c>
      <c r="U185" s="60">
        <v>17904.527050000001</v>
      </c>
    </row>
    <row r="186" spans="1:21" x14ac:dyDescent="0.25">
      <c r="A186" s="63">
        <v>69</v>
      </c>
      <c r="B186" s="2">
        <v>18</v>
      </c>
      <c r="C186" s="3">
        <v>0</v>
      </c>
      <c r="D186" s="3">
        <v>42.24</v>
      </c>
      <c r="E186" s="3">
        <v>0</v>
      </c>
      <c r="F186" s="3">
        <v>1</v>
      </c>
      <c r="G186" s="3">
        <v>0</v>
      </c>
      <c r="H186" s="12">
        <v>0</v>
      </c>
      <c r="I186" s="60">
        <v>38792.685599999997</v>
      </c>
      <c r="L186" s="63">
        <v>69</v>
      </c>
      <c r="M186" s="2">
        <v>18</v>
      </c>
      <c r="N186" s="3">
        <v>0</v>
      </c>
      <c r="O186" s="3">
        <v>42.24</v>
      </c>
      <c r="P186" s="3">
        <v>0</v>
      </c>
      <c r="Q186" s="3">
        <v>0</v>
      </c>
      <c r="R186" s="3">
        <v>1</v>
      </c>
      <c r="S186" s="3">
        <v>0</v>
      </c>
      <c r="T186" s="12">
        <v>0</v>
      </c>
      <c r="U186" s="60">
        <v>38792.685599999997</v>
      </c>
    </row>
    <row r="187" spans="1:21" x14ac:dyDescent="0.25">
      <c r="A187" s="63">
        <v>70</v>
      </c>
      <c r="B187" s="2">
        <v>47</v>
      </c>
      <c r="C187" s="3">
        <v>0</v>
      </c>
      <c r="D187" s="3">
        <v>26.125</v>
      </c>
      <c r="E187" s="3">
        <v>1</v>
      </c>
      <c r="F187" s="3">
        <v>0</v>
      </c>
      <c r="G187" s="3">
        <v>0</v>
      </c>
      <c r="H187" s="12">
        <v>1</v>
      </c>
      <c r="I187" s="60">
        <v>23401.30575</v>
      </c>
      <c r="L187" s="63">
        <v>70</v>
      </c>
      <c r="M187" s="2">
        <v>47</v>
      </c>
      <c r="N187" s="3">
        <v>0</v>
      </c>
      <c r="O187" s="3">
        <v>26.125</v>
      </c>
      <c r="P187" s="3">
        <v>1</v>
      </c>
      <c r="Q187" s="3">
        <v>0</v>
      </c>
      <c r="R187" s="3">
        <v>0</v>
      </c>
      <c r="S187" s="3">
        <v>0</v>
      </c>
      <c r="T187" s="12">
        <v>1</v>
      </c>
      <c r="U187" s="60">
        <v>23401.30575</v>
      </c>
    </row>
    <row r="188" spans="1:21" x14ac:dyDescent="0.25">
      <c r="A188" s="63">
        <v>71</v>
      </c>
      <c r="B188" s="2">
        <v>33</v>
      </c>
      <c r="C188" s="3">
        <v>0</v>
      </c>
      <c r="D188" s="3">
        <v>35.53</v>
      </c>
      <c r="E188" s="3">
        <v>0</v>
      </c>
      <c r="F188" s="3">
        <v>0</v>
      </c>
      <c r="G188" s="3">
        <v>1</v>
      </c>
      <c r="H188" s="12">
        <v>0</v>
      </c>
      <c r="I188" s="60">
        <v>55135.402090000003</v>
      </c>
      <c r="L188" s="63">
        <v>71</v>
      </c>
      <c r="M188" s="2">
        <v>33</v>
      </c>
      <c r="N188" s="3">
        <v>0</v>
      </c>
      <c r="O188" s="3">
        <v>35.53</v>
      </c>
      <c r="P188" s="3">
        <v>0</v>
      </c>
      <c r="Q188" s="3">
        <v>0</v>
      </c>
      <c r="R188" s="3">
        <v>0</v>
      </c>
      <c r="S188" s="3">
        <v>1</v>
      </c>
      <c r="T188" s="12">
        <v>0</v>
      </c>
      <c r="U188" s="60">
        <v>55135.402090000003</v>
      </c>
    </row>
    <row r="189" spans="1:21" x14ac:dyDescent="0.25">
      <c r="A189" s="63">
        <v>72</v>
      </c>
      <c r="B189" s="2">
        <v>56</v>
      </c>
      <c r="C189" s="3">
        <v>1</v>
      </c>
      <c r="D189" s="3">
        <v>31.79</v>
      </c>
      <c r="E189" s="3">
        <v>2</v>
      </c>
      <c r="F189" s="3">
        <v>1</v>
      </c>
      <c r="G189" s="3">
        <v>0</v>
      </c>
      <c r="H189" s="12">
        <v>0</v>
      </c>
      <c r="I189" s="60">
        <v>43813.866099999999</v>
      </c>
      <c r="L189" s="63">
        <v>72</v>
      </c>
      <c r="M189" s="2">
        <v>56</v>
      </c>
      <c r="N189" s="3">
        <v>1</v>
      </c>
      <c r="O189" s="3">
        <v>31.79</v>
      </c>
      <c r="P189" s="3">
        <v>2</v>
      </c>
      <c r="Q189" s="3">
        <v>0</v>
      </c>
      <c r="R189" s="3">
        <v>1</v>
      </c>
      <c r="S189" s="3">
        <v>0</v>
      </c>
      <c r="T189" s="12">
        <v>0</v>
      </c>
      <c r="U189" s="60">
        <v>43813.866099999999</v>
      </c>
    </row>
    <row r="190" spans="1:21" x14ac:dyDescent="0.25">
      <c r="A190" s="63">
        <v>73</v>
      </c>
      <c r="B190" s="2">
        <v>36</v>
      </c>
      <c r="C190" s="3">
        <v>1</v>
      </c>
      <c r="D190" s="3">
        <v>28.024999999999999</v>
      </c>
      <c r="E190" s="3">
        <v>1</v>
      </c>
      <c r="F190" s="3">
        <v>0</v>
      </c>
      <c r="G190" s="3">
        <v>0</v>
      </c>
      <c r="H190" s="12">
        <v>1</v>
      </c>
      <c r="I190" s="60">
        <v>20773.62775</v>
      </c>
      <c r="L190" s="63">
        <v>73</v>
      </c>
      <c r="M190" s="2">
        <v>36</v>
      </c>
      <c r="N190" s="3">
        <v>1</v>
      </c>
      <c r="O190" s="3">
        <v>28.024999999999999</v>
      </c>
      <c r="P190" s="3">
        <v>1</v>
      </c>
      <c r="Q190" s="3">
        <v>0</v>
      </c>
      <c r="R190" s="3">
        <v>0</v>
      </c>
      <c r="S190" s="3">
        <v>0</v>
      </c>
      <c r="T190" s="12">
        <v>1</v>
      </c>
      <c r="U190" s="60">
        <v>20773.62775</v>
      </c>
    </row>
    <row r="191" spans="1:21" x14ac:dyDescent="0.25">
      <c r="A191" s="63">
        <v>74</v>
      </c>
      <c r="B191" s="2">
        <v>41</v>
      </c>
      <c r="C191" s="3">
        <v>1</v>
      </c>
      <c r="D191" s="3">
        <v>30.78</v>
      </c>
      <c r="E191" s="3">
        <v>3</v>
      </c>
      <c r="F191" s="3">
        <v>0</v>
      </c>
      <c r="G191" s="3">
        <v>0</v>
      </c>
      <c r="H191" s="12">
        <v>1</v>
      </c>
      <c r="I191" s="60">
        <v>39597.407200000001</v>
      </c>
      <c r="L191" s="63">
        <v>74</v>
      </c>
      <c r="M191" s="2">
        <v>41</v>
      </c>
      <c r="N191" s="3">
        <v>1</v>
      </c>
      <c r="O191" s="3">
        <v>30.78</v>
      </c>
      <c r="P191" s="3">
        <v>3</v>
      </c>
      <c r="Q191" s="3">
        <v>0</v>
      </c>
      <c r="R191" s="3">
        <v>0</v>
      </c>
      <c r="S191" s="3">
        <v>0</v>
      </c>
      <c r="T191" s="12">
        <v>1</v>
      </c>
      <c r="U191" s="60">
        <v>39597.407200000001</v>
      </c>
    </row>
    <row r="192" spans="1:21" x14ac:dyDescent="0.25">
      <c r="A192" s="63">
        <v>75</v>
      </c>
      <c r="B192" s="2">
        <v>23</v>
      </c>
      <c r="C192" s="3">
        <v>0</v>
      </c>
      <c r="D192" s="3">
        <v>32.78</v>
      </c>
      <c r="E192" s="3">
        <v>2</v>
      </c>
      <c r="F192" s="3">
        <v>1</v>
      </c>
      <c r="G192" s="3">
        <v>0</v>
      </c>
      <c r="H192" s="12">
        <v>0</v>
      </c>
      <c r="I192" s="60">
        <v>36021.011200000001</v>
      </c>
      <c r="L192" s="63">
        <v>75</v>
      </c>
      <c r="M192" s="2">
        <v>23</v>
      </c>
      <c r="N192" s="3">
        <v>0</v>
      </c>
      <c r="O192" s="3">
        <v>32.78</v>
      </c>
      <c r="P192" s="3">
        <v>2</v>
      </c>
      <c r="Q192" s="3">
        <v>0</v>
      </c>
      <c r="R192" s="3">
        <v>1</v>
      </c>
      <c r="S192" s="3">
        <v>0</v>
      </c>
      <c r="T192" s="12">
        <v>0</v>
      </c>
      <c r="U192" s="60">
        <v>36021.011200000001</v>
      </c>
    </row>
    <row r="193" spans="1:21" x14ac:dyDescent="0.25">
      <c r="A193" s="63">
        <v>76</v>
      </c>
      <c r="B193" s="2">
        <v>57</v>
      </c>
      <c r="C193" s="3">
        <v>0</v>
      </c>
      <c r="D193" s="3">
        <v>29.81</v>
      </c>
      <c r="E193" s="3">
        <v>0</v>
      </c>
      <c r="F193" s="3">
        <v>1</v>
      </c>
      <c r="G193" s="3">
        <v>0</v>
      </c>
      <c r="H193" s="12">
        <v>0</v>
      </c>
      <c r="I193" s="60">
        <v>27533.912899999999</v>
      </c>
      <c r="L193" s="63">
        <v>76</v>
      </c>
      <c r="M193" s="2">
        <v>57</v>
      </c>
      <c r="N193" s="3">
        <v>0</v>
      </c>
      <c r="O193" s="3">
        <v>29.81</v>
      </c>
      <c r="P193" s="3">
        <v>0</v>
      </c>
      <c r="Q193" s="3">
        <v>0</v>
      </c>
      <c r="R193" s="3">
        <v>1</v>
      </c>
      <c r="S193" s="3">
        <v>0</v>
      </c>
      <c r="T193" s="12">
        <v>0</v>
      </c>
      <c r="U193" s="60">
        <v>27533.912899999999</v>
      </c>
    </row>
    <row r="194" spans="1:21" x14ac:dyDescent="0.25">
      <c r="A194" s="63">
        <v>77</v>
      </c>
      <c r="B194" s="2">
        <v>60</v>
      </c>
      <c r="C194" s="3">
        <v>0</v>
      </c>
      <c r="D194" s="3">
        <v>32.450000000000003</v>
      </c>
      <c r="E194" s="3">
        <v>0</v>
      </c>
      <c r="F194" s="3">
        <v>1</v>
      </c>
      <c r="G194" s="3">
        <v>0</v>
      </c>
      <c r="H194" s="12">
        <v>0</v>
      </c>
      <c r="I194" s="60">
        <v>45008.955499999996</v>
      </c>
      <c r="L194" s="63">
        <v>77</v>
      </c>
      <c r="M194" s="2">
        <v>60</v>
      </c>
      <c r="N194" s="3">
        <v>0</v>
      </c>
      <c r="O194" s="3">
        <v>32.450000000000003</v>
      </c>
      <c r="P194" s="3">
        <v>0</v>
      </c>
      <c r="Q194" s="3">
        <v>0</v>
      </c>
      <c r="R194" s="3">
        <v>1</v>
      </c>
      <c r="S194" s="3">
        <v>0</v>
      </c>
      <c r="T194" s="12">
        <v>0</v>
      </c>
      <c r="U194" s="60">
        <v>45008.955499999996</v>
      </c>
    </row>
    <row r="195" spans="1:21" x14ac:dyDescent="0.25">
      <c r="A195" s="63">
        <v>78</v>
      </c>
      <c r="B195" s="2">
        <v>37</v>
      </c>
      <c r="C195" s="3">
        <v>0</v>
      </c>
      <c r="D195" s="3">
        <v>30.78</v>
      </c>
      <c r="E195" s="3">
        <v>0</v>
      </c>
      <c r="F195" s="3">
        <v>0</v>
      </c>
      <c r="G195" s="3">
        <v>0</v>
      </c>
      <c r="H195" s="12">
        <v>1</v>
      </c>
      <c r="I195" s="60">
        <v>37270.1512</v>
      </c>
      <c r="L195" s="63">
        <v>78</v>
      </c>
      <c r="M195" s="2">
        <v>37</v>
      </c>
      <c r="N195" s="3">
        <v>0</v>
      </c>
      <c r="O195" s="3">
        <v>30.78</v>
      </c>
      <c r="P195" s="3">
        <v>0</v>
      </c>
      <c r="Q195" s="3">
        <v>0</v>
      </c>
      <c r="R195" s="3">
        <v>0</v>
      </c>
      <c r="S195" s="3">
        <v>0</v>
      </c>
      <c r="T195" s="12">
        <v>1</v>
      </c>
      <c r="U195" s="60">
        <v>37270.1512</v>
      </c>
    </row>
    <row r="196" spans="1:21" x14ac:dyDescent="0.25">
      <c r="A196" s="63">
        <v>79</v>
      </c>
      <c r="B196" s="2">
        <v>46</v>
      </c>
      <c r="C196" s="3">
        <v>0</v>
      </c>
      <c r="D196" s="3">
        <v>35.53</v>
      </c>
      <c r="E196" s="3">
        <v>0</v>
      </c>
      <c r="F196" s="3">
        <v>0</v>
      </c>
      <c r="G196" s="3">
        <v>0</v>
      </c>
      <c r="H196" s="12">
        <v>1</v>
      </c>
      <c r="I196" s="60">
        <v>42111.664700000001</v>
      </c>
      <c r="L196" s="63">
        <v>79</v>
      </c>
      <c r="M196" s="2">
        <v>46</v>
      </c>
      <c r="N196" s="3">
        <v>0</v>
      </c>
      <c r="O196" s="3">
        <v>35.53</v>
      </c>
      <c r="P196" s="3">
        <v>0</v>
      </c>
      <c r="Q196" s="3">
        <v>0</v>
      </c>
      <c r="R196" s="3">
        <v>0</v>
      </c>
      <c r="S196" s="3">
        <v>0</v>
      </c>
      <c r="T196" s="12">
        <v>1</v>
      </c>
      <c r="U196" s="60">
        <v>42111.664700000001</v>
      </c>
    </row>
    <row r="197" spans="1:21" x14ac:dyDescent="0.25">
      <c r="A197" s="63">
        <v>80</v>
      </c>
      <c r="B197" s="2">
        <v>49</v>
      </c>
      <c r="C197" s="3">
        <v>0</v>
      </c>
      <c r="D197" s="3">
        <v>23.844999999999999</v>
      </c>
      <c r="E197" s="3">
        <v>3</v>
      </c>
      <c r="F197" s="3">
        <v>0</v>
      </c>
      <c r="G197" s="3">
        <v>0</v>
      </c>
      <c r="H197" s="12">
        <v>1</v>
      </c>
      <c r="I197" s="60">
        <v>24106.912550000001</v>
      </c>
      <c r="L197" s="63">
        <v>80</v>
      </c>
      <c r="M197" s="2">
        <v>49</v>
      </c>
      <c r="N197" s="3">
        <v>0</v>
      </c>
      <c r="O197" s="3">
        <v>23.844999999999999</v>
      </c>
      <c r="P197" s="3">
        <v>3</v>
      </c>
      <c r="Q197" s="3">
        <v>0</v>
      </c>
      <c r="R197" s="3">
        <v>0</v>
      </c>
      <c r="S197" s="3">
        <v>0</v>
      </c>
      <c r="T197" s="12">
        <v>1</v>
      </c>
      <c r="U197" s="60">
        <v>24106.912550000001</v>
      </c>
    </row>
    <row r="198" spans="1:21" x14ac:dyDescent="0.25">
      <c r="A198" s="63">
        <v>81</v>
      </c>
      <c r="B198" s="2">
        <v>48</v>
      </c>
      <c r="C198" s="3">
        <v>0</v>
      </c>
      <c r="D198" s="3">
        <v>33.11</v>
      </c>
      <c r="E198" s="3">
        <v>0</v>
      </c>
      <c r="F198" s="3">
        <v>1</v>
      </c>
      <c r="G198" s="3">
        <v>0</v>
      </c>
      <c r="H198" s="12">
        <v>0</v>
      </c>
      <c r="I198" s="60">
        <v>40974.164900000003</v>
      </c>
      <c r="L198" s="63">
        <v>81</v>
      </c>
      <c r="M198" s="2">
        <v>48</v>
      </c>
      <c r="N198" s="3">
        <v>0</v>
      </c>
      <c r="O198" s="3">
        <v>33.11</v>
      </c>
      <c r="P198" s="3">
        <v>0</v>
      </c>
      <c r="Q198" s="3">
        <v>0</v>
      </c>
      <c r="R198" s="3">
        <v>1</v>
      </c>
      <c r="S198" s="3">
        <v>0</v>
      </c>
      <c r="T198" s="12">
        <v>0</v>
      </c>
      <c r="U198" s="60">
        <v>40974.164900000003</v>
      </c>
    </row>
    <row r="199" spans="1:21" x14ac:dyDescent="0.25">
      <c r="A199" s="63">
        <v>82</v>
      </c>
      <c r="B199" s="2">
        <v>25</v>
      </c>
      <c r="C199" s="3">
        <v>1</v>
      </c>
      <c r="D199" s="3">
        <v>24.13</v>
      </c>
      <c r="E199" s="3">
        <v>0</v>
      </c>
      <c r="F199" s="3">
        <v>0</v>
      </c>
      <c r="G199" s="3">
        <v>1</v>
      </c>
      <c r="H199" s="12">
        <v>0</v>
      </c>
      <c r="I199" s="60">
        <v>15817.985699999999</v>
      </c>
      <c r="L199" s="63">
        <v>82</v>
      </c>
      <c r="M199" s="2">
        <v>25</v>
      </c>
      <c r="N199" s="3">
        <v>1</v>
      </c>
      <c r="O199" s="3">
        <v>24.13</v>
      </c>
      <c r="P199" s="3">
        <v>0</v>
      </c>
      <c r="Q199" s="3">
        <v>0</v>
      </c>
      <c r="R199" s="3">
        <v>0</v>
      </c>
      <c r="S199" s="3">
        <v>1</v>
      </c>
      <c r="T199" s="12">
        <v>0</v>
      </c>
      <c r="U199" s="60">
        <v>15817.985699999999</v>
      </c>
    </row>
    <row r="200" spans="1:21" x14ac:dyDescent="0.25">
      <c r="A200" s="63">
        <v>83</v>
      </c>
      <c r="B200" s="2">
        <v>37</v>
      </c>
      <c r="C200" s="3">
        <v>0</v>
      </c>
      <c r="D200" s="3">
        <v>47.6</v>
      </c>
      <c r="E200" s="3">
        <v>2</v>
      </c>
      <c r="F200" s="3">
        <v>0</v>
      </c>
      <c r="G200" s="3">
        <v>0</v>
      </c>
      <c r="H200" s="12">
        <v>0</v>
      </c>
      <c r="I200" s="60">
        <v>46113.510999999999</v>
      </c>
      <c r="L200" s="63">
        <v>83</v>
      </c>
      <c r="M200" s="2">
        <v>37</v>
      </c>
      <c r="N200" s="3">
        <v>0</v>
      </c>
      <c r="O200" s="3">
        <v>47.6</v>
      </c>
      <c r="P200" s="3">
        <v>2</v>
      </c>
      <c r="Q200" s="3">
        <v>1</v>
      </c>
      <c r="R200" s="3">
        <v>0</v>
      </c>
      <c r="S200" s="3">
        <v>0</v>
      </c>
      <c r="T200" s="12">
        <v>0</v>
      </c>
      <c r="U200" s="60">
        <v>46113.510999999999</v>
      </c>
    </row>
    <row r="201" spans="1:21" x14ac:dyDescent="0.25">
      <c r="A201" s="63">
        <v>84</v>
      </c>
      <c r="B201" s="2">
        <v>51</v>
      </c>
      <c r="C201" s="3">
        <v>0</v>
      </c>
      <c r="D201" s="3">
        <v>37.049999999999997</v>
      </c>
      <c r="E201" s="3">
        <v>3</v>
      </c>
      <c r="F201" s="3">
        <v>0</v>
      </c>
      <c r="G201" s="3">
        <v>0</v>
      </c>
      <c r="H201" s="12">
        <v>1</v>
      </c>
      <c r="I201" s="60">
        <v>46255.112500000003</v>
      </c>
      <c r="L201" s="63">
        <v>84</v>
      </c>
      <c r="M201" s="2">
        <v>51</v>
      </c>
      <c r="N201" s="3">
        <v>0</v>
      </c>
      <c r="O201" s="3">
        <v>37.049999999999997</v>
      </c>
      <c r="P201" s="3">
        <v>3</v>
      </c>
      <c r="Q201" s="3">
        <v>0</v>
      </c>
      <c r="R201" s="3">
        <v>0</v>
      </c>
      <c r="S201" s="3">
        <v>0</v>
      </c>
      <c r="T201" s="12">
        <v>1</v>
      </c>
      <c r="U201" s="60">
        <v>46255.112500000003</v>
      </c>
    </row>
    <row r="202" spans="1:21" x14ac:dyDescent="0.25">
      <c r="A202" s="63">
        <v>85</v>
      </c>
      <c r="B202" s="2">
        <v>32</v>
      </c>
      <c r="C202" s="3">
        <v>1</v>
      </c>
      <c r="D202" s="3">
        <v>28.93</v>
      </c>
      <c r="E202" s="3">
        <v>1</v>
      </c>
      <c r="F202" s="3">
        <v>1</v>
      </c>
      <c r="G202" s="3">
        <v>0</v>
      </c>
      <c r="H202" s="12">
        <v>0</v>
      </c>
      <c r="I202" s="60">
        <v>19719.6947</v>
      </c>
      <c r="L202" s="63">
        <v>85</v>
      </c>
      <c r="M202" s="2">
        <v>32</v>
      </c>
      <c r="N202" s="3">
        <v>1</v>
      </c>
      <c r="O202" s="3">
        <v>28.93</v>
      </c>
      <c r="P202" s="3">
        <v>1</v>
      </c>
      <c r="Q202" s="3">
        <v>0</v>
      </c>
      <c r="R202" s="3">
        <v>1</v>
      </c>
      <c r="S202" s="3">
        <v>0</v>
      </c>
      <c r="T202" s="12">
        <v>0</v>
      </c>
      <c r="U202" s="60">
        <v>19719.6947</v>
      </c>
    </row>
    <row r="203" spans="1:21" x14ac:dyDescent="0.25">
      <c r="A203" s="63">
        <v>86</v>
      </c>
      <c r="B203" s="2">
        <v>57</v>
      </c>
      <c r="C203" s="3">
        <v>1</v>
      </c>
      <c r="D203" s="3">
        <v>28.975000000000001</v>
      </c>
      <c r="E203" s="3">
        <v>0</v>
      </c>
      <c r="F203" s="3">
        <v>0</v>
      </c>
      <c r="G203" s="3">
        <v>0</v>
      </c>
      <c r="H203" s="12">
        <v>1</v>
      </c>
      <c r="I203" s="60">
        <v>27218.437249999999</v>
      </c>
      <c r="L203" s="63">
        <v>86</v>
      </c>
      <c r="M203" s="2">
        <v>57</v>
      </c>
      <c r="N203" s="3">
        <v>1</v>
      </c>
      <c r="O203" s="3">
        <v>28.975000000000001</v>
      </c>
      <c r="P203" s="3">
        <v>0</v>
      </c>
      <c r="Q203" s="3">
        <v>0</v>
      </c>
      <c r="R203" s="3">
        <v>0</v>
      </c>
      <c r="S203" s="3">
        <v>0</v>
      </c>
      <c r="T203" s="12">
        <v>1</v>
      </c>
      <c r="U203" s="60">
        <v>27218.437249999999</v>
      </c>
    </row>
    <row r="204" spans="1:21" x14ac:dyDescent="0.25">
      <c r="A204" s="63">
        <v>87</v>
      </c>
      <c r="B204" s="2">
        <v>64</v>
      </c>
      <c r="C204" s="3">
        <v>0</v>
      </c>
      <c r="D204" s="3">
        <v>26.885000000000002</v>
      </c>
      <c r="E204" s="3">
        <v>0</v>
      </c>
      <c r="F204" s="3">
        <v>0</v>
      </c>
      <c r="G204" s="3">
        <v>1</v>
      </c>
      <c r="H204" s="12">
        <v>0</v>
      </c>
      <c r="I204" s="60">
        <v>29330.98315</v>
      </c>
      <c r="L204" s="63">
        <v>87</v>
      </c>
      <c r="M204" s="2">
        <v>64</v>
      </c>
      <c r="N204" s="3">
        <v>0</v>
      </c>
      <c r="O204" s="3">
        <v>26.885000000000002</v>
      </c>
      <c r="P204" s="3">
        <v>0</v>
      </c>
      <c r="Q204" s="3">
        <v>0</v>
      </c>
      <c r="R204" s="3">
        <v>0</v>
      </c>
      <c r="S204" s="3">
        <v>1</v>
      </c>
      <c r="T204" s="12">
        <v>0</v>
      </c>
      <c r="U204" s="60">
        <v>29330.98315</v>
      </c>
    </row>
    <row r="205" spans="1:21" x14ac:dyDescent="0.25">
      <c r="A205" s="63">
        <v>88</v>
      </c>
      <c r="B205" s="2">
        <v>47</v>
      </c>
      <c r="C205" s="3">
        <v>1</v>
      </c>
      <c r="D205" s="3">
        <v>38.94</v>
      </c>
      <c r="E205" s="3">
        <v>2</v>
      </c>
      <c r="F205" s="3">
        <v>1</v>
      </c>
      <c r="G205" s="3">
        <v>0</v>
      </c>
      <c r="H205" s="12">
        <v>0</v>
      </c>
      <c r="I205" s="60">
        <v>44202.653599999998</v>
      </c>
      <c r="L205" s="63">
        <v>88</v>
      </c>
      <c r="M205" s="2">
        <v>47</v>
      </c>
      <c r="N205" s="3">
        <v>1</v>
      </c>
      <c r="O205" s="3">
        <v>38.94</v>
      </c>
      <c r="P205" s="3">
        <v>2</v>
      </c>
      <c r="Q205" s="3">
        <v>0</v>
      </c>
      <c r="R205" s="3">
        <v>1</v>
      </c>
      <c r="S205" s="3">
        <v>0</v>
      </c>
      <c r="T205" s="12">
        <v>0</v>
      </c>
      <c r="U205" s="60">
        <v>44202.653599999998</v>
      </c>
    </row>
    <row r="206" spans="1:21" x14ac:dyDescent="0.25">
      <c r="A206" s="63">
        <v>89</v>
      </c>
      <c r="B206" s="2">
        <v>43</v>
      </c>
      <c r="C206" s="3">
        <v>0</v>
      </c>
      <c r="D206" s="3">
        <v>20.045000000000002</v>
      </c>
      <c r="E206" s="3">
        <v>2</v>
      </c>
      <c r="F206" s="3">
        <v>0</v>
      </c>
      <c r="G206" s="3">
        <v>0</v>
      </c>
      <c r="H206" s="12">
        <v>1</v>
      </c>
      <c r="I206" s="60">
        <v>19798.054550000001</v>
      </c>
      <c r="L206" s="63">
        <v>89</v>
      </c>
      <c r="M206" s="2">
        <v>43</v>
      </c>
      <c r="N206" s="3">
        <v>0</v>
      </c>
      <c r="O206" s="3">
        <v>20.045000000000002</v>
      </c>
      <c r="P206" s="3">
        <v>2</v>
      </c>
      <c r="Q206" s="3">
        <v>0</v>
      </c>
      <c r="R206" s="3">
        <v>0</v>
      </c>
      <c r="S206" s="3">
        <v>0</v>
      </c>
      <c r="T206" s="12">
        <v>1</v>
      </c>
      <c r="U206" s="60">
        <v>19798.054550000001</v>
      </c>
    </row>
    <row r="207" spans="1:21" x14ac:dyDescent="0.25">
      <c r="A207" s="63">
        <v>90</v>
      </c>
      <c r="B207" s="2">
        <v>60</v>
      </c>
      <c r="C207" s="3">
        <v>1</v>
      </c>
      <c r="D207" s="3">
        <v>40.92</v>
      </c>
      <c r="E207" s="3">
        <v>0</v>
      </c>
      <c r="F207" s="3">
        <v>1</v>
      </c>
      <c r="G207" s="3">
        <v>0</v>
      </c>
      <c r="H207" s="12">
        <v>0</v>
      </c>
      <c r="I207" s="60">
        <v>48673.558799999999</v>
      </c>
      <c r="L207" s="63">
        <v>90</v>
      </c>
      <c r="M207" s="2">
        <v>60</v>
      </c>
      <c r="N207" s="3">
        <v>1</v>
      </c>
      <c r="O207" s="3">
        <v>40.92</v>
      </c>
      <c r="P207" s="3">
        <v>0</v>
      </c>
      <c r="Q207" s="3">
        <v>0</v>
      </c>
      <c r="R207" s="3">
        <v>1</v>
      </c>
      <c r="S207" s="3">
        <v>0</v>
      </c>
      <c r="T207" s="12">
        <v>0</v>
      </c>
      <c r="U207" s="60">
        <v>48673.558799999999</v>
      </c>
    </row>
    <row r="208" spans="1:21" x14ac:dyDescent="0.25">
      <c r="A208" s="63">
        <v>91</v>
      </c>
      <c r="B208" s="2">
        <v>32</v>
      </c>
      <c r="C208" s="3">
        <v>0</v>
      </c>
      <c r="D208" s="3">
        <v>24.6</v>
      </c>
      <c r="E208" s="3">
        <v>0</v>
      </c>
      <c r="F208" s="3">
        <v>0</v>
      </c>
      <c r="G208" s="3">
        <v>0</v>
      </c>
      <c r="H208" s="12">
        <v>0</v>
      </c>
      <c r="I208" s="60">
        <v>17496.306</v>
      </c>
      <c r="L208" s="63">
        <v>91</v>
      </c>
      <c r="M208" s="2">
        <v>32</v>
      </c>
      <c r="N208" s="3">
        <v>0</v>
      </c>
      <c r="O208" s="3">
        <v>24.6</v>
      </c>
      <c r="P208" s="3">
        <v>0</v>
      </c>
      <c r="Q208" s="3">
        <v>1</v>
      </c>
      <c r="R208" s="3">
        <v>0</v>
      </c>
      <c r="S208" s="3">
        <v>0</v>
      </c>
      <c r="T208" s="12">
        <v>0</v>
      </c>
      <c r="U208" s="60">
        <v>17496.306</v>
      </c>
    </row>
    <row r="209" spans="1:21" x14ac:dyDescent="0.25">
      <c r="A209" s="63">
        <v>92</v>
      </c>
      <c r="B209" s="2">
        <v>18</v>
      </c>
      <c r="C209" s="3">
        <v>1</v>
      </c>
      <c r="D209" s="3">
        <v>31.73</v>
      </c>
      <c r="E209" s="3">
        <v>0</v>
      </c>
      <c r="F209" s="3">
        <v>0</v>
      </c>
      <c r="G209" s="3">
        <v>0</v>
      </c>
      <c r="H209" s="12">
        <v>1</v>
      </c>
      <c r="I209" s="60">
        <v>33732.686699999998</v>
      </c>
      <c r="L209" s="63">
        <v>92</v>
      </c>
      <c r="M209" s="2">
        <v>18</v>
      </c>
      <c r="N209" s="3">
        <v>1</v>
      </c>
      <c r="O209" s="3">
        <v>31.73</v>
      </c>
      <c r="P209" s="3">
        <v>0</v>
      </c>
      <c r="Q209" s="3">
        <v>0</v>
      </c>
      <c r="R209" s="3">
        <v>0</v>
      </c>
      <c r="S209" s="3">
        <v>0</v>
      </c>
      <c r="T209" s="12">
        <v>1</v>
      </c>
      <c r="U209" s="60">
        <v>33732.686699999998</v>
      </c>
    </row>
    <row r="210" spans="1:21" x14ac:dyDescent="0.25">
      <c r="A210" s="63">
        <v>93</v>
      </c>
      <c r="B210" s="2">
        <v>43</v>
      </c>
      <c r="C210" s="3">
        <v>0</v>
      </c>
      <c r="D210" s="3">
        <v>26.885000000000002</v>
      </c>
      <c r="E210" s="3">
        <v>0</v>
      </c>
      <c r="F210" s="3">
        <v>0</v>
      </c>
      <c r="G210" s="3">
        <v>1</v>
      </c>
      <c r="H210" s="12">
        <v>0</v>
      </c>
      <c r="I210" s="60">
        <v>21774.32215</v>
      </c>
      <c r="L210" s="63">
        <v>93</v>
      </c>
      <c r="M210" s="2">
        <v>43</v>
      </c>
      <c r="N210" s="3">
        <v>0</v>
      </c>
      <c r="O210" s="3">
        <v>26.885000000000002</v>
      </c>
      <c r="P210" s="3">
        <v>0</v>
      </c>
      <c r="Q210" s="3">
        <v>0</v>
      </c>
      <c r="R210" s="3">
        <v>0</v>
      </c>
      <c r="S210" s="3">
        <v>1</v>
      </c>
      <c r="T210" s="12">
        <v>0</v>
      </c>
      <c r="U210" s="60">
        <v>21774.32215</v>
      </c>
    </row>
    <row r="211" spans="1:21" x14ac:dyDescent="0.25">
      <c r="A211" s="63">
        <v>94</v>
      </c>
      <c r="B211" s="2">
        <v>45</v>
      </c>
      <c r="C211" s="3">
        <v>1</v>
      </c>
      <c r="D211" s="3">
        <v>22.895</v>
      </c>
      <c r="E211" s="3">
        <v>0</v>
      </c>
      <c r="F211" s="3">
        <v>0</v>
      </c>
      <c r="G211" s="3">
        <v>0</v>
      </c>
      <c r="H211" s="12">
        <v>1</v>
      </c>
      <c r="I211" s="60">
        <v>35069.374519999998</v>
      </c>
      <c r="L211" s="63">
        <v>94</v>
      </c>
      <c r="M211" s="2">
        <v>45</v>
      </c>
      <c r="N211" s="3">
        <v>1</v>
      </c>
      <c r="O211" s="3">
        <v>22.895</v>
      </c>
      <c r="P211" s="3">
        <v>0</v>
      </c>
      <c r="Q211" s="3">
        <v>0</v>
      </c>
      <c r="R211" s="3">
        <v>0</v>
      </c>
      <c r="S211" s="3">
        <v>0</v>
      </c>
      <c r="T211" s="12">
        <v>1</v>
      </c>
      <c r="U211" s="60">
        <v>35069.374519999998</v>
      </c>
    </row>
    <row r="212" spans="1:21" x14ac:dyDescent="0.25">
      <c r="A212" s="63">
        <v>95</v>
      </c>
      <c r="B212" s="2">
        <v>37</v>
      </c>
      <c r="C212" s="3">
        <v>1</v>
      </c>
      <c r="D212" s="3">
        <v>34.200000000000003</v>
      </c>
      <c r="E212" s="3">
        <v>1</v>
      </c>
      <c r="F212" s="3">
        <v>0</v>
      </c>
      <c r="G212" s="3">
        <v>0</v>
      </c>
      <c r="H212" s="12">
        <v>1</v>
      </c>
      <c r="I212" s="60">
        <v>39047.285000000003</v>
      </c>
      <c r="L212" s="63">
        <v>95</v>
      </c>
      <c r="M212" s="2">
        <v>37</v>
      </c>
      <c r="N212" s="3">
        <v>1</v>
      </c>
      <c r="O212" s="3">
        <v>34.200000000000003</v>
      </c>
      <c r="P212" s="3">
        <v>1</v>
      </c>
      <c r="Q212" s="3">
        <v>0</v>
      </c>
      <c r="R212" s="3">
        <v>0</v>
      </c>
      <c r="S212" s="3">
        <v>0</v>
      </c>
      <c r="T212" s="12">
        <v>1</v>
      </c>
      <c r="U212" s="60">
        <v>39047.285000000003</v>
      </c>
    </row>
    <row r="213" spans="1:21" x14ac:dyDescent="0.25">
      <c r="A213" s="63">
        <v>96</v>
      </c>
      <c r="B213" s="2">
        <v>25</v>
      </c>
      <c r="C213" s="3">
        <v>1</v>
      </c>
      <c r="D213" s="3">
        <v>29.7</v>
      </c>
      <c r="E213" s="3">
        <v>3</v>
      </c>
      <c r="F213" s="3">
        <v>0</v>
      </c>
      <c r="G213" s="3">
        <v>0</v>
      </c>
      <c r="H213" s="12">
        <v>0</v>
      </c>
      <c r="I213" s="60">
        <v>19933.457999999999</v>
      </c>
      <c r="L213" s="63">
        <v>96</v>
      </c>
      <c r="M213" s="2">
        <v>25</v>
      </c>
      <c r="N213" s="3">
        <v>1</v>
      </c>
      <c r="O213" s="3">
        <v>29.7</v>
      </c>
      <c r="P213" s="3">
        <v>3</v>
      </c>
      <c r="Q213" s="3">
        <v>1</v>
      </c>
      <c r="R213" s="3">
        <v>0</v>
      </c>
      <c r="S213" s="3">
        <v>0</v>
      </c>
      <c r="T213" s="12">
        <v>0</v>
      </c>
      <c r="U213" s="60">
        <v>19933.457999999999</v>
      </c>
    </row>
    <row r="214" spans="1:21" x14ac:dyDescent="0.25">
      <c r="A214" s="63">
        <v>97</v>
      </c>
      <c r="B214" s="2">
        <v>51</v>
      </c>
      <c r="C214" s="3">
        <v>1</v>
      </c>
      <c r="D214" s="3">
        <v>42.9</v>
      </c>
      <c r="E214" s="3">
        <v>2</v>
      </c>
      <c r="F214" s="3">
        <v>1</v>
      </c>
      <c r="G214" s="3">
        <v>0</v>
      </c>
      <c r="H214" s="12">
        <v>0</v>
      </c>
      <c r="I214" s="60">
        <v>47462.894</v>
      </c>
      <c r="L214" s="63">
        <v>97</v>
      </c>
      <c r="M214" s="2">
        <v>51</v>
      </c>
      <c r="N214" s="3">
        <v>1</v>
      </c>
      <c r="O214" s="3">
        <v>42.9</v>
      </c>
      <c r="P214" s="3">
        <v>2</v>
      </c>
      <c r="Q214" s="3">
        <v>0</v>
      </c>
      <c r="R214" s="3">
        <v>1</v>
      </c>
      <c r="S214" s="3">
        <v>0</v>
      </c>
      <c r="T214" s="12">
        <v>0</v>
      </c>
      <c r="U214" s="60">
        <v>47462.894</v>
      </c>
    </row>
    <row r="215" spans="1:21" x14ac:dyDescent="0.25">
      <c r="A215" s="63">
        <v>98</v>
      </c>
      <c r="B215" s="2">
        <v>44</v>
      </c>
      <c r="C215" s="3">
        <v>1</v>
      </c>
      <c r="D215" s="3">
        <v>30.2</v>
      </c>
      <c r="E215" s="3">
        <v>2</v>
      </c>
      <c r="F215" s="3">
        <v>0</v>
      </c>
      <c r="G215" s="3">
        <v>0</v>
      </c>
      <c r="H215" s="12">
        <v>0</v>
      </c>
      <c r="I215" s="60">
        <v>38998.546000000002</v>
      </c>
      <c r="L215" s="63">
        <v>98</v>
      </c>
      <c r="M215" s="2">
        <v>44</v>
      </c>
      <c r="N215" s="3">
        <v>1</v>
      </c>
      <c r="O215" s="3">
        <v>30.2</v>
      </c>
      <c r="P215" s="3">
        <v>2</v>
      </c>
      <c r="Q215" s="3">
        <v>1</v>
      </c>
      <c r="R215" s="3">
        <v>0</v>
      </c>
      <c r="S215" s="3">
        <v>0</v>
      </c>
      <c r="T215" s="12">
        <v>0</v>
      </c>
      <c r="U215" s="60">
        <v>38998.546000000002</v>
      </c>
    </row>
    <row r="216" spans="1:21" x14ac:dyDescent="0.25">
      <c r="A216" s="63">
        <v>99</v>
      </c>
      <c r="B216" s="2">
        <v>34</v>
      </c>
      <c r="C216" s="3">
        <v>1</v>
      </c>
      <c r="D216" s="3">
        <v>27.835000000000001</v>
      </c>
      <c r="E216" s="3">
        <v>1</v>
      </c>
      <c r="F216" s="3">
        <v>0</v>
      </c>
      <c r="G216" s="3">
        <v>1</v>
      </c>
      <c r="H216" s="12">
        <v>0</v>
      </c>
      <c r="I216" s="60">
        <v>20009.63365</v>
      </c>
      <c r="L216" s="63">
        <v>99</v>
      </c>
      <c r="M216" s="2">
        <v>34</v>
      </c>
      <c r="N216" s="3">
        <v>1</v>
      </c>
      <c r="O216" s="3">
        <v>27.835000000000001</v>
      </c>
      <c r="P216" s="3">
        <v>1</v>
      </c>
      <c r="Q216" s="3">
        <v>0</v>
      </c>
      <c r="R216" s="3">
        <v>0</v>
      </c>
      <c r="S216" s="3">
        <v>1</v>
      </c>
      <c r="T216" s="12">
        <v>0</v>
      </c>
      <c r="U216" s="60">
        <v>20009.63365</v>
      </c>
    </row>
    <row r="217" spans="1:21" x14ac:dyDescent="0.25">
      <c r="A217" s="63">
        <v>100</v>
      </c>
      <c r="B217" s="2">
        <v>54</v>
      </c>
      <c r="C217" s="3">
        <v>1</v>
      </c>
      <c r="D217" s="3">
        <v>30.8</v>
      </c>
      <c r="E217" s="3">
        <v>1</v>
      </c>
      <c r="F217" s="3">
        <v>1</v>
      </c>
      <c r="G217" s="3">
        <v>0</v>
      </c>
      <c r="H217" s="12">
        <v>0</v>
      </c>
      <c r="I217" s="60">
        <v>41999.519999999997</v>
      </c>
      <c r="L217" s="63">
        <v>100</v>
      </c>
      <c r="M217" s="2">
        <v>54</v>
      </c>
      <c r="N217" s="3">
        <v>1</v>
      </c>
      <c r="O217" s="3">
        <v>30.8</v>
      </c>
      <c r="P217" s="3">
        <v>1</v>
      </c>
      <c r="Q217" s="3">
        <v>0</v>
      </c>
      <c r="R217" s="3">
        <v>1</v>
      </c>
      <c r="S217" s="3">
        <v>0</v>
      </c>
      <c r="T217" s="12">
        <v>0</v>
      </c>
      <c r="U217" s="60">
        <v>41999.519999999997</v>
      </c>
    </row>
    <row r="218" spans="1:21" x14ac:dyDescent="0.25">
      <c r="A218" s="63">
        <v>101</v>
      </c>
      <c r="B218" s="2">
        <v>43</v>
      </c>
      <c r="C218" s="3">
        <v>1</v>
      </c>
      <c r="D218" s="3">
        <v>34.96</v>
      </c>
      <c r="E218" s="3">
        <v>1</v>
      </c>
      <c r="F218" s="3">
        <v>0</v>
      </c>
      <c r="G218" s="3">
        <v>0</v>
      </c>
      <c r="H218" s="12">
        <v>1</v>
      </c>
      <c r="I218" s="60">
        <v>41034.221400000002</v>
      </c>
      <c r="L218" s="63">
        <v>101</v>
      </c>
      <c r="M218" s="2">
        <v>43</v>
      </c>
      <c r="N218" s="3">
        <v>1</v>
      </c>
      <c r="O218" s="3">
        <v>34.96</v>
      </c>
      <c r="P218" s="3">
        <v>1</v>
      </c>
      <c r="Q218" s="3">
        <v>0</v>
      </c>
      <c r="R218" s="3">
        <v>0</v>
      </c>
      <c r="S218" s="3">
        <v>0</v>
      </c>
      <c r="T218" s="12">
        <v>1</v>
      </c>
      <c r="U218" s="60">
        <v>41034.221400000002</v>
      </c>
    </row>
    <row r="219" spans="1:21" x14ac:dyDescent="0.25">
      <c r="A219" s="63">
        <v>102</v>
      </c>
      <c r="B219" s="2">
        <v>51</v>
      </c>
      <c r="C219" s="3">
        <v>1</v>
      </c>
      <c r="D219" s="3">
        <v>24.795000000000002</v>
      </c>
      <c r="E219" s="3">
        <v>2</v>
      </c>
      <c r="F219" s="3">
        <v>0</v>
      </c>
      <c r="G219" s="3">
        <v>1</v>
      </c>
      <c r="H219" s="12">
        <v>0</v>
      </c>
      <c r="I219" s="60">
        <v>23967.38305</v>
      </c>
      <c r="L219" s="63">
        <v>102</v>
      </c>
      <c r="M219" s="2">
        <v>51</v>
      </c>
      <c r="N219" s="3">
        <v>1</v>
      </c>
      <c r="O219" s="3">
        <v>24.795000000000002</v>
      </c>
      <c r="P219" s="3">
        <v>2</v>
      </c>
      <c r="Q219" s="3">
        <v>0</v>
      </c>
      <c r="R219" s="3">
        <v>0</v>
      </c>
      <c r="S219" s="3">
        <v>1</v>
      </c>
      <c r="T219" s="12">
        <v>0</v>
      </c>
      <c r="U219" s="60">
        <v>23967.38305</v>
      </c>
    </row>
    <row r="220" spans="1:21" x14ac:dyDescent="0.25">
      <c r="A220" s="63">
        <v>103</v>
      </c>
      <c r="B220" s="2">
        <v>29</v>
      </c>
      <c r="C220" s="3">
        <v>1</v>
      </c>
      <c r="D220" s="3">
        <v>22.895</v>
      </c>
      <c r="E220" s="3">
        <v>0</v>
      </c>
      <c r="F220" s="3">
        <v>0</v>
      </c>
      <c r="G220" s="3">
        <v>0</v>
      </c>
      <c r="H220" s="12">
        <v>1</v>
      </c>
      <c r="I220" s="60">
        <v>16138.762049999999</v>
      </c>
      <c r="L220" s="63">
        <v>103</v>
      </c>
      <c r="M220" s="2">
        <v>29</v>
      </c>
      <c r="N220" s="3">
        <v>1</v>
      </c>
      <c r="O220" s="3">
        <v>22.895</v>
      </c>
      <c r="P220" s="3">
        <v>0</v>
      </c>
      <c r="Q220" s="3">
        <v>0</v>
      </c>
      <c r="R220" s="3">
        <v>0</v>
      </c>
      <c r="S220" s="3">
        <v>0</v>
      </c>
      <c r="T220" s="12">
        <v>1</v>
      </c>
      <c r="U220" s="60">
        <v>16138.762049999999</v>
      </c>
    </row>
    <row r="221" spans="1:21" x14ac:dyDescent="0.25">
      <c r="A221" s="63">
        <v>104</v>
      </c>
      <c r="B221" s="2">
        <v>31</v>
      </c>
      <c r="C221" s="3">
        <v>1</v>
      </c>
      <c r="D221" s="3">
        <v>25.9</v>
      </c>
      <c r="E221" s="3">
        <v>3</v>
      </c>
      <c r="F221" s="3">
        <v>0</v>
      </c>
      <c r="G221" s="3">
        <v>0</v>
      </c>
      <c r="H221" s="12">
        <v>0</v>
      </c>
      <c r="I221" s="60">
        <v>19199.944</v>
      </c>
      <c r="L221" s="63">
        <v>104</v>
      </c>
      <c r="M221" s="2">
        <v>31</v>
      </c>
      <c r="N221" s="3">
        <v>1</v>
      </c>
      <c r="O221" s="3">
        <v>25.9</v>
      </c>
      <c r="P221" s="3">
        <v>3</v>
      </c>
      <c r="Q221" s="3">
        <v>1</v>
      </c>
      <c r="R221" s="3">
        <v>0</v>
      </c>
      <c r="S221" s="3">
        <v>0</v>
      </c>
      <c r="T221" s="12">
        <v>0</v>
      </c>
      <c r="U221" s="60">
        <v>19199.944</v>
      </c>
    </row>
    <row r="222" spans="1:21" x14ac:dyDescent="0.25">
      <c r="A222" s="63">
        <v>105</v>
      </c>
      <c r="B222" s="2">
        <v>24</v>
      </c>
      <c r="C222" s="3">
        <v>0</v>
      </c>
      <c r="D222" s="3">
        <v>20.52</v>
      </c>
      <c r="E222" s="3">
        <v>0</v>
      </c>
      <c r="F222" s="3">
        <v>0</v>
      </c>
      <c r="G222" s="3">
        <v>0</v>
      </c>
      <c r="H222" s="12">
        <v>1</v>
      </c>
      <c r="I222" s="60">
        <v>14571.890799999999</v>
      </c>
      <c r="L222" s="63">
        <v>105</v>
      </c>
      <c r="M222" s="2">
        <v>24</v>
      </c>
      <c r="N222" s="3">
        <v>0</v>
      </c>
      <c r="O222" s="3">
        <v>20.52</v>
      </c>
      <c r="P222" s="3">
        <v>0</v>
      </c>
      <c r="Q222" s="3">
        <v>0</v>
      </c>
      <c r="R222" s="3">
        <v>0</v>
      </c>
      <c r="S222" s="3">
        <v>0</v>
      </c>
      <c r="T222" s="12">
        <v>1</v>
      </c>
      <c r="U222" s="60">
        <v>14571.890799999999</v>
      </c>
    </row>
    <row r="223" spans="1:21" x14ac:dyDescent="0.25">
      <c r="A223" s="63">
        <v>106</v>
      </c>
      <c r="B223" s="2">
        <v>27</v>
      </c>
      <c r="C223" s="3">
        <v>0</v>
      </c>
      <c r="D223" s="3">
        <v>20.045000000000002</v>
      </c>
      <c r="E223" s="3">
        <v>3</v>
      </c>
      <c r="F223" s="3">
        <v>0</v>
      </c>
      <c r="G223" s="3">
        <v>1</v>
      </c>
      <c r="H223" s="12">
        <v>0</v>
      </c>
      <c r="I223" s="60">
        <v>16420.494549999999</v>
      </c>
      <c r="L223" s="63">
        <v>106</v>
      </c>
      <c r="M223" s="2">
        <v>27</v>
      </c>
      <c r="N223" s="3">
        <v>0</v>
      </c>
      <c r="O223" s="3">
        <v>20.045000000000002</v>
      </c>
      <c r="P223" s="3">
        <v>3</v>
      </c>
      <c r="Q223" s="3">
        <v>0</v>
      </c>
      <c r="R223" s="3">
        <v>0</v>
      </c>
      <c r="S223" s="3">
        <v>1</v>
      </c>
      <c r="T223" s="12">
        <v>0</v>
      </c>
      <c r="U223" s="60">
        <v>16420.494549999999</v>
      </c>
    </row>
    <row r="224" spans="1:21" x14ac:dyDescent="0.25">
      <c r="A224" s="63">
        <v>107</v>
      </c>
      <c r="B224" s="2">
        <v>30</v>
      </c>
      <c r="C224" s="3">
        <v>1</v>
      </c>
      <c r="D224" s="3">
        <v>22.99</v>
      </c>
      <c r="E224" s="3">
        <v>2</v>
      </c>
      <c r="F224" s="3">
        <v>0</v>
      </c>
      <c r="G224" s="3">
        <v>1</v>
      </c>
      <c r="H224" s="12">
        <v>0</v>
      </c>
      <c r="I224" s="60">
        <v>17361.766100000001</v>
      </c>
      <c r="L224" s="63">
        <v>107</v>
      </c>
      <c r="M224" s="2">
        <v>30</v>
      </c>
      <c r="N224" s="3">
        <v>1</v>
      </c>
      <c r="O224" s="3">
        <v>22.99</v>
      </c>
      <c r="P224" s="3">
        <v>2</v>
      </c>
      <c r="Q224" s="3">
        <v>0</v>
      </c>
      <c r="R224" s="3">
        <v>0</v>
      </c>
      <c r="S224" s="3">
        <v>1</v>
      </c>
      <c r="T224" s="12">
        <v>0</v>
      </c>
      <c r="U224" s="60">
        <v>17361.766100000001</v>
      </c>
    </row>
    <row r="225" spans="1:21" x14ac:dyDescent="0.25">
      <c r="A225" s="63">
        <v>108</v>
      </c>
      <c r="B225" s="2">
        <v>24</v>
      </c>
      <c r="C225" s="3">
        <v>1</v>
      </c>
      <c r="D225" s="3">
        <v>32.700000000000003</v>
      </c>
      <c r="E225" s="3">
        <v>0</v>
      </c>
      <c r="F225" s="3">
        <v>0</v>
      </c>
      <c r="G225" s="3">
        <v>0</v>
      </c>
      <c r="H225" s="12">
        <v>0</v>
      </c>
      <c r="I225" s="60">
        <v>34472.841</v>
      </c>
      <c r="L225" s="63">
        <v>108</v>
      </c>
      <c r="M225" s="2">
        <v>24</v>
      </c>
      <c r="N225" s="3">
        <v>1</v>
      </c>
      <c r="O225" s="3">
        <v>32.700000000000003</v>
      </c>
      <c r="P225" s="3">
        <v>0</v>
      </c>
      <c r="Q225" s="3">
        <v>1</v>
      </c>
      <c r="R225" s="3">
        <v>0</v>
      </c>
      <c r="S225" s="3">
        <v>0</v>
      </c>
      <c r="T225" s="12">
        <v>0</v>
      </c>
      <c r="U225" s="60">
        <v>34472.841</v>
      </c>
    </row>
    <row r="226" spans="1:21" x14ac:dyDescent="0.25">
      <c r="A226" s="63">
        <v>109</v>
      </c>
      <c r="B226" s="2">
        <v>47</v>
      </c>
      <c r="C226" s="3">
        <v>1</v>
      </c>
      <c r="D226" s="3">
        <v>28.215</v>
      </c>
      <c r="E226" s="3">
        <v>3</v>
      </c>
      <c r="F226" s="3">
        <v>0</v>
      </c>
      <c r="G226" s="3">
        <v>1</v>
      </c>
      <c r="H226" s="12">
        <v>0</v>
      </c>
      <c r="I226" s="60">
        <v>24915.220850000002</v>
      </c>
      <c r="L226" s="63">
        <v>109</v>
      </c>
      <c r="M226" s="2">
        <v>47</v>
      </c>
      <c r="N226" s="3">
        <v>1</v>
      </c>
      <c r="O226" s="3">
        <v>28.215</v>
      </c>
      <c r="P226" s="3">
        <v>3</v>
      </c>
      <c r="Q226" s="3">
        <v>0</v>
      </c>
      <c r="R226" s="3">
        <v>0</v>
      </c>
      <c r="S226" s="3">
        <v>1</v>
      </c>
      <c r="T226" s="12">
        <v>0</v>
      </c>
      <c r="U226" s="60">
        <v>24915.220850000002</v>
      </c>
    </row>
    <row r="227" spans="1:21" x14ac:dyDescent="0.25">
      <c r="A227" s="63">
        <v>110</v>
      </c>
      <c r="B227" s="2">
        <v>43</v>
      </c>
      <c r="C227" s="3">
        <v>1</v>
      </c>
      <c r="D227" s="3">
        <v>20.13</v>
      </c>
      <c r="E227" s="3">
        <v>2</v>
      </c>
      <c r="F227" s="3">
        <v>1</v>
      </c>
      <c r="G227" s="3">
        <v>0</v>
      </c>
      <c r="H227" s="12">
        <v>0</v>
      </c>
      <c r="I227" s="60">
        <v>18767.737700000001</v>
      </c>
      <c r="L227" s="63">
        <v>110</v>
      </c>
      <c r="M227" s="2">
        <v>43</v>
      </c>
      <c r="N227" s="3">
        <v>1</v>
      </c>
      <c r="O227" s="3">
        <v>20.13</v>
      </c>
      <c r="P227" s="3">
        <v>2</v>
      </c>
      <c r="Q227" s="3">
        <v>0</v>
      </c>
      <c r="R227" s="3">
        <v>1</v>
      </c>
      <c r="S227" s="3">
        <v>0</v>
      </c>
      <c r="T227" s="12">
        <v>0</v>
      </c>
      <c r="U227" s="60">
        <v>18767.737700000001</v>
      </c>
    </row>
    <row r="228" spans="1:21" x14ac:dyDescent="0.25">
      <c r="A228" s="63">
        <v>111</v>
      </c>
      <c r="B228" s="2">
        <v>22</v>
      </c>
      <c r="C228" s="3">
        <v>0</v>
      </c>
      <c r="D228" s="3">
        <v>31.02</v>
      </c>
      <c r="E228" s="3">
        <v>3</v>
      </c>
      <c r="F228" s="3">
        <v>1</v>
      </c>
      <c r="G228" s="3">
        <v>0</v>
      </c>
      <c r="H228" s="12">
        <v>0</v>
      </c>
      <c r="I228" s="60">
        <v>35595.589800000002</v>
      </c>
      <c r="L228" s="63">
        <v>111</v>
      </c>
      <c r="M228" s="2">
        <v>22</v>
      </c>
      <c r="N228" s="3">
        <v>0</v>
      </c>
      <c r="O228" s="3">
        <v>31.02</v>
      </c>
      <c r="P228" s="3">
        <v>3</v>
      </c>
      <c r="Q228" s="3">
        <v>0</v>
      </c>
      <c r="R228" s="3">
        <v>1</v>
      </c>
      <c r="S228" s="3">
        <v>0</v>
      </c>
      <c r="T228" s="12">
        <v>0</v>
      </c>
      <c r="U228" s="60">
        <v>35595.589800000002</v>
      </c>
    </row>
    <row r="229" spans="1:21" x14ac:dyDescent="0.25">
      <c r="A229" s="63">
        <v>112</v>
      </c>
      <c r="B229" s="2">
        <v>47</v>
      </c>
      <c r="C229" s="3">
        <v>1</v>
      </c>
      <c r="D229" s="3">
        <v>36.08</v>
      </c>
      <c r="E229" s="3">
        <v>1</v>
      </c>
      <c r="F229" s="3">
        <v>1</v>
      </c>
      <c r="G229" s="3">
        <v>0</v>
      </c>
      <c r="H229" s="12">
        <v>0</v>
      </c>
      <c r="I229" s="60">
        <v>42211.138200000001</v>
      </c>
      <c r="L229" s="63">
        <v>112</v>
      </c>
      <c r="M229" s="2">
        <v>47</v>
      </c>
      <c r="N229" s="3">
        <v>1</v>
      </c>
      <c r="O229" s="3">
        <v>36.08</v>
      </c>
      <c r="P229" s="3">
        <v>1</v>
      </c>
      <c r="Q229" s="3">
        <v>0</v>
      </c>
      <c r="R229" s="3">
        <v>1</v>
      </c>
      <c r="S229" s="3">
        <v>0</v>
      </c>
      <c r="T229" s="12">
        <v>0</v>
      </c>
      <c r="U229" s="60">
        <v>42211.138200000001</v>
      </c>
    </row>
    <row r="230" spans="1:21" x14ac:dyDescent="0.25">
      <c r="A230" s="63">
        <v>113</v>
      </c>
      <c r="B230" s="2">
        <v>19</v>
      </c>
      <c r="C230" s="3">
        <v>1</v>
      </c>
      <c r="D230" s="3">
        <v>26.03</v>
      </c>
      <c r="E230" s="3">
        <v>1</v>
      </c>
      <c r="F230" s="3">
        <v>0</v>
      </c>
      <c r="G230" s="3">
        <v>1</v>
      </c>
      <c r="H230" s="12">
        <v>0</v>
      </c>
      <c r="I230" s="60">
        <v>16450.894700000001</v>
      </c>
      <c r="L230" s="63">
        <v>113</v>
      </c>
      <c r="M230" s="2">
        <v>19</v>
      </c>
      <c r="N230" s="3">
        <v>1</v>
      </c>
      <c r="O230" s="3">
        <v>26.03</v>
      </c>
      <c r="P230" s="3">
        <v>1</v>
      </c>
      <c r="Q230" s="3">
        <v>0</v>
      </c>
      <c r="R230" s="3">
        <v>0</v>
      </c>
      <c r="S230" s="3">
        <v>1</v>
      </c>
      <c r="T230" s="12">
        <v>0</v>
      </c>
      <c r="U230" s="60">
        <v>16450.894700000001</v>
      </c>
    </row>
    <row r="231" spans="1:21" x14ac:dyDescent="0.25">
      <c r="A231" s="63">
        <v>114</v>
      </c>
      <c r="B231" s="2">
        <v>46</v>
      </c>
      <c r="C231" s="3">
        <v>0</v>
      </c>
      <c r="D231" s="3">
        <v>23.655000000000001</v>
      </c>
      <c r="E231" s="3">
        <v>1</v>
      </c>
      <c r="F231" s="3">
        <v>0</v>
      </c>
      <c r="G231" s="3">
        <v>1</v>
      </c>
      <c r="H231" s="12">
        <v>0</v>
      </c>
      <c r="I231" s="60">
        <v>21677.283449999999</v>
      </c>
      <c r="L231" s="63">
        <v>114</v>
      </c>
      <c r="M231" s="2">
        <v>46</v>
      </c>
      <c r="N231" s="3">
        <v>0</v>
      </c>
      <c r="O231" s="3">
        <v>23.655000000000001</v>
      </c>
      <c r="P231" s="3">
        <v>1</v>
      </c>
      <c r="Q231" s="3">
        <v>0</v>
      </c>
      <c r="R231" s="3">
        <v>0</v>
      </c>
      <c r="S231" s="3">
        <v>1</v>
      </c>
      <c r="T231" s="12">
        <v>0</v>
      </c>
      <c r="U231" s="60">
        <v>21677.283449999999</v>
      </c>
    </row>
    <row r="232" spans="1:21" x14ac:dyDescent="0.25">
      <c r="A232" s="63">
        <v>115</v>
      </c>
      <c r="B232" s="2">
        <v>55</v>
      </c>
      <c r="C232" s="3">
        <v>0</v>
      </c>
      <c r="D232" s="3">
        <v>35.200000000000003</v>
      </c>
      <c r="E232" s="3">
        <v>0</v>
      </c>
      <c r="F232" s="3">
        <v>1</v>
      </c>
      <c r="G232" s="3">
        <v>0</v>
      </c>
      <c r="H232" s="12">
        <v>0</v>
      </c>
      <c r="I232" s="60">
        <v>44423.803</v>
      </c>
      <c r="L232" s="63">
        <v>115</v>
      </c>
      <c r="M232" s="2">
        <v>55</v>
      </c>
      <c r="N232" s="3">
        <v>0</v>
      </c>
      <c r="O232" s="3">
        <v>35.200000000000003</v>
      </c>
      <c r="P232" s="3">
        <v>0</v>
      </c>
      <c r="Q232" s="3">
        <v>0</v>
      </c>
      <c r="R232" s="3">
        <v>1</v>
      </c>
      <c r="S232" s="3">
        <v>0</v>
      </c>
      <c r="T232" s="12">
        <v>0</v>
      </c>
      <c r="U232" s="60">
        <v>44423.803</v>
      </c>
    </row>
    <row r="233" spans="1:21" x14ac:dyDescent="0.25">
      <c r="A233" s="63">
        <v>116</v>
      </c>
      <c r="B233" s="2">
        <v>18</v>
      </c>
      <c r="C233" s="3">
        <v>1</v>
      </c>
      <c r="D233" s="3">
        <v>21.565000000000001</v>
      </c>
      <c r="E233" s="3">
        <v>0</v>
      </c>
      <c r="F233" s="3">
        <v>0</v>
      </c>
      <c r="G233" s="3">
        <v>0</v>
      </c>
      <c r="H233" s="12">
        <v>1</v>
      </c>
      <c r="I233" s="60">
        <v>13747.87235</v>
      </c>
      <c r="L233" s="63">
        <v>116</v>
      </c>
      <c r="M233" s="2">
        <v>18</v>
      </c>
      <c r="N233" s="3">
        <v>1</v>
      </c>
      <c r="O233" s="3">
        <v>21.565000000000001</v>
      </c>
      <c r="P233" s="3">
        <v>0</v>
      </c>
      <c r="Q233" s="3">
        <v>0</v>
      </c>
      <c r="R233" s="3">
        <v>0</v>
      </c>
      <c r="S233" s="3">
        <v>0</v>
      </c>
      <c r="T233" s="12">
        <v>1</v>
      </c>
      <c r="U233" s="60">
        <v>13747.87235</v>
      </c>
    </row>
    <row r="234" spans="1:21" x14ac:dyDescent="0.25">
      <c r="A234" s="63">
        <v>117</v>
      </c>
      <c r="B234" s="2">
        <v>22</v>
      </c>
      <c r="C234" s="3">
        <v>1</v>
      </c>
      <c r="D234" s="3">
        <v>37.07</v>
      </c>
      <c r="E234" s="3">
        <v>2</v>
      </c>
      <c r="F234" s="3">
        <v>1</v>
      </c>
      <c r="G234" s="3">
        <v>0</v>
      </c>
      <c r="H234" s="12">
        <v>0</v>
      </c>
      <c r="I234" s="60">
        <v>37484.4493</v>
      </c>
      <c r="L234" s="63">
        <v>117</v>
      </c>
      <c r="M234" s="2">
        <v>22</v>
      </c>
      <c r="N234" s="3">
        <v>1</v>
      </c>
      <c r="O234" s="3">
        <v>37.07</v>
      </c>
      <c r="P234" s="3">
        <v>2</v>
      </c>
      <c r="Q234" s="3">
        <v>0</v>
      </c>
      <c r="R234" s="3">
        <v>1</v>
      </c>
      <c r="S234" s="3">
        <v>0</v>
      </c>
      <c r="T234" s="12">
        <v>0</v>
      </c>
      <c r="U234" s="60">
        <v>37484.4493</v>
      </c>
    </row>
    <row r="235" spans="1:21" x14ac:dyDescent="0.25">
      <c r="A235" s="63">
        <v>118</v>
      </c>
      <c r="B235" s="2">
        <v>45</v>
      </c>
      <c r="C235" s="3">
        <v>0</v>
      </c>
      <c r="D235" s="3">
        <v>30.495000000000001</v>
      </c>
      <c r="E235" s="3">
        <v>1</v>
      </c>
      <c r="F235" s="3">
        <v>0</v>
      </c>
      <c r="G235" s="3">
        <v>1</v>
      </c>
      <c r="H235" s="12">
        <v>0</v>
      </c>
      <c r="I235" s="60">
        <v>39725.518049999999</v>
      </c>
      <c r="L235" s="63">
        <v>118</v>
      </c>
      <c r="M235" s="2">
        <v>45</v>
      </c>
      <c r="N235" s="3">
        <v>0</v>
      </c>
      <c r="O235" s="3">
        <v>30.495000000000001</v>
      </c>
      <c r="P235" s="3">
        <v>1</v>
      </c>
      <c r="Q235" s="3">
        <v>0</v>
      </c>
      <c r="R235" s="3">
        <v>0</v>
      </c>
      <c r="S235" s="3">
        <v>1</v>
      </c>
      <c r="T235" s="12">
        <v>0</v>
      </c>
      <c r="U235" s="60">
        <v>39725.518049999999</v>
      </c>
    </row>
    <row r="236" spans="1:21" x14ac:dyDescent="0.25">
      <c r="A236" s="63">
        <v>119</v>
      </c>
      <c r="B236" s="2">
        <v>35</v>
      </c>
      <c r="C236" s="3">
        <v>0</v>
      </c>
      <c r="D236" s="3">
        <v>28.024999999999999</v>
      </c>
      <c r="E236" s="3">
        <v>0</v>
      </c>
      <c r="F236" s="3">
        <v>0</v>
      </c>
      <c r="G236" s="3">
        <v>1</v>
      </c>
      <c r="H236" s="12">
        <v>0</v>
      </c>
      <c r="I236" s="60">
        <v>20234.854749999999</v>
      </c>
      <c r="L236" s="63">
        <v>119</v>
      </c>
      <c r="M236" s="2">
        <v>35</v>
      </c>
      <c r="N236" s="3">
        <v>0</v>
      </c>
      <c r="O236" s="3">
        <v>28.024999999999999</v>
      </c>
      <c r="P236" s="3">
        <v>0</v>
      </c>
      <c r="Q236" s="3">
        <v>0</v>
      </c>
      <c r="R236" s="3">
        <v>0</v>
      </c>
      <c r="S236" s="3">
        <v>1</v>
      </c>
      <c r="T236" s="12">
        <v>0</v>
      </c>
      <c r="U236" s="60">
        <v>20234.854749999999</v>
      </c>
    </row>
    <row r="237" spans="1:21" x14ac:dyDescent="0.25">
      <c r="A237" s="63">
        <v>120</v>
      </c>
      <c r="B237" s="2">
        <v>20</v>
      </c>
      <c r="C237" s="3">
        <v>1</v>
      </c>
      <c r="D237" s="3">
        <v>30.684999999999999</v>
      </c>
      <c r="E237" s="3">
        <v>0</v>
      </c>
      <c r="F237" s="3">
        <v>0</v>
      </c>
      <c r="G237" s="3">
        <v>0</v>
      </c>
      <c r="H237" s="12">
        <v>1</v>
      </c>
      <c r="I237" s="60">
        <v>33475.817150000003</v>
      </c>
      <c r="L237" s="63">
        <v>120</v>
      </c>
      <c r="M237" s="2">
        <v>20</v>
      </c>
      <c r="N237" s="3">
        <v>1</v>
      </c>
      <c r="O237" s="3">
        <v>30.684999999999999</v>
      </c>
      <c r="P237" s="3">
        <v>0</v>
      </c>
      <c r="Q237" s="3">
        <v>0</v>
      </c>
      <c r="R237" s="3">
        <v>0</v>
      </c>
      <c r="S237" s="3">
        <v>0</v>
      </c>
      <c r="T237" s="12">
        <v>1</v>
      </c>
      <c r="U237" s="60">
        <v>33475.817150000003</v>
      </c>
    </row>
    <row r="238" spans="1:21" x14ac:dyDescent="0.25">
      <c r="A238" s="63">
        <v>121</v>
      </c>
      <c r="B238" s="2">
        <v>43</v>
      </c>
      <c r="C238" s="3">
        <v>0</v>
      </c>
      <c r="D238" s="3">
        <v>24.7</v>
      </c>
      <c r="E238" s="3">
        <v>2</v>
      </c>
      <c r="F238" s="3">
        <v>0</v>
      </c>
      <c r="G238" s="3">
        <v>1</v>
      </c>
      <c r="H238" s="12">
        <v>0</v>
      </c>
      <c r="I238" s="60">
        <v>21880.82</v>
      </c>
      <c r="L238" s="63">
        <v>121</v>
      </c>
      <c r="M238" s="2">
        <v>43</v>
      </c>
      <c r="N238" s="3">
        <v>0</v>
      </c>
      <c r="O238" s="3">
        <v>24.7</v>
      </c>
      <c r="P238" s="3">
        <v>2</v>
      </c>
      <c r="Q238" s="3">
        <v>0</v>
      </c>
      <c r="R238" s="3">
        <v>0</v>
      </c>
      <c r="S238" s="3">
        <v>1</v>
      </c>
      <c r="T238" s="12">
        <v>0</v>
      </c>
      <c r="U238" s="60">
        <v>21880.82</v>
      </c>
    </row>
    <row r="239" spans="1:21" x14ac:dyDescent="0.25">
      <c r="A239" s="63">
        <v>122</v>
      </c>
      <c r="B239" s="2">
        <v>22</v>
      </c>
      <c r="C239" s="3">
        <v>1</v>
      </c>
      <c r="D239" s="3">
        <v>52.58</v>
      </c>
      <c r="E239" s="3">
        <v>1</v>
      </c>
      <c r="F239" s="3">
        <v>1</v>
      </c>
      <c r="G239" s="3">
        <v>0</v>
      </c>
      <c r="H239" s="12">
        <v>0</v>
      </c>
      <c r="I239" s="60">
        <v>44501.398200000003</v>
      </c>
      <c r="L239" s="63">
        <v>122</v>
      </c>
      <c r="M239" s="2">
        <v>22</v>
      </c>
      <c r="N239" s="3">
        <v>1</v>
      </c>
      <c r="O239" s="3">
        <v>52.58</v>
      </c>
      <c r="P239" s="3">
        <v>1</v>
      </c>
      <c r="Q239" s="3">
        <v>0</v>
      </c>
      <c r="R239" s="3">
        <v>1</v>
      </c>
      <c r="S239" s="3">
        <v>0</v>
      </c>
      <c r="T239" s="12">
        <v>0</v>
      </c>
      <c r="U239" s="60">
        <v>44501.398200000003</v>
      </c>
    </row>
    <row r="240" spans="1:21" x14ac:dyDescent="0.25">
      <c r="A240" s="63">
        <v>123</v>
      </c>
      <c r="B240" s="2">
        <v>49</v>
      </c>
      <c r="C240" s="3">
        <v>1</v>
      </c>
      <c r="D240" s="3">
        <v>30.9</v>
      </c>
      <c r="E240" s="3">
        <v>0</v>
      </c>
      <c r="F240" s="3">
        <v>0</v>
      </c>
      <c r="G240" s="3">
        <v>0</v>
      </c>
      <c r="H240" s="12">
        <v>0</v>
      </c>
      <c r="I240" s="60">
        <v>39727.614000000001</v>
      </c>
      <c r="L240" s="63">
        <v>123</v>
      </c>
      <c r="M240" s="2">
        <v>49</v>
      </c>
      <c r="N240" s="3">
        <v>1</v>
      </c>
      <c r="O240" s="3">
        <v>30.9</v>
      </c>
      <c r="P240" s="3">
        <v>0</v>
      </c>
      <c r="Q240" s="3">
        <v>1</v>
      </c>
      <c r="R240" s="3">
        <v>0</v>
      </c>
      <c r="S240" s="3">
        <v>0</v>
      </c>
      <c r="T240" s="12">
        <v>0</v>
      </c>
      <c r="U240" s="60">
        <v>39727.614000000001</v>
      </c>
    </row>
    <row r="241" spans="1:21" x14ac:dyDescent="0.25">
      <c r="A241" s="63">
        <v>124</v>
      </c>
      <c r="B241" s="2">
        <v>47</v>
      </c>
      <c r="C241" s="3">
        <v>1</v>
      </c>
      <c r="D241" s="3">
        <v>29.8</v>
      </c>
      <c r="E241" s="3">
        <v>3</v>
      </c>
      <c r="F241" s="3">
        <v>0</v>
      </c>
      <c r="G241" s="3">
        <v>0</v>
      </c>
      <c r="H241" s="12">
        <v>0</v>
      </c>
      <c r="I241" s="60">
        <v>25309.489000000001</v>
      </c>
      <c r="L241" s="63">
        <v>124</v>
      </c>
      <c r="M241" s="2">
        <v>47</v>
      </c>
      <c r="N241" s="3">
        <v>1</v>
      </c>
      <c r="O241" s="3">
        <v>29.8</v>
      </c>
      <c r="P241" s="3">
        <v>3</v>
      </c>
      <c r="Q241" s="3">
        <v>1</v>
      </c>
      <c r="R241" s="3">
        <v>0</v>
      </c>
      <c r="S241" s="3">
        <v>0</v>
      </c>
      <c r="T241" s="12">
        <v>0</v>
      </c>
      <c r="U241" s="60">
        <v>25309.489000000001</v>
      </c>
    </row>
    <row r="242" spans="1:21" x14ac:dyDescent="0.25">
      <c r="A242" s="63">
        <v>125</v>
      </c>
      <c r="B242" s="2">
        <v>59</v>
      </c>
      <c r="C242" s="3">
        <v>1</v>
      </c>
      <c r="D242" s="3">
        <v>41.14</v>
      </c>
      <c r="E242" s="3">
        <v>1</v>
      </c>
      <c r="F242" s="3">
        <v>1</v>
      </c>
      <c r="G242" s="3">
        <v>0</v>
      </c>
      <c r="H242" s="12">
        <v>0</v>
      </c>
      <c r="I242" s="60">
        <v>48970.247600000002</v>
      </c>
      <c r="L242" s="63">
        <v>125</v>
      </c>
      <c r="M242" s="2">
        <v>59</v>
      </c>
      <c r="N242" s="3">
        <v>1</v>
      </c>
      <c r="O242" s="3">
        <v>41.14</v>
      </c>
      <c r="P242" s="3">
        <v>1</v>
      </c>
      <c r="Q242" s="3">
        <v>0</v>
      </c>
      <c r="R242" s="3">
        <v>1</v>
      </c>
      <c r="S242" s="3">
        <v>0</v>
      </c>
      <c r="T242" s="12">
        <v>0</v>
      </c>
      <c r="U242" s="60">
        <v>48970.247600000002</v>
      </c>
    </row>
    <row r="243" spans="1:21" x14ac:dyDescent="0.25">
      <c r="A243" s="63">
        <v>126</v>
      </c>
      <c r="B243" s="2">
        <v>37</v>
      </c>
      <c r="C243" s="3">
        <v>1</v>
      </c>
      <c r="D243" s="3">
        <v>37.07</v>
      </c>
      <c r="E243" s="3">
        <v>1</v>
      </c>
      <c r="F243" s="3">
        <v>1</v>
      </c>
      <c r="G243" s="3">
        <v>0</v>
      </c>
      <c r="H243" s="12">
        <v>0</v>
      </c>
      <c r="I243" s="60">
        <v>39871.704299999998</v>
      </c>
      <c r="L243" s="63">
        <v>126</v>
      </c>
      <c r="M243" s="2">
        <v>37</v>
      </c>
      <c r="N243" s="3">
        <v>1</v>
      </c>
      <c r="O243" s="3">
        <v>37.07</v>
      </c>
      <c r="P243" s="3">
        <v>1</v>
      </c>
      <c r="Q243" s="3">
        <v>0</v>
      </c>
      <c r="R243" s="3">
        <v>1</v>
      </c>
      <c r="S243" s="3">
        <v>0</v>
      </c>
      <c r="T243" s="12">
        <v>0</v>
      </c>
      <c r="U243" s="60">
        <v>39871.704299999998</v>
      </c>
    </row>
    <row r="244" spans="1:21" x14ac:dyDescent="0.25">
      <c r="A244" s="63">
        <v>127</v>
      </c>
      <c r="B244" s="2">
        <v>28</v>
      </c>
      <c r="C244" s="3">
        <v>1</v>
      </c>
      <c r="D244" s="3">
        <v>31.68</v>
      </c>
      <c r="E244" s="3">
        <v>0</v>
      </c>
      <c r="F244" s="3">
        <v>1</v>
      </c>
      <c r="G244" s="3">
        <v>0</v>
      </c>
      <c r="H244" s="12">
        <v>0</v>
      </c>
      <c r="I244" s="60">
        <v>34672.147199999999</v>
      </c>
      <c r="L244" s="63">
        <v>127</v>
      </c>
      <c r="M244" s="2">
        <v>28</v>
      </c>
      <c r="N244" s="3">
        <v>1</v>
      </c>
      <c r="O244" s="3">
        <v>31.68</v>
      </c>
      <c r="P244" s="3">
        <v>0</v>
      </c>
      <c r="Q244" s="3">
        <v>0</v>
      </c>
      <c r="R244" s="3">
        <v>1</v>
      </c>
      <c r="S244" s="3">
        <v>0</v>
      </c>
      <c r="T244" s="12">
        <v>0</v>
      </c>
      <c r="U244" s="60">
        <v>34672.147199999999</v>
      </c>
    </row>
    <row r="245" spans="1:21" x14ac:dyDescent="0.25">
      <c r="A245" s="63">
        <v>128</v>
      </c>
      <c r="B245" s="2">
        <v>39</v>
      </c>
      <c r="C245" s="3">
        <v>0</v>
      </c>
      <c r="D245" s="3">
        <v>18.3</v>
      </c>
      <c r="E245" s="3">
        <v>5</v>
      </c>
      <c r="F245" s="3">
        <v>0</v>
      </c>
      <c r="G245" s="3">
        <v>0</v>
      </c>
      <c r="H245" s="12">
        <v>0</v>
      </c>
      <c r="I245" s="60">
        <v>19023.259999999998</v>
      </c>
      <c r="L245" s="63">
        <v>128</v>
      </c>
      <c r="M245" s="2">
        <v>39</v>
      </c>
      <c r="N245" s="3">
        <v>0</v>
      </c>
      <c r="O245" s="3">
        <v>18.3</v>
      </c>
      <c r="P245" s="3">
        <v>5</v>
      </c>
      <c r="Q245" s="3">
        <v>1</v>
      </c>
      <c r="R245" s="3">
        <v>0</v>
      </c>
      <c r="S245" s="3">
        <v>0</v>
      </c>
      <c r="T245" s="12">
        <v>0</v>
      </c>
      <c r="U245" s="60">
        <v>19023.259999999998</v>
      </c>
    </row>
    <row r="246" spans="1:21" x14ac:dyDescent="0.25">
      <c r="A246" s="63">
        <v>129</v>
      </c>
      <c r="B246" s="2">
        <v>47</v>
      </c>
      <c r="C246" s="3">
        <v>1</v>
      </c>
      <c r="D246" s="3">
        <v>36.19</v>
      </c>
      <c r="E246" s="3">
        <v>0</v>
      </c>
      <c r="F246" s="3">
        <v>1</v>
      </c>
      <c r="G246" s="3">
        <v>0</v>
      </c>
      <c r="H246" s="12">
        <v>0</v>
      </c>
      <c r="I246" s="60">
        <v>41676.081100000003</v>
      </c>
      <c r="L246" s="63">
        <v>129</v>
      </c>
      <c r="M246" s="2">
        <v>47</v>
      </c>
      <c r="N246" s="3">
        <v>1</v>
      </c>
      <c r="O246" s="3">
        <v>36.19</v>
      </c>
      <c r="P246" s="3">
        <v>0</v>
      </c>
      <c r="Q246" s="3">
        <v>0</v>
      </c>
      <c r="R246" s="3">
        <v>1</v>
      </c>
      <c r="S246" s="3">
        <v>0</v>
      </c>
      <c r="T246" s="12">
        <v>0</v>
      </c>
      <c r="U246" s="60">
        <v>41676.081100000003</v>
      </c>
    </row>
    <row r="247" spans="1:21" x14ac:dyDescent="0.25">
      <c r="A247" s="63">
        <v>130</v>
      </c>
      <c r="B247" s="2">
        <v>22</v>
      </c>
      <c r="C247" s="3">
        <v>0</v>
      </c>
      <c r="D247" s="3">
        <v>30.4</v>
      </c>
      <c r="E247" s="3">
        <v>0</v>
      </c>
      <c r="F247" s="3">
        <v>0</v>
      </c>
      <c r="G247" s="3">
        <v>1</v>
      </c>
      <c r="H247" s="12">
        <v>0</v>
      </c>
      <c r="I247" s="60">
        <v>33907.548000000003</v>
      </c>
      <c r="L247" s="63">
        <v>130</v>
      </c>
      <c r="M247" s="2">
        <v>22</v>
      </c>
      <c r="N247" s="3">
        <v>0</v>
      </c>
      <c r="O247" s="3">
        <v>30.4</v>
      </c>
      <c r="P247" s="3">
        <v>0</v>
      </c>
      <c r="Q247" s="3">
        <v>0</v>
      </c>
      <c r="R247" s="3">
        <v>0</v>
      </c>
      <c r="S247" s="3">
        <v>1</v>
      </c>
      <c r="T247" s="12">
        <v>0</v>
      </c>
      <c r="U247" s="60">
        <v>33907.548000000003</v>
      </c>
    </row>
    <row r="248" spans="1:21" x14ac:dyDescent="0.25">
      <c r="A248" s="63">
        <v>131</v>
      </c>
      <c r="B248" s="2">
        <v>51</v>
      </c>
      <c r="C248" s="3">
        <v>0</v>
      </c>
      <c r="D248" s="3">
        <v>34.96</v>
      </c>
      <c r="E248" s="3">
        <v>2</v>
      </c>
      <c r="F248" s="3">
        <v>0</v>
      </c>
      <c r="G248" s="3">
        <v>0</v>
      </c>
      <c r="H248" s="12">
        <v>1</v>
      </c>
      <c r="I248" s="60">
        <v>44641.197399999997</v>
      </c>
      <c r="L248" s="63">
        <v>131</v>
      </c>
      <c r="M248" s="2">
        <v>51</v>
      </c>
      <c r="N248" s="3">
        <v>0</v>
      </c>
      <c r="O248" s="3">
        <v>34.96</v>
      </c>
      <c r="P248" s="3">
        <v>2</v>
      </c>
      <c r="Q248" s="3">
        <v>0</v>
      </c>
      <c r="R248" s="3">
        <v>0</v>
      </c>
      <c r="S248" s="3">
        <v>0</v>
      </c>
      <c r="T248" s="12">
        <v>1</v>
      </c>
      <c r="U248" s="60">
        <v>44641.197399999997</v>
      </c>
    </row>
    <row r="249" spans="1:21" x14ac:dyDescent="0.25">
      <c r="A249" s="63">
        <v>132</v>
      </c>
      <c r="B249" s="2">
        <v>33</v>
      </c>
      <c r="C249" s="3">
        <v>0</v>
      </c>
      <c r="D249" s="3">
        <v>19.094999999999999</v>
      </c>
      <c r="E249" s="3">
        <v>2</v>
      </c>
      <c r="F249" s="3">
        <v>0</v>
      </c>
      <c r="G249" s="3">
        <v>0</v>
      </c>
      <c r="H249" s="12">
        <v>1</v>
      </c>
      <c r="I249" s="60">
        <v>16776.304049999999</v>
      </c>
      <c r="L249" s="63">
        <v>132</v>
      </c>
      <c r="M249" s="2">
        <v>33</v>
      </c>
      <c r="N249" s="3">
        <v>0</v>
      </c>
      <c r="O249" s="3">
        <v>19.094999999999999</v>
      </c>
      <c r="P249" s="3">
        <v>2</v>
      </c>
      <c r="Q249" s="3">
        <v>0</v>
      </c>
      <c r="R249" s="3">
        <v>0</v>
      </c>
      <c r="S249" s="3">
        <v>0</v>
      </c>
      <c r="T249" s="12">
        <v>1</v>
      </c>
      <c r="U249" s="60">
        <v>16776.304049999999</v>
      </c>
    </row>
    <row r="250" spans="1:21" x14ac:dyDescent="0.25">
      <c r="A250" s="63">
        <v>133</v>
      </c>
      <c r="B250" s="2">
        <v>38</v>
      </c>
      <c r="C250" s="3">
        <v>1</v>
      </c>
      <c r="D250" s="3">
        <v>38.39</v>
      </c>
      <c r="E250" s="3">
        <v>3</v>
      </c>
      <c r="F250" s="3">
        <v>1</v>
      </c>
      <c r="G250" s="3">
        <v>0</v>
      </c>
      <c r="H250" s="12">
        <v>0</v>
      </c>
      <c r="I250" s="60">
        <v>41949.244100000004</v>
      </c>
      <c r="L250" s="63">
        <v>133</v>
      </c>
      <c r="M250" s="2">
        <v>38</v>
      </c>
      <c r="N250" s="3">
        <v>1</v>
      </c>
      <c r="O250" s="3">
        <v>38.39</v>
      </c>
      <c r="P250" s="3">
        <v>3</v>
      </c>
      <c r="Q250" s="3">
        <v>0</v>
      </c>
      <c r="R250" s="3">
        <v>1</v>
      </c>
      <c r="S250" s="3">
        <v>0</v>
      </c>
      <c r="T250" s="12">
        <v>0</v>
      </c>
      <c r="U250" s="60">
        <v>41949.244100000004</v>
      </c>
    </row>
    <row r="251" spans="1:21" x14ac:dyDescent="0.25">
      <c r="A251" s="63">
        <v>134</v>
      </c>
      <c r="B251" s="2">
        <v>48</v>
      </c>
      <c r="C251" s="3">
        <v>0</v>
      </c>
      <c r="D251" s="3">
        <v>25.85</v>
      </c>
      <c r="E251" s="3">
        <v>3</v>
      </c>
      <c r="F251" s="3">
        <v>1</v>
      </c>
      <c r="G251" s="3">
        <v>0</v>
      </c>
      <c r="H251" s="12">
        <v>0</v>
      </c>
      <c r="I251" s="60">
        <v>24180.933499999999</v>
      </c>
      <c r="L251" s="63">
        <v>134</v>
      </c>
      <c r="M251" s="2">
        <v>48</v>
      </c>
      <c r="N251" s="3">
        <v>0</v>
      </c>
      <c r="O251" s="3">
        <v>25.85</v>
      </c>
      <c r="P251" s="3">
        <v>3</v>
      </c>
      <c r="Q251" s="3">
        <v>0</v>
      </c>
      <c r="R251" s="3">
        <v>1</v>
      </c>
      <c r="S251" s="3">
        <v>0</v>
      </c>
      <c r="T251" s="12">
        <v>0</v>
      </c>
      <c r="U251" s="60">
        <v>24180.933499999999</v>
      </c>
    </row>
    <row r="252" spans="1:21" x14ac:dyDescent="0.25">
      <c r="A252" s="63">
        <v>135</v>
      </c>
      <c r="B252" s="2">
        <v>25</v>
      </c>
      <c r="C252" s="3">
        <v>1</v>
      </c>
      <c r="D252" s="3">
        <v>33.33</v>
      </c>
      <c r="E252" s="3">
        <v>2</v>
      </c>
      <c r="F252" s="3">
        <v>1</v>
      </c>
      <c r="G252" s="3">
        <v>0</v>
      </c>
      <c r="H252" s="12">
        <v>0</v>
      </c>
      <c r="I252" s="60">
        <v>36124.573700000001</v>
      </c>
      <c r="L252" s="63">
        <v>135</v>
      </c>
      <c r="M252" s="2">
        <v>25</v>
      </c>
      <c r="N252" s="3">
        <v>1</v>
      </c>
      <c r="O252" s="3">
        <v>33.33</v>
      </c>
      <c r="P252" s="3">
        <v>2</v>
      </c>
      <c r="Q252" s="3">
        <v>0</v>
      </c>
      <c r="R252" s="3">
        <v>1</v>
      </c>
      <c r="S252" s="3">
        <v>0</v>
      </c>
      <c r="T252" s="12">
        <v>0</v>
      </c>
      <c r="U252" s="60">
        <v>36124.573700000001</v>
      </c>
    </row>
    <row r="253" spans="1:21" x14ac:dyDescent="0.25">
      <c r="A253" s="63">
        <v>136</v>
      </c>
      <c r="B253" s="2">
        <v>33</v>
      </c>
      <c r="C253" s="3">
        <v>1</v>
      </c>
      <c r="D253" s="3">
        <v>35.75</v>
      </c>
      <c r="E253" s="3">
        <v>1</v>
      </c>
      <c r="F253" s="3">
        <v>1</v>
      </c>
      <c r="G253" s="3">
        <v>0</v>
      </c>
      <c r="H253" s="12">
        <v>0</v>
      </c>
      <c r="I253" s="60">
        <v>38282.749499999998</v>
      </c>
      <c r="L253" s="63">
        <v>136</v>
      </c>
      <c r="M253" s="2">
        <v>33</v>
      </c>
      <c r="N253" s="3">
        <v>1</v>
      </c>
      <c r="O253" s="3">
        <v>35.75</v>
      </c>
      <c r="P253" s="3">
        <v>1</v>
      </c>
      <c r="Q253" s="3">
        <v>0</v>
      </c>
      <c r="R253" s="3">
        <v>1</v>
      </c>
      <c r="S253" s="3">
        <v>0</v>
      </c>
      <c r="T253" s="12">
        <v>0</v>
      </c>
      <c r="U253" s="60">
        <v>38282.749499999998</v>
      </c>
    </row>
    <row r="254" spans="1:21" x14ac:dyDescent="0.25">
      <c r="A254" s="63">
        <v>137</v>
      </c>
      <c r="B254" s="2">
        <v>23</v>
      </c>
      <c r="C254" s="3">
        <v>0</v>
      </c>
      <c r="D254" s="3">
        <v>31.4</v>
      </c>
      <c r="E254" s="3">
        <v>0</v>
      </c>
      <c r="F254" s="3">
        <v>0</v>
      </c>
      <c r="G254" s="3">
        <v>0</v>
      </c>
      <c r="H254" s="12">
        <v>0</v>
      </c>
      <c r="I254" s="60">
        <v>34166.273000000001</v>
      </c>
      <c r="L254" s="63">
        <v>137</v>
      </c>
      <c r="M254" s="2">
        <v>23</v>
      </c>
      <c r="N254" s="3">
        <v>0</v>
      </c>
      <c r="O254" s="3">
        <v>31.4</v>
      </c>
      <c r="P254" s="3">
        <v>0</v>
      </c>
      <c r="Q254" s="3">
        <v>1</v>
      </c>
      <c r="R254" s="3">
        <v>0</v>
      </c>
      <c r="S254" s="3">
        <v>0</v>
      </c>
      <c r="T254" s="12">
        <v>0</v>
      </c>
      <c r="U254" s="60">
        <v>34166.273000000001</v>
      </c>
    </row>
    <row r="255" spans="1:21" x14ac:dyDescent="0.25">
      <c r="A255" s="63">
        <v>138</v>
      </c>
      <c r="B255" s="2">
        <v>53</v>
      </c>
      <c r="C255" s="3">
        <v>0</v>
      </c>
      <c r="D255" s="3">
        <v>36.86</v>
      </c>
      <c r="E255" s="3">
        <v>3</v>
      </c>
      <c r="F255" s="3">
        <v>0</v>
      </c>
      <c r="G255" s="3">
        <v>1</v>
      </c>
      <c r="H255" s="12">
        <v>0</v>
      </c>
      <c r="I255" s="60">
        <v>46661.4424</v>
      </c>
      <c r="L255" s="63">
        <v>138</v>
      </c>
      <c r="M255" s="2">
        <v>53</v>
      </c>
      <c r="N255" s="3">
        <v>0</v>
      </c>
      <c r="O255" s="3">
        <v>36.86</v>
      </c>
      <c r="P255" s="3">
        <v>3</v>
      </c>
      <c r="Q255" s="3">
        <v>0</v>
      </c>
      <c r="R255" s="3">
        <v>0</v>
      </c>
      <c r="S255" s="3">
        <v>1</v>
      </c>
      <c r="T255" s="12">
        <v>0</v>
      </c>
      <c r="U255" s="60">
        <v>46661.4424</v>
      </c>
    </row>
    <row r="256" spans="1:21" x14ac:dyDescent="0.25">
      <c r="A256" s="63">
        <v>139</v>
      </c>
      <c r="B256" s="2">
        <v>23</v>
      </c>
      <c r="C256" s="3">
        <v>0</v>
      </c>
      <c r="D256" s="3">
        <v>42.75</v>
      </c>
      <c r="E256" s="3">
        <v>1</v>
      </c>
      <c r="F256" s="3">
        <v>0</v>
      </c>
      <c r="G256" s="3">
        <v>0</v>
      </c>
      <c r="H256" s="12">
        <v>1</v>
      </c>
      <c r="I256" s="60">
        <v>40904.199500000002</v>
      </c>
      <c r="L256" s="63">
        <v>139</v>
      </c>
      <c r="M256" s="2">
        <v>23</v>
      </c>
      <c r="N256" s="3">
        <v>0</v>
      </c>
      <c r="O256" s="3">
        <v>42.75</v>
      </c>
      <c r="P256" s="3">
        <v>1</v>
      </c>
      <c r="Q256" s="3">
        <v>0</v>
      </c>
      <c r="R256" s="3">
        <v>0</v>
      </c>
      <c r="S256" s="3">
        <v>0</v>
      </c>
      <c r="T256" s="12">
        <v>1</v>
      </c>
      <c r="U256" s="60">
        <v>40904.199500000002</v>
      </c>
    </row>
    <row r="257" spans="1:21" x14ac:dyDescent="0.25">
      <c r="A257" s="63">
        <v>140</v>
      </c>
      <c r="B257" s="2">
        <v>19</v>
      </c>
      <c r="C257" s="3">
        <v>0</v>
      </c>
      <c r="D257" s="3">
        <v>32.49</v>
      </c>
      <c r="E257" s="3">
        <v>0</v>
      </c>
      <c r="F257" s="3">
        <v>0</v>
      </c>
      <c r="G257" s="3">
        <v>1</v>
      </c>
      <c r="H257" s="12">
        <v>0</v>
      </c>
      <c r="I257" s="60">
        <v>36898.733079999998</v>
      </c>
      <c r="L257" s="63">
        <v>140</v>
      </c>
      <c r="M257" s="2">
        <v>19</v>
      </c>
      <c r="N257" s="3">
        <v>0</v>
      </c>
      <c r="O257" s="3">
        <v>32.49</v>
      </c>
      <c r="P257" s="3">
        <v>0</v>
      </c>
      <c r="Q257" s="3">
        <v>0</v>
      </c>
      <c r="R257" s="3">
        <v>0</v>
      </c>
      <c r="S257" s="3">
        <v>1</v>
      </c>
      <c r="T257" s="12">
        <v>0</v>
      </c>
      <c r="U257" s="60">
        <v>36898.733079999998</v>
      </c>
    </row>
    <row r="258" spans="1:21" x14ac:dyDescent="0.25">
      <c r="A258" s="63">
        <v>141</v>
      </c>
      <c r="B258" s="2">
        <v>60</v>
      </c>
      <c r="C258" s="3">
        <v>1</v>
      </c>
      <c r="D258" s="3">
        <v>32.799999999999997</v>
      </c>
      <c r="E258" s="3">
        <v>0</v>
      </c>
      <c r="F258" s="3">
        <v>0</v>
      </c>
      <c r="G258" s="3">
        <v>0</v>
      </c>
      <c r="H258" s="12">
        <v>0</v>
      </c>
      <c r="I258" s="60">
        <v>52590.829389999999</v>
      </c>
      <c r="L258" s="63">
        <v>141</v>
      </c>
      <c r="M258" s="2">
        <v>60</v>
      </c>
      <c r="N258" s="3">
        <v>1</v>
      </c>
      <c r="O258" s="3">
        <v>32.799999999999997</v>
      </c>
      <c r="P258" s="3">
        <v>0</v>
      </c>
      <c r="Q258" s="3">
        <v>1</v>
      </c>
      <c r="R258" s="3">
        <v>0</v>
      </c>
      <c r="S258" s="3">
        <v>0</v>
      </c>
      <c r="T258" s="12">
        <v>0</v>
      </c>
      <c r="U258" s="60">
        <v>52590.829389999999</v>
      </c>
    </row>
    <row r="259" spans="1:21" x14ac:dyDescent="0.25">
      <c r="A259" s="63">
        <v>142</v>
      </c>
      <c r="B259" s="2">
        <v>43</v>
      </c>
      <c r="C259" s="3">
        <v>0</v>
      </c>
      <c r="D259" s="3">
        <v>32.56</v>
      </c>
      <c r="E259" s="3">
        <v>3</v>
      </c>
      <c r="F259" s="3">
        <v>1</v>
      </c>
      <c r="G259" s="3">
        <v>0</v>
      </c>
      <c r="H259" s="12">
        <v>0</v>
      </c>
      <c r="I259" s="60">
        <v>40941.285400000001</v>
      </c>
      <c r="L259" s="63">
        <v>142</v>
      </c>
      <c r="M259" s="2">
        <v>43</v>
      </c>
      <c r="N259" s="3">
        <v>0</v>
      </c>
      <c r="O259" s="3">
        <v>32.56</v>
      </c>
      <c r="P259" s="3">
        <v>3</v>
      </c>
      <c r="Q259" s="3">
        <v>0</v>
      </c>
      <c r="R259" s="3">
        <v>1</v>
      </c>
      <c r="S259" s="3">
        <v>0</v>
      </c>
      <c r="T259" s="12">
        <v>0</v>
      </c>
      <c r="U259" s="60">
        <v>40941.285400000001</v>
      </c>
    </row>
    <row r="260" spans="1:21" x14ac:dyDescent="0.25">
      <c r="A260" s="63">
        <v>143</v>
      </c>
      <c r="B260" s="2">
        <v>19</v>
      </c>
      <c r="C260" s="3">
        <v>1</v>
      </c>
      <c r="D260" s="3">
        <v>44.88</v>
      </c>
      <c r="E260" s="3">
        <v>0</v>
      </c>
      <c r="F260" s="3">
        <v>1</v>
      </c>
      <c r="G260" s="3">
        <v>0</v>
      </c>
      <c r="H260" s="12">
        <v>0</v>
      </c>
      <c r="I260" s="60">
        <v>39722.746200000001</v>
      </c>
      <c r="L260" s="63">
        <v>143</v>
      </c>
      <c r="M260" s="2">
        <v>19</v>
      </c>
      <c r="N260" s="3">
        <v>1</v>
      </c>
      <c r="O260" s="3">
        <v>44.88</v>
      </c>
      <c r="P260" s="3">
        <v>0</v>
      </c>
      <c r="Q260" s="3">
        <v>0</v>
      </c>
      <c r="R260" s="3">
        <v>1</v>
      </c>
      <c r="S260" s="3">
        <v>0</v>
      </c>
      <c r="T260" s="12">
        <v>0</v>
      </c>
      <c r="U260" s="60">
        <v>39722.746200000001</v>
      </c>
    </row>
    <row r="261" spans="1:21" x14ac:dyDescent="0.25">
      <c r="A261" s="63">
        <v>144</v>
      </c>
      <c r="B261" s="2">
        <v>18</v>
      </c>
      <c r="C261" s="3">
        <v>1</v>
      </c>
      <c r="D261" s="3">
        <v>27.36</v>
      </c>
      <c r="E261" s="3">
        <v>1</v>
      </c>
      <c r="F261" s="3">
        <v>0</v>
      </c>
      <c r="G261" s="3">
        <v>0</v>
      </c>
      <c r="H261" s="12">
        <v>1</v>
      </c>
      <c r="I261" s="60">
        <v>17178.682400000002</v>
      </c>
      <c r="L261" s="63">
        <v>144</v>
      </c>
      <c r="M261" s="2">
        <v>18</v>
      </c>
      <c r="N261" s="3">
        <v>1</v>
      </c>
      <c r="O261" s="3">
        <v>27.36</v>
      </c>
      <c r="P261" s="3">
        <v>1</v>
      </c>
      <c r="Q261" s="3">
        <v>0</v>
      </c>
      <c r="R261" s="3">
        <v>0</v>
      </c>
      <c r="S261" s="3">
        <v>0</v>
      </c>
      <c r="T261" s="12">
        <v>1</v>
      </c>
      <c r="U261" s="60">
        <v>17178.682400000002</v>
      </c>
    </row>
    <row r="262" spans="1:21" x14ac:dyDescent="0.25">
      <c r="A262" s="63">
        <v>145</v>
      </c>
      <c r="B262" s="2">
        <v>43</v>
      </c>
      <c r="C262" s="3">
        <v>0</v>
      </c>
      <c r="D262" s="3">
        <v>26.7</v>
      </c>
      <c r="E262" s="3">
        <v>2</v>
      </c>
      <c r="F262" s="3">
        <v>0</v>
      </c>
      <c r="G262" s="3">
        <v>0</v>
      </c>
      <c r="H262" s="12">
        <v>0</v>
      </c>
      <c r="I262" s="60">
        <v>22478.6</v>
      </c>
      <c r="L262" s="63">
        <v>145</v>
      </c>
      <c r="M262" s="2">
        <v>43</v>
      </c>
      <c r="N262" s="3">
        <v>0</v>
      </c>
      <c r="O262" s="3">
        <v>26.7</v>
      </c>
      <c r="P262" s="3">
        <v>2</v>
      </c>
      <c r="Q262" s="3">
        <v>1</v>
      </c>
      <c r="R262" s="3">
        <v>0</v>
      </c>
      <c r="S262" s="3">
        <v>0</v>
      </c>
      <c r="T262" s="12">
        <v>0</v>
      </c>
      <c r="U262" s="60">
        <v>22478.6</v>
      </c>
    </row>
    <row r="263" spans="1:21" x14ac:dyDescent="0.25">
      <c r="A263" s="63">
        <v>146</v>
      </c>
      <c r="B263" s="2">
        <v>52</v>
      </c>
      <c r="C263" s="3">
        <v>0</v>
      </c>
      <c r="D263" s="3">
        <v>24.13</v>
      </c>
      <c r="E263" s="3">
        <v>1</v>
      </c>
      <c r="F263" s="3">
        <v>0</v>
      </c>
      <c r="G263" s="3">
        <v>1</v>
      </c>
      <c r="H263" s="12">
        <v>0</v>
      </c>
      <c r="I263" s="60">
        <v>23887.662700000001</v>
      </c>
      <c r="L263" s="63">
        <v>146</v>
      </c>
      <c r="M263" s="2">
        <v>52</v>
      </c>
      <c r="N263" s="3">
        <v>0</v>
      </c>
      <c r="O263" s="3">
        <v>24.13</v>
      </c>
      <c r="P263" s="3">
        <v>1</v>
      </c>
      <c r="Q263" s="3">
        <v>0</v>
      </c>
      <c r="R263" s="3">
        <v>0</v>
      </c>
      <c r="S263" s="3">
        <v>1</v>
      </c>
      <c r="T263" s="12">
        <v>0</v>
      </c>
      <c r="U263" s="60">
        <v>23887.662700000001</v>
      </c>
    </row>
    <row r="264" spans="1:21" x14ac:dyDescent="0.25">
      <c r="A264" s="63">
        <v>147</v>
      </c>
      <c r="B264" s="2">
        <v>31</v>
      </c>
      <c r="C264" s="3">
        <v>1</v>
      </c>
      <c r="D264" s="3">
        <v>29.81</v>
      </c>
      <c r="E264" s="3">
        <v>0</v>
      </c>
      <c r="F264" s="3">
        <v>1</v>
      </c>
      <c r="G264" s="3">
        <v>0</v>
      </c>
      <c r="H264" s="12">
        <v>0</v>
      </c>
      <c r="I264" s="60">
        <v>19350.368900000001</v>
      </c>
      <c r="L264" s="63">
        <v>147</v>
      </c>
      <c r="M264" s="2">
        <v>31</v>
      </c>
      <c r="N264" s="3">
        <v>1</v>
      </c>
      <c r="O264" s="3">
        <v>29.81</v>
      </c>
      <c r="P264" s="3">
        <v>0</v>
      </c>
      <c r="Q264" s="3">
        <v>0</v>
      </c>
      <c r="R264" s="3">
        <v>1</v>
      </c>
      <c r="S264" s="3">
        <v>0</v>
      </c>
      <c r="T264" s="12">
        <v>0</v>
      </c>
      <c r="U264" s="60">
        <v>19350.368900000001</v>
      </c>
    </row>
    <row r="265" spans="1:21" x14ac:dyDescent="0.25">
      <c r="A265" s="63">
        <v>148</v>
      </c>
      <c r="B265" s="2">
        <v>23</v>
      </c>
      <c r="C265" s="3">
        <v>0</v>
      </c>
      <c r="D265" s="3">
        <v>28.49</v>
      </c>
      <c r="E265" s="3">
        <v>1</v>
      </c>
      <c r="F265" s="3">
        <v>1</v>
      </c>
      <c r="G265" s="3">
        <v>0</v>
      </c>
      <c r="H265" s="12">
        <v>0</v>
      </c>
      <c r="I265" s="60">
        <v>18328.238099999999</v>
      </c>
      <c r="L265" s="63">
        <v>148</v>
      </c>
      <c r="M265" s="2">
        <v>23</v>
      </c>
      <c r="N265" s="3">
        <v>0</v>
      </c>
      <c r="O265" s="3">
        <v>28.49</v>
      </c>
      <c r="P265" s="3">
        <v>1</v>
      </c>
      <c r="Q265" s="3">
        <v>0</v>
      </c>
      <c r="R265" s="3">
        <v>1</v>
      </c>
      <c r="S265" s="3">
        <v>0</v>
      </c>
      <c r="T265" s="12">
        <v>0</v>
      </c>
      <c r="U265" s="60">
        <v>18328.238099999999</v>
      </c>
    </row>
    <row r="266" spans="1:21" x14ac:dyDescent="0.25">
      <c r="A266" s="63">
        <v>149</v>
      </c>
      <c r="B266" s="2">
        <v>20</v>
      </c>
      <c r="C266" s="3">
        <v>1</v>
      </c>
      <c r="D266" s="3">
        <v>35.625</v>
      </c>
      <c r="E266" s="3">
        <v>3</v>
      </c>
      <c r="F266" s="3">
        <v>0</v>
      </c>
      <c r="G266" s="3">
        <v>1</v>
      </c>
      <c r="H266" s="12">
        <v>0</v>
      </c>
      <c r="I266" s="60">
        <v>37465.34375</v>
      </c>
      <c r="L266" s="63">
        <v>149</v>
      </c>
      <c r="M266" s="2">
        <v>20</v>
      </c>
      <c r="N266" s="3">
        <v>1</v>
      </c>
      <c r="O266" s="3">
        <v>35.625</v>
      </c>
      <c r="P266" s="3">
        <v>3</v>
      </c>
      <c r="Q266" s="3">
        <v>0</v>
      </c>
      <c r="R266" s="3">
        <v>0</v>
      </c>
      <c r="S266" s="3">
        <v>1</v>
      </c>
      <c r="T266" s="12">
        <v>0</v>
      </c>
      <c r="U266" s="60">
        <v>37465.34375</v>
      </c>
    </row>
    <row r="267" spans="1:21" x14ac:dyDescent="0.25">
      <c r="A267" s="63">
        <v>150</v>
      </c>
      <c r="B267" s="2">
        <v>43</v>
      </c>
      <c r="C267" s="3">
        <v>0</v>
      </c>
      <c r="D267" s="3">
        <v>25.27</v>
      </c>
      <c r="E267" s="3">
        <v>1</v>
      </c>
      <c r="F267" s="3">
        <v>0</v>
      </c>
      <c r="G267" s="3">
        <v>0</v>
      </c>
      <c r="H267" s="12">
        <v>1</v>
      </c>
      <c r="I267" s="60">
        <v>21771.3423</v>
      </c>
      <c r="L267" s="63">
        <v>150</v>
      </c>
      <c r="M267" s="2">
        <v>43</v>
      </c>
      <c r="N267" s="3">
        <v>0</v>
      </c>
      <c r="O267" s="3">
        <v>25.27</v>
      </c>
      <c r="P267" s="3">
        <v>1</v>
      </c>
      <c r="Q267" s="3">
        <v>0</v>
      </c>
      <c r="R267" s="3">
        <v>0</v>
      </c>
      <c r="S267" s="3">
        <v>0</v>
      </c>
      <c r="T267" s="12">
        <v>1</v>
      </c>
      <c r="U267" s="60">
        <v>21771.3423</v>
      </c>
    </row>
    <row r="268" spans="1:21" x14ac:dyDescent="0.25">
      <c r="A268" s="63">
        <v>151</v>
      </c>
      <c r="B268" s="2">
        <v>19</v>
      </c>
      <c r="C268" s="3">
        <v>0</v>
      </c>
      <c r="D268" s="3">
        <v>30.02</v>
      </c>
      <c r="E268" s="3">
        <v>0</v>
      </c>
      <c r="F268" s="3">
        <v>0</v>
      </c>
      <c r="G268" s="3">
        <v>1</v>
      </c>
      <c r="H268" s="12">
        <v>0</v>
      </c>
      <c r="I268" s="60">
        <v>33307.550799999997</v>
      </c>
      <c r="L268" s="63">
        <v>151</v>
      </c>
      <c r="M268" s="2">
        <v>19</v>
      </c>
      <c r="N268" s="3">
        <v>0</v>
      </c>
      <c r="O268" s="3">
        <v>30.02</v>
      </c>
      <c r="P268" s="3">
        <v>0</v>
      </c>
      <c r="Q268" s="3">
        <v>0</v>
      </c>
      <c r="R268" s="3">
        <v>0</v>
      </c>
      <c r="S268" s="3">
        <v>1</v>
      </c>
      <c r="T268" s="12">
        <v>0</v>
      </c>
      <c r="U268" s="60">
        <v>33307.550799999997</v>
      </c>
    </row>
    <row r="269" spans="1:21" x14ac:dyDescent="0.25">
      <c r="A269" s="63">
        <v>152</v>
      </c>
      <c r="B269" s="2">
        <v>18</v>
      </c>
      <c r="C269" s="3">
        <v>0</v>
      </c>
      <c r="D269" s="3">
        <v>27.28</v>
      </c>
      <c r="E269" s="3">
        <v>3</v>
      </c>
      <c r="F269" s="3">
        <v>1</v>
      </c>
      <c r="G269" s="3">
        <v>0</v>
      </c>
      <c r="H269" s="12">
        <v>0</v>
      </c>
      <c r="I269" s="60">
        <v>18223.4512</v>
      </c>
      <c r="L269" s="63">
        <v>152</v>
      </c>
      <c r="M269" s="2">
        <v>18</v>
      </c>
      <c r="N269" s="3">
        <v>0</v>
      </c>
      <c r="O269" s="3">
        <v>27.28</v>
      </c>
      <c r="P269" s="3">
        <v>3</v>
      </c>
      <c r="Q269" s="3">
        <v>0</v>
      </c>
      <c r="R269" s="3">
        <v>1</v>
      </c>
      <c r="S269" s="3">
        <v>0</v>
      </c>
      <c r="T269" s="12">
        <v>0</v>
      </c>
      <c r="U269" s="60">
        <v>18223.4512</v>
      </c>
    </row>
    <row r="270" spans="1:21" x14ac:dyDescent="0.25">
      <c r="A270" s="63">
        <v>153</v>
      </c>
      <c r="B270" s="2">
        <v>36</v>
      </c>
      <c r="C270" s="3">
        <v>1</v>
      </c>
      <c r="D270" s="3">
        <v>33.4</v>
      </c>
      <c r="E270" s="3">
        <v>2</v>
      </c>
      <c r="F270" s="3">
        <v>0</v>
      </c>
      <c r="G270" s="3">
        <v>0</v>
      </c>
      <c r="H270" s="12">
        <v>0</v>
      </c>
      <c r="I270" s="60">
        <v>38415.474000000002</v>
      </c>
      <c r="L270" s="63">
        <v>153</v>
      </c>
      <c r="M270" s="2">
        <v>36</v>
      </c>
      <c r="N270" s="3">
        <v>1</v>
      </c>
      <c r="O270" s="3">
        <v>33.4</v>
      </c>
      <c r="P270" s="3">
        <v>2</v>
      </c>
      <c r="Q270" s="3">
        <v>1</v>
      </c>
      <c r="R270" s="3">
        <v>0</v>
      </c>
      <c r="S270" s="3">
        <v>0</v>
      </c>
      <c r="T270" s="12">
        <v>0</v>
      </c>
      <c r="U270" s="60">
        <v>38415.474000000002</v>
      </c>
    </row>
    <row r="271" spans="1:21" x14ac:dyDescent="0.25">
      <c r="A271" s="63">
        <v>154</v>
      </c>
      <c r="B271" s="2">
        <v>37</v>
      </c>
      <c r="C271" s="3">
        <v>0</v>
      </c>
      <c r="D271" s="3">
        <v>25.555</v>
      </c>
      <c r="E271" s="3">
        <v>1</v>
      </c>
      <c r="F271" s="3">
        <v>0</v>
      </c>
      <c r="G271" s="3">
        <v>0</v>
      </c>
      <c r="H271" s="12">
        <v>1</v>
      </c>
      <c r="I271" s="60">
        <v>20296.863450000001</v>
      </c>
      <c r="L271" s="63">
        <v>154</v>
      </c>
      <c r="M271" s="2">
        <v>37</v>
      </c>
      <c r="N271" s="3">
        <v>0</v>
      </c>
      <c r="O271" s="3">
        <v>25.555</v>
      </c>
      <c r="P271" s="3">
        <v>1</v>
      </c>
      <c r="Q271" s="3">
        <v>0</v>
      </c>
      <c r="R271" s="3">
        <v>0</v>
      </c>
      <c r="S271" s="3">
        <v>0</v>
      </c>
      <c r="T271" s="12">
        <v>1</v>
      </c>
      <c r="U271" s="60">
        <v>20296.863450000001</v>
      </c>
    </row>
    <row r="272" spans="1:21" x14ac:dyDescent="0.25">
      <c r="A272" s="63">
        <v>155</v>
      </c>
      <c r="B272" s="2">
        <v>46</v>
      </c>
      <c r="C272" s="3">
        <v>0</v>
      </c>
      <c r="D272" s="3">
        <v>34.6</v>
      </c>
      <c r="E272" s="3">
        <v>1</v>
      </c>
      <c r="F272" s="3">
        <v>0</v>
      </c>
      <c r="G272" s="3">
        <v>0</v>
      </c>
      <c r="H272" s="12">
        <v>0</v>
      </c>
      <c r="I272" s="60">
        <v>41661.601999999999</v>
      </c>
      <c r="L272" s="63">
        <v>155</v>
      </c>
      <c r="M272" s="2">
        <v>46</v>
      </c>
      <c r="N272" s="3">
        <v>0</v>
      </c>
      <c r="O272" s="3">
        <v>34.6</v>
      </c>
      <c r="P272" s="3">
        <v>1</v>
      </c>
      <c r="Q272" s="3">
        <v>1</v>
      </c>
      <c r="R272" s="3">
        <v>0</v>
      </c>
      <c r="S272" s="3">
        <v>0</v>
      </c>
      <c r="T272" s="12">
        <v>0</v>
      </c>
      <c r="U272" s="60">
        <v>41661.601999999999</v>
      </c>
    </row>
    <row r="273" spans="1:21" x14ac:dyDescent="0.25">
      <c r="A273" s="63">
        <v>156</v>
      </c>
      <c r="B273" s="2">
        <v>20</v>
      </c>
      <c r="C273" s="3">
        <v>0</v>
      </c>
      <c r="D273" s="3">
        <v>24.42</v>
      </c>
      <c r="E273" s="3">
        <v>0</v>
      </c>
      <c r="F273" s="3">
        <v>1</v>
      </c>
      <c r="G273" s="3">
        <v>0</v>
      </c>
      <c r="H273" s="12">
        <v>0</v>
      </c>
      <c r="I273" s="60">
        <v>26125.674770000001</v>
      </c>
      <c r="L273" s="63">
        <v>156</v>
      </c>
      <c r="M273" s="2">
        <v>20</v>
      </c>
      <c r="N273" s="3">
        <v>0</v>
      </c>
      <c r="O273" s="3">
        <v>24.42</v>
      </c>
      <c r="P273" s="3">
        <v>0</v>
      </c>
      <c r="Q273" s="3">
        <v>0</v>
      </c>
      <c r="R273" s="3">
        <v>1</v>
      </c>
      <c r="S273" s="3">
        <v>0</v>
      </c>
      <c r="T273" s="12">
        <v>0</v>
      </c>
      <c r="U273" s="60">
        <v>26125.674770000001</v>
      </c>
    </row>
    <row r="274" spans="1:21" x14ac:dyDescent="0.25">
      <c r="A274" s="63">
        <v>157</v>
      </c>
      <c r="B274" s="2">
        <v>52</v>
      </c>
      <c r="C274" s="3">
        <v>1</v>
      </c>
      <c r="D274" s="3">
        <v>34.484999999999999</v>
      </c>
      <c r="E274" s="3">
        <v>3</v>
      </c>
      <c r="F274" s="3">
        <v>0</v>
      </c>
      <c r="G274" s="3">
        <v>1</v>
      </c>
      <c r="H274" s="12">
        <v>0</v>
      </c>
      <c r="I274" s="60">
        <v>60021.398970000002</v>
      </c>
      <c r="L274" s="63">
        <v>157</v>
      </c>
      <c r="M274" s="2">
        <v>52</v>
      </c>
      <c r="N274" s="3">
        <v>1</v>
      </c>
      <c r="O274" s="3">
        <v>34.484999999999999</v>
      </c>
      <c r="P274" s="3">
        <v>3</v>
      </c>
      <c r="Q274" s="3">
        <v>0</v>
      </c>
      <c r="R274" s="3">
        <v>0</v>
      </c>
      <c r="S274" s="3">
        <v>1</v>
      </c>
      <c r="T274" s="12">
        <v>0</v>
      </c>
      <c r="U274" s="60">
        <v>60021.398970000002</v>
      </c>
    </row>
    <row r="275" spans="1:21" x14ac:dyDescent="0.25">
      <c r="A275" s="63">
        <v>158</v>
      </c>
      <c r="B275" s="2">
        <v>20</v>
      </c>
      <c r="C275" s="3">
        <v>0</v>
      </c>
      <c r="D275" s="3">
        <v>21.8</v>
      </c>
      <c r="E275" s="3">
        <v>0</v>
      </c>
      <c r="F275" s="3">
        <v>0</v>
      </c>
      <c r="G275" s="3">
        <v>0</v>
      </c>
      <c r="H275" s="12">
        <v>0</v>
      </c>
      <c r="I275" s="60">
        <v>20167.336029999999</v>
      </c>
      <c r="L275" s="63">
        <v>158</v>
      </c>
      <c r="M275" s="2">
        <v>20</v>
      </c>
      <c r="N275" s="3">
        <v>0</v>
      </c>
      <c r="O275" s="3">
        <v>21.8</v>
      </c>
      <c r="P275" s="3">
        <v>0</v>
      </c>
      <c r="Q275" s="3">
        <v>1</v>
      </c>
      <c r="R275" s="3">
        <v>0</v>
      </c>
      <c r="S275" s="3">
        <v>0</v>
      </c>
      <c r="T275" s="12">
        <v>0</v>
      </c>
      <c r="U275" s="60">
        <v>20167.336029999999</v>
      </c>
    </row>
    <row r="276" spans="1:21" x14ac:dyDescent="0.25">
      <c r="A276" s="63">
        <v>159</v>
      </c>
      <c r="B276" s="2">
        <v>52</v>
      </c>
      <c r="C276" s="3">
        <v>1</v>
      </c>
      <c r="D276" s="3">
        <v>41.8</v>
      </c>
      <c r="E276" s="3">
        <v>2</v>
      </c>
      <c r="F276" s="3">
        <v>1</v>
      </c>
      <c r="G276" s="3">
        <v>0</v>
      </c>
      <c r="H276" s="12">
        <v>0</v>
      </c>
      <c r="I276" s="60">
        <v>47269.853999999999</v>
      </c>
      <c r="L276" s="63">
        <v>159</v>
      </c>
      <c r="M276" s="2">
        <v>52</v>
      </c>
      <c r="N276" s="3">
        <v>1</v>
      </c>
      <c r="O276" s="3">
        <v>41.8</v>
      </c>
      <c r="P276" s="3">
        <v>2</v>
      </c>
      <c r="Q276" s="3">
        <v>0</v>
      </c>
      <c r="R276" s="3">
        <v>1</v>
      </c>
      <c r="S276" s="3">
        <v>0</v>
      </c>
      <c r="T276" s="12">
        <v>0</v>
      </c>
      <c r="U276" s="60">
        <v>47269.853999999999</v>
      </c>
    </row>
    <row r="277" spans="1:21" x14ac:dyDescent="0.25">
      <c r="A277" s="63">
        <v>160</v>
      </c>
      <c r="B277" s="2">
        <v>64</v>
      </c>
      <c r="C277" s="3">
        <v>1</v>
      </c>
      <c r="D277" s="3">
        <v>36.96</v>
      </c>
      <c r="E277" s="3">
        <v>2</v>
      </c>
      <c r="F277" s="3">
        <v>1</v>
      </c>
      <c r="G277" s="3">
        <v>0</v>
      </c>
      <c r="H277" s="12">
        <v>0</v>
      </c>
      <c r="I277" s="60">
        <v>49577.662400000001</v>
      </c>
      <c r="L277" s="63">
        <v>160</v>
      </c>
      <c r="M277" s="2">
        <v>64</v>
      </c>
      <c r="N277" s="3">
        <v>1</v>
      </c>
      <c r="O277" s="3">
        <v>36.96</v>
      </c>
      <c r="P277" s="3">
        <v>2</v>
      </c>
      <c r="Q277" s="3">
        <v>0</v>
      </c>
      <c r="R277" s="3">
        <v>1</v>
      </c>
      <c r="S277" s="3">
        <v>0</v>
      </c>
      <c r="T277" s="12">
        <v>0</v>
      </c>
      <c r="U277" s="60">
        <v>49577.662400000001</v>
      </c>
    </row>
    <row r="278" spans="1:21" x14ac:dyDescent="0.25">
      <c r="A278" s="63">
        <v>161</v>
      </c>
      <c r="B278" s="2">
        <v>32</v>
      </c>
      <c r="C278" s="3">
        <v>1</v>
      </c>
      <c r="D278" s="3">
        <v>33.630000000000003</v>
      </c>
      <c r="E278" s="3">
        <v>1</v>
      </c>
      <c r="F278" s="3">
        <v>0</v>
      </c>
      <c r="G278" s="3">
        <v>0</v>
      </c>
      <c r="H278" s="12">
        <v>1</v>
      </c>
      <c r="I278" s="60">
        <v>37607.527699999999</v>
      </c>
      <c r="L278" s="63">
        <v>161</v>
      </c>
      <c r="M278" s="2">
        <v>32</v>
      </c>
      <c r="N278" s="3">
        <v>1</v>
      </c>
      <c r="O278" s="3">
        <v>33.630000000000003</v>
      </c>
      <c r="P278" s="3">
        <v>1</v>
      </c>
      <c r="Q278" s="3">
        <v>0</v>
      </c>
      <c r="R278" s="3">
        <v>0</v>
      </c>
      <c r="S278" s="3">
        <v>0</v>
      </c>
      <c r="T278" s="12">
        <v>1</v>
      </c>
      <c r="U278" s="60">
        <v>37607.527699999999</v>
      </c>
    </row>
    <row r="279" spans="1:21" x14ac:dyDescent="0.25">
      <c r="A279" s="63">
        <v>162</v>
      </c>
      <c r="B279" s="2">
        <v>24</v>
      </c>
      <c r="C279" s="3">
        <v>1</v>
      </c>
      <c r="D279" s="3">
        <v>29.83</v>
      </c>
      <c r="E279" s="3">
        <v>0</v>
      </c>
      <c r="F279" s="3">
        <v>0</v>
      </c>
      <c r="G279" s="3">
        <v>0</v>
      </c>
      <c r="H279" s="12">
        <v>1</v>
      </c>
      <c r="I279" s="60">
        <v>18648.421699999999</v>
      </c>
      <c r="L279" s="63">
        <v>162</v>
      </c>
      <c r="M279" s="2">
        <v>24</v>
      </c>
      <c r="N279" s="3">
        <v>1</v>
      </c>
      <c r="O279" s="3">
        <v>29.83</v>
      </c>
      <c r="P279" s="3">
        <v>0</v>
      </c>
      <c r="Q279" s="3">
        <v>0</v>
      </c>
      <c r="R279" s="3">
        <v>0</v>
      </c>
      <c r="S279" s="3">
        <v>0</v>
      </c>
      <c r="T279" s="12">
        <v>1</v>
      </c>
      <c r="U279" s="60">
        <v>18648.421699999999</v>
      </c>
    </row>
    <row r="280" spans="1:21" x14ac:dyDescent="0.25">
      <c r="A280" s="63">
        <v>163</v>
      </c>
      <c r="B280" s="2">
        <v>20</v>
      </c>
      <c r="C280" s="3">
        <v>1</v>
      </c>
      <c r="D280" s="3">
        <v>27.3</v>
      </c>
      <c r="E280" s="3">
        <v>0</v>
      </c>
      <c r="F280" s="3">
        <v>0</v>
      </c>
      <c r="G280" s="3">
        <v>0</v>
      </c>
      <c r="H280" s="12">
        <v>0</v>
      </c>
      <c r="I280" s="60">
        <v>16232.847</v>
      </c>
      <c r="L280" s="63">
        <v>163</v>
      </c>
      <c r="M280" s="2">
        <v>20</v>
      </c>
      <c r="N280" s="3">
        <v>1</v>
      </c>
      <c r="O280" s="3">
        <v>27.3</v>
      </c>
      <c r="P280" s="3">
        <v>0</v>
      </c>
      <c r="Q280" s="3">
        <v>1</v>
      </c>
      <c r="R280" s="3">
        <v>0</v>
      </c>
      <c r="S280" s="3">
        <v>0</v>
      </c>
      <c r="T280" s="12">
        <v>0</v>
      </c>
      <c r="U280" s="60">
        <v>16232.847</v>
      </c>
    </row>
    <row r="281" spans="1:21" ht="15.75" thickBot="1" x14ac:dyDescent="0.3">
      <c r="A281" s="64">
        <v>164</v>
      </c>
      <c r="B281" s="4">
        <v>64</v>
      </c>
      <c r="C281" s="5">
        <v>1</v>
      </c>
      <c r="D281" s="5">
        <v>23.76</v>
      </c>
      <c r="E281" s="5">
        <v>0</v>
      </c>
      <c r="F281" s="5">
        <v>1</v>
      </c>
      <c r="G281" s="5">
        <v>0</v>
      </c>
      <c r="H281" s="13">
        <v>0</v>
      </c>
      <c r="I281" s="61">
        <v>26926.5144</v>
      </c>
      <c r="L281" s="64">
        <v>164</v>
      </c>
      <c r="M281" s="4">
        <v>64</v>
      </c>
      <c r="N281" s="5">
        <v>1</v>
      </c>
      <c r="O281" s="5">
        <v>23.76</v>
      </c>
      <c r="P281" s="5">
        <v>0</v>
      </c>
      <c r="Q281" s="5">
        <v>0</v>
      </c>
      <c r="R281" s="5">
        <v>1</v>
      </c>
      <c r="S281" s="5">
        <v>0</v>
      </c>
      <c r="T281" s="13">
        <v>0</v>
      </c>
      <c r="U281" s="61">
        <v>26926.5144</v>
      </c>
    </row>
  </sheetData>
  <mergeCells count="8">
    <mergeCell ref="T1:AC1"/>
    <mergeCell ref="A116:I116"/>
    <mergeCell ref="P1:Q1"/>
    <mergeCell ref="P2:Q2"/>
    <mergeCell ref="T21:V21"/>
    <mergeCell ref="A1:J1"/>
    <mergeCell ref="L1:M1"/>
    <mergeCell ref="L116:U116"/>
  </mergeCells>
  <conditionalFormatting sqref="U11:AB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AB11">
    <cfRule type="colorScale" priority="2">
      <colorScale>
        <cfvo type="min"/>
        <cfvo type="max"/>
        <color rgb="FFFFEF9C"/>
        <color rgb="FF63BE7B"/>
      </colorScale>
    </cfRule>
  </conditionalFormatting>
  <conditionalFormatting sqref="U3:AC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760A-16C7-42C7-9A4E-24D30756037C}">
  <dimension ref="A1:AF1507"/>
  <sheetViews>
    <sheetView topLeftCell="F391" workbookViewId="0">
      <selection activeCell="L2" sqref="L2:M428"/>
    </sheetView>
  </sheetViews>
  <sheetFormatPr defaultRowHeight="15" x14ac:dyDescent="0.25"/>
  <cols>
    <col min="12" max="12" width="21.42578125" bestFit="1" customWidth="1"/>
    <col min="13" max="13" width="19.140625" bestFit="1" customWidth="1"/>
    <col min="17" max="17" width="15.7109375" bestFit="1" customWidth="1"/>
    <col min="18" max="18" width="12" bestFit="1" customWidth="1"/>
    <col min="28" max="28" width="13.28515625" customWidth="1"/>
  </cols>
  <sheetData>
    <row r="1" spans="1:32" ht="15.75" thickBot="1" x14ac:dyDescent="0.3">
      <c r="A1" s="82" t="s">
        <v>1990</v>
      </c>
      <c r="B1" s="87"/>
      <c r="C1" s="87"/>
      <c r="D1" s="87"/>
      <c r="E1" s="87"/>
      <c r="F1" s="87"/>
      <c r="G1" s="87"/>
      <c r="H1" s="87"/>
      <c r="I1" s="87"/>
      <c r="J1" s="81"/>
      <c r="L1" s="88" t="s">
        <v>1985</v>
      </c>
      <c r="M1" s="89"/>
      <c r="O1" s="66"/>
      <c r="P1" s="101" t="s">
        <v>1984</v>
      </c>
      <c r="Q1" s="102"/>
      <c r="R1" s="31"/>
      <c r="T1" s="88" t="s">
        <v>1988</v>
      </c>
      <c r="U1" s="100"/>
      <c r="V1" s="100"/>
      <c r="W1" s="100"/>
      <c r="X1" s="100"/>
      <c r="Y1" s="100"/>
      <c r="Z1" s="100"/>
      <c r="AA1" s="100"/>
      <c r="AB1" s="100"/>
      <c r="AC1" s="89"/>
    </row>
    <row r="2" spans="1:32" ht="15.75" thickBot="1" x14ac:dyDescent="0.3">
      <c r="A2" s="68" t="s">
        <v>1909</v>
      </c>
      <c r="B2" s="71" t="s">
        <v>0</v>
      </c>
      <c r="C2" s="71" t="s">
        <v>1</v>
      </c>
      <c r="D2" s="71" t="s">
        <v>2</v>
      </c>
      <c r="E2" s="71" t="s">
        <v>3</v>
      </c>
      <c r="F2" s="71" t="s">
        <v>1900</v>
      </c>
      <c r="G2" s="71" t="s">
        <v>1901</v>
      </c>
      <c r="H2" s="71" t="s">
        <v>1902</v>
      </c>
      <c r="I2" s="71" t="s">
        <v>1903</v>
      </c>
      <c r="J2" s="72" t="s">
        <v>6</v>
      </c>
      <c r="L2" s="17" t="s">
        <v>1998</v>
      </c>
      <c r="M2" s="17" t="s">
        <v>1997</v>
      </c>
      <c r="O2" s="66"/>
      <c r="P2" s="92">
        <f>AVERAGE(M3:M428)</f>
        <v>-161.78489073142788</v>
      </c>
      <c r="Q2" s="93"/>
      <c r="R2" s="42"/>
      <c r="T2" s="57"/>
      <c r="U2" s="24" t="s">
        <v>0</v>
      </c>
      <c r="V2" s="24" t="s">
        <v>1</v>
      </c>
      <c r="W2" s="24" t="s">
        <v>2</v>
      </c>
      <c r="X2" s="24" t="s">
        <v>3</v>
      </c>
      <c r="Y2" s="24" t="s">
        <v>1900</v>
      </c>
      <c r="Z2" s="24" t="s">
        <v>1901</v>
      </c>
      <c r="AA2" s="24" t="s">
        <v>1902</v>
      </c>
      <c r="AB2" s="24" t="s">
        <v>1903</v>
      </c>
      <c r="AC2" s="58" t="s">
        <v>6</v>
      </c>
      <c r="AE2" s="32"/>
      <c r="AF2" s="32"/>
    </row>
    <row r="3" spans="1:32" x14ac:dyDescent="0.25">
      <c r="A3" s="69">
        <v>1</v>
      </c>
      <c r="B3" s="15">
        <v>18</v>
      </c>
      <c r="C3" s="36">
        <v>1</v>
      </c>
      <c r="D3" s="36">
        <v>33.770000000000003</v>
      </c>
      <c r="E3" s="36">
        <v>1</v>
      </c>
      <c r="F3" s="36">
        <v>0</v>
      </c>
      <c r="G3" s="36">
        <v>1</v>
      </c>
      <c r="H3" s="36">
        <v>0</v>
      </c>
      <c r="I3" s="16">
        <v>0</v>
      </c>
      <c r="J3" s="60">
        <v>1725.5523000000001</v>
      </c>
      <c r="L3" s="2">
        <f t="shared" ref="L3:L66" si="0">$U$39+$U$40*B3+$U$41*D3+$U$42*E3</f>
        <v>3030.0586559247859</v>
      </c>
      <c r="M3" s="12">
        <f>J3-L3</f>
        <v>-1304.5063559247858</v>
      </c>
      <c r="O3" s="3"/>
      <c r="P3" s="32"/>
      <c r="Q3" s="32"/>
      <c r="R3" s="32"/>
      <c r="T3" s="27" t="s">
        <v>0</v>
      </c>
      <c r="U3" s="22">
        <v>1</v>
      </c>
      <c r="V3" s="22"/>
      <c r="W3" s="22"/>
      <c r="X3" s="22"/>
      <c r="Y3" s="22"/>
      <c r="Z3" s="22"/>
      <c r="AA3" s="22"/>
      <c r="AB3" s="22"/>
      <c r="AC3" s="28"/>
      <c r="AE3" s="32"/>
      <c r="AF3" s="32"/>
    </row>
    <row r="4" spans="1:32" ht="15.75" thickBot="1" x14ac:dyDescent="0.3">
      <c r="A4" s="69">
        <v>2</v>
      </c>
      <c r="B4" s="2">
        <v>28</v>
      </c>
      <c r="C4" s="3">
        <v>1</v>
      </c>
      <c r="D4" s="3">
        <v>33</v>
      </c>
      <c r="E4" s="3">
        <v>3</v>
      </c>
      <c r="F4" s="3">
        <v>0</v>
      </c>
      <c r="G4" s="3">
        <v>1</v>
      </c>
      <c r="H4" s="3">
        <v>0</v>
      </c>
      <c r="I4" s="12">
        <v>0</v>
      </c>
      <c r="J4" s="60">
        <v>4449.4620000000004</v>
      </c>
      <c r="L4" s="2">
        <f t="shared" si="0"/>
        <v>6853.404139321734</v>
      </c>
      <c r="M4" s="12">
        <f t="shared" ref="M4:M67" si="1">J4-L4</f>
        <v>-2403.9421393217335</v>
      </c>
      <c r="O4" s="3"/>
      <c r="T4" s="27" t="s">
        <v>1</v>
      </c>
      <c r="U4" s="22">
        <v>-9.8456724961400936E-4</v>
      </c>
      <c r="V4" s="22">
        <v>1</v>
      </c>
      <c r="W4" s="22"/>
      <c r="X4" s="22"/>
      <c r="Y4" s="22"/>
      <c r="Z4" s="22"/>
      <c r="AA4" s="22"/>
      <c r="AB4" s="22"/>
      <c r="AC4" s="28"/>
      <c r="AE4" s="32"/>
      <c r="AF4" s="32"/>
    </row>
    <row r="5" spans="1:32" x14ac:dyDescent="0.25">
      <c r="A5" s="69">
        <v>3</v>
      </c>
      <c r="B5" s="2">
        <v>33</v>
      </c>
      <c r="C5" s="3">
        <v>1</v>
      </c>
      <c r="D5" s="3">
        <v>22.704999999999998</v>
      </c>
      <c r="E5" s="3">
        <v>0</v>
      </c>
      <c r="F5" s="3">
        <v>0</v>
      </c>
      <c r="G5" s="3">
        <v>0</v>
      </c>
      <c r="H5" s="3">
        <v>1</v>
      </c>
      <c r="I5" s="12">
        <v>0</v>
      </c>
      <c r="J5" s="60">
        <v>21984.47061</v>
      </c>
      <c r="L5" s="2">
        <f t="shared" si="0"/>
        <v>6016.8381266966226</v>
      </c>
      <c r="M5" s="12">
        <f t="shared" si="1"/>
        <v>15967.632483303378</v>
      </c>
      <c r="O5" s="3"/>
      <c r="P5" s="15" t="s">
        <v>1939</v>
      </c>
      <c r="Q5" s="16">
        <f>SUMSQ(M3:M428)</f>
        <v>8331258936.0274029</v>
      </c>
      <c r="T5" s="27" t="s">
        <v>2</v>
      </c>
      <c r="U5" s="22">
        <v>0.12015619117345758</v>
      </c>
      <c r="V5" s="22">
        <v>5.4798236657873367E-2</v>
      </c>
      <c r="W5" s="22">
        <v>1</v>
      </c>
      <c r="X5" s="22"/>
      <c r="Y5" s="22"/>
      <c r="Z5" s="22"/>
      <c r="AA5" s="22"/>
      <c r="AB5" s="22"/>
      <c r="AC5" s="28"/>
      <c r="AE5" s="32"/>
      <c r="AF5" s="32"/>
    </row>
    <row r="6" spans="1:32" ht="15.75" thickBot="1" x14ac:dyDescent="0.3">
      <c r="A6" s="69">
        <v>4</v>
      </c>
      <c r="B6" s="2">
        <v>32</v>
      </c>
      <c r="C6" s="3">
        <v>1</v>
      </c>
      <c r="D6" s="3">
        <v>28.88</v>
      </c>
      <c r="E6" s="3">
        <v>0</v>
      </c>
      <c r="F6" s="3">
        <v>0</v>
      </c>
      <c r="G6" s="3">
        <v>0</v>
      </c>
      <c r="H6" s="3">
        <v>1</v>
      </c>
      <c r="I6" s="12">
        <v>0</v>
      </c>
      <c r="J6" s="60">
        <v>3866.8552</v>
      </c>
      <c r="L6" s="2">
        <f t="shared" si="0"/>
        <v>5878.4355182105337</v>
      </c>
      <c r="M6" s="12">
        <f t="shared" si="1"/>
        <v>-2011.5803182105337</v>
      </c>
      <c r="O6" s="3"/>
      <c r="P6" s="4" t="s">
        <v>1940</v>
      </c>
      <c r="Q6" s="19">
        <f t="array" ref="Q6">SUM((L3:L428-Q8)^2)</f>
        <v>6015826181.9258556</v>
      </c>
      <c r="T6" s="27" t="s">
        <v>3</v>
      </c>
      <c r="U6" s="22">
        <v>3.1567133835655264E-2</v>
      </c>
      <c r="V6" s="22">
        <v>-8.0926575682588424E-3</v>
      </c>
      <c r="W6" s="22">
        <v>3.9877401610722996E-3</v>
      </c>
      <c r="X6" s="22">
        <v>1</v>
      </c>
      <c r="Y6" s="22"/>
      <c r="Z6" s="22"/>
      <c r="AA6" s="22"/>
      <c r="AB6" s="22"/>
      <c r="AC6" s="28"/>
      <c r="AE6" s="32"/>
      <c r="AF6" s="32"/>
    </row>
    <row r="7" spans="1:32" ht="15.75" thickBot="1" x14ac:dyDescent="0.3">
      <c r="A7" s="69">
        <v>5</v>
      </c>
      <c r="B7" s="2">
        <v>31</v>
      </c>
      <c r="C7" s="3">
        <v>0</v>
      </c>
      <c r="D7" s="3">
        <v>25.74</v>
      </c>
      <c r="E7" s="3">
        <v>0</v>
      </c>
      <c r="F7" s="3">
        <v>0</v>
      </c>
      <c r="G7" s="3">
        <v>1</v>
      </c>
      <c r="H7" s="3">
        <v>0</v>
      </c>
      <c r="I7" s="12">
        <v>0</v>
      </c>
      <c r="J7" s="60">
        <v>3756.6215999999999</v>
      </c>
      <c r="L7" s="2">
        <f t="shared" si="0"/>
        <v>5562.9273640019765</v>
      </c>
      <c r="M7" s="12">
        <f t="shared" si="1"/>
        <v>-1806.3057640019765</v>
      </c>
      <c r="O7" s="3"/>
      <c r="P7" s="3"/>
      <c r="Q7" s="3"/>
      <c r="T7" s="27" t="s">
        <v>1900</v>
      </c>
      <c r="U7" s="22">
        <v>6.8290522224478373E-2</v>
      </c>
      <c r="V7" s="22">
        <v>-3.1981928493874698E-2</v>
      </c>
      <c r="W7" s="22">
        <v>-1.7365662181103906E-3</v>
      </c>
      <c r="X7" s="22">
        <v>2.397176386390831E-2</v>
      </c>
      <c r="Y7" s="22">
        <v>1</v>
      </c>
      <c r="Z7" s="22"/>
      <c r="AA7" s="22"/>
      <c r="AB7" s="22"/>
      <c r="AC7" s="28"/>
      <c r="AE7" s="32"/>
      <c r="AF7" s="32"/>
    </row>
    <row r="8" spans="1:32" ht="15.75" thickBot="1" x14ac:dyDescent="0.3">
      <c r="A8" s="69">
        <v>6</v>
      </c>
      <c r="B8" s="2">
        <v>46</v>
      </c>
      <c r="C8" s="3">
        <v>0</v>
      </c>
      <c r="D8" s="3">
        <v>33.44</v>
      </c>
      <c r="E8" s="3">
        <v>1</v>
      </c>
      <c r="F8" s="3">
        <v>0</v>
      </c>
      <c r="G8" s="3">
        <v>1</v>
      </c>
      <c r="H8" s="3">
        <v>0</v>
      </c>
      <c r="I8" s="12">
        <v>0</v>
      </c>
      <c r="J8" s="60">
        <v>8240.5895999999993</v>
      </c>
      <c r="L8" s="2">
        <f t="shared" si="0"/>
        <v>10186.394927601448</v>
      </c>
      <c r="M8" s="12">
        <f t="shared" si="1"/>
        <v>-1945.8053276014489</v>
      </c>
      <c r="O8" s="3"/>
      <c r="P8" s="43" t="s">
        <v>1941</v>
      </c>
      <c r="Q8" s="44">
        <f>AVERAGE(J3:J428)</f>
        <v>8327.3134179084445</v>
      </c>
      <c r="T8" s="27" t="s">
        <v>1901</v>
      </c>
      <c r="U8" s="22">
        <v>-3.5818470668066947E-2</v>
      </c>
      <c r="V8" s="22">
        <v>1.0793078254871422E-2</v>
      </c>
      <c r="W8" s="22">
        <v>0.28456650866690375</v>
      </c>
      <c r="X8" s="22">
        <v>-2.0349537036841569E-2</v>
      </c>
      <c r="Y8" s="22">
        <v>-0.33747427885527909</v>
      </c>
      <c r="Z8" s="22">
        <v>1</v>
      </c>
      <c r="AA8" s="22"/>
      <c r="AB8" s="22"/>
      <c r="AC8" s="28"/>
      <c r="AE8" s="32"/>
      <c r="AF8" s="32"/>
    </row>
    <row r="9" spans="1:32" x14ac:dyDescent="0.25">
      <c r="A9" s="69">
        <v>7</v>
      </c>
      <c r="B9" s="2">
        <v>37</v>
      </c>
      <c r="C9" s="3">
        <v>0</v>
      </c>
      <c r="D9" s="3">
        <v>27.74</v>
      </c>
      <c r="E9" s="3">
        <v>3</v>
      </c>
      <c r="F9" s="3">
        <v>0</v>
      </c>
      <c r="G9" s="3">
        <v>0</v>
      </c>
      <c r="H9" s="3">
        <v>1</v>
      </c>
      <c r="I9" s="12">
        <v>0</v>
      </c>
      <c r="J9" s="60">
        <v>7281.5056000000004</v>
      </c>
      <c r="L9" s="2">
        <f t="shared" si="0"/>
        <v>9055.6637437723257</v>
      </c>
      <c r="M9" s="12">
        <f t="shared" si="1"/>
        <v>-1774.1581437723253</v>
      </c>
      <c r="O9" s="3"/>
      <c r="P9" s="3"/>
      <c r="Q9" s="3"/>
      <c r="T9" s="27" t="s">
        <v>1902</v>
      </c>
      <c r="U9" s="22">
        <v>-2.4289898672579541E-2</v>
      </c>
      <c r="V9" s="22">
        <v>3.2583593190563608E-2</v>
      </c>
      <c r="W9" s="22">
        <v>-0.1442675114178949</v>
      </c>
      <c r="X9" s="22">
        <v>1.8963017688117718E-2</v>
      </c>
      <c r="Y9" s="22">
        <v>-0.34031320114337138</v>
      </c>
      <c r="Z9" s="22">
        <v>-0.33193570313862192</v>
      </c>
      <c r="AA9" s="22">
        <v>1</v>
      </c>
      <c r="AB9" s="22"/>
      <c r="AC9" s="28"/>
      <c r="AE9" s="32"/>
      <c r="AF9" s="32"/>
    </row>
    <row r="10" spans="1:32" ht="15.75" thickBot="1" x14ac:dyDescent="0.3">
      <c r="A10" s="69">
        <v>8</v>
      </c>
      <c r="B10" s="2">
        <v>37</v>
      </c>
      <c r="C10" s="3">
        <v>1</v>
      </c>
      <c r="D10" s="3">
        <v>29.83</v>
      </c>
      <c r="E10" s="3">
        <v>2</v>
      </c>
      <c r="F10" s="3">
        <v>0</v>
      </c>
      <c r="G10" s="3">
        <v>0</v>
      </c>
      <c r="H10" s="3">
        <v>0</v>
      </c>
      <c r="I10" s="12">
        <v>1</v>
      </c>
      <c r="J10" s="60">
        <v>6406.4107000000004</v>
      </c>
      <c r="L10" s="2">
        <f t="shared" si="0"/>
        <v>8455.4456633596928</v>
      </c>
      <c r="M10" s="12">
        <f t="shared" si="1"/>
        <v>-2049.0349633596925</v>
      </c>
      <c r="O10" s="3"/>
      <c r="T10" s="27" t="s">
        <v>1903</v>
      </c>
      <c r="U10" s="22">
        <v>-8.9666301542506103E-3</v>
      </c>
      <c r="V10" s="22">
        <v>-1.1182507219503467E-2</v>
      </c>
      <c r="W10" s="22">
        <v>-0.13852648888776306</v>
      </c>
      <c r="X10" s="22">
        <v>-2.3061620560048311E-2</v>
      </c>
      <c r="Y10" s="22">
        <v>-0.33463513152946717</v>
      </c>
      <c r="Z10" s="22">
        <v>-0.32639741069675104</v>
      </c>
      <c r="AA10" s="22">
        <v>-0.32914315146000422</v>
      </c>
      <c r="AB10" s="22">
        <v>1</v>
      </c>
      <c r="AC10" s="28"/>
      <c r="AE10" s="32"/>
      <c r="AF10" s="32"/>
    </row>
    <row r="11" spans="1:32" ht="15.75" thickBot="1" x14ac:dyDescent="0.3">
      <c r="A11" s="69">
        <v>9</v>
      </c>
      <c r="B11" s="2">
        <v>60</v>
      </c>
      <c r="C11" s="3">
        <v>0</v>
      </c>
      <c r="D11" s="3">
        <v>25.84</v>
      </c>
      <c r="E11" s="3">
        <v>0</v>
      </c>
      <c r="F11" s="3">
        <v>0</v>
      </c>
      <c r="G11" s="3">
        <v>0</v>
      </c>
      <c r="H11" s="3">
        <v>1</v>
      </c>
      <c r="I11" s="12">
        <v>0</v>
      </c>
      <c r="J11" s="60">
        <v>28923.136920000001</v>
      </c>
      <c r="L11" s="2">
        <f t="shared" si="0"/>
        <v>12983.246719687744</v>
      </c>
      <c r="M11" s="12">
        <f t="shared" si="1"/>
        <v>15939.890200312257</v>
      </c>
      <c r="O11" s="3"/>
      <c r="T11" s="77" t="s">
        <v>6</v>
      </c>
      <c r="U11" s="75">
        <v>0.60308612308154652</v>
      </c>
      <c r="V11" s="75">
        <v>-6.4936969266426156E-2</v>
      </c>
      <c r="W11" s="75">
        <v>9.1694808033021324E-2</v>
      </c>
      <c r="X11" s="75">
        <v>0.14502417496147013</v>
      </c>
      <c r="Y11" s="75">
        <v>-3.7349240434361261E-2</v>
      </c>
      <c r="Z11" s="75">
        <v>-4.7832113517653777E-2</v>
      </c>
      <c r="AA11" s="75">
        <v>-3.2388239381337396E-3</v>
      </c>
      <c r="AB11" s="75">
        <v>8.9280034720431917E-2</v>
      </c>
      <c r="AC11" s="76">
        <v>1</v>
      </c>
      <c r="AE11" s="32"/>
      <c r="AF11" s="32"/>
    </row>
    <row r="12" spans="1:32" x14ac:dyDescent="0.25">
      <c r="A12" s="69">
        <v>10</v>
      </c>
      <c r="B12" s="2">
        <v>25</v>
      </c>
      <c r="C12" s="3">
        <v>1</v>
      </c>
      <c r="D12" s="3">
        <v>26.22</v>
      </c>
      <c r="E12" s="3">
        <v>0</v>
      </c>
      <c r="F12" s="3">
        <v>0</v>
      </c>
      <c r="G12" s="3">
        <v>0</v>
      </c>
      <c r="H12" s="3">
        <v>0</v>
      </c>
      <c r="I12" s="12">
        <v>1</v>
      </c>
      <c r="J12" s="60">
        <v>2721.3208</v>
      </c>
      <c r="L12" s="2">
        <f t="shared" si="0"/>
        <v>4037.2084595083443</v>
      </c>
      <c r="M12" s="12">
        <f t="shared" si="1"/>
        <v>-1315.8876595083443</v>
      </c>
      <c r="O12" s="3"/>
      <c r="P12" s="15" t="s">
        <v>1916</v>
      </c>
      <c r="Q12" s="36" t="s">
        <v>1943</v>
      </c>
      <c r="R12" s="16" t="s">
        <v>1944</v>
      </c>
      <c r="AE12" s="32"/>
      <c r="AF12" s="32"/>
    </row>
    <row r="13" spans="1:32" ht="15.75" thickBot="1" x14ac:dyDescent="0.3">
      <c r="A13" s="69">
        <v>11</v>
      </c>
      <c r="B13" s="2">
        <v>23</v>
      </c>
      <c r="C13" s="3">
        <v>1</v>
      </c>
      <c r="D13" s="3">
        <v>34.4</v>
      </c>
      <c r="E13" s="3">
        <v>0</v>
      </c>
      <c r="F13" s="3">
        <v>1</v>
      </c>
      <c r="G13" s="3">
        <v>0</v>
      </c>
      <c r="H13" s="3">
        <v>0</v>
      </c>
      <c r="I13" s="12">
        <v>0</v>
      </c>
      <c r="J13" s="60">
        <v>1826.8430000000001</v>
      </c>
      <c r="L13" s="2">
        <f t="shared" si="0"/>
        <v>3681.1192784285254</v>
      </c>
      <c r="M13" s="12">
        <f t="shared" si="1"/>
        <v>-1854.2762784285253</v>
      </c>
      <c r="O13" s="3"/>
      <c r="P13" s="4" t="s">
        <v>1914</v>
      </c>
      <c r="Q13" s="5">
        <f>(Q6/2)/(Q5/(X24-4))</f>
        <v>152.3586452099417</v>
      </c>
      <c r="R13" s="13">
        <f>_xlfn.F.DIST.RT(Q13,3,X24-4)</f>
        <v>6.6934350054487683E-67</v>
      </c>
      <c r="AE13" s="32"/>
      <c r="AF13" s="32"/>
    </row>
    <row r="14" spans="1:32" ht="15.75" thickBot="1" x14ac:dyDescent="0.3">
      <c r="A14" s="69">
        <v>12</v>
      </c>
      <c r="B14" s="2">
        <v>56</v>
      </c>
      <c r="C14" s="3">
        <v>0</v>
      </c>
      <c r="D14" s="3">
        <v>39.82</v>
      </c>
      <c r="E14" s="3">
        <v>0</v>
      </c>
      <c r="F14" s="3">
        <v>0</v>
      </c>
      <c r="G14" s="3">
        <v>1</v>
      </c>
      <c r="H14" s="3">
        <v>0</v>
      </c>
      <c r="I14" s="12">
        <v>0</v>
      </c>
      <c r="J14" s="60">
        <v>11090.7178</v>
      </c>
      <c r="L14" s="2">
        <f t="shared" si="0"/>
        <v>12225.817557869545</v>
      </c>
      <c r="M14" s="12">
        <f t="shared" si="1"/>
        <v>-1135.0997578695442</v>
      </c>
      <c r="O14" s="3"/>
      <c r="P14" s="4" t="s">
        <v>1942</v>
      </c>
      <c r="Q14" s="5">
        <v>0.05</v>
      </c>
      <c r="R14" s="13"/>
      <c r="AE14" s="32"/>
      <c r="AF14" s="32"/>
    </row>
    <row r="15" spans="1:32" ht="15.75" thickBot="1" x14ac:dyDescent="0.3">
      <c r="A15" s="69">
        <v>13</v>
      </c>
      <c r="B15" s="2">
        <v>19</v>
      </c>
      <c r="C15" s="3">
        <v>1</v>
      </c>
      <c r="D15" s="3">
        <v>24.6</v>
      </c>
      <c r="E15" s="3">
        <v>1</v>
      </c>
      <c r="F15" s="3">
        <v>1</v>
      </c>
      <c r="G15" s="3">
        <v>0</v>
      </c>
      <c r="H15" s="3">
        <v>0</v>
      </c>
      <c r="I15" s="12">
        <v>0</v>
      </c>
      <c r="J15" s="60">
        <v>1837.2370000000001</v>
      </c>
      <c r="L15" s="2">
        <f t="shared" si="0"/>
        <v>3111.517506017015</v>
      </c>
      <c r="M15" s="12">
        <f t="shared" si="1"/>
        <v>-1274.2805060170149</v>
      </c>
      <c r="O15" s="3"/>
      <c r="AE15" s="32"/>
      <c r="AF15" s="32"/>
    </row>
    <row r="16" spans="1:32" ht="15.75" thickBot="1" x14ac:dyDescent="0.3">
      <c r="A16" s="69">
        <v>14</v>
      </c>
      <c r="B16" s="2">
        <v>52</v>
      </c>
      <c r="C16" s="3">
        <v>0</v>
      </c>
      <c r="D16" s="3">
        <v>30.78</v>
      </c>
      <c r="E16" s="3">
        <v>1</v>
      </c>
      <c r="F16" s="3">
        <v>0</v>
      </c>
      <c r="G16" s="3">
        <v>0</v>
      </c>
      <c r="H16" s="3">
        <v>0</v>
      </c>
      <c r="I16" s="12">
        <v>1</v>
      </c>
      <c r="J16" s="60">
        <v>10797.3362</v>
      </c>
      <c r="L16" s="2">
        <f t="shared" si="0"/>
        <v>11670.66562064312</v>
      </c>
      <c r="M16" s="12">
        <f t="shared" si="1"/>
        <v>-873.3294206431201</v>
      </c>
      <c r="O16" s="3"/>
      <c r="P16" s="1" t="s">
        <v>1947</v>
      </c>
      <c r="AE16" s="32"/>
      <c r="AF16" s="32"/>
    </row>
    <row r="17" spans="1:32" x14ac:dyDescent="0.25">
      <c r="A17" s="69">
        <v>15</v>
      </c>
      <c r="B17" s="2">
        <v>23</v>
      </c>
      <c r="C17" s="3">
        <v>1</v>
      </c>
      <c r="D17" s="3">
        <v>23.844999999999999</v>
      </c>
      <c r="E17" s="3">
        <v>0</v>
      </c>
      <c r="F17" s="3">
        <v>0</v>
      </c>
      <c r="G17" s="3">
        <v>0</v>
      </c>
      <c r="H17" s="3">
        <v>0</v>
      </c>
      <c r="I17" s="12">
        <v>1</v>
      </c>
      <c r="J17" s="60">
        <v>2395.17155</v>
      </c>
      <c r="L17" s="2">
        <f t="shared" si="0"/>
        <v>3480.4376858251258</v>
      </c>
      <c r="M17" s="12">
        <f t="shared" si="1"/>
        <v>-1085.2661358251257</v>
      </c>
      <c r="O17" s="3"/>
      <c r="P17" s="49" t="s">
        <v>1948</v>
      </c>
      <c r="Q17" s="50"/>
      <c r="R17" s="51"/>
      <c r="AE17" s="32"/>
      <c r="AF17" s="32"/>
    </row>
    <row r="18" spans="1:32" ht="15.75" thickBot="1" x14ac:dyDescent="0.3">
      <c r="A18" s="69">
        <v>16</v>
      </c>
      <c r="B18" s="2">
        <v>56</v>
      </c>
      <c r="C18" s="3">
        <v>1</v>
      </c>
      <c r="D18" s="3">
        <v>40.299999999999997</v>
      </c>
      <c r="E18" s="3">
        <v>0</v>
      </c>
      <c r="F18" s="3">
        <v>1</v>
      </c>
      <c r="G18" s="3">
        <v>0</v>
      </c>
      <c r="H18" s="3">
        <v>0</v>
      </c>
      <c r="I18" s="12">
        <v>0</v>
      </c>
      <c r="J18" s="60">
        <v>10602.385</v>
      </c>
      <c r="L18" s="2">
        <f t="shared" si="0"/>
        <v>12234.943769565389</v>
      </c>
      <c r="M18" s="12">
        <f t="shared" si="1"/>
        <v>-1632.5587695653885</v>
      </c>
      <c r="O18" s="3"/>
      <c r="P18" s="52" t="s">
        <v>1949</v>
      </c>
      <c r="Q18" s="53"/>
      <c r="R18" s="54"/>
      <c r="AE18" s="32"/>
      <c r="AF18" s="32"/>
    </row>
    <row r="19" spans="1:32" x14ac:dyDescent="0.25">
      <c r="A19" s="69">
        <v>17</v>
      </c>
      <c r="B19" s="2">
        <v>60</v>
      </c>
      <c r="C19" s="3">
        <v>0</v>
      </c>
      <c r="D19" s="3">
        <v>36.005000000000003</v>
      </c>
      <c r="E19" s="3">
        <v>0</v>
      </c>
      <c r="F19" s="3">
        <v>0</v>
      </c>
      <c r="G19" s="3">
        <v>0</v>
      </c>
      <c r="H19" s="3">
        <v>0</v>
      </c>
      <c r="I19" s="12">
        <v>1</v>
      </c>
      <c r="J19" s="60">
        <v>13228.846949999999</v>
      </c>
      <c r="L19" s="2">
        <f t="shared" si="0"/>
        <v>13176.513265288271</v>
      </c>
      <c r="M19" s="12">
        <f t="shared" si="1"/>
        <v>52.333684711727983</v>
      </c>
      <c r="AE19" s="32"/>
      <c r="AF19" s="32"/>
    </row>
    <row r="20" spans="1:32" x14ac:dyDescent="0.25">
      <c r="A20" s="69">
        <v>18</v>
      </c>
      <c r="B20" s="2">
        <v>30</v>
      </c>
      <c r="C20" s="3">
        <v>0</v>
      </c>
      <c r="D20" s="3">
        <v>32.4</v>
      </c>
      <c r="E20" s="3">
        <v>1</v>
      </c>
      <c r="F20" s="3">
        <v>1</v>
      </c>
      <c r="G20" s="3">
        <v>0</v>
      </c>
      <c r="H20" s="3">
        <v>0</v>
      </c>
      <c r="I20" s="12">
        <v>0</v>
      </c>
      <c r="J20" s="60">
        <v>4149.7359999999999</v>
      </c>
      <c r="L20" s="2">
        <f t="shared" si="0"/>
        <v>6073.7011590885168</v>
      </c>
      <c r="M20" s="12">
        <f t="shared" si="1"/>
        <v>-1923.9651590885169</v>
      </c>
      <c r="AE20" s="32"/>
      <c r="AF20" s="32"/>
    </row>
    <row r="21" spans="1:32" x14ac:dyDescent="0.25">
      <c r="A21" s="69">
        <v>19</v>
      </c>
      <c r="B21" s="2">
        <v>18</v>
      </c>
      <c r="C21" s="3">
        <v>1</v>
      </c>
      <c r="D21" s="3">
        <v>34.1</v>
      </c>
      <c r="E21" s="3">
        <v>0</v>
      </c>
      <c r="F21" s="3">
        <v>0</v>
      </c>
      <c r="G21" s="3">
        <v>1</v>
      </c>
      <c r="H21" s="3">
        <v>0</v>
      </c>
      <c r="I21" s="12">
        <v>0</v>
      </c>
      <c r="J21" s="60">
        <v>1137.011</v>
      </c>
      <c r="L21" s="2">
        <f t="shared" si="0"/>
        <v>2396.3777992940595</v>
      </c>
      <c r="M21" s="12">
        <f t="shared" si="1"/>
        <v>-1259.3667992940595</v>
      </c>
      <c r="AE21" s="32"/>
      <c r="AF21" s="32"/>
    </row>
    <row r="22" spans="1:32" ht="15.75" thickBot="1" x14ac:dyDescent="0.3">
      <c r="A22" s="69">
        <v>20</v>
      </c>
      <c r="B22" s="2">
        <v>37</v>
      </c>
      <c r="C22" s="3">
        <v>1</v>
      </c>
      <c r="D22" s="3">
        <v>28.024999999999999</v>
      </c>
      <c r="E22" s="3">
        <v>2</v>
      </c>
      <c r="F22" s="3">
        <v>0</v>
      </c>
      <c r="G22" s="3">
        <v>0</v>
      </c>
      <c r="H22" s="3">
        <v>1</v>
      </c>
      <c r="I22" s="12">
        <v>0</v>
      </c>
      <c r="J22" s="60">
        <v>6203.90175</v>
      </c>
      <c r="L22" s="2">
        <f t="shared" si="0"/>
        <v>8421.1273047951127</v>
      </c>
      <c r="M22" s="12">
        <f t="shared" si="1"/>
        <v>-2217.2255547951127</v>
      </c>
      <c r="AE22" s="32"/>
      <c r="AF22" s="32"/>
    </row>
    <row r="23" spans="1:32" ht="15.75" thickBot="1" x14ac:dyDescent="0.3">
      <c r="A23" s="69">
        <v>21</v>
      </c>
      <c r="B23" s="2">
        <v>59</v>
      </c>
      <c r="C23" s="3">
        <v>0</v>
      </c>
      <c r="D23" s="3">
        <v>27.72</v>
      </c>
      <c r="E23" s="3">
        <v>3</v>
      </c>
      <c r="F23" s="3">
        <v>0</v>
      </c>
      <c r="G23" s="3">
        <v>1</v>
      </c>
      <c r="H23" s="3">
        <v>0</v>
      </c>
      <c r="I23" s="12">
        <v>0</v>
      </c>
      <c r="J23" s="60">
        <v>14001.1338</v>
      </c>
      <c r="L23" s="2">
        <f t="shared" si="0"/>
        <v>14683.048910979744</v>
      </c>
      <c r="M23" s="12">
        <f t="shared" si="1"/>
        <v>-681.91511097974399</v>
      </c>
      <c r="T23" s="80" t="s">
        <v>1983</v>
      </c>
      <c r="U23" s="87"/>
      <c r="V23" s="81"/>
      <c r="W23" s="36"/>
      <c r="X23" s="43" t="s">
        <v>1946</v>
      </c>
      <c r="Y23" s="46" t="s">
        <v>1945</v>
      </c>
      <c r="Z23" s="36"/>
      <c r="AA23" s="36"/>
      <c r="AB23" s="16"/>
      <c r="AE23" s="32"/>
      <c r="AF23" s="32"/>
    </row>
    <row r="24" spans="1:32" ht="15.75" thickBot="1" x14ac:dyDescent="0.3">
      <c r="A24" s="69">
        <v>22</v>
      </c>
      <c r="B24" s="2">
        <v>63</v>
      </c>
      <c r="C24" s="3">
        <v>0</v>
      </c>
      <c r="D24" s="3">
        <v>23.085000000000001</v>
      </c>
      <c r="E24" s="3">
        <v>0</v>
      </c>
      <c r="F24" s="3">
        <v>0</v>
      </c>
      <c r="G24" s="3">
        <v>0</v>
      </c>
      <c r="H24" s="3">
        <v>0</v>
      </c>
      <c r="I24" s="12">
        <v>1</v>
      </c>
      <c r="J24" s="60">
        <v>14451.835150000001</v>
      </c>
      <c r="L24" s="2">
        <f t="shared" si="0"/>
        <v>13698.288625236542</v>
      </c>
      <c r="M24" s="12">
        <f t="shared" si="1"/>
        <v>753.54652476345836</v>
      </c>
      <c r="T24" s="2"/>
      <c r="U24" s="3"/>
      <c r="V24" s="3"/>
      <c r="W24" s="3"/>
      <c r="X24" s="4">
        <f>COUNT(A3:A428)</f>
        <v>426</v>
      </c>
      <c r="Y24" s="13">
        <f>COUNT(A444:A1081)</f>
        <v>638</v>
      </c>
      <c r="Z24" s="3"/>
      <c r="AA24" s="3"/>
      <c r="AB24" s="12"/>
      <c r="AE24" s="32"/>
      <c r="AF24" s="32"/>
    </row>
    <row r="25" spans="1:32" x14ac:dyDescent="0.25">
      <c r="A25" s="69">
        <v>23</v>
      </c>
      <c r="B25" s="2">
        <v>55</v>
      </c>
      <c r="C25" s="3">
        <v>0</v>
      </c>
      <c r="D25" s="3">
        <v>32.774999999999999</v>
      </c>
      <c r="E25" s="3">
        <v>2</v>
      </c>
      <c r="F25" s="3">
        <v>0</v>
      </c>
      <c r="G25" s="3">
        <v>0</v>
      </c>
      <c r="H25" s="3">
        <v>1</v>
      </c>
      <c r="I25" s="12">
        <v>0</v>
      </c>
      <c r="J25" s="60">
        <v>12268.632250000001</v>
      </c>
      <c r="L25" s="2">
        <f t="shared" si="0"/>
        <v>13115.974123270329</v>
      </c>
      <c r="M25" s="12">
        <f t="shared" si="1"/>
        <v>-847.34187327032851</v>
      </c>
      <c r="T25" s="34" t="s">
        <v>1918</v>
      </c>
      <c r="U25" s="35"/>
      <c r="V25" s="3"/>
      <c r="W25" s="3"/>
      <c r="X25" s="3"/>
      <c r="Y25" s="3"/>
      <c r="Z25" s="3"/>
      <c r="AA25" s="3"/>
      <c r="AB25" s="12"/>
      <c r="AE25" s="32"/>
      <c r="AF25" s="32"/>
    </row>
    <row r="26" spans="1:32" x14ac:dyDescent="0.25">
      <c r="A26" s="69">
        <v>24</v>
      </c>
      <c r="B26" s="2">
        <v>23</v>
      </c>
      <c r="C26" s="3">
        <v>1</v>
      </c>
      <c r="D26" s="3">
        <v>17.385000000000002</v>
      </c>
      <c r="E26" s="3">
        <v>1</v>
      </c>
      <c r="F26" s="3">
        <v>0</v>
      </c>
      <c r="G26" s="3">
        <v>0</v>
      </c>
      <c r="H26" s="3">
        <v>1</v>
      </c>
      <c r="I26" s="12">
        <v>0</v>
      </c>
      <c r="J26" s="60">
        <v>2775.1921499999999</v>
      </c>
      <c r="L26" s="2">
        <f t="shared" si="0"/>
        <v>3997.569213923513</v>
      </c>
      <c r="M26" s="12">
        <f t="shared" si="1"/>
        <v>-1222.3770639235131</v>
      </c>
      <c r="T26" s="27" t="s">
        <v>1919</v>
      </c>
      <c r="U26" s="28">
        <v>0.61642157583254442</v>
      </c>
      <c r="V26" s="3"/>
      <c r="W26" s="3"/>
      <c r="X26" s="3"/>
      <c r="Y26" s="3"/>
      <c r="Z26" s="3"/>
      <c r="AA26" s="3"/>
      <c r="AB26" s="12"/>
      <c r="AE26" s="32"/>
      <c r="AF26" s="32"/>
    </row>
    <row r="27" spans="1:32" x14ac:dyDescent="0.25">
      <c r="A27" s="69">
        <v>25</v>
      </c>
      <c r="B27" s="2">
        <v>18</v>
      </c>
      <c r="C27" s="3">
        <v>0</v>
      </c>
      <c r="D27" s="3">
        <v>26.315000000000001</v>
      </c>
      <c r="E27" s="3">
        <v>0</v>
      </c>
      <c r="F27" s="3">
        <v>0</v>
      </c>
      <c r="G27" s="3">
        <v>0</v>
      </c>
      <c r="H27" s="3">
        <v>0</v>
      </c>
      <c r="I27" s="12">
        <v>1</v>
      </c>
      <c r="J27" s="60">
        <v>2198.1898500000002</v>
      </c>
      <c r="L27" s="2">
        <f t="shared" si="0"/>
        <v>2248.3620533520921</v>
      </c>
      <c r="M27" s="12">
        <f t="shared" si="1"/>
        <v>-50.172203352091856</v>
      </c>
      <c r="T27" s="27" t="s">
        <v>1920</v>
      </c>
      <c r="U27" s="28">
        <v>0.37997555915187731</v>
      </c>
      <c r="V27" s="3"/>
      <c r="W27" s="3"/>
      <c r="X27" s="3"/>
      <c r="Y27" s="3"/>
      <c r="Z27" s="3"/>
      <c r="AA27" s="3"/>
      <c r="AB27" s="12"/>
      <c r="AE27" s="32"/>
      <c r="AF27" s="32"/>
    </row>
    <row r="28" spans="1:32" x14ac:dyDescent="0.25">
      <c r="A28" s="69">
        <v>26</v>
      </c>
      <c r="B28" s="2">
        <v>19</v>
      </c>
      <c r="C28" s="3">
        <v>0</v>
      </c>
      <c r="D28" s="3">
        <v>28.6</v>
      </c>
      <c r="E28" s="3">
        <v>5</v>
      </c>
      <c r="F28" s="3">
        <v>1</v>
      </c>
      <c r="G28" s="3">
        <v>0</v>
      </c>
      <c r="H28" s="3">
        <v>0</v>
      </c>
      <c r="I28" s="12">
        <v>0</v>
      </c>
      <c r="J28" s="60">
        <v>4687.7969999999996</v>
      </c>
      <c r="L28" s="2">
        <f t="shared" si="0"/>
        <v>5747.3897788355234</v>
      </c>
      <c r="M28" s="12">
        <f t="shared" si="1"/>
        <v>-1059.5927788355239</v>
      </c>
      <c r="T28" s="27" t="s">
        <v>1921</v>
      </c>
      <c r="U28" s="28">
        <v>0.37704168955795875</v>
      </c>
      <c r="V28" s="3"/>
      <c r="W28" s="3"/>
      <c r="X28" s="3"/>
      <c r="Y28" s="3"/>
      <c r="Z28" s="3"/>
      <c r="AA28" s="3"/>
      <c r="AB28" s="12"/>
      <c r="AE28" s="32"/>
      <c r="AF28" s="32"/>
    </row>
    <row r="29" spans="1:32" x14ac:dyDescent="0.25">
      <c r="A29" s="69">
        <v>27</v>
      </c>
      <c r="B29" s="2">
        <v>63</v>
      </c>
      <c r="C29" s="3">
        <v>1</v>
      </c>
      <c r="D29" s="3">
        <v>28.31</v>
      </c>
      <c r="E29" s="3">
        <v>0</v>
      </c>
      <c r="F29" s="3">
        <v>0</v>
      </c>
      <c r="G29" s="3">
        <v>0</v>
      </c>
      <c r="H29" s="3">
        <v>1</v>
      </c>
      <c r="I29" s="12">
        <v>0</v>
      </c>
      <c r="J29" s="60">
        <v>13770.097900000001</v>
      </c>
      <c r="L29" s="2">
        <f t="shared" si="0"/>
        <v>13797.631242134008</v>
      </c>
      <c r="M29" s="12">
        <f t="shared" si="1"/>
        <v>-27.533342134007398</v>
      </c>
      <c r="T29" s="27" t="s">
        <v>1922</v>
      </c>
      <c r="U29" s="28">
        <v>4749.0570995154294</v>
      </c>
      <c r="V29" s="3"/>
      <c r="W29" s="3"/>
      <c r="X29" s="3"/>
      <c r="Y29" s="3"/>
      <c r="Z29" s="3"/>
      <c r="AA29" s="3"/>
      <c r="AB29" s="12"/>
      <c r="AE29" s="32"/>
      <c r="AF29" s="32"/>
    </row>
    <row r="30" spans="1:32" ht="15.75" thickBot="1" x14ac:dyDescent="0.3">
      <c r="A30" s="69">
        <v>28</v>
      </c>
      <c r="B30" s="2">
        <v>19</v>
      </c>
      <c r="C30" s="3">
        <v>1</v>
      </c>
      <c r="D30" s="3">
        <v>20.425000000000001</v>
      </c>
      <c r="E30" s="3">
        <v>0</v>
      </c>
      <c r="F30" s="3">
        <v>0</v>
      </c>
      <c r="G30" s="3">
        <v>0</v>
      </c>
      <c r="H30" s="3">
        <v>1</v>
      </c>
      <c r="I30" s="12">
        <v>0</v>
      </c>
      <c r="J30" s="60">
        <v>1625.4337499999999</v>
      </c>
      <c r="L30" s="2">
        <f t="shared" si="0"/>
        <v>2392.1833500325874</v>
      </c>
      <c r="M30" s="12">
        <f t="shared" si="1"/>
        <v>-766.74960003258752</v>
      </c>
      <c r="T30" s="29" t="s">
        <v>1923</v>
      </c>
      <c r="U30" s="30">
        <v>638</v>
      </c>
      <c r="V30" s="3"/>
      <c r="W30" s="3"/>
      <c r="X30" s="3"/>
      <c r="Y30" s="3"/>
      <c r="Z30" s="3"/>
      <c r="AA30" s="3"/>
      <c r="AB30" s="12"/>
      <c r="AE30" s="32"/>
      <c r="AF30" s="32"/>
    </row>
    <row r="31" spans="1:32" x14ac:dyDescent="0.25">
      <c r="A31" s="69">
        <v>29</v>
      </c>
      <c r="B31" s="2">
        <v>62</v>
      </c>
      <c r="C31" s="3">
        <v>0</v>
      </c>
      <c r="D31" s="3">
        <v>32.965000000000003</v>
      </c>
      <c r="E31" s="3">
        <v>3</v>
      </c>
      <c r="F31" s="3">
        <v>0</v>
      </c>
      <c r="G31" s="3">
        <v>0</v>
      </c>
      <c r="H31" s="3">
        <v>1</v>
      </c>
      <c r="I31" s="12">
        <v>0</v>
      </c>
      <c r="J31" s="60">
        <v>15612.19335</v>
      </c>
      <c r="L31" s="2">
        <f t="shared" si="0"/>
        <v>15550.194344792606</v>
      </c>
      <c r="M31" s="12">
        <f t="shared" si="1"/>
        <v>61.999005207393566</v>
      </c>
      <c r="T31" s="2"/>
      <c r="U31" s="3"/>
      <c r="V31" s="3"/>
      <c r="W31" s="3"/>
      <c r="X31" s="3"/>
      <c r="Y31" s="3"/>
      <c r="Z31" s="3"/>
      <c r="AA31" s="3"/>
      <c r="AB31" s="12"/>
      <c r="AE31" s="32"/>
      <c r="AF31" s="32"/>
    </row>
    <row r="32" spans="1:32" ht="15.75" thickBot="1" x14ac:dyDescent="0.3">
      <c r="A32" s="69">
        <v>30</v>
      </c>
      <c r="B32" s="2">
        <v>26</v>
      </c>
      <c r="C32" s="3">
        <v>1</v>
      </c>
      <c r="D32" s="3">
        <v>20.8</v>
      </c>
      <c r="E32" s="3">
        <v>0</v>
      </c>
      <c r="F32" s="3">
        <v>1</v>
      </c>
      <c r="G32" s="3">
        <v>0</v>
      </c>
      <c r="H32" s="3">
        <v>0</v>
      </c>
      <c r="I32" s="12">
        <v>0</v>
      </c>
      <c r="J32" s="60">
        <v>2302.3000000000002</v>
      </c>
      <c r="L32" s="2">
        <f t="shared" si="0"/>
        <v>4189.9658384743543</v>
      </c>
      <c r="M32" s="12">
        <f t="shared" si="1"/>
        <v>-1887.6658384743541</v>
      </c>
      <c r="T32" s="2" t="s">
        <v>1910</v>
      </c>
      <c r="U32" s="3"/>
      <c r="V32" s="3"/>
      <c r="W32" s="3"/>
      <c r="X32" s="3"/>
      <c r="Y32" s="3"/>
      <c r="Z32" s="3"/>
      <c r="AA32" s="3"/>
      <c r="AB32" s="12"/>
      <c r="AE32" s="32"/>
      <c r="AF32" s="32"/>
    </row>
    <row r="33" spans="1:32" x14ac:dyDescent="0.25">
      <c r="A33" s="69">
        <v>31</v>
      </c>
      <c r="B33" s="2">
        <v>24</v>
      </c>
      <c r="C33" s="3">
        <v>0</v>
      </c>
      <c r="D33" s="3">
        <v>26.6</v>
      </c>
      <c r="E33" s="3">
        <v>0</v>
      </c>
      <c r="F33" s="3">
        <v>0</v>
      </c>
      <c r="G33" s="3">
        <v>0</v>
      </c>
      <c r="H33" s="3">
        <v>0</v>
      </c>
      <c r="I33" s="12">
        <v>1</v>
      </c>
      <c r="J33" s="60">
        <v>3046.0619999999999</v>
      </c>
      <c r="L33" s="2">
        <f t="shared" si="0"/>
        <v>3788.6258577359749</v>
      </c>
      <c r="M33" s="12">
        <f t="shared" si="1"/>
        <v>-742.56385773597503</v>
      </c>
      <c r="T33" s="47"/>
      <c r="U33" s="24" t="s">
        <v>1912</v>
      </c>
      <c r="V33" s="24" t="s">
        <v>1911</v>
      </c>
      <c r="W33" s="24" t="s">
        <v>1913</v>
      </c>
      <c r="X33" s="24" t="s">
        <v>1914</v>
      </c>
      <c r="Y33" s="48" t="s">
        <v>1927</v>
      </c>
      <c r="Z33" s="3"/>
      <c r="AA33" s="3"/>
      <c r="AB33" s="12"/>
      <c r="AE33" s="32"/>
      <c r="AF33" s="32"/>
    </row>
    <row r="34" spans="1:32" x14ac:dyDescent="0.25">
      <c r="A34" s="69">
        <v>32</v>
      </c>
      <c r="B34" s="2">
        <v>31</v>
      </c>
      <c r="C34" s="3">
        <v>0</v>
      </c>
      <c r="D34" s="3">
        <v>36.630000000000003</v>
      </c>
      <c r="E34" s="3">
        <v>2</v>
      </c>
      <c r="F34" s="3">
        <v>0</v>
      </c>
      <c r="G34" s="3">
        <v>1</v>
      </c>
      <c r="H34" s="3">
        <v>0</v>
      </c>
      <c r="I34" s="12">
        <v>0</v>
      </c>
      <c r="J34" s="60">
        <v>4949.7587000000003</v>
      </c>
      <c r="L34" s="2">
        <f t="shared" si="0"/>
        <v>7049.888546194672</v>
      </c>
      <c r="M34" s="12">
        <f t="shared" si="1"/>
        <v>-2100.1298461946717</v>
      </c>
      <c r="T34" s="27" t="s">
        <v>1924</v>
      </c>
      <c r="U34" s="22">
        <v>3</v>
      </c>
      <c r="V34" s="22">
        <v>8762961302.5035667</v>
      </c>
      <c r="W34" s="22">
        <v>2920987100.8345222</v>
      </c>
      <c r="X34" s="22">
        <v>129.51344529405986</v>
      </c>
      <c r="Y34" s="28">
        <v>1.9412358440784608E-65</v>
      </c>
      <c r="Z34" s="3"/>
      <c r="AA34" s="3"/>
      <c r="AB34" s="12"/>
      <c r="AE34" s="32"/>
      <c r="AF34" s="32"/>
    </row>
    <row r="35" spans="1:32" x14ac:dyDescent="0.25">
      <c r="A35" s="69">
        <v>33</v>
      </c>
      <c r="B35" s="2">
        <v>41</v>
      </c>
      <c r="C35" s="3">
        <v>1</v>
      </c>
      <c r="D35" s="3">
        <v>21.78</v>
      </c>
      <c r="E35" s="3">
        <v>1</v>
      </c>
      <c r="F35" s="3">
        <v>0</v>
      </c>
      <c r="G35" s="3">
        <v>1</v>
      </c>
      <c r="H35" s="3">
        <v>0</v>
      </c>
      <c r="I35" s="12">
        <v>0</v>
      </c>
      <c r="J35" s="60">
        <v>6272.4772000000003</v>
      </c>
      <c r="L35" s="2">
        <f t="shared" si="0"/>
        <v>8685.6664383320094</v>
      </c>
      <c r="M35" s="12">
        <f t="shared" si="1"/>
        <v>-2413.1892383320092</v>
      </c>
      <c r="T35" s="27" t="s">
        <v>1925</v>
      </c>
      <c r="U35" s="22">
        <v>634</v>
      </c>
      <c r="V35" s="22">
        <v>14298946474.04631</v>
      </c>
      <c r="W35" s="22">
        <v>22553543.334457904</v>
      </c>
      <c r="X35" s="22"/>
      <c r="Y35" s="28"/>
      <c r="Z35" s="3"/>
      <c r="AA35" s="3"/>
      <c r="AB35" s="12"/>
      <c r="AE35" s="32"/>
      <c r="AF35" s="32"/>
    </row>
    <row r="36" spans="1:32" ht="15.75" thickBot="1" x14ac:dyDescent="0.3">
      <c r="A36" s="69">
        <v>34</v>
      </c>
      <c r="B36" s="2">
        <v>37</v>
      </c>
      <c r="C36" s="3">
        <v>0</v>
      </c>
      <c r="D36" s="3">
        <v>30.8</v>
      </c>
      <c r="E36" s="3">
        <v>2</v>
      </c>
      <c r="F36" s="3">
        <v>0</v>
      </c>
      <c r="G36" s="3">
        <v>1</v>
      </c>
      <c r="H36" s="3">
        <v>0</v>
      </c>
      <c r="I36" s="12">
        <v>0</v>
      </c>
      <c r="J36" s="60">
        <v>6313.759</v>
      </c>
      <c r="L36" s="2">
        <f t="shared" si="0"/>
        <v>8473.8882161617112</v>
      </c>
      <c r="M36" s="12">
        <f t="shared" si="1"/>
        <v>-2160.1292161617112</v>
      </c>
      <c r="T36" s="29" t="s">
        <v>1917</v>
      </c>
      <c r="U36" s="23">
        <v>637</v>
      </c>
      <c r="V36" s="23">
        <v>23061907776.549877</v>
      </c>
      <c r="W36" s="23"/>
      <c r="X36" s="23"/>
      <c r="Y36" s="30"/>
      <c r="Z36" s="3"/>
      <c r="AA36" s="3"/>
      <c r="AB36" s="12"/>
      <c r="AE36" s="32"/>
      <c r="AF36" s="32"/>
    </row>
    <row r="37" spans="1:32" ht="15.75" thickBot="1" x14ac:dyDescent="0.3">
      <c r="A37" s="69">
        <v>35</v>
      </c>
      <c r="B37" s="2">
        <v>38</v>
      </c>
      <c r="C37" s="3">
        <v>1</v>
      </c>
      <c r="D37" s="3">
        <v>37.049999999999997</v>
      </c>
      <c r="E37" s="3">
        <v>1</v>
      </c>
      <c r="F37" s="3">
        <v>0</v>
      </c>
      <c r="G37" s="3">
        <v>0</v>
      </c>
      <c r="H37" s="3">
        <v>0</v>
      </c>
      <c r="I37" s="12">
        <v>1</v>
      </c>
      <c r="J37" s="60">
        <v>6079.6715000000004</v>
      </c>
      <c r="L37" s="2">
        <f t="shared" si="0"/>
        <v>8208.5714898113038</v>
      </c>
      <c r="M37" s="12">
        <f t="shared" si="1"/>
        <v>-2128.8999898113034</v>
      </c>
      <c r="T37" s="2"/>
      <c r="U37" s="3"/>
      <c r="V37" s="3"/>
      <c r="W37" s="3"/>
      <c r="X37" s="3"/>
      <c r="Y37" s="3"/>
      <c r="Z37" s="3"/>
      <c r="AA37" s="3"/>
      <c r="AB37" s="12"/>
      <c r="AE37" s="32"/>
      <c r="AF37" s="32"/>
    </row>
    <row r="38" spans="1:32" x14ac:dyDescent="0.25">
      <c r="A38" s="69">
        <v>36</v>
      </c>
      <c r="B38" s="2">
        <v>55</v>
      </c>
      <c r="C38" s="3">
        <v>1</v>
      </c>
      <c r="D38" s="3">
        <v>37.299999999999997</v>
      </c>
      <c r="E38" s="3">
        <v>0</v>
      </c>
      <c r="F38" s="3">
        <v>1</v>
      </c>
      <c r="G38" s="3">
        <v>0</v>
      </c>
      <c r="H38" s="3">
        <v>0</v>
      </c>
      <c r="I38" s="12">
        <v>0</v>
      </c>
      <c r="J38" s="60">
        <v>20630.283510000001</v>
      </c>
      <c r="L38" s="2">
        <f t="shared" si="0"/>
        <v>11922.097427101451</v>
      </c>
      <c r="M38" s="12">
        <f t="shared" si="1"/>
        <v>8708.18608289855</v>
      </c>
      <c r="T38" s="47"/>
      <c r="U38" s="24" t="s">
        <v>1928</v>
      </c>
      <c r="V38" s="24" t="s">
        <v>1922</v>
      </c>
      <c r="W38" s="24" t="s">
        <v>1929</v>
      </c>
      <c r="X38" s="24" t="s">
        <v>1915</v>
      </c>
      <c r="Y38" s="24" t="s">
        <v>1930</v>
      </c>
      <c r="Z38" s="24" t="s">
        <v>1931</v>
      </c>
      <c r="AA38" s="24" t="s">
        <v>1932</v>
      </c>
      <c r="AB38" s="48" t="s">
        <v>1933</v>
      </c>
      <c r="AE38" s="32"/>
      <c r="AF38" s="32"/>
    </row>
    <row r="39" spans="1:32" x14ac:dyDescent="0.25">
      <c r="A39" s="69">
        <v>37</v>
      </c>
      <c r="B39" s="2">
        <v>18</v>
      </c>
      <c r="C39" s="3">
        <v>0</v>
      </c>
      <c r="D39" s="3">
        <v>38.664999999999999</v>
      </c>
      <c r="E39" s="3">
        <v>2</v>
      </c>
      <c r="F39" s="3">
        <v>0</v>
      </c>
      <c r="G39" s="3">
        <v>0</v>
      </c>
      <c r="H39" s="3">
        <v>0</v>
      </c>
      <c r="I39" s="12">
        <v>1</v>
      </c>
      <c r="J39" s="60">
        <v>3393.35635</v>
      </c>
      <c r="L39" s="2">
        <f t="shared" si="0"/>
        <v>3763.0821294529792</v>
      </c>
      <c r="M39" s="12">
        <f t="shared" si="1"/>
        <v>-369.72577945297917</v>
      </c>
      <c r="T39" s="27" t="s">
        <v>1926</v>
      </c>
      <c r="U39" s="22">
        <v>-2856.4988384999406</v>
      </c>
      <c r="V39" s="22">
        <v>1060.2166650523914</v>
      </c>
      <c r="W39" s="22">
        <v>-2.6942595156800189</v>
      </c>
      <c r="X39" s="22">
        <v>7.2413405290613223E-3</v>
      </c>
      <c r="Y39" s="22">
        <v>-4938.4598418007463</v>
      </c>
      <c r="Z39" s="22">
        <v>-774.53783519913486</v>
      </c>
      <c r="AA39" s="22">
        <v>-4938.4598418007463</v>
      </c>
      <c r="AB39" s="28">
        <v>-774.53783519913486</v>
      </c>
      <c r="AE39" s="32"/>
      <c r="AF39" s="32"/>
    </row>
    <row r="40" spans="1:32" x14ac:dyDescent="0.25">
      <c r="A40" s="69">
        <v>38</v>
      </c>
      <c r="B40" s="2">
        <v>28</v>
      </c>
      <c r="C40" s="3">
        <v>0</v>
      </c>
      <c r="D40" s="3">
        <v>34.770000000000003</v>
      </c>
      <c r="E40" s="3">
        <v>0</v>
      </c>
      <c r="F40" s="3">
        <v>0</v>
      </c>
      <c r="G40" s="3">
        <v>0</v>
      </c>
      <c r="H40" s="3">
        <v>1</v>
      </c>
      <c r="I40" s="12">
        <v>0</v>
      </c>
      <c r="J40" s="60">
        <v>3556.9223000000002</v>
      </c>
      <c r="L40" s="2">
        <f t="shared" si="0"/>
        <v>4967.1916634353011</v>
      </c>
      <c r="M40" s="12">
        <f t="shared" si="1"/>
        <v>-1410.2693634353009</v>
      </c>
      <c r="T40" s="27" t="s">
        <v>0</v>
      </c>
      <c r="U40" s="22">
        <v>255.80751936491259</v>
      </c>
      <c r="V40" s="22">
        <v>13.50957259232643</v>
      </c>
      <c r="W40" s="22">
        <v>18.935278493578235</v>
      </c>
      <c r="X40" s="22">
        <v>1.0307170800035149E-63</v>
      </c>
      <c r="Y40" s="22">
        <v>229.27859915868748</v>
      </c>
      <c r="Z40" s="22">
        <v>282.3364395711377</v>
      </c>
      <c r="AA40" s="22">
        <v>229.27859915868748</v>
      </c>
      <c r="AB40" s="28">
        <v>282.3364395711377</v>
      </c>
      <c r="AE40" s="32"/>
      <c r="AF40" s="32"/>
    </row>
    <row r="41" spans="1:32" x14ac:dyDescent="0.25">
      <c r="A41" s="69">
        <v>39</v>
      </c>
      <c r="B41" s="2">
        <v>60</v>
      </c>
      <c r="C41" s="3">
        <v>0</v>
      </c>
      <c r="D41" s="3">
        <v>24.53</v>
      </c>
      <c r="E41" s="3">
        <v>0</v>
      </c>
      <c r="F41" s="3">
        <v>0</v>
      </c>
      <c r="G41" s="3">
        <v>1</v>
      </c>
      <c r="H41" s="3">
        <v>0</v>
      </c>
      <c r="I41" s="12">
        <v>0</v>
      </c>
      <c r="J41" s="60">
        <v>12629.896699999999</v>
      </c>
      <c r="L41" s="2">
        <f t="shared" si="0"/>
        <v>12958.339766934503</v>
      </c>
      <c r="M41" s="12">
        <f t="shared" si="1"/>
        <v>-328.4430669345038</v>
      </c>
      <c r="T41" s="27" t="s">
        <v>2</v>
      </c>
      <c r="U41" s="22">
        <v>19.012941033008026</v>
      </c>
      <c r="V41" s="22">
        <v>30.734110965171126</v>
      </c>
      <c r="W41" s="22">
        <v>0.61862668012600386</v>
      </c>
      <c r="X41" s="22">
        <v>0.53638451210722271</v>
      </c>
      <c r="Y41" s="22">
        <v>-41.340025119852811</v>
      </c>
      <c r="Z41" s="22">
        <v>79.365907185868863</v>
      </c>
      <c r="AA41" s="22">
        <v>-41.340025119852811</v>
      </c>
      <c r="AB41" s="28">
        <v>79.365907185868863</v>
      </c>
      <c r="AE41" s="32"/>
      <c r="AF41" s="32"/>
    </row>
    <row r="42" spans="1:32" ht="15.75" thickBot="1" x14ac:dyDescent="0.3">
      <c r="A42" s="69">
        <v>40</v>
      </c>
      <c r="B42" s="2">
        <v>18</v>
      </c>
      <c r="C42" s="3">
        <v>0</v>
      </c>
      <c r="D42" s="3">
        <v>35.625</v>
      </c>
      <c r="E42" s="3">
        <v>0</v>
      </c>
      <c r="F42" s="3">
        <v>0</v>
      </c>
      <c r="G42" s="3">
        <v>0</v>
      </c>
      <c r="H42" s="3">
        <v>0</v>
      </c>
      <c r="I42" s="12">
        <v>1</v>
      </c>
      <c r="J42" s="60">
        <v>2211.1307499999998</v>
      </c>
      <c r="L42" s="2">
        <f t="shared" si="0"/>
        <v>2425.3725343693968</v>
      </c>
      <c r="M42" s="12">
        <f t="shared" si="1"/>
        <v>-214.24178436939701</v>
      </c>
      <c r="T42" s="29" t="s">
        <v>3</v>
      </c>
      <c r="U42" s="23">
        <v>639.9551271716191</v>
      </c>
      <c r="V42" s="23">
        <v>158.77494632475981</v>
      </c>
      <c r="W42" s="23">
        <v>4.0305800252808694</v>
      </c>
      <c r="X42" s="23">
        <v>6.2402478622364293E-5</v>
      </c>
      <c r="Y42" s="23">
        <v>328.16673764183042</v>
      </c>
      <c r="Z42" s="23">
        <v>951.74351670140777</v>
      </c>
      <c r="AA42" s="23">
        <v>328.16673764183042</v>
      </c>
      <c r="AB42" s="30">
        <v>951.74351670140777</v>
      </c>
      <c r="AE42" s="32"/>
      <c r="AF42" s="32"/>
    </row>
    <row r="43" spans="1:32" x14ac:dyDescent="0.25">
      <c r="A43" s="69">
        <v>41</v>
      </c>
      <c r="B43" s="2">
        <v>21</v>
      </c>
      <c r="C43" s="3">
        <v>0</v>
      </c>
      <c r="D43" s="3">
        <v>33.630000000000003</v>
      </c>
      <c r="E43" s="3">
        <v>2</v>
      </c>
      <c r="F43" s="3">
        <v>0</v>
      </c>
      <c r="G43" s="3">
        <v>0</v>
      </c>
      <c r="H43" s="3">
        <v>1</v>
      </c>
      <c r="I43" s="12">
        <v>0</v>
      </c>
      <c r="J43" s="60">
        <v>3579.8287</v>
      </c>
      <c r="L43" s="2">
        <f t="shared" si="0"/>
        <v>4434.7745294465221</v>
      </c>
      <c r="M43" s="12">
        <f t="shared" si="1"/>
        <v>-854.94582944652211</v>
      </c>
      <c r="AE43" s="32"/>
      <c r="AF43" s="32"/>
    </row>
    <row r="44" spans="1:32" x14ac:dyDescent="0.25">
      <c r="A44" s="69">
        <v>42</v>
      </c>
      <c r="B44" s="2">
        <v>40</v>
      </c>
      <c r="C44" s="3">
        <v>0</v>
      </c>
      <c r="D44" s="3">
        <v>28.69</v>
      </c>
      <c r="E44" s="3">
        <v>3</v>
      </c>
      <c r="F44" s="3">
        <v>0</v>
      </c>
      <c r="G44" s="3">
        <v>0</v>
      </c>
      <c r="H44" s="3">
        <v>1</v>
      </c>
      <c r="I44" s="12">
        <v>0</v>
      </c>
      <c r="J44" s="60">
        <v>8059.6791000000003</v>
      </c>
      <c r="L44" s="2">
        <f t="shared" si="0"/>
        <v>9841.1485958484209</v>
      </c>
      <c r="M44" s="12">
        <f t="shared" si="1"/>
        <v>-1781.4694958484206</v>
      </c>
      <c r="AE44" s="32"/>
      <c r="AF44" s="32"/>
    </row>
    <row r="45" spans="1:32" x14ac:dyDescent="0.25">
      <c r="A45" s="69">
        <v>43</v>
      </c>
      <c r="B45" s="2">
        <v>58</v>
      </c>
      <c r="C45" s="3">
        <v>0</v>
      </c>
      <c r="D45" s="3">
        <v>31.824999999999999</v>
      </c>
      <c r="E45" s="3">
        <v>2</v>
      </c>
      <c r="F45" s="3">
        <v>0</v>
      </c>
      <c r="G45" s="3">
        <v>0</v>
      </c>
      <c r="H45" s="3">
        <v>0</v>
      </c>
      <c r="I45" s="12">
        <v>1</v>
      </c>
      <c r="J45" s="60">
        <v>13607.36875</v>
      </c>
      <c r="L45" s="2">
        <f t="shared" si="0"/>
        <v>13865.334387383709</v>
      </c>
      <c r="M45" s="12">
        <f t="shared" si="1"/>
        <v>-257.96563738370969</v>
      </c>
      <c r="AE45" s="32"/>
      <c r="AF45" s="32"/>
    </row>
    <row r="46" spans="1:32" x14ac:dyDescent="0.25">
      <c r="A46" s="69">
        <v>44</v>
      </c>
      <c r="B46" s="2">
        <v>34</v>
      </c>
      <c r="C46" s="3">
        <v>0</v>
      </c>
      <c r="D46" s="3">
        <v>37.335000000000001</v>
      </c>
      <c r="E46" s="3">
        <v>2</v>
      </c>
      <c r="F46" s="3">
        <v>0</v>
      </c>
      <c r="G46" s="3">
        <v>0</v>
      </c>
      <c r="H46" s="3">
        <v>1</v>
      </c>
      <c r="I46" s="12">
        <v>0</v>
      </c>
      <c r="J46" s="60">
        <v>5989.5236500000001</v>
      </c>
      <c r="L46" s="2">
        <f t="shared" si="0"/>
        <v>7830.715227717681</v>
      </c>
      <c r="M46" s="12">
        <f t="shared" si="1"/>
        <v>-1841.191577717681</v>
      </c>
      <c r="AE46" s="32"/>
      <c r="AF46" s="32"/>
    </row>
    <row r="47" spans="1:32" x14ac:dyDescent="0.25">
      <c r="A47" s="69">
        <v>45</v>
      </c>
      <c r="B47" s="2">
        <v>43</v>
      </c>
      <c r="C47" s="3">
        <v>1</v>
      </c>
      <c r="D47" s="3">
        <v>27.36</v>
      </c>
      <c r="E47" s="3">
        <v>3</v>
      </c>
      <c r="F47" s="3">
        <v>0</v>
      </c>
      <c r="G47" s="3">
        <v>0</v>
      </c>
      <c r="H47" s="3">
        <v>0</v>
      </c>
      <c r="I47" s="12">
        <v>1</v>
      </c>
      <c r="J47" s="60">
        <v>8606.2173999999995</v>
      </c>
      <c r="L47" s="2">
        <f t="shared" si="0"/>
        <v>10583.283942369257</v>
      </c>
      <c r="M47" s="12">
        <f t="shared" si="1"/>
        <v>-1977.0665423692571</v>
      </c>
      <c r="AE47" s="32"/>
      <c r="AF47" s="32"/>
    </row>
    <row r="48" spans="1:32" x14ac:dyDescent="0.25">
      <c r="A48" s="69">
        <v>46</v>
      </c>
      <c r="B48" s="2">
        <v>25</v>
      </c>
      <c r="C48" s="3">
        <v>1</v>
      </c>
      <c r="D48" s="3">
        <v>33.659999999999997</v>
      </c>
      <c r="E48" s="3">
        <v>4</v>
      </c>
      <c r="F48" s="3">
        <v>0</v>
      </c>
      <c r="G48" s="3">
        <v>1</v>
      </c>
      <c r="H48" s="3">
        <v>0</v>
      </c>
      <c r="I48" s="12">
        <v>0</v>
      </c>
      <c r="J48" s="60">
        <v>4504.6624000000002</v>
      </c>
      <c r="L48" s="2">
        <f t="shared" si="0"/>
        <v>6738.4852494804009</v>
      </c>
      <c r="M48" s="12">
        <f t="shared" si="1"/>
        <v>-2233.8228494804007</v>
      </c>
      <c r="AE48" s="32"/>
      <c r="AF48" s="32"/>
    </row>
    <row r="49" spans="1:32" x14ac:dyDescent="0.25">
      <c r="A49" s="69">
        <v>47</v>
      </c>
      <c r="B49" s="2">
        <v>64</v>
      </c>
      <c r="C49" s="3">
        <v>1</v>
      </c>
      <c r="D49" s="3">
        <v>24.7</v>
      </c>
      <c r="E49" s="3">
        <v>1</v>
      </c>
      <c r="F49" s="3">
        <v>0</v>
      </c>
      <c r="G49" s="3">
        <v>0</v>
      </c>
      <c r="H49" s="3">
        <v>1</v>
      </c>
      <c r="I49" s="12">
        <v>0</v>
      </c>
      <c r="J49" s="60">
        <v>30166.618170000002</v>
      </c>
      <c r="L49" s="2">
        <f t="shared" si="0"/>
        <v>14624.757171541381</v>
      </c>
      <c r="M49" s="12">
        <f t="shared" si="1"/>
        <v>15541.86099845862</v>
      </c>
      <c r="AE49" s="32"/>
      <c r="AF49" s="32"/>
    </row>
    <row r="50" spans="1:32" x14ac:dyDescent="0.25">
      <c r="A50" s="69">
        <v>48</v>
      </c>
      <c r="B50" s="2">
        <v>28</v>
      </c>
      <c r="C50" s="3">
        <v>0</v>
      </c>
      <c r="D50" s="3">
        <v>25.934999999999999</v>
      </c>
      <c r="E50" s="3">
        <v>1</v>
      </c>
      <c r="F50" s="3">
        <v>0</v>
      </c>
      <c r="G50" s="3">
        <v>0</v>
      </c>
      <c r="H50" s="3">
        <v>1</v>
      </c>
      <c r="I50" s="12">
        <v>0</v>
      </c>
      <c r="J50" s="60">
        <v>4133.6416499999996</v>
      </c>
      <c r="L50" s="2">
        <f t="shared" si="0"/>
        <v>5439.1674565802941</v>
      </c>
      <c r="M50" s="12">
        <f t="shared" si="1"/>
        <v>-1305.5258065802946</v>
      </c>
      <c r="AE50" s="32"/>
      <c r="AF50" s="32"/>
    </row>
    <row r="51" spans="1:32" x14ac:dyDescent="0.25">
      <c r="A51" s="69">
        <v>49</v>
      </c>
      <c r="B51" s="2">
        <v>19</v>
      </c>
      <c r="C51" s="3">
        <v>0</v>
      </c>
      <c r="D51" s="3">
        <v>28.9</v>
      </c>
      <c r="E51" s="3">
        <v>0</v>
      </c>
      <c r="F51" s="3">
        <v>1</v>
      </c>
      <c r="G51" s="3">
        <v>0</v>
      </c>
      <c r="H51" s="3">
        <v>0</v>
      </c>
      <c r="I51" s="12">
        <v>0</v>
      </c>
      <c r="J51" s="60">
        <v>1743.2139999999999</v>
      </c>
      <c r="L51" s="2">
        <f t="shared" si="0"/>
        <v>2553.3180252873308</v>
      </c>
      <c r="M51" s="12">
        <f t="shared" si="1"/>
        <v>-810.10402528733084</v>
      </c>
      <c r="AE51" s="32"/>
      <c r="AF51" s="32"/>
    </row>
    <row r="52" spans="1:32" x14ac:dyDescent="0.25">
      <c r="A52" s="69">
        <v>50</v>
      </c>
      <c r="B52" s="2">
        <v>61</v>
      </c>
      <c r="C52" s="3">
        <v>0</v>
      </c>
      <c r="D52" s="3">
        <v>39.1</v>
      </c>
      <c r="E52" s="3">
        <v>2</v>
      </c>
      <c r="F52" s="3">
        <v>1</v>
      </c>
      <c r="G52" s="3">
        <v>0</v>
      </c>
      <c r="H52" s="3">
        <v>0</v>
      </c>
      <c r="I52" s="12">
        <v>0</v>
      </c>
      <c r="J52" s="60">
        <v>14235.072</v>
      </c>
      <c r="L52" s="2">
        <f t="shared" si="0"/>
        <v>14771.076091493578</v>
      </c>
      <c r="M52" s="12">
        <f t="shared" si="1"/>
        <v>-536.00409149357802</v>
      </c>
      <c r="AE52" s="32"/>
      <c r="AF52" s="32"/>
    </row>
    <row r="53" spans="1:32" x14ac:dyDescent="0.25">
      <c r="A53" s="69">
        <v>51</v>
      </c>
      <c r="B53" s="2">
        <v>40</v>
      </c>
      <c r="C53" s="3">
        <v>1</v>
      </c>
      <c r="D53" s="3">
        <v>26.315000000000001</v>
      </c>
      <c r="E53" s="3">
        <v>1</v>
      </c>
      <c r="F53" s="3">
        <v>0</v>
      </c>
      <c r="G53" s="3">
        <v>0</v>
      </c>
      <c r="H53" s="3">
        <v>1</v>
      </c>
      <c r="I53" s="12">
        <v>0</v>
      </c>
      <c r="J53" s="60">
        <v>6389.3778499999999</v>
      </c>
      <c r="L53" s="2">
        <f t="shared" si="0"/>
        <v>8516.0826065517886</v>
      </c>
      <c r="M53" s="12">
        <f t="shared" si="1"/>
        <v>-2126.7047565517887</v>
      </c>
      <c r="AE53" s="32"/>
      <c r="AF53" s="32"/>
    </row>
    <row r="54" spans="1:32" x14ac:dyDescent="0.25">
      <c r="A54" s="69">
        <v>52</v>
      </c>
      <c r="B54" s="2">
        <v>40</v>
      </c>
      <c r="C54" s="3">
        <v>0</v>
      </c>
      <c r="D54" s="3">
        <v>36.19</v>
      </c>
      <c r="E54" s="3">
        <v>0</v>
      </c>
      <c r="F54" s="3">
        <v>0</v>
      </c>
      <c r="G54" s="3">
        <v>1</v>
      </c>
      <c r="H54" s="3">
        <v>0</v>
      </c>
      <c r="I54" s="12">
        <v>0</v>
      </c>
      <c r="J54" s="60">
        <v>5920.1040999999996</v>
      </c>
      <c r="L54" s="2">
        <f t="shared" si="0"/>
        <v>8063.8802720811236</v>
      </c>
      <c r="M54" s="12">
        <f t="shared" si="1"/>
        <v>-2143.7761720811241</v>
      </c>
      <c r="AE54" s="32"/>
      <c r="AF54" s="32"/>
    </row>
    <row r="55" spans="1:32" x14ac:dyDescent="0.25">
      <c r="A55" s="69">
        <v>53</v>
      </c>
      <c r="B55" s="2">
        <v>31</v>
      </c>
      <c r="C55" s="3">
        <v>1</v>
      </c>
      <c r="D55" s="3">
        <v>28.5</v>
      </c>
      <c r="E55" s="3">
        <v>5</v>
      </c>
      <c r="F55" s="3">
        <v>0</v>
      </c>
      <c r="G55" s="3">
        <v>0</v>
      </c>
      <c r="H55" s="3">
        <v>0</v>
      </c>
      <c r="I55" s="12">
        <v>1</v>
      </c>
      <c r="J55" s="60">
        <v>6799.4579999999996</v>
      </c>
      <c r="L55" s="2">
        <f t="shared" si="0"/>
        <v>8815.1787171111737</v>
      </c>
      <c r="M55" s="12">
        <f t="shared" si="1"/>
        <v>-2015.7207171111741</v>
      </c>
      <c r="AE55" s="32"/>
      <c r="AF55" s="32"/>
    </row>
    <row r="56" spans="1:32" x14ac:dyDescent="0.25">
      <c r="A56" s="69">
        <v>54</v>
      </c>
      <c r="B56" s="2">
        <v>53</v>
      </c>
      <c r="C56" s="3">
        <v>0</v>
      </c>
      <c r="D56" s="3">
        <v>28.1</v>
      </c>
      <c r="E56" s="3">
        <v>3</v>
      </c>
      <c r="F56" s="3">
        <v>1</v>
      </c>
      <c r="G56" s="3">
        <v>0</v>
      </c>
      <c r="H56" s="3">
        <v>0</v>
      </c>
      <c r="I56" s="12">
        <v>0</v>
      </c>
      <c r="J56" s="60">
        <v>11741.726000000001</v>
      </c>
      <c r="L56" s="2">
        <f t="shared" si="0"/>
        <v>13155.428712382809</v>
      </c>
      <c r="M56" s="12">
        <f t="shared" si="1"/>
        <v>-1413.7027123828084</v>
      </c>
      <c r="AE56" s="32"/>
      <c r="AF56" s="32"/>
    </row>
    <row r="57" spans="1:32" x14ac:dyDescent="0.25">
      <c r="A57" s="69">
        <v>55</v>
      </c>
      <c r="B57" s="2">
        <v>58</v>
      </c>
      <c r="C57" s="3">
        <v>1</v>
      </c>
      <c r="D57" s="3">
        <v>32.01</v>
      </c>
      <c r="E57" s="3">
        <v>1</v>
      </c>
      <c r="F57" s="3">
        <v>0</v>
      </c>
      <c r="G57" s="3">
        <v>1</v>
      </c>
      <c r="H57" s="3">
        <v>0</v>
      </c>
      <c r="I57" s="12">
        <v>0</v>
      </c>
      <c r="J57" s="60">
        <v>11946.625899999999</v>
      </c>
      <c r="L57" s="2">
        <f t="shared" si="0"/>
        <v>13228.896654303197</v>
      </c>
      <c r="M57" s="12">
        <f t="shared" si="1"/>
        <v>-1282.2707543031975</v>
      </c>
      <c r="AE57" s="32"/>
      <c r="AF57" s="32"/>
    </row>
    <row r="58" spans="1:32" x14ac:dyDescent="0.25">
      <c r="A58" s="69">
        <v>56</v>
      </c>
      <c r="B58" s="2">
        <v>44</v>
      </c>
      <c r="C58" s="3">
        <v>1</v>
      </c>
      <c r="D58" s="3">
        <v>27.4</v>
      </c>
      <c r="E58" s="3">
        <v>2</v>
      </c>
      <c r="F58" s="3">
        <v>1</v>
      </c>
      <c r="G58" s="3">
        <v>0</v>
      </c>
      <c r="H58" s="3">
        <v>0</v>
      </c>
      <c r="I58" s="12">
        <v>0</v>
      </c>
      <c r="J58" s="60">
        <v>7726.8540000000003</v>
      </c>
      <c r="L58" s="2">
        <f t="shared" si="0"/>
        <v>10199.896852203872</v>
      </c>
      <c r="M58" s="12">
        <f t="shared" si="1"/>
        <v>-2473.0428522038719</v>
      </c>
      <c r="AE58" s="32"/>
      <c r="AF58" s="32"/>
    </row>
    <row r="59" spans="1:32" x14ac:dyDescent="0.25">
      <c r="A59" s="69">
        <v>57</v>
      </c>
      <c r="B59" s="2">
        <v>57</v>
      </c>
      <c r="C59" s="3">
        <v>1</v>
      </c>
      <c r="D59" s="3">
        <v>34.01</v>
      </c>
      <c r="E59" s="3">
        <v>0</v>
      </c>
      <c r="F59" s="3">
        <v>0</v>
      </c>
      <c r="G59" s="3">
        <v>0</v>
      </c>
      <c r="H59" s="3">
        <v>1</v>
      </c>
      <c r="I59" s="12">
        <v>0</v>
      </c>
      <c r="J59" s="60">
        <v>11356.660900000001</v>
      </c>
      <c r="L59" s="2">
        <f t="shared" si="0"/>
        <v>12371.159889832681</v>
      </c>
      <c r="M59" s="12">
        <f t="shared" si="1"/>
        <v>-1014.4989898326803</v>
      </c>
      <c r="AE59" s="32"/>
      <c r="AF59" s="32"/>
    </row>
    <row r="60" spans="1:32" x14ac:dyDescent="0.25">
      <c r="A60" s="69">
        <v>58</v>
      </c>
      <c r="B60" s="2">
        <v>29</v>
      </c>
      <c r="C60" s="3">
        <v>0</v>
      </c>
      <c r="D60" s="3">
        <v>29.59</v>
      </c>
      <c r="E60" s="3">
        <v>1</v>
      </c>
      <c r="F60" s="3">
        <v>0</v>
      </c>
      <c r="G60" s="3">
        <v>1</v>
      </c>
      <c r="H60" s="3">
        <v>0</v>
      </c>
      <c r="I60" s="12">
        <v>0</v>
      </c>
      <c r="J60" s="60">
        <v>3947.4131000000002</v>
      </c>
      <c r="L60" s="2">
        <f t="shared" si="0"/>
        <v>5764.4672754208514</v>
      </c>
      <c r="M60" s="12">
        <f t="shared" si="1"/>
        <v>-1817.0541754208512</v>
      </c>
      <c r="AE60" s="32"/>
      <c r="AF60" s="32"/>
    </row>
    <row r="61" spans="1:32" x14ac:dyDescent="0.25">
      <c r="A61" s="69">
        <v>59</v>
      </c>
      <c r="B61" s="2">
        <v>21</v>
      </c>
      <c r="C61" s="3">
        <v>1</v>
      </c>
      <c r="D61" s="3">
        <v>35.53</v>
      </c>
      <c r="E61" s="3">
        <v>0</v>
      </c>
      <c r="F61" s="3">
        <v>0</v>
      </c>
      <c r="G61" s="3">
        <v>1</v>
      </c>
      <c r="H61" s="3">
        <v>0</v>
      </c>
      <c r="I61" s="12">
        <v>0</v>
      </c>
      <c r="J61" s="60">
        <v>1532.4697000000001</v>
      </c>
      <c r="L61" s="2">
        <f t="shared" si="0"/>
        <v>3190.9888630659989</v>
      </c>
      <c r="M61" s="12">
        <f t="shared" si="1"/>
        <v>-1658.5191630659988</v>
      </c>
      <c r="AE61" s="32"/>
      <c r="AF61" s="32"/>
    </row>
    <row r="62" spans="1:32" x14ac:dyDescent="0.25">
      <c r="A62" s="69">
        <v>60</v>
      </c>
      <c r="B62" s="2">
        <v>22</v>
      </c>
      <c r="C62" s="3">
        <v>0</v>
      </c>
      <c r="D62" s="3">
        <v>39.805</v>
      </c>
      <c r="E62" s="3">
        <v>0</v>
      </c>
      <c r="F62" s="3">
        <v>0</v>
      </c>
      <c r="G62" s="3">
        <v>0</v>
      </c>
      <c r="H62" s="3">
        <v>0</v>
      </c>
      <c r="I62" s="12">
        <v>1</v>
      </c>
      <c r="J62" s="60">
        <v>2755.0209500000001</v>
      </c>
      <c r="L62" s="2">
        <f t="shared" si="0"/>
        <v>3528.0767053470208</v>
      </c>
      <c r="M62" s="12">
        <f t="shared" si="1"/>
        <v>-773.05575534702075</v>
      </c>
      <c r="AE62" s="32"/>
      <c r="AF62" s="32"/>
    </row>
    <row r="63" spans="1:32" x14ac:dyDescent="0.25">
      <c r="A63" s="69">
        <v>61</v>
      </c>
      <c r="B63" s="2">
        <v>41</v>
      </c>
      <c r="C63" s="3">
        <v>0</v>
      </c>
      <c r="D63" s="3">
        <v>32.965000000000003</v>
      </c>
      <c r="E63" s="3">
        <v>0</v>
      </c>
      <c r="F63" s="3">
        <v>0</v>
      </c>
      <c r="G63" s="3">
        <v>0</v>
      </c>
      <c r="H63" s="3">
        <v>1</v>
      </c>
      <c r="I63" s="12">
        <v>0</v>
      </c>
      <c r="J63" s="60">
        <v>6571.0243499999997</v>
      </c>
      <c r="L63" s="2">
        <f t="shared" si="0"/>
        <v>8258.3710566145855</v>
      </c>
      <c r="M63" s="12">
        <f t="shared" si="1"/>
        <v>-1687.3467066145859</v>
      </c>
      <c r="AE63" s="32"/>
      <c r="AF63" s="32"/>
    </row>
    <row r="64" spans="1:32" x14ac:dyDescent="0.25">
      <c r="A64" s="69">
        <v>62</v>
      </c>
      <c r="B64" s="2">
        <v>31</v>
      </c>
      <c r="C64" s="3">
        <v>1</v>
      </c>
      <c r="D64" s="3">
        <v>26.885000000000002</v>
      </c>
      <c r="E64" s="3">
        <v>1</v>
      </c>
      <c r="F64" s="3">
        <v>0</v>
      </c>
      <c r="G64" s="3">
        <v>0</v>
      </c>
      <c r="H64" s="3">
        <v>0</v>
      </c>
      <c r="I64" s="12">
        <v>1</v>
      </c>
      <c r="J64" s="60">
        <v>4441.2131499999996</v>
      </c>
      <c r="L64" s="2">
        <f t="shared" si="0"/>
        <v>6224.6523086563893</v>
      </c>
      <c r="M64" s="12">
        <f t="shared" si="1"/>
        <v>-1783.4391586563897</v>
      </c>
      <c r="AE64" s="32"/>
      <c r="AF64" s="32"/>
    </row>
    <row r="65" spans="1:32" x14ac:dyDescent="0.25">
      <c r="A65" s="69">
        <v>63</v>
      </c>
      <c r="B65" s="2">
        <v>45</v>
      </c>
      <c r="C65" s="3">
        <v>0</v>
      </c>
      <c r="D65" s="3">
        <v>38.284999999999997</v>
      </c>
      <c r="E65" s="3">
        <v>0</v>
      </c>
      <c r="F65" s="3">
        <v>0</v>
      </c>
      <c r="G65" s="3">
        <v>0</v>
      </c>
      <c r="H65" s="3">
        <v>0</v>
      </c>
      <c r="I65" s="12">
        <v>1</v>
      </c>
      <c r="J65" s="60">
        <v>7935.29115</v>
      </c>
      <c r="L65" s="2">
        <f t="shared" si="0"/>
        <v>9382.7499803698392</v>
      </c>
      <c r="M65" s="12">
        <f t="shared" si="1"/>
        <v>-1447.4588303698392</v>
      </c>
      <c r="AE65" s="32"/>
      <c r="AF65" s="32"/>
    </row>
    <row r="66" spans="1:32" x14ac:dyDescent="0.25">
      <c r="A66" s="69">
        <v>64</v>
      </c>
      <c r="B66" s="2">
        <v>48</v>
      </c>
      <c r="C66" s="3">
        <v>0</v>
      </c>
      <c r="D66" s="3">
        <v>41.23</v>
      </c>
      <c r="E66" s="3">
        <v>4</v>
      </c>
      <c r="F66" s="3">
        <v>0</v>
      </c>
      <c r="G66" s="3">
        <v>0</v>
      </c>
      <c r="H66" s="3">
        <v>1</v>
      </c>
      <c r="I66" s="12">
        <v>0</v>
      </c>
      <c r="J66" s="60">
        <v>11033.661700000001</v>
      </c>
      <c r="L66" s="2">
        <f t="shared" si="0"/>
        <v>12765.986158493259</v>
      </c>
      <c r="M66" s="12">
        <f t="shared" si="1"/>
        <v>-1732.3244584932581</v>
      </c>
      <c r="AE66" s="32"/>
      <c r="AF66" s="32"/>
    </row>
    <row r="67" spans="1:32" x14ac:dyDescent="0.25">
      <c r="A67" s="69">
        <v>65</v>
      </c>
      <c r="B67" s="2">
        <v>56</v>
      </c>
      <c r="C67" s="3">
        <v>0</v>
      </c>
      <c r="D67" s="3">
        <v>27.2</v>
      </c>
      <c r="E67" s="3">
        <v>0</v>
      </c>
      <c r="F67" s="3">
        <v>1</v>
      </c>
      <c r="G67" s="3">
        <v>0</v>
      </c>
      <c r="H67" s="3">
        <v>0</v>
      </c>
      <c r="I67" s="12">
        <v>0</v>
      </c>
      <c r="J67" s="60">
        <v>11073.175999999999</v>
      </c>
      <c r="L67" s="2">
        <f t="shared" ref="L67:L130" si="2">$U$39+$U$40*B67+$U$41*D67+$U$42*E67</f>
        <v>11985.874242032984</v>
      </c>
      <c r="M67" s="12">
        <f t="shared" si="1"/>
        <v>-912.69824203298413</v>
      </c>
      <c r="AE67" s="32"/>
      <c r="AF67" s="32"/>
    </row>
    <row r="68" spans="1:32" x14ac:dyDescent="0.25">
      <c r="A68" s="69">
        <v>66</v>
      </c>
      <c r="B68" s="2">
        <v>46</v>
      </c>
      <c r="C68" s="3">
        <v>0</v>
      </c>
      <c r="D68" s="3">
        <v>27.74</v>
      </c>
      <c r="E68" s="3">
        <v>0</v>
      </c>
      <c r="F68" s="3">
        <v>0</v>
      </c>
      <c r="G68" s="3">
        <v>0</v>
      </c>
      <c r="H68" s="3">
        <v>1</v>
      </c>
      <c r="I68" s="12">
        <v>0</v>
      </c>
      <c r="J68" s="60">
        <v>8026.6665999999996</v>
      </c>
      <c r="L68" s="2">
        <f t="shared" si="2"/>
        <v>9438.0660365416825</v>
      </c>
      <c r="M68" s="12">
        <f t="shared" ref="M68:M131" si="3">J68-L68</f>
        <v>-1411.3994365416829</v>
      </c>
      <c r="AE68" s="32"/>
      <c r="AF68" s="32"/>
    </row>
    <row r="69" spans="1:32" x14ac:dyDescent="0.25">
      <c r="A69" s="69">
        <v>67</v>
      </c>
      <c r="B69" s="2">
        <v>55</v>
      </c>
      <c r="C69" s="3">
        <v>0</v>
      </c>
      <c r="D69" s="3">
        <v>26.98</v>
      </c>
      <c r="E69" s="3">
        <v>0</v>
      </c>
      <c r="F69" s="3">
        <v>0</v>
      </c>
      <c r="G69" s="3">
        <v>0</v>
      </c>
      <c r="H69" s="3">
        <v>1</v>
      </c>
      <c r="I69" s="12">
        <v>0</v>
      </c>
      <c r="J69" s="60">
        <v>11082.5772</v>
      </c>
      <c r="L69" s="2">
        <f t="shared" si="2"/>
        <v>11725.883875640809</v>
      </c>
      <c r="M69" s="12">
        <f t="shared" si="3"/>
        <v>-643.30667564080977</v>
      </c>
      <c r="AE69" s="32"/>
      <c r="AF69" s="32"/>
    </row>
    <row r="70" spans="1:32" x14ac:dyDescent="0.25">
      <c r="A70" s="69">
        <v>68</v>
      </c>
      <c r="B70" s="2">
        <v>21</v>
      </c>
      <c r="C70" s="3">
        <v>0</v>
      </c>
      <c r="D70" s="3">
        <v>39.49</v>
      </c>
      <c r="E70" s="3">
        <v>0</v>
      </c>
      <c r="F70" s="3">
        <v>0</v>
      </c>
      <c r="G70" s="3">
        <v>1</v>
      </c>
      <c r="H70" s="3">
        <v>0</v>
      </c>
      <c r="I70" s="12">
        <v>0</v>
      </c>
      <c r="J70" s="60">
        <v>2026.9740999999999</v>
      </c>
      <c r="L70" s="2">
        <f t="shared" si="2"/>
        <v>3266.2801095567106</v>
      </c>
      <c r="M70" s="12">
        <f t="shared" si="3"/>
        <v>-1239.3060095567107</v>
      </c>
      <c r="AE70" s="32"/>
      <c r="AF70" s="32"/>
    </row>
    <row r="71" spans="1:32" x14ac:dyDescent="0.25">
      <c r="A71" s="69">
        <v>69</v>
      </c>
      <c r="B71" s="2">
        <v>53</v>
      </c>
      <c r="C71" s="3">
        <v>0</v>
      </c>
      <c r="D71" s="3">
        <v>24.795000000000002</v>
      </c>
      <c r="E71" s="3">
        <v>1</v>
      </c>
      <c r="F71" s="3">
        <v>0</v>
      </c>
      <c r="G71" s="3">
        <v>0</v>
      </c>
      <c r="H71" s="3">
        <v>1</v>
      </c>
      <c r="I71" s="12">
        <v>0</v>
      </c>
      <c r="J71" s="60">
        <v>10942.13205</v>
      </c>
      <c r="L71" s="2">
        <f t="shared" si="2"/>
        <v>11812.68068792548</v>
      </c>
      <c r="M71" s="12">
        <f t="shared" si="3"/>
        <v>-870.54863792547985</v>
      </c>
      <c r="AE71" s="32"/>
      <c r="AF71" s="32"/>
    </row>
    <row r="72" spans="1:32" x14ac:dyDescent="0.25">
      <c r="A72" s="69">
        <v>70</v>
      </c>
      <c r="B72" s="2">
        <v>35</v>
      </c>
      <c r="C72" s="3">
        <v>1</v>
      </c>
      <c r="D72" s="3">
        <v>34.770000000000003</v>
      </c>
      <c r="E72" s="3">
        <v>2</v>
      </c>
      <c r="F72" s="3">
        <v>0</v>
      </c>
      <c r="G72" s="3">
        <v>0</v>
      </c>
      <c r="H72" s="3">
        <v>1</v>
      </c>
      <c r="I72" s="12">
        <v>0</v>
      </c>
      <c r="J72" s="60">
        <v>5729.0052999999998</v>
      </c>
      <c r="L72" s="2">
        <f t="shared" si="2"/>
        <v>8037.7545533329285</v>
      </c>
      <c r="M72" s="12">
        <f t="shared" si="3"/>
        <v>-2308.7492533329287</v>
      </c>
      <c r="AE72" s="32"/>
      <c r="AF72" s="32"/>
    </row>
    <row r="73" spans="1:32" x14ac:dyDescent="0.25">
      <c r="A73" s="69">
        <v>71</v>
      </c>
      <c r="B73" s="2">
        <v>28</v>
      </c>
      <c r="C73" s="3">
        <v>0</v>
      </c>
      <c r="D73" s="3">
        <v>37.619999999999997</v>
      </c>
      <c r="E73" s="3">
        <v>1</v>
      </c>
      <c r="F73" s="3">
        <v>0</v>
      </c>
      <c r="G73" s="3">
        <v>1</v>
      </c>
      <c r="H73" s="3">
        <v>0</v>
      </c>
      <c r="I73" s="12">
        <v>0</v>
      </c>
      <c r="J73" s="60">
        <v>3766.8838000000001</v>
      </c>
      <c r="L73" s="2">
        <f t="shared" si="2"/>
        <v>5661.3336725509926</v>
      </c>
      <c r="M73" s="12">
        <f t="shared" si="3"/>
        <v>-1894.4498725509925</v>
      </c>
      <c r="AE73" s="32"/>
      <c r="AF73" s="32"/>
    </row>
    <row r="74" spans="1:32" x14ac:dyDescent="0.25">
      <c r="A74" s="69">
        <v>72</v>
      </c>
      <c r="B74" s="2">
        <v>54</v>
      </c>
      <c r="C74" s="3">
        <v>0</v>
      </c>
      <c r="D74" s="3">
        <v>30.8</v>
      </c>
      <c r="E74" s="3">
        <v>3</v>
      </c>
      <c r="F74" s="3">
        <v>1</v>
      </c>
      <c r="G74" s="3">
        <v>0</v>
      </c>
      <c r="H74" s="3">
        <v>0</v>
      </c>
      <c r="I74" s="12">
        <v>0</v>
      </c>
      <c r="J74" s="60">
        <v>12105.32</v>
      </c>
      <c r="L74" s="2">
        <f t="shared" si="2"/>
        <v>13462.571172536844</v>
      </c>
      <c r="M74" s="12">
        <f t="shared" si="3"/>
        <v>-1357.251172536844</v>
      </c>
      <c r="AE74" s="32"/>
      <c r="AF74" s="32"/>
    </row>
    <row r="75" spans="1:32" x14ac:dyDescent="0.25">
      <c r="A75" s="69">
        <v>73</v>
      </c>
      <c r="B75" s="2">
        <v>55</v>
      </c>
      <c r="C75" s="3">
        <v>1</v>
      </c>
      <c r="D75" s="3">
        <v>38.28</v>
      </c>
      <c r="E75" s="3">
        <v>0</v>
      </c>
      <c r="F75" s="3">
        <v>0</v>
      </c>
      <c r="G75" s="3">
        <v>1</v>
      </c>
      <c r="H75" s="3">
        <v>0</v>
      </c>
      <c r="I75" s="12">
        <v>0</v>
      </c>
      <c r="J75" s="60">
        <v>10226.2842</v>
      </c>
      <c r="L75" s="2">
        <f t="shared" si="2"/>
        <v>11940.730109313799</v>
      </c>
      <c r="M75" s="12">
        <f t="shared" si="3"/>
        <v>-1714.4459093137993</v>
      </c>
      <c r="AE75" s="32"/>
      <c r="AF75" s="32"/>
    </row>
    <row r="76" spans="1:32" x14ac:dyDescent="0.25">
      <c r="A76" s="69">
        <v>74</v>
      </c>
      <c r="B76" s="2">
        <v>41</v>
      </c>
      <c r="C76" s="3">
        <v>0</v>
      </c>
      <c r="D76" s="3">
        <v>31.6</v>
      </c>
      <c r="E76" s="3">
        <v>0</v>
      </c>
      <c r="F76" s="3">
        <v>1</v>
      </c>
      <c r="G76" s="3">
        <v>0</v>
      </c>
      <c r="H76" s="3">
        <v>0</v>
      </c>
      <c r="I76" s="12">
        <v>0</v>
      </c>
      <c r="J76" s="60">
        <v>6186.1270000000004</v>
      </c>
      <c r="L76" s="2">
        <f t="shared" si="2"/>
        <v>8232.4183921045296</v>
      </c>
      <c r="M76" s="12">
        <f t="shared" si="3"/>
        <v>-2046.2913921045292</v>
      </c>
      <c r="AE76" s="32"/>
      <c r="AF76" s="32"/>
    </row>
    <row r="77" spans="1:32" x14ac:dyDescent="0.25">
      <c r="A77" s="69">
        <v>75</v>
      </c>
      <c r="B77" s="2">
        <v>30</v>
      </c>
      <c r="C77" s="3">
        <v>1</v>
      </c>
      <c r="D77" s="3">
        <v>25.46</v>
      </c>
      <c r="E77" s="3">
        <v>0</v>
      </c>
      <c r="F77" s="3">
        <v>0</v>
      </c>
      <c r="G77" s="3">
        <v>0</v>
      </c>
      <c r="H77" s="3">
        <v>0</v>
      </c>
      <c r="I77" s="12">
        <v>1</v>
      </c>
      <c r="J77" s="60">
        <v>3645.0893999999998</v>
      </c>
      <c r="L77" s="2">
        <f t="shared" si="2"/>
        <v>5301.7962211478216</v>
      </c>
      <c r="M77" s="12">
        <f t="shared" si="3"/>
        <v>-1656.7068211478218</v>
      </c>
      <c r="AE77" s="32"/>
      <c r="AF77" s="32"/>
    </row>
    <row r="78" spans="1:32" x14ac:dyDescent="0.25">
      <c r="A78" s="69">
        <v>76</v>
      </c>
      <c r="B78" s="2">
        <v>18</v>
      </c>
      <c r="C78" s="3">
        <v>0</v>
      </c>
      <c r="D78" s="3">
        <v>30.114999999999998</v>
      </c>
      <c r="E78" s="3">
        <v>0</v>
      </c>
      <c r="F78" s="3">
        <v>0</v>
      </c>
      <c r="G78" s="3">
        <v>0</v>
      </c>
      <c r="H78" s="3">
        <v>0</v>
      </c>
      <c r="I78" s="12">
        <v>1</v>
      </c>
      <c r="J78" s="60">
        <v>21344.846699999998</v>
      </c>
      <c r="L78" s="2">
        <f t="shared" si="2"/>
        <v>2320.6112292775224</v>
      </c>
      <c r="M78" s="12">
        <f t="shared" si="3"/>
        <v>19024.235470722477</v>
      </c>
      <c r="AE78" s="32"/>
      <c r="AF78" s="32"/>
    </row>
    <row r="79" spans="1:32" x14ac:dyDescent="0.25">
      <c r="A79" s="69">
        <v>77</v>
      </c>
      <c r="B79" s="2">
        <v>34</v>
      </c>
      <c r="C79" s="3">
        <v>0</v>
      </c>
      <c r="D79" s="3">
        <v>27.5</v>
      </c>
      <c r="E79" s="3">
        <v>1</v>
      </c>
      <c r="F79" s="3">
        <v>1</v>
      </c>
      <c r="G79" s="3">
        <v>0</v>
      </c>
      <c r="H79" s="3">
        <v>0</v>
      </c>
      <c r="I79" s="12">
        <v>0</v>
      </c>
      <c r="J79" s="60">
        <v>5003.8530000000001</v>
      </c>
      <c r="L79" s="2">
        <f t="shared" si="2"/>
        <v>7003.7678254864277</v>
      </c>
      <c r="M79" s="12">
        <f t="shared" si="3"/>
        <v>-1999.9148254864276</v>
      </c>
      <c r="AE79" s="32"/>
      <c r="AF79" s="32"/>
    </row>
    <row r="80" spans="1:32" x14ac:dyDescent="0.25">
      <c r="A80" s="69">
        <v>78</v>
      </c>
      <c r="B80" s="2">
        <v>19</v>
      </c>
      <c r="C80" s="3">
        <v>0</v>
      </c>
      <c r="D80" s="3">
        <v>28.4</v>
      </c>
      <c r="E80" s="3">
        <v>1</v>
      </c>
      <c r="F80" s="3">
        <v>1</v>
      </c>
      <c r="G80" s="3">
        <v>0</v>
      </c>
      <c r="H80" s="3">
        <v>0</v>
      </c>
      <c r="I80" s="12">
        <v>0</v>
      </c>
      <c r="J80" s="60">
        <v>2331.5189999999998</v>
      </c>
      <c r="L80" s="2">
        <f t="shared" si="2"/>
        <v>3183.7666819424458</v>
      </c>
      <c r="M80" s="12">
        <f t="shared" si="3"/>
        <v>-852.24768194244598</v>
      </c>
      <c r="AE80" s="32"/>
      <c r="AF80" s="32"/>
    </row>
    <row r="81" spans="1:32" x14ac:dyDescent="0.25">
      <c r="A81" s="69">
        <v>79</v>
      </c>
      <c r="B81" s="2">
        <v>26</v>
      </c>
      <c r="C81" s="3">
        <v>1</v>
      </c>
      <c r="D81" s="3">
        <v>30.875</v>
      </c>
      <c r="E81" s="3">
        <v>2</v>
      </c>
      <c r="F81" s="3">
        <v>0</v>
      </c>
      <c r="G81" s="3">
        <v>0</v>
      </c>
      <c r="H81" s="3">
        <v>1</v>
      </c>
      <c r="I81" s="12">
        <v>0</v>
      </c>
      <c r="J81" s="60">
        <v>3877.3042500000001</v>
      </c>
      <c r="L81" s="2">
        <f t="shared" si="2"/>
        <v>5661.431473725148</v>
      </c>
      <c r="M81" s="12">
        <f t="shared" si="3"/>
        <v>-1784.1272237251478</v>
      </c>
      <c r="AE81" s="32"/>
      <c r="AF81" s="32"/>
    </row>
    <row r="82" spans="1:32" x14ac:dyDescent="0.25">
      <c r="A82" s="69">
        <v>80</v>
      </c>
      <c r="B82" s="2">
        <v>29</v>
      </c>
      <c r="C82" s="3">
        <v>1</v>
      </c>
      <c r="D82" s="3">
        <v>27.94</v>
      </c>
      <c r="E82" s="3">
        <v>0</v>
      </c>
      <c r="F82" s="3">
        <v>0</v>
      </c>
      <c r="G82" s="3">
        <v>1</v>
      </c>
      <c r="H82" s="3">
        <v>0</v>
      </c>
      <c r="I82" s="12">
        <v>0</v>
      </c>
      <c r="J82" s="60">
        <v>2867.1196</v>
      </c>
      <c r="L82" s="2">
        <f t="shared" si="2"/>
        <v>5093.1407955447685</v>
      </c>
      <c r="M82" s="12">
        <f t="shared" si="3"/>
        <v>-2226.0211955447685</v>
      </c>
      <c r="AE82" s="32"/>
      <c r="AF82" s="32"/>
    </row>
    <row r="83" spans="1:32" x14ac:dyDescent="0.25">
      <c r="A83" s="69">
        <v>81</v>
      </c>
      <c r="B83" s="2">
        <v>54</v>
      </c>
      <c r="C83" s="3">
        <v>1</v>
      </c>
      <c r="D83" s="3">
        <v>33.630000000000003</v>
      </c>
      <c r="E83" s="3">
        <v>1</v>
      </c>
      <c r="F83" s="3">
        <v>0</v>
      </c>
      <c r="G83" s="3">
        <v>0</v>
      </c>
      <c r="H83" s="3">
        <v>1</v>
      </c>
      <c r="I83" s="12">
        <v>0</v>
      </c>
      <c r="J83" s="60">
        <v>10825.253699999999</v>
      </c>
      <c r="L83" s="2">
        <f t="shared" si="2"/>
        <v>12236.467541317019</v>
      </c>
      <c r="M83" s="12">
        <f t="shared" si="3"/>
        <v>-1411.2138413170196</v>
      </c>
      <c r="AE83" s="32"/>
      <c r="AF83" s="32"/>
    </row>
    <row r="84" spans="1:32" x14ac:dyDescent="0.25">
      <c r="A84" s="69">
        <v>82</v>
      </c>
      <c r="B84" s="2">
        <v>55</v>
      </c>
      <c r="C84" s="3">
        <v>0</v>
      </c>
      <c r="D84" s="3">
        <v>29.7</v>
      </c>
      <c r="E84" s="3">
        <v>2</v>
      </c>
      <c r="F84" s="3">
        <v>1</v>
      </c>
      <c r="G84" s="3">
        <v>0</v>
      </c>
      <c r="H84" s="3">
        <v>0</v>
      </c>
      <c r="I84" s="12">
        <v>0</v>
      </c>
      <c r="J84" s="60">
        <v>11881.358</v>
      </c>
      <c r="L84" s="2">
        <f t="shared" si="2"/>
        <v>13057.50932959383</v>
      </c>
      <c r="M84" s="12">
        <f t="shared" si="3"/>
        <v>-1176.1513295938294</v>
      </c>
      <c r="AE84" s="32"/>
      <c r="AF84" s="32"/>
    </row>
    <row r="85" spans="1:32" x14ac:dyDescent="0.25">
      <c r="A85" s="69">
        <v>83</v>
      </c>
      <c r="B85" s="2">
        <v>37</v>
      </c>
      <c r="C85" s="3">
        <v>1</v>
      </c>
      <c r="D85" s="3">
        <v>30.8</v>
      </c>
      <c r="E85" s="3">
        <v>0</v>
      </c>
      <c r="F85" s="3">
        <v>1</v>
      </c>
      <c r="G85" s="3">
        <v>0</v>
      </c>
      <c r="H85" s="3">
        <v>0</v>
      </c>
      <c r="I85" s="12">
        <v>0</v>
      </c>
      <c r="J85" s="60">
        <v>4646.759</v>
      </c>
      <c r="L85" s="2">
        <f t="shared" si="2"/>
        <v>7193.9779618184721</v>
      </c>
      <c r="M85" s="12">
        <f t="shared" si="3"/>
        <v>-2547.2189618184721</v>
      </c>
      <c r="AE85" s="32"/>
      <c r="AF85" s="32"/>
    </row>
    <row r="86" spans="1:32" x14ac:dyDescent="0.25">
      <c r="A86" s="69">
        <v>84</v>
      </c>
      <c r="B86" s="2">
        <v>21</v>
      </c>
      <c r="C86" s="3">
        <v>0</v>
      </c>
      <c r="D86" s="3">
        <v>35.72</v>
      </c>
      <c r="E86" s="3">
        <v>0</v>
      </c>
      <c r="F86" s="3">
        <v>0</v>
      </c>
      <c r="G86" s="3">
        <v>0</v>
      </c>
      <c r="H86" s="3">
        <v>1</v>
      </c>
      <c r="I86" s="12">
        <v>0</v>
      </c>
      <c r="J86" s="60">
        <v>2404.7338</v>
      </c>
      <c r="L86" s="2">
        <f t="shared" si="2"/>
        <v>3194.6013218622702</v>
      </c>
      <c r="M86" s="12">
        <f t="shared" si="3"/>
        <v>-789.86752186227022</v>
      </c>
      <c r="AE86" s="32"/>
      <c r="AF86" s="32"/>
    </row>
    <row r="87" spans="1:32" x14ac:dyDescent="0.25">
      <c r="A87" s="69">
        <v>85</v>
      </c>
      <c r="B87" s="2">
        <v>52</v>
      </c>
      <c r="C87" s="3">
        <v>1</v>
      </c>
      <c r="D87" s="3">
        <v>32.204999999999998</v>
      </c>
      <c r="E87" s="3">
        <v>3</v>
      </c>
      <c r="F87" s="3">
        <v>0</v>
      </c>
      <c r="G87" s="3">
        <v>0</v>
      </c>
      <c r="H87" s="3">
        <v>0</v>
      </c>
      <c r="I87" s="12">
        <v>1</v>
      </c>
      <c r="J87" s="60">
        <v>11488.31695</v>
      </c>
      <c r="L87" s="2">
        <f t="shared" si="2"/>
        <v>12977.669315958394</v>
      </c>
      <c r="M87" s="12">
        <f t="shared" si="3"/>
        <v>-1489.3523659583934</v>
      </c>
      <c r="AE87" s="32"/>
      <c r="AF87" s="32"/>
    </row>
    <row r="88" spans="1:32" x14ac:dyDescent="0.25">
      <c r="A88" s="69">
        <v>86</v>
      </c>
      <c r="B88" s="2">
        <v>60</v>
      </c>
      <c r="C88" s="3">
        <v>1</v>
      </c>
      <c r="D88" s="3">
        <v>28.594999999999999</v>
      </c>
      <c r="E88" s="3">
        <v>0</v>
      </c>
      <c r="F88" s="3">
        <v>0</v>
      </c>
      <c r="G88" s="3">
        <v>0</v>
      </c>
      <c r="H88" s="3">
        <v>0</v>
      </c>
      <c r="I88" s="12">
        <v>1</v>
      </c>
      <c r="J88" s="60">
        <v>30259.995559999999</v>
      </c>
      <c r="L88" s="2">
        <f t="shared" si="2"/>
        <v>13035.627372233681</v>
      </c>
      <c r="M88" s="12">
        <f t="shared" si="3"/>
        <v>17224.368187766318</v>
      </c>
      <c r="AE88" s="32"/>
      <c r="AF88" s="32"/>
    </row>
    <row r="89" spans="1:32" x14ac:dyDescent="0.25">
      <c r="A89" s="69">
        <v>87</v>
      </c>
      <c r="B89" s="2">
        <v>58</v>
      </c>
      <c r="C89" s="3">
        <v>1</v>
      </c>
      <c r="D89" s="3">
        <v>49.06</v>
      </c>
      <c r="E89" s="3">
        <v>0</v>
      </c>
      <c r="F89" s="3">
        <v>0</v>
      </c>
      <c r="G89" s="3">
        <v>1</v>
      </c>
      <c r="H89" s="3">
        <v>0</v>
      </c>
      <c r="I89" s="12">
        <v>0</v>
      </c>
      <c r="J89" s="60">
        <v>11381.3254</v>
      </c>
      <c r="L89" s="2">
        <f t="shared" si="2"/>
        <v>12913.112171744364</v>
      </c>
      <c r="M89" s="12">
        <f t="shared" si="3"/>
        <v>-1531.7867717443642</v>
      </c>
      <c r="AE89" s="32"/>
      <c r="AF89" s="32"/>
    </row>
    <row r="90" spans="1:32" x14ac:dyDescent="0.25">
      <c r="A90" s="69">
        <v>88</v>
      </c>
      <c r="B90" s="2">
        <v>49</v>
      </c>
      <c r="C90" s="3">
        <v>0</v>
      </c>
      <c r="D90" s="3">
        <v>27.17</v>
      </c>
      <c r="E90" s="3">
        <v>0</v>
      </c>
      <c r="F90" s="3">
        <v>0</v>
      </c>
      <c r="G90" s="3">
        <v>1</v>
      </c>
      <c r="H90" s="3">
        <v>0</v>
      </c>
      <c r="I90" s="12">
        <v>0</v>
      </c>
      <c r="J90" s="60">
        <v>8601.3292999999994</v>
      </c>
      <c r="L90" s="2">
        <f t="shared" si="2"/>
        <v>10194.651218247604</v>
      </c>
      <c r="M90" s="12">
        <f t="shared" si="3"/>
        <v>-1593.3219182476041</v>
      </c>
      <c r="AE90" s="32"/>
      <c r="AF90" s="32"/>
    </row>
    <row r="91" spans="1:32" x14ac:dyDescent="0.25">
      <c r="A91" s="69">
        <v>89</v>
      </c>
      <c r="B91" s="2">
        <v>37</v>
      </c>
      <c r="C91" s="3">
        <v>0</v>
      </c>
      <c r="D91" s="3">
        <v>23.37</v>
      </c>
      <c r="E91" s="3">
        <v>2</v>
      </c>
      <c r="F91" s="3">
        <v>0</v>
      </c>
      <c r="G91" s="3">
        <v>0</v>
      </c>
      <c r="H91" s="3">
        <v>1</v>
      </c>
      <c r="I91" s="12">
        <v>0</v>
      </c>
      <c r="J91" s="60">
        <v>6686.4313000000002</v>
      </c>
      <c r="L91" s="2">
        <f t="shared" si="2"/>
        <v>8332.622064286461</v>
      </c>
      <c r="M91" s="12">
        <f t="shared" si="3"/>
        <v>-1646.1907642864608</v>
      </c>
      <c r="AE91" s="32"/>
      <c r="AF91" s="32"/>
    </row>
    <row r="92" spans="1:32" x14ac:dyDescent="0.25">
      <c r="A92" s="69">
        <v>90</v>
      </c>
      <c r="B92" s="2">
        <v>44</v>
      </c>
      <c r="C92" s="3">
        <v>1</v>
      </c>
      <c r="D92" s="3">
        <v>37.1</v>
      </c>
      <c r="E92" s="3">
        <v>2</v>
      </c>
      <c r="F92" s="3">
        <v>1</v>
      </c>
      <c r="G92" s="3">
        <v>0</v>
      </c>
      <c r="H92" s="3">
        <v>0</v>
      </c>
      <c r="I92" s="12">
        <v>0</v>
      </c>
      <c r="J92" s="60">
        <v>7740.3370000000004</v>
      </c>
      <c r="L92" s="2">
        <f t="shared" si="2"/>
        <v>10384.32238022405</v>
      </c>
      <c r="M92" s="12">
        <f t="shared" si="3"/>
        <v>-2643.9853802240495</v>
      </c>
      <c r="AE92" s="32"/>
      <c r="AF92" s="32"/>
    </row>
    <row r="93" spans="1:32" x14ac:dyDescent="0.25">
      <c r="A93" s="69">
        <v>91</v>
      </c>
      <c r="B93" s="2">
        <v>18</v>
      </c>
      <c r="C93" s="3">
        <v>1</v>
      </c>
      <c r="D93" s="3">
        <v>23.75</v>
      </c>
      <c r="E93" s="3">
        <v>0</v>
      </c>
      <c r="F93" s="3">
        <v>0</v>
      </c>
      <c r="G93" s="3">
        <v>0</v>
      </c>
      <c r="H93" s="3">
        <v>0</v>
      </c>
      <c r="I93" s="12">
        <v>1</v>
      </c>
      <c r="J93" s="60">
        <v>1705.6244999999999</v>
      </c>
      <c r="L93" s="2">
        <f t="shared" si="2"/>
        <v>2199.5938596024262</v>
      </c>
      <c r="M93" s="12">
        <f t="shared" si="3"/>
        <v>-493.96935960242627</v>
      </c>
      <c r="AE93" s="32"/>
      <c r="AF93" s="32"/>
    </row>
    <row r="94" spans="1:32" x14ac:dyDescent="0.25">
      <c r="A94" s="69">
        <v>92</v>
      </c>
      <c r="B94" s="2">
        <v>20</v>
      </c>
      <c r="C94" s="3">
        <v>0</v>
      </c>
      <c r="D94" s="3">
        <v>28.975000000000001</v>
      </c>
      <c r="E94" s="3">
        <v>0</v>
      </c>
      <c r="F94" s="3">
        <v>0</v>
      </c>
      <c r="G94" s="3">
        <v>0</v>
      </c>
      <c r="H94" s="3">
        <v>1</v>
      </c>
      <c r="I94" s="12">
        <v>0</v>
      </c>
      <c r="J94" s="60">
        <v>2257.47525</v>
      </c>
      <c r="L94" s="2">
        <f t="shared" si="2"/>
        <v>2810.5515152297194</v>
      </c>
      <c r="M94" s="12">
        <f t="shared" si="3"/>
        <v>-553.07626522971941</v>
      </c>
      <c r="AE94" s="32"/>
      <c r="AF94" s="32"/>
    </row>
    <row r="95" spans="1:32" x14ac:dyDescent="0.25">
      <c r="A95" s="69">
        <v>93</v>
      </c>
      <c r="B95" s="2">
        <v>47</v>
      </c>
      <c r="C95" s="3">
        <v>0</v>
      </c>
      <c r="D95" s="3">
        <v>33.914999999999999</v>
      </c>
      <c r="E95" s="3">
        <v>3</v>
      </c>
      <c r="F95" s="3">
        <v>0</v>
      </c>
      <c r="G95" s="3">
        <v>0</v>
      </c>
      <c r="H95" s="3">
        <v>1</v>
      </c>
      <c r="I95" s="12">
        <v>0</v>
      </c>
      <c r="J95" s="60">
        <v>10115.00885</v>
      </c>
      <c r="L95" s="2">
        <f t="shared" si="2"/>
        <v>11731.143848300277</v>
      </c>
      <c r="M95" s="12">
        <f t="shared" si="3"/>
        <v>-1616.1349983002765</v>
      </c>
      <c r="AE95" s="32"/>
      <c r="AF95" s="32"/>
    </row>
    <row r="96" spans="1:32" x14ac:dyDescent="0.25">
      <c r="A96" s="69">
        <v>94</v>
      </c>
      <c r="B96" s="2">
        <v>26</v>
      </c>
      <c r="C96" s="3">
        <v>0</v>
      </c>
      <c r="D96" s="3">
        <v>28.785</v>
      </c>
      <c r="E96" s="3">
        <v>0</v>
      </c>
      <c r="F96" s="3">
        <v>0</v>
      </c>
      <c r="G96" s="3">
        <v>0</v>
      </c>
      <c r="H96" s="3">
        <v>0</v>
      </c>
      <c r="I96" s="12">
        <v>1</v>
      </c>
      <c r="J96" s="60">
        <v>3385.3991500000002</v>
      </c>
      <c r="L96" s="2">
        <f t="shared" si="2"/>
        <v>4341.7841726229235</v>
      </c>
      <c r="M96" s="12">
        <f t="shared" si="3"/>
        <v>-956.38502262292332</v>
      </c>
      <c r="AE96" s="32"/>
      <c r="AF96" s="32"/>
    </row>
    <row r="97" spans="1:32" x14ac:dyDescent="0.25">
      <c r="A97" s="69">
        <v>95</v>
      </c>
      <c r="B97" s="2">
        <v>52</v>
      </c>
      <c r="C97" s="3">
        <v>0</v>
      </c>
      <c r="D97" s="3">
        <v>37.4</v>
      </c>
      <c r="E97" s="3">
        <v>0</v>
      </c>
      <c r="F97" s="3">
        <v>1</v>
      </c>
      <c r="G97" s="3">
        <v>0</v>
      </c>
      <c r="H97" s="3">
        <v>0</v>
      </c>
      <c r="I97" s="12">
        <v>0</v>
      </c>
      <c r="J97" s="60">
        <v>9634.5380000000005</v>
      </c>
      <c r="L97" s="2">
        <f t="shared" si="2"/>
        <v>11156.576163110014</v>
      </c>
      <c r="M97" s="12">
        <f t="shared" si="3"/>
        <v>-1522.0381631100136</v>
      </c>
      <c r="AE97" s="32"/>
      <c r="AF97" s="32"/>
    </row>
    <row r="98" spans="1:32" x14ac:dyDescent="0.25">
      <c r="A98" s="69">
        <v>96</v>
      </c>
      <c r="B98" s="2">
        <v>38</v>
      </c>
      <c r="C98" s="3">
        <v>1</v>
      </c>
      <c r="D98" s="3">
        <v>34.700000000000003</v>
      </c>
      <c r="E98" s="3">
        <v>2</v>
      </c>
      <c r="F98" s="3">
        <v>1</v>
      </c>
      <c r="G98" s="3">
        <v>0</v>
      </c>
      <c r="H98" s="3">
        <v>0</v>
      </c>
      <c r="I98" s="12">
        <v>0</v>
      </c>
      <c r="J98" s="60">
        <v>6082.4049999999997</v>
      </c>
      <c r="L98" s="2">
        <f t="shared" si="2"/>
        <v>8803.8462055553537</v>
      </c>
      <c r="M98" s="12">
        <f t="shared" si="3"/>
        <v>-2721.4412055553539</v>
      </c>
      <c r="AE98" s="32"/>
      <c r="AF98" s="32"/>
    </row>
    <row r="99" spans="1:32" x14ac:dyDescent="0.25">
      <c r="A99" s="69">
        <v>97</v>
      </c>
      <c r="B99" s="2">
        <v>59</v>
      </c>
      <c r="C99" s="3">
        <v>0</v>
      </c>
      <c r="D99" s="3">
        <v>26.504999999999999</v>
      </c>
      <c r="E99" s="3">
        <v>0</v>
      </c>
      <c r="F99" s="3">
        <v>0</v>
      </c>
      <c r="G99" s="3">
        <v>0</v>
      </c>
      <c r="H99" s="3">
        <v>0</v>
      </c>
      <c r="I99" s="12">
        <v>1</v>
      </c>
      <c r="J99" s="60">
        <v>12815.444949999999</v>
      </c>
      <c r="L99" s="2">
        <f t="shared" si="2"/>
        <v>12740.082806109782</v>
      </c>
      <c r="M99" s="12">
        <f t="shared" si="3"/>
        <v>75.36214389021734</v>
      </c>
      <c r="AE99" s="32"/>
      <c r="AF99" s="32"/>
    </row>
    <row r="100" spans="1:32" x14ac:dyDescent="0.25">
      <c r="A100" s="69">
        <v>98</v>
      </c>
      <c r="B100" s="2">
        <v>61</v>
      </c>
      <c r="C100" s="3">
        <v>0</v>
      </c>
      <c r="D100" s="3">
        <v>22.04</v>
      </c>
      <c r="E100" s="3">
        <v>0</v>
      </c>
      <c r="F100" s="3">
        <v>0</v>
      </c>
      <c r="G100" s="3">
        <v>0</v>
      </c>
      <c r="H100" s="3">
        <v>0</v>
      </c>
      <c r="I100" s="12">
        <v>1</v>
      </c>
      <c r="J100" s="60">
        <v>13616.3586</v>
      </c>
      <c r="L100" s="2">
        <f t="shared" si="2"/>
        <v>13166.805063127224</v>
      </c>
      <c r="M100" s="12">
        <f t="shared" si="3"/>
        <v>449.55353687277602</v>
      </c>
      <c r="AE100" s="32"/>
      <c r="AF100" s="32"/>
    </row>
    <row r="101" spans="1:32" x14ac:dyDescent="0.25">
      <c r="A101" s="69">
        <v>99</v>
      </c>
      <c r="B101" s="2">
        <v>53</v>
      </c>
      <c r="C101" s="3">
        <v>0</v>
      </c>
      <c r="D101" s="3">
        <v>35.9</v>
      </c>
      <c r="E101" s="3">
        <v>2</v>
      </c>
      <c r="F101" s="3">
        <v>1</v>
      </c>
      <c r="G101" s="3">
        <v>0</v>
      </c>
      <c r="H101" s="3">
        <v>0</v>
      </c>
      <c r="I101" s="12">
        <v>0</v>
      </c>
      <c r="J101" s="60">
        <v>11163.567999999999</v>
      </c>
      <c r="L101" s="2">
        <f t="shared" si="2"/>
        <v>12663.774525268653</v>
      </c>
      <c r="M101" s="12">
        <f t="shared" si="3"/>
        <v>-1500.2065252686534</v>
      </c>
      <c r="AE101" s="32"/>
      <c r="AF101" s="32"/>
    </row>
    <row r="102" spans="1:32" x14ac:dyDescent="0.25">
      <c r="A102" s="69">
        <v>100</v>
      </c>
      <c r="B102" s="2">
        <v>19</v>
      </c>
      <c r="C102" s="3">
        <v>1</v>
      </c>
      <c r="D102" s="3">
        <v>25.555</v>
      </c>
      <c r="E102" s="3">
        <v>0</v>
      </c>
      <c r="F102" s="3">
        <v>0</v>
      </c>
      <c r="G102" s="3">
        <v>0</v>
      </c>
      <c r="H102" s="3">
        <v>1</v>
      </c>
      <c r="I102" s="12">
        <v>0</v>
      </c>
      <c r="J102" s="60">
        <v>1632.5644500000001</v>
      </c>
      <c r="L102" s="2">
        <f t="shared" si="2"/>
        <v>2489.7197375319188</v>
      </c>
      <c r="M102" s="12">
        <f t="shared" si="3"/>
        <v>-857.1552875319187</v>
      </c>
      <c r="AE102" s="32"/>
      <c r="AF102" s="32"/>
    </row>
    <row r="103" spans="1:32" x14ac:dyDescent="0.25">
      <c r="A103" s="69">
        <v>101</v>
      </c>
      <c r="B103" s="2">
        <v>20</v>
      </c>
      <c r="C103" s="3">
        <v>0</v>
      </c>
      <c r="D103" s="3">
        <v>28.785</v>
      </c>
      <c r="E103" s="3">
        <v>0</v>
      </c>
      <c r="F103" s="3">
        <v>0</v>
      </c>
      <c r="G103" s="3">
        <v>0</v>
      </c>
      <c r="H103" s="3">
        <v>0</v>
      </c>
      <c r="I103" s="12">
        <v>1</v>
      </c>
      <c r="J103" s="60">
        <v>2457.2111500000001</v>
      </c>
      <c r="L103" s="2">
        <f t="shared" si="2"/>
        <v>2806.9390564334476</v>
      </c>
      <c r="M103" s="12">
        <f t="shared" si="3"/>
        <v>-349.72790643344752</v>
      </c>
      <c r="AE103" s="32"/>
      <c r="AF103" s="32"/>
    </row>
    <row r="104" spans="1:32" x14ac:dyDescent="0.25">
      <c r="A104" s="69">
        <v>102</v>
      </c>
      <c r="B104" s="2">
        <v>22</v>
      </c>
      <c r="C104" s="3">
        <v>0</v>
      </c>
      <c r="D104" s="3">
        <v>28.05</v>
      </c>
      <c r="E104" s="3">
        <v>0</v>
      </c>
      <c r="F104" s="3">
        <v>0</v>
      </c>
      <c r="G104" s="3">
        <v>1</v>
      </c>
      <c r="H104" s="3">
        <v>0</v>
      </c>
      <c r="I104" s="12">
        <v>0</v>
      </c>
      <c r="J104" s="60">
        <v>2155.6815000000001</v>
      </c>
      <c r="L104" s="2">
        <f t="shared" si="2"/>
        <v>3304.5795835040117</v>
      </c>
      <c r="M104" s="12">
        <f t="shared" si="3"/>
        <v>-1148.8980835040115</v>
      </c>
      <c r="AE104" s="32"/>
      <c r="AF104" s="32"/>
    </row>
    <row r="105" spans="1:32" x14ac:dyDescent="0.25">
      <c r="A105" s="69">
        <v>103</v>
      </c>
      <c r="B105" s="2">
        <v>19</v>
      </c>
      <c r="C105" s="3">
        <v>1</v>
      </c>
      <c r="D105" s="3">
        <v>34.1</v>
      </c>
      <c r="E105" s="3">
        <v>0</v>
      </c>
      <c r="F105" s="3">
        <v>1</v>
      </c>
      <c r="G105" s="3">
        <v>0</v>
      </c>
      <c r="H105" s="3">
        <v>0</v>
      </c>
      <c r="I105" s="12">
        <v>0</v>
      </c>
      <c r="J105" s="60">
        <v>1261.442</v>
      </c>
      <c r="L105" s="2">
        <f t="shared" si="2"/>
        <v>2652.1853186589724</v>
      </c>
      <c r="M105" s="12">
        <f t="shared" si="3"/>
        <v>-1390.7433186589724</v>
      </c>
      <c r="AE105" s="32"/>
      <c r="AF105" s="32"/>
    </row>
    <row r="106" spans="1:32" x14ac:dyDescent="0.25">
      <c r="A106" s="69">
        <v>104</v>
      </c>
      <c r="B106" s="2">
        <v>22</v>
      </c>
      <c r="C106" s="3">
        <v>1</v>
      </c>
      <c r="D106" s="3">
        <v>25.175000000000001</v>
      </c>
      <c r="E106" s="3">
        <v>0</v>
      </c>
      <c r="F106" s="3">
        <v>0</v>
      </c>
      <c r="G106" s="3">
        <v>0</v>
      </c>
      <c r="H106" s="3">
        <v>1</v>
      </c>
      <c r="I106" s="12">
        <v>0</v>
      </c>
      <c r="J106" s="60">
        <v>2045.68525</v>
      </c>
      <c r="L106" s="2">
        <f t="shared" si="2"/>
        <v>3249.9173780341134</v>
      </c>
      <c r="M106" s="12">
        <f t="shared" si="3"/>
        <v>-1204.2321280341134</v>
      </c>
      <c r="AE106" s="32"/>
      <c r="AF106" s="32"/>
    </row>
    <row r="107" spans="1:32" x14ac:dyDescent="0.25">
      <c r="A107" s="69">
        <v>105</v>
      </c>
      <c r="B107" s="2">
        <v>54</v>
      </c>
      <c r="C107" s="3">
        <v>0</v>
      </c>
      <c r="D107" s="3">
        <v>31.9</v>
      </c>
      <c r="E107" s="3">
        <v>3</v>
      </c>
      <c r="F107" s="3">
        <v>0</v>
      </c>
      <c r="G107" s="3">
        <v>1</v>
      </c>
      <c r="H107" s="3">
        <v>0</v>
      </c>
      <c r="I107" s="12">
        <v>0</v>
      </c>
      <c r="J107" s="60">
        <v>27322.73386</v>
      </c>
      <c r="L107" s="2">
        <f t="shared" si="2"/>
        <v>13483.485407673154</v>
      </c>
      <c r="M107" s="12">
        <f t="shared" si="3"/>
        <v>13839.248452326847</v>
      </c>
      <c r="AE107" s="32"/>
      <c r="AF107" s="32"/>
    </row>
    <row r="108" spans="1:32" x14ac:dyDescent="0.25">
      <c r="A108" s="69">
        <v>106</v>
      </c>
      <c r="B108" s="2">
        <v>22</v>
      </c>
      <c r="C108" s="3">
        <v>0</v>
      </c>
      <c r="D108" s="3">
        <v>36</v>
      </c>
      <c r="E108" s="3">
        <v>0</v>
      </c>
      <c r="F108" s="3">
        <v>1</v>
      </c>
      <c r="G108" s="3">
        <v>0</v>
      </c>
      <c r="H108" s="3">
        <v>0</v>
      </c>
      <c r="I108" s="12">
        <v>0</v>
      </c>
      <c r="J108" s="60">
        <v>2166.732</v>
      </c>
      <c r="L108" s="2">
        <f t="shared" si="2"/>
        <v>3455.7324647164251</v>
      </c>
      <c r="M108" s="12">
        <f t="shared" si="3"/>
        <v>-1289.0004647164251</v>
      </c>
      <c r="AE108" s="32"/>
      <c r="AF108" s="32"/>
    </row>
    <row r="109" spans="1:32" x14ac:dyDescent="0.25">
      <c r="A109" s="69">
        <v>107</v>
      </c>
      <c r="B109" s="2">
        <v>34</v>
      </c>
      <c r="C109" s="3">
        <v>1</v>
      </c>
      <c r="D109" s="3">
        <v>22.42</v>
      </c>
      <c r="E109" s="3">
        <v>2</v>
      </c>
      <c r="F109" s="3">
        <v>0</v>
      </c>
      <c r="G109" s="3">
        <v>0</v>
      </c>
      <c r="H109" s="3">
        <v>0</v>
      </c>
      <c r="I109" s="12">
        <v>1</v>
      </c>
      <c r="J109" s="60">
        <v>27375.904780000001</v>
      </c>
      <c r="L109" s="2">
        <f t="shared" si="2"/>
        <v>7547.1372122103667</v>
      </c>
      <c r="M109" s="12">
        <f t="shared" si="3"/>
        <v>19828.767567789633</v>
      </c>
      <c r="AE109" s="32"/>
      <c r="AF109" s="32"/>
    </row>
    <row r="110" spans="1:32" x14ac:dyDescent="0.25">
      <c r="A110" s="69">
        <v>108</v>
      </c>
      <c r="B110" s="2">
        <v>26</v>
      </c>
      <c r="C110" s="3">
        <v>1</v>
      </c>
      <c r="D110" s="3">
        <v>32.49</v>
      </c>
      <c r="E110" s="3">
        <v>1</v>
      </c>
      <c r="F110" s="3">
        <v>0</v>
      </c>
      <c r="G110" s="3">
        <v>0</v>
      </c>
      <c r="H110" s="3">
        <v>0</v>
      </c>
      <c r="I110" s="12">
        <v>1</v>
      </c>
      <c r="J110" s="60">
        <v>3490.5491000000002</v>
      </c>
      <c r="L110" s="2">
        <f t="shared" si="2"/>
        <v>5052.1822463218368</v>
      </c>
      <c r="M110" s="12">
        <f t="shared" si="3"/>
        <v>-1561.6331463218366</v>
      </c>
      <c r="AE110" s="32"/>
      <c r="AF110" s="32"/>
    </row>
    <row r="111" spans="1:32" x14ac:dyDescent="0.25">
      <c r="A111" s="69">
        <v>109</v>
      </c>
      <c r="B111" s="2">
        <v>29</v>
      </c>
      <c r="C111" s="3">
        <v>1</v>
      </c>
      <c r="D111" s="3">
        <v>29.734999999999999</v>
      </c>
      <c r="E111" s="3">
        <v>2</v>
      </c>
      <c r="F111" s="3">
        <v>0</v>
      </c>
      <c r="G111" s="3">
        <v>0</v>
      </c>
      <c r="H111" s="3">
        <v>1</v>
      </c>
      <c r="I111" s="12">
        <v>0</v>
      </c>
      <c r="J111" s="60">
        <v>18157.876</v>
      </c>
      <c r="L111" s="2">
        <f t="shared" si="2"/>
        <v>6407.1792790422569</v>
      </c>
      <c r="M111" s="12">
        <f t="shared" si="3"/>
        <v>11750.696720957743</v>
      </c>
      <c r="AE111" s="32"/>
      <c r="AF111" s="32"/>
    </row>
    <row r="112" spans="1:32" x14ac:dyDescent="0.25">
      <c r="A112" s="69">
        <v>110</v>
      </c>
      <c r="B112" s="2">
        <v>29</v>
      </c>
      <c r="C112" s="3">
        <v>0</v>
      </c>
      <c r="D112" s="3">
        <v>38.83</v>
      </c>
      <c r="E112" s="3">
        <v>3</v>
      </c>
      <c r="F112" s="3">
        <v>0</v>
      </c>
      <c r="G112" s="3">
        <v>1</v>
      </c>
      <c r="H112" s="3">
        <v>0</v>
      </c>
      <c r="I112" s="12">
        <v>0</v>
      </c>
      <c r="J112" s="60">
        <v>5138.2566999999999</v>
      </c>
      <c r="L112" s="2">
        <f t="shared" si="2"/>
        <v>7220.0571049090831</v>
      </c>
      <c r="M112" s="12">
        <f t="shared" si="3"/>
        <v>-2081.8004049090832</v>
      </c>
      <c r="AE112" s="32"/>
      <c r="AF112" s="32"/>
    </row>
    <row r="113" spans="1:32" x14ac:dyDescent="0.25">
      <c r="A113" s="69">
        <v>111</v>
      </c>
      <c r="B113" s="2">
        <v>51</v>
      </c>
      <c r="C113" s="3">
        <v>0</v>
      </c>
      <c r="D113" s="3">
        <v>37.729999999999997</v>
      </c>
      <c r="E113" s="3">
        <v>1</v>
      </c>
      <c r="F113" s="3">
        <v>0</v>
      </c>
      <c r="G113" s="3">
        <v>1</v>
      </c>
      <c r="H113" s="3">
        <v>0</v>
      </c>
      <c r="I113" s="12">
        <v>0</v>
      </c>
      <c r="J113" s="60">
        <v>9877.6077000000005</v>
      </c>
      <c r="L113" s="2">
        <f t="shared" si="2"/>
        <v>11546.998041457613</v>
      </c>
      <c r="M113" s="12">
        <f t="shared" si="3"/>
        <v>-1669.3903414576125</v>
      </c>
      <c r="AE113" s="32"/>
      <c r="AF113" s="32"/>
    </row>
    <row r="114" spans="1:32" x14ac:dyDescent="0.25">
      <c r="A114" s="69">
        <v>112</v>
      </c>
      <c r="B114" s="2">
        <v>53</v>
      </c>
      <c r="C114" s="3">
        <v>0</v>
      </c>
      <c r="D114" s="3">
        <v>37.43</v>
      </c>
      <c r="E114" s="3">
        <v>1</v>
      </c>
      <c r="F114" s="3">
        <v>0</v>
      </c>
      <c r="G114" s="3">
        <v>0</v>
      </c>
      <c r="H114" s="3">
        <v>1</v>
      </c>
      <c r="I114" s="12">
        <v>0</v>
      </c>
      <c r="J114" s="60">
        <v>10959.6947</v>
      </c>
      <c r="L114" s="2">
        <f t="shared" si="2"/>
        <v>12052.909197877536</v>
      </c>
      <c r="M114" s="12">
        <f t="shared" si="3"/>
        <v>-1093.2144978775359</v>
      </c>
      <c r="AE114" s="32"/>
      <c r="AF114" s="32"/>
    </row>
    <row r="115" spans="1:32" x14ac:dyDescent="0.25">
      <c r="A115" s="69">
        <v>113</v>
      </c>
      <c r="B115" s="2">
        <v>19</v>
      </c>
      <c r="C115" s="3">
        <v>1</v>
      </c>
      <c r="D115" s="3">
        <v>28.4</v>
      </c>
      <c r="E115" s="3">
        <v>1</v>
      </c>
      <c r="F115" s="3">
        <v>1</v>
      </c>
      <c r="G115" s="3">
        <v>0</v>
      </c>
      <c r="H115" s="3">
        <v>0</v>
      </c>
      <c r="I115" s="12">
        <v>0</v>
      </c>
      <c r="J115" s="60">
        <v>1842.519</v>
      </c>
      <c r="L115" s="2">
        <f t="shared" si="2"/>
        <v>3183.7666819424458</v>
      </c>
      <c r="M115" s="12">
        <f t="shared" si="3"/>
        <v>-1341.2476819424458</v>
      </c>
      <c r="AE115" s="32"/>
      <c r="AF115" s="32"/>
    </row>
    <row r="116" spans="1:32" x14ac:dyDescent="0.25">
      <c r="A116" s="69">
        <v>114</v>
      </c>
      <c r="B116" s="2">
        <v>35</v>
      </c>
      <c r="C116" s="3">
        <v>1</v>
      </c>
      <c r="D116" s="3">
        <v>24.13</v>
      </c>
      <c r="E116" s="3">
        <v>1</v>
      </c>
      <c r="F116" s="3">
        <v>0</v>
      </c>
      <c r="G116" s="3">
        <v>0</v>
      </c>
      <c r="H116" s="3">
        <v>1</v>
      </c>
      <c r="I116" s="12">
        <v>0</v>
      </c>
      <c r="J116" s="60">
        <v>5125.2156999999997</v>
      </c>
      <c r="L116" s="2">
        <f t="shared" si="2"/>
        <v>7195.5017335701041</v>
      </c>
      <c r="M116" s="12">
        <f t="shared" si="3"/>
        <v>-2070.2860335701043</v>
      </c>
      <c r="AE116" s="32"/>
      <c r="AF116" s="32"/>
    </row>
    <row r="117" spans="1:32" x14ac:dyDescent="0.25">
      <c r="A117" s="69">
        <v>115</v>
      </c>
      <c r="B117" s="2">
        <v>48</v>
      </c>
      <c r="C117" s="3">
        <v>1</v>
      </c>
      <c r="D117" s="3">
        <v>29.7</v>
      </c>
      <c r="E117" s="3">
        <v>0</v>
      </c>
      <c r="F117" s="3">
        <v>0</v>
      </c>
      <c r="G117" s="3">
        <v>1</v>
      </c>
      <c r="H117" s="3">
        <v>0</v>
      </c>
      <c r="I117" s="12">
        <v>0</v>
      </c>
      <c r="J117" s="60">
        <v>7789.6350000000002</v>
      </c>
      <c r="L117" s="2">
        <f t="shared" si="2"/>
        <v>9986.9464396962012</v>
      </c>
      <c r="M117" s="12">
        <f t="shared" si="3"/>
        <v>-2197.311439696201</v>
      </c>
      <c r="AE117" s="32"/>
      <c r="AF117" s="32"/>
    </row>
    <row r="118" spans="1:32" x14ac:dyDescent="0.25">
      <c r="A118" s="69">
        <v>116</v>
      </c>
      <c r="B118" s="2">
        <v>32</v>
      </c>
      <c r="C118" s="3">
        <v>0</v>
      </c>
      <c r="D118" s="3">
        <v>37.145000000000003</v>
      </c>
      <c r="E118" s="3">
        <v>3</v>
      </c>
      <c r="F118" s="3">
        <v>0</v>
      </c>
      <c r="G118" s="3">
        <v>0</v>
      </c>
      <c r="H118" s="3">
        <v>0</v>
      </c>
      <c r="I118" s="12">
        <v>1</v>
      </c>
      <c r="J118" s="60">
        <v>6334.3435499999996</v>
      </c>
      <c r="L118" s="2">
        <f t="shared" si="2"/>
        <v>7955.4428573632031</v>
      </c>
      <c r="M118" s="12">
        <f t="shared" si="3"/>
        <v>-1621.0993073632035</v>
      </c>
      <c r="AE118" s="32"/>
      <c r="AF118" s="32"/>
    </row>
    <row r="119" spans="1:32" x14ac:dyDescent="0.25">
      <c r="A119" s="69">
        <v>117</v>
      </c>
      <c r="B119" s="2">
        <v>40</v>
      </c>
      <c r="C119" s="3">
        <v>0</v>
      </c>
      <c r="D119" s="3">
        <v>25.46</v>
      </c>
      <c r="E119" s="3">
        <v>1</v>
      </c>
      <c r="F119" s="3">
        <v>0</v>
      </c>
      <c r="G119" s="3">
        <v>0</v>
      </c>
      <c r="H119" s="3">
        <v>0</v>
      </c>
      <c r="I119" s="12">
        <v>1</v>
      </c>
      <c r="J119" s="60">
        <v>7077.1894000000002</v>
      </c>
      <c r="L119" s="2">
        <f t="shared" si="2"/>
        <v>8499.8265419685667</v>
      </c>
      <c r="M119" s="12">
        <f t="shared" si="3"/>
        <v>-1422.6371419685665</v>
      </c>
      <c r="AE119" s="32"/>
      <c r="AF119" s="32"/>
    </row>
    <row r="120" spans="1:32" x14ac:dyDescent="0.25">
      <c r="A120" s="69">
        <v>118</v>
      </c>
      <c r="B120" s="2">
        <v>44</v>
      </c>
      <c r="C120" s="3">
        <v>1</v>
      </c>
      <c r="D120" s="3">
        <v>39.520000000000003</v>
      </c>
      <c r="E120" s="3">
        <v>0</v>
      </c>
      <c r="F120" s="3">
        <v>0</v>
      </c>
      <c r="G120" s="3">
        <v>0</v>
      </c>
      <c r="H120" s="3">
        <v>1</v>
      </c>
      <c r="I120" s="12">
        <v>0</v>
      </c>
      <c r="J120" s="60">
        <v>6948.7007999999996</v>
      </c>
      <c r="L120" s="2">
        <f t="shared" si="2"/>
        <v>9150.4234431806908</v>
      </c>
      <c r="M120" s="12">
        <f t="shared" si="3"/>
        <v>-2201.7226431806912</v>
      </c>
      <c r="AE120" s="32"/>
      <c r="AF120" s="32"/>
    </row>
    <row r="121" spans="1:32" x14ac:dyDescent="0.25">
      <c r="A121" s="69">
        <v>119</v>
      </c>
      <c r="B121" s="2">
        <v>50</v>
      </c>
      <c r="C121" s="3">
        <v>0</v>
      </c>
      <c r="D121" s="3">
        <v>27.83</v>
      </c>
      <c r="E121" s="3">
        <v>3</v>
      </c>
      <c r="F121" s="3">
        <v>0</v>
      </c>
      <c r="G121" s="3">
        <v>1</v>
      </c>
      <c r="H121" s="3">
        <v>0</v>
      </c>
      <c r="I121" s="12">
        <v>0</v>
      </c>
      <c r="J121" s="60">
        <v>19749.383379999999</v>
      </c>
      <c r="L121" s="2">
        <f t="shared" si="2"/>
        <v>12382.872660209159</v>
      </c>
      <c r="M121" s="12">
        <f t="shared" si="3"/>
        <v>7366.5107197908401</v>
      </c>
      <c r="AE121" s="32"/>
      <c r="AF121" s="32"/>
    </row>
    <row r="122" spans="1:32" x14ac:dyDescent="0.25">
      <c r="A122" s="69">
        <v>120</v>
      </c>
      <c r="B122" s="2">
        <v>54</v>
      </c>
      <c r="C122" s="3">
        <v>1</v>
      </c>
      <c r="D122" s="3">
        <v>39.6</v>
      </c>
      <c r="E122" s="3">
        <v>1</v>
      </c>
      <c r="F122" s="3">
        <v>1</v>
      </c>
      <c r="G122" s="3">
        <v>0</v>
      </c>
      <c r="H122" s="3">
        <v>0</v>
      </c>
      <c r="I122" s="12">
        <v>0</v>
      </c>
      <c r="J122" s="60">
        <v>10450.552</v>
      </c>
      <c r="L122" s="2">
        <f t="shared" si="2"/>
        <v>12349.974799284077</v>
      </c>
      <c r="M122" s="12">
        <f t="shared" si="3"/>
        <v>-1899.422799284077</v>
      </c>
      <c r="AE122" s="32"/>
      <c r="AF122" s="32"/>
    </row>
    <row r="123" spans="1:32" x14ac:dyDescent="0.25">
      <c r="A123" s="69">
        <v>121</v>
      </c>
      <c r="B123" s="2">
        <v>32</v>
      </c>
      <c r="C123" s="3">
        <v>0</v>
      </c>
      <c r="D123" s="3">
        <v>29.8</v>
      </c>
      <c r="E123" s="3">
        <v>2</v>
      </c>
      <c r="F123" s="3">
        <v>1</v>
      </c>
      <c r="G123" s="3">
        <v>0</v>
      </c>
      <c r="H123" s="3">
        <v>0</v>
      </c>
      <c r="I123" s="12">
        <v>0</v>
      </c>
      <c r="J123" s="60">
        <v>5152.134</v>
      </c>
      <c r="L123" s="2">
        <f t="shared" si="2"/>
        <v>7175.8376783041394</v>
      </c>
      <c r="M123" s="12">
        <f t="shared" si="3"/>
        <v>-2023.7036783041394</v>
      </c>
      <c r="AE123" s="32"/>
      <c r="AF123" s="32"/>
    </row>
    <row r="124" spans="1:32" x14ac:dyDescent="0.25">
      <c r="A124" s="69">
        <v>122</v>
      </c>
      <c r="B124" s="2">
        <v>37</v>
      </c>
      <c r="C124" s="3">
        <v>1</v>
      </c>
      <c r="D124" s="3">
        <v>29.64</v>
      </c>
      <c r="E124" s="3">
        <v>0</v>
      </c>
      <c r="F124" s="3">
        <v>0</v>
      </c>
      <c r="G124" s="3">
        <v>0</v>
      </c>
      <c r="H124" s="3">
        <v>1</v>
      </c>
      <c r="I124" s="12">
        <v>0</v>
      </c>
      <c r="J124" s="60">
        <v>5028.1466</v>
      </c>
      <c r="L124" s="2">
        <f t="shared" si="2"/>
        <v>7171.9229502201833</v>
      </c>
      <c r="M124" s="12">
        <f t="shared" si="3"/>
        <v>-2143.7763502201833</v>
      </c>
      <c r="AE124" s="32"/>
      <c r="AF124" s="32"/>
    </row>
    <row r="125" spans="1:32" x14ac:dyDescent="0.25">
      <c r="A125" s="69">
        <v>123</v>
      </c>
      <c r="B125" s="2">
        <v>47</v>
      </c>
      <c r="C125" s="3">
        <v>1</v>
      </c>
      <c r="D125" s="3">
        <v>28.215</v>
      </c>
      <c r="E125" s="3">
        <v>4</v>
      </c>
      <c r="F125" s="3">
        <v>0</v>
      </c>
      <c r="G125" s="3">
        <v>0</v>
      </c>
      <c r="H125" s="3">
        <v>0</v>
      </c>
      <c r="I125" s="12">
        <v>1</v>
      </c>
      <c r="J125" s="60">
        <v>10407.085849999999</v>
      </c>
      <c r="L125" s="2">
        <f t="shared" si="2"/>
        <v>12262.725211583751</v>
      </c>
      <c r="M125" s="12">
        <f t="shared" si="3"/>
        <v>-1855.6393615837515</v>
      </c>
      <c r="AE125" s="32"/>
      <c r="AF125" s="32"/>
    </row>
    <row r="126" spans="1:32" x14ac:dyDescent="0.25">
      <c r="A126" s="69">
        <v>124</v>
      </c>
      <c r="B126" s="2">
        <v>20</v>
      </c>
      <c r="C126" s="3">
        <v>0</v>
      </c>
      <c r="D126" s="3" t="s">
        <v>325</v>
      </c>
      <c r="E126" s="3">
        <v>5</v>
      </c>
      <c r="F126" s="3">
        <v>1</v>
      </c>
      <c r="G126" s="3">
        <v>0</v>
      </c>
      <c r="H126" s="3">
        <v>0</v>
      </c>
      <c r="I126" s="12">
        <v>0</v>
      </c>
      <c r="J126" s="60">
        <v>4830.63</v>
      </c>
      <c r="L126" s="2">
        <f t="shared" si="2"/>
        <v>6162.9060028777039</v>
      </c>
      <c r="M126" s="12">
        <f t="shared" si="3"/>
        <v>-1332.2760028777038</v>
      </c>
      <c r="AE126" s="32"/>
      <c r="AF126" s="32"/>
    </row>
    <row r="127" spans="1:32" x14ac:dyDescent="0.25">
      <c r="A127" s="69">
        <v>125</v>
      </c>
      <c r="B127" s="2">
        <v>32</v>
      </c>
      <c r="C127" s="3">
        <v>0</v>
      </c>
      <c r="D127" s="3">
        <v>33.155000000000001</v>
      </c>
      <c r="E127" s="3">
        <v>3</v>
      </c>
      <c r="F127" s="3">
        <v>0</v>
      </c>
      <c r="G127" s="3">
        <v>0</v>
      </c>
      <c r="H127" s="3">
        <v>1</v>
      </c>
      <c r="I127" s="12">
        <v>0</v>
      </c>
      <c r="J127" s="60">
        <v>6128.79745</v>
      </c>
      <c r="L127" s="2">
        <f t="shared" si="2"/>
        <v>7879.581222641501</v>
      </c>
      <c r="M127" s="12">
        <f t="shared" si="3"/>
        <v>-1750.7837726415009</v>
      </c>
      <c r="AE127" s="32"/>
      <c r="AF127" s="32"/>
    </row>
    <row r="128" spans="1:32" x14ac:dyDescent="0.25">
      <c r="A128" s="69">
        <v>126</v>
      </c>
      <c r="B128" s="2">
        <v>19</v>
      </c>
      <c r="C128" s="3">
        <v>0</v>
      </c>
      <c r="D128" s="3">
        <v>31.824999999999999</v>
      </c>
      <c r="E128" s="3">
        <v>1</v>
      </c>
      <c r="F128" s="3">
        <v>0</v>
      </c>
      <c r="G128" s="3">
        <v>0</v>
      </c>
      <c r="H128" s="3">
        <v>1</v>
      </c>
      <c r="I128" s="12">
        <v>0</v>
      </c>
      <c r="J128" s="60">
        <v>2719.2797500000001</v>
      </c>
      <c r="L128" s="2">
        <f t="shared" si="2"/>
        <v>3248.886004980498</v>
      </c>
      <c r="M128" s="12">
        <f t="shared" si="3"/>
        <v>-529.60625498049785</v>
      </c>
      <c r="AE128" s="32"/>
      <c r="AF128" s="32"/>
    </row>
    <row r="129" spans="1:32" x14ac:dyDescent="0.25">
      <c r="A129" s="69">
        <v>127</v>
      </c>
      <c r="B129" s="2">
        <v>27</v>
      </c>
      <c r="C129" s="3">
        <v>1</v>
      </c>
      <c r="D129" s="3">
        <v>18.905000000000001</v>
      </c>
      <c r="E129" s="3">
        <v>3</v>
      </c>
      <c r="F129" s="3">
        <v>0</v>
      </c>
      <c r="G129" s="3">
        <v>0</v>
      </c>
      <c r="H129" s="3">
        <v>0</v>
      </c>
      <c r="I129" s="12">
        <v>1</v>
      </c>
      <c r="J129" s="60">
        <v>4827.9049500000001</v>
      </c>
      <c r="L129" s="2">
        <f t="shared" si="2"/>
        <v>6329.6092160965736</v>
      </c>
      <c r="M129" s="12">
        <f t="shared" si="3"/>
        <v>-1501.7042660965735</v>
      </c>
      <c r="AE129" s="32"/>
      <c r="AF129" s="32"/>
    </row>
    <row r="130" spans="1:32" x14ac:dyDescent="0.25">
      <c r="A130" s="69">
        <v>128</v>
      </c>
      <c r="B130" s="2">
        <v>63</v>
      </c>
      <c r="C130" s="3">
        <v>1</v>
      </c>
      <c r="D130" s="3">
        <v>41.47</v>
      </c>
      <c r="E130" s="3">
        <v>0</v>
      </c>
      <c r="F130" s="3">
        <v>0</v>
      </c>
      <c r="G130" s="3">
        <v>1</v>
      </c>
      <c r="H130" s="3">
        <v>0</v>
      </c>
      <c r="I130" s="12">
        <v>0</v>
      </c>
      <c r="J130" s="60">
        <v>13405.390299999999</v>
      </c>
      <c r="L130" s="2">
        <f t="shared" si="2"/>
        <v>14047.841546128395</v>
      </c>
      <c r="M130" s="12">
        <f t="shared" si="3"/>
        <v>-642.45124612839572</v>
      </c>
      <c r="AE130" s="32"/>
      <c r="AF130" s="32"/>
    </row>
    <row r="131" spans="1:32" x14ac:dyDescent="0.25">
      <c r="A131" s="69">
        <v>129</v>
      </c>
      <c r="B131" s="2">
        <v>49</v>
      </c>
      <c r="C131" s="3">
        <v>1</v>
      </c>
      <c r="D131" s="3">
        <v>30.3</v>
      </c>
      <c r="E131" s="3">
        <v>0</v>
      </c>
      <c r="F131" s="3">
        <v>1</v>
      </c>
      <c r="G131" s="3">
        <v>0</v>
      </c>
      <c r="H131" s="3">
        <v>0</v>
      </c>
      <c r="I131" s="12">
        <v>0</v>
      </c>
      <c r="J131" s="60">
        <v>8116.68</v>
      </c>
      <c r="L131" s="2">
        <f t="shared" ref="L131:L194" si="4">$U$39+$U$40*B131+$U$41*D131+$U$42*E131</f>
        <v>10254.161723680918</v>
      </c>
      <c r="M131" s="12">
        <f t="shared" si="3"/>
        <v>-2137.4817236809176</v>
      </c>
      <c r="AE131" s="32"/>
      <c r="AF131" s="32"/>
    </row>
    <row r="132" spans="1:32" x14ac:dyDescent="0.25">
      <c r="A132" s="69">
        <v>130</v>
      </c>
      <c r="B132" s="2">
        <v>18</v>
      </c>
      <c r="C132" s="3">
        <v>1</v>
      </c>
      <c r="D132" s="3">
        <v>15.96</v>
      </c>
      <c r="E132" s="3">
        <v>0</v>
      </c>
      <c r="F132" s="3">
        <v>0</v>
      </c>
      <c r="G132" s="3">
        <v>0</v>
      </c>
      <c r="H132" s="3">
        <v>0</v>
      </c>
      <c r="I132" s="12">
        <v>1</v>
      </c>
      <c r="J132" s="60">
        <v>1694.7963999999999</v>
      </c>
      <c r="L132" s="2">
        <f t="shared" si="4"/>
        <v>2051.4830489552937</v>
      </c>
      <c r="M132" s="12">
        <f t="shared" ref="M132:M195" si="5">J132-L132</f>
        <v>-356.68664895529378</v>
      </c>
      <c r="AE132" s="32"/>
      <c r="AF132" s="32"/>
    </row>
    <row r="133" spans="1:32" x14ac:dyDescent="0.25">
      <c r="A133" s="69">
        <v>131</v>
      </c>
      <c r="B133" s="2">
        <v>35</v>
      </c>
      <c r="C133" s="3">
        <v>0</v>
      </c>
      <c r="D133" s="3">
        <v>34.799999999999997</v>
      </c>
      <c r="E133" s="3">
        <v>1</v>
      </c>
      <c r="F133" s="3">
        <v>1</v>
      </c>
      <c r="G133" s="3">
        <v>0</v>
      </c>
      <c r="H133" s="3">
        <v>0</v>
      </c>
      <c r="I133" s="12">
        <v>0</v>
      </c>
      <c r="J133" s="60">
        <v>5246.0469999999996</v>
      </c>
      <c r="L133" s="2">
        <f t="shared" si="4"/>
        <v>7398.3698143922993</v>
      </c>
      <c r="M133" s="12">
        <f t="shared" si="5"/>
        <v>-2152.3228143922997</v>
      </c>
      <c r="AE133" s="32"/>
      <c r="AF133" s="32"/>
    </row>
    <row r="134" spans="1:32" x14ac:dyDescent="0.25">
      <c r="A134" s="69">
        <v>132</v>
      </c>
      <c r="B134" s="2">
        <v>24</v>
      </c>
      <c r="C134" s="3">
        <v>0</v>
      </c>
      <c r="D134" s="3">
        <v>33.344999999999999</v>
      </c>
      <c r="E134" s="3">
        <v>0</v>
      </c>
      <c r="F134" s="3">
        <v>0</v>
      </c>
      <c r="G134" s="3">
        <v>0</v>
      </c>
      <c r="H134" s="3">
        <v>1</v>
      </c>
      <c r="I134" s="12">
        <v>0</v>
      </c>
      <c r="J134" s="60">
        <v>2855.4375500000001</v>
      </c>
      <c r="L134" s="2">
        <f t="shared" si="4"/>
        <v>3916.8681450036138</v>
      </c>
      <c r="M134" s="12">
        <f t="shared" si="5"/>
        <v>-1061.4305950036137</v>
      </c>
      <c r="AE134" s="32"/>
      <c r="AF134" s="32"/>
    </row>
    <row r="135" spans="1:32" x14ac:dyDescent="0.25">
      <c r="A135" s="69">
        <v>133</v>
      </c>
      <c r="B135" s="2">
        <v>38</v>
      </c>
      <c r="C135" s="3">
        <v>1</v>
      </c>
      <c r="D135" s="3">
        <v>27.835000000000001</v>
      </c>
      <c r="E135" s="3">
        <v>2</v>
      </c>
      <c r="F135" s="3">
        <v>0</v>
      </c>
      <c r="G135" s="3">
        <v>0</v>
      </c>
      <c r="H135" s="3">
        <v>1</v>
      </c>
      <c r="I135" s="12">
        <v>0</v>
      </c>
      <c r="J135" s="60">
        <v>6455.86265</v>
      </c>
      <c r="L135" s="2">
        <f t="shared" si="4"/>
        <v>8673.3223653637542</v>
      </c>
      <c r="M135" s="12">
        <f t="shared" si="5"/>
        <v>-2217.4597153637542</v>
      </c>
      <c r="AE135" s="32"/>
      <c r="AF135" s="32"/>
    </row>
    <row r="136" spans="1:32" x14ac:dyDescent="0.25">
      <c r="A136" s="69">
        <v>134</v>
      </c>
      <c r="B136" s="2">
        <v>54</v>
      </c>
      <c r="C136" s="3">
        <v>1</v>
      </c>
      <c r="D136" s="3">
        <v>29.2</v>
      </c>
      <c r="E136" s="3">
        <v>1</v>
      </c>
      <c r="F136" s="3">
        <v>1</v>
      </c>
      <c r="G136" s="3">
        <v>0</v>
      </c>
      <c r="H136" s="3">
        <v>0</v>
      </c>
      <c r="I136" s="12">
        <v>0</v>
      </c>
      <c r="J136" s="60">
        <v>10436.096</v>
      </c>
      <c r="L136" s="2">
        <f t="shared" si="4"/>
        <v>12152.240212540793</v>
      </c>
      <c r="M136" s="12">
        <f t="shared" si="5"/>
        <v>-1716.1442125407939</v>
      </c>
      <c r="AE136" s="32"/>
      <c r="AF136" s="32"/>
    </row>
    <row r="137" spans="1:32" x14ac:dyDescent="0.25">
      <c r="A137" s="69">
        <v>135</v>
      </c>
      <c r="B137" s="2">
        <v>46</v>
      </c>
      <c r="C137" s="3">
        <v>0</v>
      </c>
      <c r="D137" s="3">
        <v>28.9</v>
      </c>
      <c r="E137" s="3">
        <v>2</v>
      </c>
      <c r="F137" s="3">
        <v>1</v>
      </c>
      <c r="G137" s="3">
        <v>0</v>
      </c>
      <c r="H137" s="3">
        <v>0</v>
      </c>
      <c r="I137" s="12">
        <v>0</v>
      </c>
      <c r="J137" s="60">
        <v>8823.2790000000005</v>
      </c>
      <c r="L137" s="2">
        <f t="shared" si="4"/>
        <v>10740.03130248321</v>
      </c>
      <c r="M137" s="12">
        <f t="shared" si="5"/>
        <v>-1916.7523024832099</v>
      </c>
      <c r="AE137" s="32"/>
      <c r="AF137" s="32"/>
    </row>
    <row r="138" spans="1:32" x14ac:dyDescent="0.25">
      <c r="A138" s="69">
        <v>136</v>
      </c>
      <c r="B138" s="2">
        <v>41</v>
      </c>
      <c r="C138" s="3">
        <v>0</v>
      </c>
      <c r="D138" s="3">
        <v>33.155000000000001</v>
      </c>
      <c r="E138" s="3">
        <v>3</v>
      </c>
      <c r="F138" s="3">
        <v>0</v>
      </c>
      <c r="G138" s="3">
        <v>0</v>
      </c>
      <c r="H138" s="3">
        <v>0</v>
      </c>
      <c r="I138" s="12">
        <v>1</v>
      </c>
      <c r="J138" s="60">
        <v>8538.28845</v>
      </c>
      <c r="L138" s="2">
        <f t="shared" si="4"/>
        <v>10181.848896925714</v>
      </c>
      <c r="M138" s="12">
        <f t="shared" si="5"/>
        <v>-1643.5604469257141</v>
      </c>
      <c r="AE138" s="32"/>
      <c r="AF138" s="32"/>
    </row>
    <row r="139" spans="1:32" x14ac:dyDescent="0.25">
      <c r="A139" s="69">
        <v>137</v>
      </c>
      <c r="B139" s="2">
        <v>58</v>
      </c>
      <c r="C139" s="3">
        <v>1</v>
      </c>
      <c r="D139" s="3">
        <v>28.594999999999999</v>
      </c>
      <c r="E139" s="3">
        <v>0</v>
      </c>
      <c r="F139" s="3">
        <v>0</v>
      </c>
      <c r="G139" s="3">
        <v>0</v>
      </c>
      <c r="H139" s="3">
        <v>1</v>
      </c>
      <c r="I139" s="12">
        <v>0</v>
      </c>
      <c r="J139" s="60">
        <v>11735.87905</v>
      </c>
      <c r="L139" s="2">
        <f t="shared" si="4"/>
        <v>12524.012333503855</v>
      </c>
      <c r="M139" s="12">
        <f t="shared" si="5"/>
        <v>-788.13328350385564</v>
      </c>
      <c r="AE139" s="32"/>
      <c r="AF139" s="32"/>
    </row>
    <row r="140" spans="1:32" x14ac:dyDescent="0.25">
      <c r="A140" s="69">
        <v>138</v>
      </c>
      <c r="B140" s="2">
        <v>18</v>
      </c>
      <c r="C140" s="3">
        <v>0</v>
      </c>
      <c r="D140" s="3">
        <v>38.28</v>
      </c>
      <c r="E140" s="3">
        <v>0</v>
      </c>
      <c r="F140" s="3">
        <v>0</v>
      </c>
      <c r="G140" s="3">
        <v>1</v>
      </c>
      <c r="H140" s="3">
        <v>0</v>
      </c>
      <c r="I140" s="12">
        <v>0</v>
      </c>
      <c r="J140" s="60">
        <v>1631.8212000000001</v>
      </c>
      <c r="L140" s="2">
        <f t="shared" si="4"/>
        <v>2475.8518928120329</v>
      </c>
      <c r="M140" s="12">
        <f t="shared" si="5"/>
        <v>-844.03069281203284</v>
      </c>
      <c r="AE140" s="32"/>
      <c r="AF140" s="32"/>
    </row>
    <row r="141" spans="1:32" x14ac:dyDescent="0.25">
      <c r="A141" s="69">
        <v>139</v>
      </c>
      <c r="B141" s="2">
        <v>22</v>
      </c>
      <c r="C141" s="3">
        <v>1</v>
      </c>
      <c r="D141" s="3">
        <v>19.95</v>
      </c>
      <c r="E141" s="3">
        <v>3</v>
      </c>
      <c r="F141" s="3">
        <v>0</v>
      </c>
      <c r="G141" s="3">
        <v>0</v>
      </c>
      <c r="H141" s="3">
        <v>0</v>
      </c>
      <c r="I141" s="12">
        <v>1</v>
      </c>
      <c r="J141" s="60">
        <v>4005.4225000000001</v>
      </c>
      <c r="L141" s="2">
        <f t="shared" si="4"/>
        <v>5070.4401426515033</v>
      </c>
      <c r="M141" s="12">
        <f t="shared" si="5"/>
        <v>-1065.0176426515031</v>
      </c>
      <c r="AE141" s="32"/>
      <c r="AF141" s="32"/>
    </row>
    <row r="142" spans="1:32" x14ac:dyDescent="0.25">
      <c r="A142" s="69">
        <v>140</v>
      </c>
      <c r="B142" s="2">
        <v>44</v>
      </c>
      <c r="C142" s="3">
        <v>0</v>
      </c>
      <c r="D142" s="3">
        <v>26.41</v>
      </c>
      <c r="E142" s="3">
        <v>0</v>
      </c>
      <c r="F142" s="3">
        <v>0</v>
      </c>
      <c r="G142" s="3">
        <v>0</v>
      </c>
      <c r="H142" s="3">
        <v>1</v>
      </c>
      <c r="I142" s="12">
        <v>0</v>
      </c>
      <c r="J142" s="60">
        <v>7419.4778999999999</v>
      </c>
      <c r="L142" s="2">
        <f t="shared" si="4"/>
        <v>8901.1637862379557</v>
      </c>
      <c r="M142" s="12">
        <f t="shared" si="5"/>
        <v>-1481.6858862379559</v>
      </c>
      <c r="AE142" s="32"/>
      <c r="AF142" s="32"/>
    </row>
    <row r="143" spans="1:32" x14ac:dyDescent="0.25">
      <c r="A143" s="69">
        <v>141</v>
      </c>
      <c r="B143" s="2">
        <v>44</v>
      </c>
      <c r="C143" s="3">
        <v>1</v>
      </c>
      <c r="D143" s="3">
        <v>30.69</v>
      </c>
      <c r="E143" s="3">
        <v>2</v>
      </c>
      <c r="F143" s="3">
        <v>0</v>
      </c>
      <c r="G143" s="3">
        <v>1</v>
      </c>
      <c r="H143" s="3">
        <v>0</v>
      </c>
      <c r="I143" s="12">
        <v>0</v>
      </c>
      <c r="J143" s="60">
        <v>7731.4270999999999</v>
      </c>
      <c r="L143" s="2">
        <f t="shared" si="4"/>
        <v>10262.449428202468</v>
      </c>
      <c r="M143" s="12">
        <f t="shared" si="5"/>
        <v>-2531.0223282024681</v>
      </c>
      <c r="AE143" s="32"/>
      <c r="AF143" s="32"/>
    </row>
    <row r="144" spans="1:32" x14ac:dyDescent="0.25">
      <c r="A144" s="69">
        <v>142</v>
      </c>
      <c r="B144" s="2">
        <v>26</v>
      </c>
      <c r="C144" s="3">
        <v>0</v>
      </c>
      <c r="D144" s="3">
        <v>29.92</v>
      </c>
      <c r="E144" s="3">
        <v>2</v>
      </c>
      <c r="F144" s="3">
        <v>0</v>
      </c>
      <c r="G144" s="3">
        <v>1</v>
      </c>
      <c r="H144" s="3">
        <v>0</v>
      </c>
      <c r="I144" s="12">
        <v>0</v>
      </c>
      <c r="J144" s="60">
        <v>3981.9767999999999</v>
      </c>
      <c r="L144" s="2">
        <f t="shared" si="4"/>
        <v>5643.2741150386255</v>
      </c>
      <c r="M144" s="12">
        <f t="shared" si="5"/>
        <v>-1661.2973150386256</v>
      </c>
      <c r="AE144" s="32"/>
      <c r="AF144" s="32"/>
    </row>
    <row r="145" spans="1:32" x14ac:dyDescent="0.25">
      <c r="A145" s="69">
        <v>143</v>
      </c>
      <c r="B145" s="2">
        <v>30</v>
      </c>
      <c r="C145" s="3">
        <v>0</v>
      </c>
      <c r="D145" s="3">
        <v>30.9</v>
      </c>
      <c r="E145" s="3">
        <v>3</v>
      </c>
      <c r="F145" s="3">
        <v>1</v>
      </c>
      <c r="G145" s="3">
        <v>0</v>
      </c>
      <c r="H145" s="3">
        <v>0</v>
      </c>
      <c r="I145" s="12">
        <v>0</v>
      </c>
      <c r="J145" s="60">
        <v>5325.6509999999998</v>
      </c>
      <c r="L145" s="2">
        <f t="shared" si="4"/>
        <v>7325.0920018822426</v>
      </c>
      <c r="M145" s="12">
        <f t="shared" si="5"/>
        <v>-1999.4410018822427</v>
      </c>
      <c r="AE145" s="32"/>
      <c r="AF145" s="32"/>
    </row>
    <row r="146" spans="1:32" x14ac:dyDescent="0.25">
      <c r="A146" s="69">
        <v>144</v>
      </c>
      <c r="B146" s="2">
        <v>41</v>
      </c>
      <c r="C146" s="3">
        <v>0</v>
      </c>
      <c r="D146" s="3">
        <v>32.200000000000003</v>
      </c>
      <c r="E146" s="3">
        <v>1</v>
      </c>
      <c r="F146" s="3">
        <v>1</v>
      </c>
      <c r="G146" s="3">
        <v>0</v>
      </c>
      <c r="H146" s="3">
        <v>0</v>
      </c>
      <c r="I146" s="12">
        <v>0</v>
      </c>
      <c r="J146" s="60">
        <v>6775.9610000000002</v>
      </c>
      <c r="L146" s="2">
        <f t="shared" si="4"/>
        <v>8883.7812838959544</v>
      </c>
      <c r="M146" s="12">
        <f t="shared" si="5"/>
        <v>-2107.8202838959542</v>
      </c>
      <c r="AE146" s="32"/>
      <c r="AF146" s="32"/>
    </row>
    <row r="147" spans="1:32" x14ac:dyDescent="0.25">
      <c r="A147" s="69">
        <v>145</v>
      </c>
      <c r="B147" s="2">
        <v>29</v>
      </c>
      <c r="C147" s="3">
        <v>0</v>
      </c>
      <c r="D147" s="3">
        <v>32.11</v>
      </c>
      <c r="E147" s="3">
        <v>2</v>
      </c>
      <c r="F147" s="3">
        <v>0</v>
      </c>
      <c r="G147" s="3">
        <v>0</v>
      </c>
      <c r="H147" s="3">
        <v>1</v>
      </c>
      <c r="I147" s="12">
        <v>0</v>
      </c>
      <c r="J147" s="60">
        <v>4922.9159</v>
      </c>
      <c r="L147" s="2">
        <f t="shared" si="4"/>
        <v>6452.335013995651</v>
      </c>
      <c r="M147" s="12">
        <f t="shared" si="5"/>
        <v>-1529.4191139956511</v>
      </c>
      <c r="AE147" s="32"/>
      <c r="AF147" s="32"/>
    </row>
    <row r="148" spans="1:32" x14ac:dyDescent="0.25">
      <c r="A148" s="69">
        <v>146</v>
      </c>
      <c r="B148" s="2">
        <v>61</v>
      </c>
      <c r="C148" s="3">
        <v>1</v>
      </c>
      <c r="D148" s="3">
        <v>31.57</v>
      </c>
      <c r="E148" s="3">
        <v>0</v>
      </c>
      <c r="F148" s="3">
        <v>0</v>
      </c>
      <c r="G148" s="3">
        <v>1</v>
      </c>
      <c r="H148" s="3">
        <v>0</v>
      </c>
      <c r="I148" s="12">
        <v>0</v>
      </c>
      <c r="J148" s="60">
        <v>12557.605299999999</v>
      </c>
      <c r="L148" s="2">
        <f t="shared" si="4"/>
        <v>13347.99839117179</v>
      </c>
      <c r="M148" s="12">
        <f t="shared" si="5"/>
        <v>-790.39309117179073</v>
      </c>
      <c r="AE148" s="32"/>
      <c r="AF148" s="32"/>
    </row>
    <row r="149" spans="1:32" x14ac:dyDescent="0.25">
      <c r="A149" s="69">
        <v>147</v>
      </c>
      <c r="B149" s="2">
        <v>36</v>
      </c>
      <c r="C149" s="3">
        <v>0</v>
      </c>
      <c r="D149" s="3">
        <v>26.2</v>
      </c>
      <c r="E149" s="3">
        <v>0</v>
      </c>
      <c r="F149" s="3">
        <v>1</v>
      </c>
      <c r="G149" s="3">
        <v>0</v>
      </c>
      <c r="H149" s="3">
        <v>0</v>
      </c>
      <c r="I149" s="12">
        <v>0</v>
      </c>
      <c r="J149" s="60">
        <v>4883.866</v>
      </c>
      <c r="L149" s="2">
        <f t="shared" si="4"/>
        <v>6850.7109137017223</v>
      </c>
      <c r="M149" s="12">
        <f t="shared" si="5"/>
        <v>-1966.8449137017224</v>
      </c>
      <c r="AE149" s="32"/>
      <c r="AF149" s="32"/>
    </row>
    <row r="150" spans="1:32" x14ac:dyDescent="0.25">
      <c r="A150" s="69">
        <v>148</v>
      </c>
      <c r="B150" s="2">
        <v>25</v>
      </c>
      <c r="C150" s="3">
        <v>1</v>
      </c>
      <c r="D150" s="3">
        <v>25.74</v>
      </c>
      <c r="E150" s="3">
        <v>0</v>
      </c>
      <c r="F150" s="3">
        <v>0</v>
      </c>
      <c r="G150" s="3">
        <v>1</v>
      </c>
      <c r="H150" s="3">
        <v>0</v>
      </c>
      <c r="I150" s="12">
        <v>0</v>
      </c>
      <c r="J150" s="60">
        <v>2137.6536000000001</v>
      </c>
      <c r="L150" s="2">
        <f t="shared" si="4"/>
        <v>4028.0822478125006</v>
      </c>
      <c r="M150" s="12">
        <f t="shared" si="5"/>
        <v>-1890.4286478125005</v>
      </c>
      <c r="AE150" s="32"/>
      <c r="AF150" s="32"/>
    </row>
    <row r="151" spans="1:32" x14ac:dyDescent="0.25">
      <c r="A151" s="69">
        <v>149</v>
      </c>
      <c r="B151" s="2">
        <v>56</v>
      </c>
      <c r="C151" s="3">
        <v>0</v>
      </c>
      <c r="D151" s="3">
        <v>26.6</v>
      </c>
      <c r="E151" s="3">
        <v>1</v>
      </c>
      <c r="F151" s="3">
        <v>0</v>
      </c>
      <c r="G151" s="3">
        <v>0</v>
      </c>
      <c r="H151" s="3">
        <v>1</v>
      </c>
      <c r="I151" s="12">
        <v>0</v>
      </c>
      <c r="J151" s="60">
        <v>12044.342000000001</v>
      </c>
      <c r="L151" s="2">
        <f t="shared" si="4"/>
        <v>12614.421604584797</v>
      </c>
      <c r="M151" s="12">
        <f t="shared" si="5"/>
        <v>-570.07960458479647</v>
      </c>
      <c r="AE151" s="32"/>
      <c r="AF151" s="32"/>
    </row>
    <row r="152" spans="1:32" x14ac:dyDescent="0.25">
      <c r="A152" s="69">
        <v>150</v>
      </c>
      <c r="B152" s="2">
        <v>18</v>
      </c>
      <c r="C152" s="3">
        <v>1</v>
      </c>
      <c r="D152" s="3">
        <v>34.43</v>
      </c>
      <c r="E152" s="3">
        <v>0</v>
      </c>
      <c r="F152" s="3">
        <v>0</v>
      </c>
      <c r="G152" s="3">
        <v>1</v>
      </c>
      <c r="H152" s="3">
        <v>0</v>
      </c>
      <c r="I152" s="12">
        <v>0</v>
      </c>
      <c r="J152" s="60">
        <v>1137.4697000000001</v>
      </c>
      <c r="L152" s="2">
        <f t="shared" si="4"/>
        <v>2402.6520698349523</v>
      </c>
      <c r="M152" s="12">
        <f t="shared" si="5"/>
        <v>-1265.1823698349522</v>
      </c>
      <c r="AE152" s="32"/>
      <c r="AF152" s="32"/>
    </row>
    <row r="153" spans="1:32" x14ac:dyDescent="0.25">
      <c r="A153" s="69">
        <v>151</v>
      </c>
      <c r="B153" s="2">
        <v>19</v>
      </c>
      <c r="C153" s="3">
        <v>1</v>
      </c>
      <c r="D153" s="3">
        <v>30.59</v>
      </c>
      <c r="E153" s="3">
        <v>0</v>
      </c>
      <c r="F153" s="3">
        <v>0</v>
      </c>
      <c r="G153" s="3">
        <v>0</v>
      </c>
      <c r="H153" s="3">
        <v>1</v>
      </c>
      <c r="I153" s="12">
        <v>0</v>
      </c>
      <c r="J153" s="60">
        <v>1639.5631000000001</v>
      </c>
      <c r="L153" s="2">
        <f t="shared" si="4"/>
        <v>2585.449895633114</v>
      </c>
      <c r="M153" s="12">
        <f t="shared" si="5"/>
        <v>-945.88679563311393</v>
      </c>
      <c r="AE153" s="32"/>
      <c r="AF153" s="32"/>
    </row>
    <row r="154" spans="1:32" x14ac:dyDescent="0.25">
      <c r="A154" s="69">
        <v>152</v>
      </c>
      <c r="B154" s="2">
        <v>39</v>
      </c>
      <c r="C154" s="3">
        <v>0</v>
      </c>
      <c r="D154" s="3">
        <v>32.799999999999997</v>
      </c>
      <c r="E154" s="3">
        <v>0</v>
      </c>
      <c r="F154" s="3">
        <v>1</v>
      </c>
      <c r="G154" s="3">
        <v>0</v>
      </c>
      <c r="H154" s="3">
        <v>0</v>
      </c>
      <c r="I154" s="12">
        <v>0</v>
      </c>
      <c r="J154" s="60">
        <v>5649.7150000000001</v>
      </c>
      <c r="L154" s="2">
        <f t="shared" si="4"/>
        <v>7743.6188826143143</v>
      </c>
      <c r="M154" s="12">
        <f t="shared" si="5"/>
        <v>-2093.9038826143142</v>
      </c>
      <c r="AE154" s="32"/>
      <c r="AF154" s="32"/>
    </row>
    <row r="155" spans="1:32" x14ac:dyDescent="0.25">
      <c r="A155" s="69">
        <v>153</v>
      </c>
      <c r="B155" s="2">
        <v>45</v>
      </c>
      <c r="C155" s="3">
        <v>0</v>
      </c>
      <c r="D155" s="3">
        <v>28.6</v>
      </c>
      <c r="E155" s="3">
        <v>2</v>
      </c>
      <c r="F155" s="3">
        <v>0</v>
      </c>
      <c r="G155" s="3">
        <v>1</v>
      </c>
      <c r="H155" s="3">
        <v>0</v>
      </c>
      <c r="I155" s="12">
        <v>0</v>
      </c>
      <c r="J155" s="60">
        <v>8516.8289999999997</v>
      </c>
      <c r="L155" s="2">
        <f t="shared" si="4"/>
        <v>10478.519900808395</v>
      </c>
      <c r="M155" s="12">
        <f t="shared" si="5"/>
        <v>-1961.6909008083949</v>
      </c>
      <c r="AE155" s="32"/>
      <c r="AF155" s="32"/>
    </row>
    <row r="156" spans="1:32" x14ac:dyDescent="0.25">
      <c r="A156" s="69">
        <v>154</v>
      </c>
      <c r="B156" s="2">
        <v>51</v>
      </c>
      <c r="C156" s="3">
        <v>0</v>
      </c>
      <c r="D156" s="3">
        <v>18.05</v>
      </c>
      <c r="E156" s="3">
        <v>0</v>
      </c>
      <c r="F156" s="3">
        <v>0</v>
      </c>
      <c r="G156" s="3">
        <v>0</v>
      </c>
      <c r="H156" s="3">
        <v>1</v>
      </c>
      <c r="I156" s="12">
        <v>0</v>
      </c>
      <c r="J156" s="60">
        <v>9644.2525000000005</v>
      </c>
      <c r="L156" s="2">
        <f t="shared" si="4"/>
        <v>10532.868234756395</v>
      </c>
      <c r="M156" s="12">
        <f t="shared" si="5"/>
        <v>-888.61573475639489</v>
      </c>
      <c r="AE156" s="32"/>
      <c r="AF156" s="32"/>
    </row>
    <row r="157" spans="1:32" x14ac:dyDescent="0.25">
      <c r="A157" s="69">
        <v>155</v>
      </c>
      <c r="B157" s="2">
        <v>64</v>
      </c>
      <c r="C157" s="3">
        <v>0</v>
      </c>
      <c r="D157" s="3">
        <v>39.33</v>
      </c>
      <c r="E157" s="3">
        <v>0</v>
      </c>
      <c r="F157" s="3">
        <v>0</v>
      </c>
      <c r="G157" s="3">
        <v>0</v>
      </c>
      <c r="H157" s="3">
        <v>0</v>
      </c>
      <c r="I157" s="12">
        <v>1</v>
      </c>
      <c r="J157" s="60">
        <v>14901.5167</v>
      </c>
      <c r="L157" s="2">
        <f t="shared" si="4"/>
        <v>14262.96137168267</v>
      </c>
      <c r="M157" s="12">
        <f t="shared" si="5"/>
        <v>638.55532831733035</v>
      </c>
      <c r="AE157" s="32"/>
      <c r="AF157" s="32"/>
    </row>
    <row r="158" spans="1:32" x14ac:dyDescent="0.25">
      <c r="A158" s="69">
        <v>156</v>
      </c>
      <c r="B158" s="2">
        <v>19</v>
      </c>
      <c r="C158" s="3">
        <v>0</v>
      </c>
      <c r="D158" s="3">
        <v>32.11</v>
      </c>
      <c r="E158" s="3">
        <v>0</v>
      </c>
      <c r="F158" s="3">
        <v>0</v>
      </c>
      <c r="G158" s="3">
        <v>0</v>
      </c>
      <c r="H158" s="3">
        <v>1</v>
      </c>
      <c r="I158" s="12">
        <v>0</v>
      </c>
      <c r="J158" s="60">
        <v>2130.6759000000002</v>
      </c>
      <c r="L158" s="2">
        <f t="shared" si="4"/>
        <v>2614.3495660032863</v>
      </c>
      <c r="M158" s="12">
        <f t="shared" si="5"/>
        <v>-483.67366600328614</v>
      </c>
      <c r="AE158" s="32"/>
      <c r="AF158" s="32"/>
    </row>
    <row r="159" spans="1:32" x14ac:dyDescent="0.25">
      <c r="A159" s="69">
        <v>157</v>
      </c>
      <c r="B159" s="2">
        <v>48</v>
      </c>
      <c r="C159" s="3">
        <v>0</v>
      </c>
      <c r="D159" s="3">
        <v>32.229999999999997</v>
      </c>
      <c r="E159" s="3">
        <v>1</v>
      </c>
      <c r="F159" s="3">
        <v>0</v>
      </c>
      <c r="G159" s="3">
        <v>1</v>
      </c>
      <c r="H159" s="3">
        <v>0</v>
      </c>
      <c r="I159" s="12">
        <v>0</v>
      </c>
      <c r="J159" s="60">
        <v>8871.1517000000003</v>
      </c>
      <c r="L159" s="2">
        <f t="shared" si="4"/>
        <v>10675.004307681329</v>
      </c>
      <c r="M159" s="12">
        <f t="shared" si="5"/>
        <v>-1803.8526076813287</v>
      </c>
      <c r="AE159" s="32"/>
      <c r="AF159" s="32"/>
    </row>
    <row r="160" spans="1:32" x14ac:dyDescent="0.25">
      <c r="A160" s="69">
        <v>158</v>
      </c>
      <c r="B160" s="2">
        <v>60</v>
      </c>
      <c r="C160" s="3">
        <v>0</v>
      </c>
      <c r="D160" s="3">
        <v>24.035</v>
      </c>
      <c r="E160" s="3">
        <v>0</v>
      </c>
      <c r="F160" s="3">
        <v>0</v>
      </c>
      <c r="G160" s="3">
        <v>0</v>
      </c>
      <c r="H160" s="3">
        <v>1</v>
      </c>
      <c r="I160" s="12">
        <v>0</v>
      </c>
      <c r="J160" s="60">
        <v>13012.20865</v>
      </c>
      <c r="L160" s="2">
        <f t="shared" si="4"/>
        <v>12948.928361123164</v>
      </c>
      <c r="M160" s="12">
        <f t="shared" si="5"/>
        <v>63.280288876836494</v>
      </c>
      <c r="AE160" s="32"/>
      <c r="AF160" s="32"/>
    </row>
    <row r="161" spans="1:32" x14ac:dyDescent="0.25">
      <c r="A161" s="69">
        <v>159</v>
      </c>
      <c r="B161" s="2">
        <v>46</v>
      </c>
      <c r="C161" s="3">
        <v>1</v>
      </c>
      <c r="D161" s="3">
        <v>22.3</v>
      </c>
      <c r="E161" s="3">
        <v>0</v>
      </c>
      <c r="F161" s="3">
        <v>1</v>
      </c>
      <c r="G161" s="3">
        <v>0</v>
      </c>
      <c r="H161" s="3">
        <v>0</v>
      </c>
      <c r="I161" s="12">
        <v>0</v>
      </c>
      <c r="J161" s="60">
        <v>7147.1049999999996</v>
      </c>
      <c r="L161" s="2">
        <f t="shared" si="4"/>
        <v>9334.6356373221188</v>
      </c>
      <c r="M161" s="12">
        <f t="shared" si="5"/>
        <v>-2187.5306373221192</v>
      </c>
      <c r="AE161" s="32"/>
      <c r="AF161" s="32"/>
    </row>
    <row r="162" spans="1:32" x14ac:dyDescent="0.25">
      <c r="A162" s="69">
        <v>160</v>
      </c>
      <c r="B162" s="2">
        <v>28</v>
      </c>
      <c r="C162" s="3">
        <v>0</v>
      </c>
      <c r="D162" s="3">
        <v>28.88</v>
      </c>
      <c r="E162" s="3">
        <v>1</v>
      </c>
      <c r="F162" s="3">
        <v>0</v>
      </c>
      <c r="G162" s="3">
        <v>0</v>
      </c>
      <c r="H162" s="3">
        <v>0</v>
      </c>
      <c r="I162" s="12">
        <v>1</v>
      </c>
      <c r="J162" s="60">
        <v>4337.7352000000001</v>
      </c>
      <c r="L162" s="2">
        <f t="shared" si="4"/>
        <v>5495.1605679225031</v>
      </c>
      <c r="M162" s="12">
        <f t="shared" si="5"/>
        <v>-1157.425367922503</v>
      </c>
      <c r="AE162" s="32"/>
      <c r="AF162" s="32"/>
    </row>
    <row r="163" spans="1:32" x14ac:dyDescent="0.25">
      <c r="A163" s="69">
        <v>161</v>
      </c>
      <c r="B163" s="2">
        <v>59</v>
      </c>
      <c r="C163" s="3">
        <v>1</v>
      </c>
      <c r="D163" s="3">
        <v>26.4</v>
      </c>
      <c r="E163" s="3">
        <v>0</v>
      </c>
      <c r="F163" s="3">
        <v>0</v>
      </c>
      <c r="G163" s="3">
        <v>1</v>
      </c>
      <c r="H163" s="3">
        <v>0</v>
      </c>
      <c r="I163" s="12">
        <v>0</v>
      </c>
      <c r="J163" s="60">
        <v>11743.299000000001</v>
      </c>
      <c r="L163" s="2">
        <f t="shared" si="4"/>
        <v>12738.086447301315</v>
      </c>
      <c r="M163" s="12">
        <f t="shared" si="5"/>
        <v>-994.78744730131439</v>
      </c>
      <c r="AE163" s="32"/>
      <c r="AF163" s="32"/>
    </row>
    <row r="164" spans="1:32" x14ac:dyDescent="0.25">
      <c r="A164" s="69">
        <v>162</v>
      </c>
      <c r="B164" s="2">
        <v>63</v>
      </c>
      <c r="C164" s="3">
        <v>0</v>
      </c>
      <c r="D164" s="3">
        <v>31.8</v>
      </c>
      <c r="E164" s="3">
        <v>0</v>
      </c>
      <c r="F164" s="3">
        <v>1</v>
      </c>
      <c r="G164" s="3">
        <v>0</v>
      </c>
      <c r="H164" s="3">
        <v>0</v>
      </c>
      <c r="I164" s="12">
        <v>0</v>
      </c>
      <c r="J164" s="60">
        <v>13880.949000000001</v>
      </c>
      <c r="L164" s="2">
        <f t="shared" si="4"/>
        <v>13863.986406339207</v>
      </c>
      <c r="M164" s="12">
        <f t="shared" si="5"/>
        <v>16.962593660793573</v>
      </c>
      <c r="AE164" s="32"/>
      <c r="AF164" s="32"/>
    </row>
    <row r="165" spans="1:32" x14ac:dyDescent="0.25">
      <c r="A165" s="69">
        <v>163</v>
      </c>
      <c r="B165" s="2">
        <v>40</v>
      </c>
      <c r="C165" s="3">
        <v>1</v>
      </c>
      <c r="D165" s="3">
        <v>41.23</v>
      </c>
      <c r="E165" s="3">
        <v>1</v>
      </c>
      <c r="F165" s="3">
        <v>0</v>
      </c>
      <c r="G165" s="3">
        <v>0</v>
      </c>
      <c r="H165" s="3">
        <v>0</v>
      </c>
      <c r="I165" s="12">
        <v>1</v>
      </c>
      <c r="J165" s="60">
        <v>6610.1097</v>
      </c>
      <c r="L165" s="2">
        <f t="shared" si="4"/>
        <v>8799.6606220591038</v>
      </c>
      <c r="M165" s="12">
        <f t="shared" si="5"/>
        <v>-2189.5509220591039</v>
      </c>
      <c r="AE165" s="32"/>
      <c r="AF165" s="32"/>
    </row>
    <row r="166" spans="1:32" x14ac:dyDescent="0.25">
      <c r="A166" s="69">
        <v>164</v>
      </c>
      <c r="B166" s="2">
        <v>20</v>
      </c>
      <c r="C166" s="3">
        <v>1</v>
      </c>
      <c r="D166" s="3">
        <v>33</v>
      </c>
      <c r="E166" s="3">
        <v>1</v>
      </c>
      <c r="F166" s="3">
        <v>1</v>
      </c>
      <c r="G166" s="3">
        <v>0</v>
      </c>
      <c r="H166" s="3">
        <v>0</v>
      </c>
      <c r="I166" s="12">
        <v>0</v>
      </c>
      <c r="J166" s="60">
        <v>1980.07</v>
      </c>
      <c r="L166" s="2">
        <f t="shared" si="4"/>
        <v>3527.0337300591955</v>
      </c>
      <c r="M166" s="12">
        <f t="shared" si="5"/>
        <v>-1546.9637300591955</v>
      </c>
      <c r="AE166" s="32"/>
      <c r="AF166" s="32"/>
    </row>
    <row r="167" spans="1:32" x14ac:dyDescent="0.25">
      <c r="A167" s="69">
        <v>165</v>
      </c>
      <c r="B167" s="2">
        <v>40</v>
      </c>
      <c r="C167" s="3">
        <v>1</v>
      </c>
      <c r="D167" s="3">
        <v>30.875</v>
      </c>
      <c r="E167" s="3">
        <v>4</v>
      </c>
      <c r="F167" s="3">
        <v>0</v>
      </c>
      <c r="G167" s="3">
        <v>0</v>
      </c>
      <c r="H167" s="3">
        <v>1</v>
      </c>
      <c r="I167" s="12">
        <v>0</v>
      </c>
      <c r="J167" s="60">
        <v>8162.7162500000004</v>
      </c>
      <c r="L167" s="2">
        <f t="shared" si="4"/>
        <v>10522.646999177163</v>
      </c>
      <c r="M167" s="12">
        <f t="shared" si="5"/>
        <v>-2359.9307491771624</v>
      </c>
      <c r="AE167" s="32"/>
      <c r="AF167" s="32"/>
    </row>
    <row r="168" spans="1:32" x14ac:dyDescent="0.25">
      <c r="A168" s="69">
        <v>166</v>
      </c>
      <c r="B168" s="2">
        <v>24</v>
      </c>
      <c r="C168" s="3">
        <v>1</v>
      </c>
      <c r="D168" s="3">
        <v>28.5</v>
      </c>
      <c r="E168" s="3">
        <v>2</v>
      </c>
      <c r="F168" s="3">
        <v>0</v>
      </c>
      <c r="G168" s="3">
        <v>0</v>
      </c>
      <c r="H168" s="3">
        <v>1</v>
      </c>
      <c r="I168" s="12">
        <v>0</v>
      </c>
      <c r="J168" s="60">
        <v>3537.703</v>
      </c>
      <c r="L168" s="2">
        <f t="shared" si="4"/>
        <v>5104.6607000419281</v>
      </c>
      <c r="M168" s="12">
        <f t="shared" si="5"/>
        <v>-1566.9577000419281</v>
      </c>
      <c r="AE168" s="32"/>
      <c r="AF168" s="32"/>
    </row>
    <row r="169" spans="1:32" x14ac:dyDescent="0.25">
      <c r="A169" s="69">
        <v>167</v>
      </c>
      <c r="B169" s="2">
        <v>34</v>
      </c>
      <c r="C169" s="3">
        <v>0</v>
      </c>
      <c r="D169" s="3">
        <v>26.73</v>
      </c>
      <c r="E169" s="3">
        <v>1</v>
      </c>
      <c r="F169" s="3">
        <v>0</v>
      </c>
      <c r="G169" s="3">
        <v>1</v>
      </c>
      <c r="H169" s="3">
        <v>0</v>
      </c>
      <c r="I169" s="12">
        <v>0</v>
      </c>
      <c r="J169" s="60">
        <v>5002.7826999999997</v>
      </c>
      <c r="L169" s="2">
        <f t="shared" si="4"/>
        <v>6989.1278608910116</v>
      </c>
      <c r="M169" s="12">
        <f t="shared" si="5"/>
        <v>-1986.3451608910118</v>
      </c>
      <c r="AE169" s="32"/>
      <c r="AF169" s="32"/>
    </row>
    <row r="170" spans="1:32" x14ac:dyDescent="0.25">
      <c r="A170" s="69">
        <v>168</v>
      </c>
      <c r="B170" s="2">
        <v>45</v>
      </c>
      <c r="C170" s="3">
        <v>0</v>
      </c>
      <c r="D170" s="3">
        <v>30.9</v>
      </c>
      <c r="E170" s="3">
        <v>2</v>
      </c>
      <c r="F170" s="3">
        <v>1</v>
      </c>
      <c r="G170" s="3">
        <v>0</v>
      </c>
      <c r="H170" s="3">
        <v>0</v>
      </c>
      <c r="I170" s="12">
        <v>0</v>
      </c>
      <c r="J170" s="60">
        <v>8520.0259999999998</v>
      </c>
      <c r="L170" s="2">
        <f t="shared" si="4"/>
        <v>10522.249665184314</v>
      </c>
      <c r="M170" s="12">
        <f t="shared" si="5"/>
        <v>-2002.2236651843141</v>
      </c>
      <c r="AE170" s="32"/>
      <c r="AF170" s="32"/>
    </row>
    <row r="171" spans="1:32" x14ac:dyDescent="0.25">
      <c r="A171" s="69">
        <v>169</v>
      </c>
      <c r="B171" s="2">
        <v>41</v>
      </c>
      <c r="C171" s="3">
        <v>0</v>
      </c>
      <c r="D171" s="3">
        <v>37.1</v>
      </c>
      <c r="E171" s="3">
        <v>2</v>
      </c>
      <c r="F171" s="3">
        <v>1</v>
      </c>
      <c r="G171" s="3">
        <v>0</v>
      </c>
      <c r="H171" s="3">
        <v>0</v>
      </c>
      <c r="I171" s="12">
        <v>0</v>
      </c>
      <c r="J171" s="60">
        <v>7371.7719999999999</v>
      </c>
      <c r="L171" s="2">
        <f t="shared" si="4"/>
        <v>9616.8998221293132</v>
      </c>
      <c r="M171" s="12">
        <f t="shared" si="5"/>
        <v>-2245.1278221293132</v>
      </c>
      <c r="AE171" s="32"/>
      <c r="AF171" s="32"/>
    </row>
    <row r="172" spans="1:32" x14ac:dyDescent="0.25">
      <c r="A172" s="69">
        <v>170</v>
      </c>
      <c r="B172" s="2">
        <v>53</v>
      </c>
      <c r="C172" s="3">
        <v>0</v>
      </c>
      <c r="D172" s="3">
        <v>26.6</v>
      </c>
      <c r="E172" s="3">
        <v>0</v>
      </c>
      <c r="F172" s="3">
        <v>0</v>
      </c>
      <c r="G172" s="3">
        <v>0</v>
      </c>
      <c r="H172" s="3">
        <v>1</v>
      </c>
      <c r="I172" s="12">
        <v>0</v>
      </c>
      <c r="J172" s="60">
        <v>10355.641</v>
      </c>
      <c r="L172" s="2">
        <f t="shared" si="4"/>
        <v>11207.043919318439</v>
      </c>
      <c r="M172" s="12">
        <f t="shared" si="5"/>
        <v>-851.40291931843967</v>
      </c>
      <c r="AE172" s="32"/>
      <c r="AF172" s="32"/>
    </row>
    <row r="173" spans="1:32" x14ac:dyDescent="0.25">
      <c r="A173" s="69">
        <v>171</v>
      </c>
      <c r="B173" s="2">
        <v>27</v>
      </c>
      <c r="C173" s="3">
        <v>1</v>
      </c>
      <c r="D173" s="3">
        <v>23.1</v>
      </c>
      <c r="E173" s="3">
        <v>0</v>
      </c>
      <c r="F173" s="3">
        <v>0</v>
      </c>
      <c r="G173" s="3">
        <v>1</v>
      </c>
      <c r="H173" s="3">
        <v>0</v>
      </c>
      <c r="I173" s="12">
        <v>0</v>
      </c>
      <c r="J173" s="60">
        <v>2483.7359999999999</v>
      </c>
      <c r="L173" s="2">
        <f t="shared" si="4"/>
        <v>4489.5031222151856</v>
      </c>
      <c r="M173" s="12">
        <f t="shared" si="5"/>
        <v>-2005.7671222151857</v>
      </c>
      <c r="AE173" s="32"/>
      <c r="AF173" s="32"/>
    </row>
    <row r="174" spans="1:32" x14ac:dyDescent="0.25">
      <c r="A174" s="69">
        <v>172</v>
      </c>
      <c r="B174" s="2">
        <v>26</v>
      </c>
      <c r="C174" s="3">
        <v>0</v>
      </c>
      <c r="D174" s="3">
        <v>29.92</v>
      </c>
      <c r="E174" s="3">
        <v>1</v>
      </c>
      <c r="F174" s="3">
        <v>0</v>
      </c>
      <c r="G174" s="3">
        <v>1</v>
      </c>
      <c r="H174" s="3">
        <v>0</v>
      </c>
      <c r="I174" s="12">
        <v>0</v>
      </c>
      <c r="J174" s="60">
        <v>3392.9767999999999</v>
      </c>
      <c r="L174" s="2">
        <f t="shared" si="4"/>
        <v>5003.3189878670064</v>
      </c>
      <c r="M174" s="12">
        <f t="shared" si="5"/>
        <v>-1610.3421878670065</v>
      </c>
      <c r="AE174" s="32"/>
      <c r="AF174" s="32"/>
    </row>
    <row r="175" spans="1:32" x14ac:dyDescent="0.25">
      <c r="A175" s="69">
        <v>173</v>
      </c>
      <c r="B175" s="2">
        <v>24</v>
      </c>
      <c r="C175" s="3">
        <v>0</v>
      </c>
      <c r="D175" s="3">
        <v>23.21</v>
      </c>
      <c r="E175" s="3">
        <v>0</v>
      </c>
      <c r="F175" s="3">
        <v>0</v>
      </c>
      <c r="G175" s="3">
        <v>1</v>
      </c>
      <c r="H175" s="3">
        <v>0</v>
      </c>
      <c r="I175" s="12">
        <v>0</v>
      </c>
      <c r="J175" s="60">
        <v>25081.76784</v>
      </c>
      <c r="L175" s="2">
        <f t="shared" si="4"/>
        <v>3724.1719876340776</v>
      </c>
      <c r="M175" s="12">
        <f t="shared" si="5"/>
        <v>21357.595852365921</v>
      </c>
      <c r="AE175" s="32"/>
      <c r="AF175" s="32"/>
    </row>
    <row r="176" spans="1:32" x14ac:dyDescent="0.25">
      <c r="A176" s="69">
        <v>174</v>
      </c>
      <c r="B176" s="2">
        <v>34</v>
      </c>
      <c r="C176" s="3">
        <v>0</v>
      </c>
      <c r="D176" s="3">
        <v>33.700000000000003</v>
      </c>
      <c r="E176" s="3">
        <v>1</v>
      </c>
      <c r="F176" s="3">
        <v>1</v>
      </c>
      <c r="G176" s="3">
        <v>0</v>
      </c>
      <c r="H176" s="3">
        <v>0</v>
      </c>
      <c r="I176" s="12">
        <v>0</v>
      </c>
      <c r="J176" s="60">
        <v>5012.4709999999995</v>
      </c>
      <c r="L176" s="2">
        <f t="shared" si="4"/>
        <v>7121.6480598910775</v>
      </c>
      <c r="M176" s="12">
        <f t="shared" si="5"/>
        <v>-2109.177059891078</v>
      </c>
      <c r="AE176" s="32"/>
      <c r="AF176" s="32"/>
    </row>
    <row r="177" spans="1:32" x14ac:dyDescent="0.25">
      <c r="A177" s="69">
        <v>175</v>
      </c>
      <c r="B177" s="2">
        <v>53</v>
      </c>
      <c r="C177" s="3">
        <v>0</v>
      </c>
      <c r="D177" s="3">
        <v>33.25</v>
      </c>
      <c r="E177" s="3">
        <v>0</v>
      </c>
      <c r="F177" s="3">
        <v>0</v>
      </c>
      <c r="G177" s="3">
        <v>0</v>
      </c>
      <c r="H177" s="3">
        <v>0</v>
      </c>
      <c r="I177" s="12">
        <v>1</v>
      </c>
      <c r="J177" s="60">
        <v>10564.8845</v>
      </c>
      <c r="L177" s="2">
        <f t="shared" si="4"/>
        <v>11333.479977187944</v>
      </c>
      <c r="M177" s="12">
        <f t="shared" si="5"/>
        <v>-768.5954771879442</v>
      </c>
      <c r="AE177" s="32"/>
      <c r="AF177" s="32"/>
    </row>
    <row r="178" spans="1:32" x14ac:dyDescent="0.25">
      <c r="A178" s="69">
        <v>176</v>
      </c>
      <c r="B178" s="2">
        <v>32</v>
      </c>
      <c r="C178" s="3">
        <v>1</v>
      </c>
      <c r="D178" s="3">
        <v>30.8</v>
      </c>
      <c r="E178" s="3">
        <v>3</v>
      </c>
      <c r="F178" s="3">
        <v>1</v>
      </c>
      <c r="G178" s="3">
        <v>0</v>
      </c>
      <c r="H178" s="3">
        <v>0</v>
      </c>
      <c r="I178" s="12">
        <v>0</v>
      </c>
      <c r="J178" s="60">
        <v>5253.5240000000003</v>
      </c>
      <c r="L178" s="2">
        <f t="shared" si="4"/>
        <v>7834.8057465087668</v>
      </c>
      <c r="M178" s="12">
        <f t="shared" si="5"/>
        <v>-2581.2817465087664</v>
      </c>
      <c r="AE178" s="32"/>
      <c r="AF178" s="32"/>
    </row>
    <row r="179" spans="1:32" x14ac:dyDescent="0.25">
      <c r="A179" s="69">
        <v>177</v>
      </c>
      <c r="B179" s="2">
        <v>55</v>
      </c>
      <c r="C179" s="3">
        <v>1</v>
      </c>
      <c r="D179" s="3">
        <v>33.880000000000003</v>
      </c>
      <c r="E179" s="3">
        <v>3</v>
      </c>
      <c r="F179" s="3">
        <v>0</v>
      </c>
      <c r="G179" s="3">
        <v>1</v>
      </c>
      <c r="H179" s="3">
        <v>0</v>
      </c>
      <c r="I179" s="12">
        <v>0</v>
      </c>
      <c r="J179" s="60">
        <v>11987.1682</v>
      </c>
      <c r="L179" s="2">
        <f t="shared" si="4"/>
        <v>13776.938550283421</v>
      </c>
      <c r="M179" s="12">
        <f t="shared" si="5"/>
        <v>-1789.7703502834211</v>
      </c>
      <c r="AE179" s="32"/>
      <c r="AF179" s="32"/>
    </row>
    <row r="180" spans="1:32" x14ac:dyDescent="0.25">
      <c r="A180" s="69">
        <v>178</v>
      </c>
      <c r="B180" s="2">
        <v>28</v>
      </c>
      <c r="C180" s="3">
        <v>1</v>
      </c>
      <c r="D180" s="3">
        <v>38.06</v>
      </c>
      <c r="E180" s="3">
        <v>0</v>
      </c>
      <c r="F180" s="3">
        <v>0</v>
      </c>
      <c r="G180" s="3">
        <v>1</v>
      </c>
      <c r="H180" s="3">
        <v>0</v>
      </c>
      <c r="I180" s="12">
        <v>0</v>
      </c>
      <c r="J180" s="60">
        <v>2689.4953999999998</v>
      </c>
      <c r="L180" s="2">
        <f t="shared" si="4"/>
        <v>5029.7442394338977</v>
      </c>
      <c r="M180" s="12">
        <f t="shared" si="5"/>
        <v>-2340.248839433898</v>
      </c>
      <c r="AE180" s="32"/>
      <c r="AF180" s="32"/>
    </row>
    <row r="181" spans="1:32" x14ac:dyDescent="0.25">
      <c r="A181" s="69">
        <v>179</v>
      </c>
      <c r="B181" s="2">
        <v>58</v>
      </c>
      <c r="C181" s="3">
        <v>0</v>
      </c>
      <c r="D181" s="3">
        <v>41.91</v>
      </c>
      <c r="E181" s="3">
        <v>0</v>
      </c>
      <c r="F181" s="3">
        <v>0</v>
      </c>
      <c r="G181" s="3">
        <v>1</v>
      </c>
      <c r="H181" s="3">
        <v>0</v>
      </c>
      <c r="I181" s="12">
        <v>0</v>
      </c>
      <c r="J181" s="60">
        <v>24227.337240000001</v>
      </c>
      <c r="L181" s="2">
        <f t="shared" si="4"/>
        <v>12777.169643358357</v>
      </c>
      <c r="M181" s="12">
        <f t="shared" si="5"/>
        <v>11450.167596641644</v>
      </c>
      <c r="AE181" s="32"/>
      <c r="AF181" s="32"/>
    </row>
    <row r="182" spans="1:32" x14ac:dyDescent="0.25">
      <c r="A182" s="69">
        <v>180</v>
      </c>
      <c r="B182" s="2">
        <v>41</v>
      </c>
      <c r="C182" s="3">
        <v>0</v>
      </c>
      <c r="D182" s="3">
        <v>31.635000000000002</v>
      </c>
      <c r="E182" s="3">
        <v>1</v>
      </c>
      <c r="F182" s="3">
        <v>0</v>
      </c>
      <c r="G182" s="3">
        <v>0</v>
      </c>
      <c r="H182" s="3">
        <v>0</v>
      </c>
      <c r="I182" s="12">
        <v>1</v>
      </c>
      <c r="J182" s="60">
        <v>7358.1756500000001</v>
      </c>
      <c r="L182" s="2">
        <f t="shared" si="4"/>
        <v>8873.0389722123036</v>
      </c>
      <c r="M182" s="12">
        <f t="shared" si="5"/>
        <v>-1514.8633222123035</v>
      </c>
      <c r="AE182" s="32"/>
      <c r="AF182" s="32"/>
    </row>
    <row r="183" spans="1:32" x14ac:dyDescent="0.25">
      <c r="A183" s="69">
        <v>181</v>
      </c>
      <c r="B183" s="2">
        <v>47</v>
      </c>
      <c r="C183" s="3">
        <v>1</v>
      </c>
      <c r="D183" s="3">
        <v>25.46</v>
      </c>
      <c r="E183" s="3">
        <v>2</v>
      </c>
      <c r="F183" s="3">
        <v>0</v>
      </c>
      <c r="G183" s="3">
        <v>0</v>
      </c>
      <c r="H183" s="3">
        <v>0</v>
      </c>
      <c r="I183" s="12">
        <v>1</v>
      </c>
      <c r="J183" s="60">
        <v>9225.2564000000002</v>
      </c>
      <c r="L183" s="2">
        <f t="shared" si="4"/>
        <v>10930.434304694576</v>
      </c>
      <c r="M183" s="12">
        <f t="shared" si="5"/>
        <v>-1705.1779046945758</v>
      </c>
      <c r="AE183" s="32"/>
      <c r="AF183" s="32"/>
    </row>
    <row r="184" spans="1:32" x14ac:dyDescent="0.25">
      <c r="A184" s="69">
        <v>182</v>
      </c>
      <c r="B184" s="2">
        <v>42</v>
      </c>
      <c r="C184" s="3">
        <v>0</v>
      </c>
      <c r="D184" s="3">
        <v>36.195</v>
      </c>
      <c r="E184" s="3">
        <v>1</v>
      </c>
      <c r="F184" s="3">
        <v>0</v>
      </c>
      <c r="G184" s="3">
        <v>0</v>
      </c>
      <c r="H184" s="3">
        <v>1</v>
      </c>
      <c r="I184" s="12">
        <v>0</v>
      </c>
      <c r="J184" s="60">
        <v>7443.6430499999997</v>
      </c>
      <c r="L184" s="2">
        <f t="shared" si="4"/>
        <v>9215.5455026877316</v>
      </c>
      <c r="M184" s="12">
        <f t="shared" si="5"/>
        <v>-1771.902452687732</v>
      </c>
      <c r="AE184" s="32"/>
      <c r="AF184" s="32"/>
    </row>
    <row r="185" spans="1:32" x14ac:dyDescent="0.25">
      <c r="A185" s="69">
        <v>183</v>
      </c>
      <c r="B185" s="2">
        <v>59</v>
      </c>
      <c r="C185" s="3">
        <v>0</v>
      </c>
      <c r="D185" s="3">
        <v>27.83</v>
      </c>
      <c r="E185" s="3">
        <v>3</v>
      </c>
      <c r="F185" s="3">
        <v>0</v>
      </c>
      <c r="G185" s="3">
        <v>1</v>
      </c>
      <c r="H185" s="3">
        <v>0</v>
      </c>
      <c r="I185" s="12">
        <v>0</v>
      </c>
      <c r="J185" s="60">
        <v>14001.286700000001</v>
      </c>
      <c r="L185" s="2">
        <f t="shared" si="4"/>
        <v>14685.140334493375</v>
      </c>
      <c r="M185" s="12">
        <f t="shared" si="5"/>
        <v>-683.85363449337456</v>
      </c>
      <c r="AE185" s="32"/>
      <c r="AF185" s="32"/>
    </row>
    <row r="186" spans="1:32" x14ac:dyDescent="0.25">
      <c r="A186" s="69">
        <v>184</v>
      </c>
      <c r="B186" s="2">
        <v>19</v>
      </c>
      <c r="C186" s="3">
        <v>0</v>
      </c>
      <c r="D186" s="3">
        <v>17.8</v>
      </c>
      <c r="E186" s="3">
        <v>0</v>
      </c>
      <c r="F186" s="3">
        <v>1</v>
      </c>
      <c r="G186" s="3">
        <v>0</v>
      </c>
      <c r="H186" s="3">
        <v>0</v>
      </c>
      <c r="I186" s="12">
        <v>0</v>
      </c>
      <c r="J186" s="60">
        <v>1727.7850000000001</v>
      </c>
      <c r="L186" s="2">
        <f t="shared" si="4"/>
        <v>2342.2743798209417</v>
      </c>
      <c r="M186" s="12">
        <f t="shared" si="5"/>
        <v>-614.48937982094162</v>
      </c>
      <c r="AE186" s="32"/>
      <c r="AF186" s="32"/>
    </row>
    <row r="187" spans="1:32" x14ac:dyDescent="0.25">
      <c r="A187" s="69">
        <v>185</v>
      </c>
      <c r="B187" s="2">
        <v>59</v>
      </c>
      <c r="C187" s="3">
        <v>1</v>
      </c>
      <c r="D187" s="3">
        <v>27.5</v>
      </c>
      <c r="E187" s="3">
        <v>1</v>
      </c>
      <c r="F187" s="3">
        <v>1</v>
      </c>
      <c r="G187" s="3">
        <v>0</v>
      </c>
      <c r="H187" s="3">
        <v>0</v>
      </c>
      <c r="I187" s="12">
        <v>0</v>
      </c>
      <c r="J187" s="60">
        <v>12333.828</v>
      </c>
      <c r="L187" s="2">
        <f t="shared" si="4"/>
        <v>13398.955809609244</v>
      </c>
      <c r="M187" s="12">
        <f t="shared" si="5"/>
        <v>-1065.1278096092447</v>
      </c>
      <c r="AE187" s="32"/>
      <c r="AF187" s="32"/>
    </row>
    <row r="188" spans="1:32" x14ac:dyDescent="0.25">
      <c r="A188" s="69">
        <v>186</v>
      </c>
      <c r="B188" s="2">
        <v>39</v>
      </c>
      <c r="C188" s="3">
        <v>1</v>
      </c>
      <c r="D188" s="3">
        <v>24.51</v>
      </c>
      <c r="E188" s="3">
        <v>2</v>
      </c>
      <c r="F188" s="3">
        <v>0</v>
      </c>
      <c r="G188" s="3">
        <v>0</v>
      </c>
      <c r="H188" s="3">
        <v>1</v>
      </c>
      <c r="I188" s="12">
        <v>0</v>
      </c>
      <c r="J188" s="60">
        <v>6710.1918999999998</v>
      </c>
      <c r="L188" s="2">
        <f t="shared" si="4"/>
        <v>8865.9118557939146</v>
      </c>
      <c r="M188" s="12">
        <f t="shared" si="5"/>
        <v>-2155.7199557939148</v>
      </c>
      <c r="AE188" s="32"/>
      <c r="AF188" s="32"/>
    </row>
    <row r="189" spans="1:32" x14ac:dyDescent="0.25">
      <c r="A189" s="69">
        <v>187</v>
      </c>
      <c r="B189" s="2">
        <v>18</v>
      </c>
      <c r="C189" s="3">
        <v>0</v>
      </c>
      <c r="D189" s="3">
        <v>26.73</v>
      </c>
      <c r="E189" s="3">
        <v>0</v>
      </c>
      <c r="F189" s="3">
        <v>0</v>
      </c>
      <c r="G189" s="3">
        <v>1</v>
      </c>
      <c r="H189" s="3">
        <v>0</v>
      </c>
      <c r="I189" s="12">
        <v>0</v>
      </c>
      <c r="J189" s="60">
        <v>1615.7666999999999</v>
      </c>
      <c r="L189" s="2">
        <f t="shared" si="4"/>
        <v>2256.2524238807905</v>
      </c>
      <c r="M189" s="12">
        <f t="shared" si="5"/>
        <v>-640.4857238807906</v>
      </c>
      <c r="AE189" s="32"/>
      <c r="AF189" s="32"/>
    </row>
    <row r="190" spans="1:32" x14ac:dyDescent="0.25">
      <c r="A190" s="69">
        <v>188</v>
      </c>
      <c r="B190" s="2">
        <v>31</v>
      </c>
      <c r="C190" s="3">
        <v>1</v>
      </c>
      <c r="D190" s="3">
        <v>38.39</v>
      </c>
      <c r="E190" s="3">
        <v>2</v>
      </c>
      <c r="F190" s="3">
        <v>0</v>
      </c>
      <c r="G190" s="3">
        <v>1</v>
      </c>
      <c r="H190" s="3">
        <v>0</v>
      </c>
      <c r="I190" s="12">
        <v>0</v>
      </c>
      <c r="J190" s="60">
        <v>4463.2051000000001</v>
      </c>
      <c r="L190" s="2">
        <f t="shared" si="4"/>
        <v>7083.3513224127655</v>
      </c>
      <c r="M190" s="12">
        <f t="shared" si="5"/>
        <v>-2620.1462224127654</v>
      </c>
      <c r="AE190" s="32"/>
      <c r="AF190" s="32"/>
    </row>
    <row r="191" spans="1:32" x14ac:dyDescent="0.25">
      <c r="A191" s="69">
        <v>189</v>
      </c>
      <c r="B191" s="2">
        <v>44</v>
      </c>
      <c r="C191" s="3">
        <v>1</v>
      </c>
      <c r="D191" s="3">
        <v>38.06</v>
      </c>
      <c r="E191" s="3">
        <v>1</v>
      </c>
      <c r="F191" s="3">
        <v>0</v>
      </c>
      <c r="G191" s="3">
        <v>1</v>
      </c>
      <c r="H191" s="3">
        <v>0</v>
      </c>
      <c r="I191" s="12">
        <v>0</v>
      </c>
      <c r="J191" s="60">
        <v>7152.6714000000002</v>
      </c>
      <c r="L191" s="2">
        <f t="shared" si="4"/>
        <v>9762.6196764441192</v>
      </c>
      <c r="M191" s="12">
        <f t="shared" si="5"/>
        <v>-2609.9482764441191</v>
      </c>
      <c r="AE191" s="32"/>
      <c r="AF191" s="32"/>
    </row>
    <row r="192" spans="1:32" x14ac:dyDescent="0.25">
      <c r="A192" s="69">
        <v>190</v>
      </c>
      <c r="B192" s="2">
        <v>33</v>
      </c>
      <c r="C192" s="3">
        <v>0</v>
      </c>
      <c r="D192" s="3">
        <v>22.135000000000002</v>
      </c>
      <c r="E192" s="3">
        <v>1</v>
      </c>
      <c r="F192" s="3">
        <v>0</v>
      </c>
      <c r="G192" s="3">
        <v>0</v>
      </c>
      <c r="H192" s="3">
        <v>0</v>
      </c>
      <c r="I192" s="12">
        <v>1</v>
      </c>
      <c r="J192" s="60">
        <v>5354.0746499999996</v>
      </c>
      <c r="L192" s="2">
        <f t="shared" si="4"/>
        <v>6645.9558774794268</v>
      </c>
      <c r="M192" s="12">
        <f t="shared" si="5"/>
        <v>-1291.8812274794273</v>
      </c>
      <c r="AE192" s="32"/>
      <c r="AF192" s="32"/>
    </row>
    <row r="193" spans="1:32" x14ac:dyDescent="0.25">
      <c r="A193" s="69">
        <v>191</v>
      </c>
      <c r="B193" s="2">
        <v>55</v>
      </c>
      <c r="C193" s="3">
        <v>0</v>
      </c>
      <c r="D193" s="3">
        <v>26.8</v>
      </c>
      <c r="E193" s="3">
        <v>1</v>
      </c>
      <c r="F193" s="3">
        <v>1</v>
      </c>
      <c r="G193" s="3">
        <v>0</v>
      </c>
      <c r="H193" s="3">
        <v>0</v>
      </c>
      <c r="I193" s="12">
        <v>0</v>
      </c>
      <c r="J193" s="60">
        <v>35160.134570000002</v>
      </c>
      <c r="L193" s="2">
        <f t="shared" si="4"/>
        <v>12362.416673426487</v>
      </c>
      <c r="M193" s="12">
        <f t="shared" si="5"/>
        <v>22797.717896573515</v>
      </c>
      <c r="AE193" s="32"/>
      <c r="AF193" s="32"/>
    </row>
    <row r="194" spans="1:32" x14ac:dyDescent="0.25">
      <c r="A194" s="69">
        <v>192</v>
      </c>
      <c r="B194" s="2">
        <v>40</v>
      </c>
      <c r="C194" s="3">
        <v>1</v>
      </c>
      <c r="D194" s="3">
        <v>35.299999999999997</v>
      </c>
      <c r="E194" s="3">
        <v>3</v>
      </c>
      <c r="F194" s="3">
        <v>1</v>
      </c>
      <c r="G194" s="3">
        <v>0</v>
      </c>
      <c r="H194" s="3">
        <v>0</v>
      </c>
      <c r="I194" s="12">
        <v>0</v>
      </c>
      <c r="J194" s="60">
        <v>7196.8670000000002</v>
      </c>
      <c r="L194" s="2">
        <f t="shared" si="4"/>
        <v>9966.8241360766042</v>
      </c>
      <c r="M194" s="12">
        <f t="shared" si="5"/>
        <v>-2769.957136076604</v>
      </c>
      <c r="AE194" s="32"/>
      <c r="AF194" s="32"/>
    </row>
    <row r="195" spans="1:32" x14ac:dyDescent="0.25">
      <c r="A195" s="69">
        <v>193</v>
      </c>
      <c r="B195" s="2">
        <v>54</v>
      </c>
      <c r="C195" s="3">
        <v>1</v>
      </c>
      <c r="D195" s="3">
        <v>30.02</v>
      </c>
      <c r="E195" s="3">
        <v>0</v>
      </c>
      <c r="F195" s="3">
        <v>0</v>
      </c>
      <c r="G195" s="3">
        <v>0</v>
      </c>
      <c r="H195" s="3">
        <v>1</v>
      </c>
      <c r="I195" s="12">
        <v>0</v>
      </c>
      <c r="J195" s="60">
        <v>24476.478510000001</v>
      </c>
      <c r="L195" s="2">
        <f t="shared" ref="L195:L258" si="6">$U$39+$U$40*B195+$U$41*D195+$U$42*E195</f>
        <v>11527.875697016239</v>
      </c>
      <c r="M195" s="12">
        <f t="shared" si="5"/>
        <v>12948.602812983761</v>
      </c>
      <c r="AE195" s="32"/>
      <c r="AF195" s="32"/>
    </row>
    <row r="196" spans="1:32" x14ac:dyDescent="0.25">
      <c r="A196" s="69">
        <v>194</v>
      </c>
      <c r="B196" s="2">
        <v>60</v>
      </c>
      <c r="C196" s="3">
        <v>0</v>
      </c>
      <c r="D196" s="3">
        <v>38.06</v>
      </c>
      <c r="E196" s="3">
        <v>0</v>
      </c>
      <c r="F196" s="3">
        <v>0</v>
      </c>
      <c r="G196" s="3">
        <v>1</v>
      </c>
      <c r="H196" s="3">
        <v>0</v>
      </c>
      <c r="I196" s="12">
        <v>0</v>
      </c>
      <c r="J196" s="60">
        <v>12648.7034</v>
      </c>
      <c r="L196" s="2">
        <f t="shared" si="6"/>
        <v>13215.584859111103</v>
      </c>
      <c r="M196" s="12">
        <f t="shared" ref="M196:M259" si="7">J196-L196</f>
        <v>-566.88145911110223</v>
      </c>
      <c r="AE196" s="32"/>
      <c r="AF196" s="32"/>
    </row>
    <row r="197" spans="1:32" x14ac:dyDescent="0.25">
      <c r="A197" s="69">
        <v>195</v>
      </c>
      <c r="B197" s="2">
        <v>24</v>
      </c>
      <c r="C197" s="3">
        <v>1</v>
      </c>
      <c r="D197" s="3">
        <v>35.86</v>
      </c>
      <c r="E197" s="3">
        <v>0</v>
      </c>
      <c r="F197" s="3">
        <v>0</v>
      </c>
      <c r="G197" s="3">
        <v>1</v>
      </c>
      <c r="H197" s="3">
        <v>0</v>
      </c>
      <c r="I197" s="12">
        <v>0</v>
      </c>
      <c r="J197" s="60">
        <v>1986.9333999999999</v>
      </c>
      <c r="L197" s="2">
        <f t="shared" si="6"/>
        <v>3964.6856917016289</v>
      </c>
      <c r="M197" s="12">
        <f t="shared" si="7"/>
        <v>-1977.752291701629</v>
      </c>
      <c r="AE197" s="32"/>
      <c r="AF197" s="32"/>
    </row>
    <row r="198" spans="1:32" x14ac:dyDescent="0.25">
      <c r="A198" s="69">
        <v>196</v>
      </c>
      <c r="B198" s="2">
        <v>19</v>
      </c>
      <c r="C198" s="3">
        <v>1</v>
      </c>
      <c r="D198" s="3">
        <v>20.9</v>
      </c>
      <c r="E198" s="3">
        <v>1</v>
      </c>
      <c r="F198" s="3">
        <v>1</v>
      </c>
      <c r="G198" s="3">
        <v>0</v>
      </c>
      <c r="H198" s="3">
        <v>0</v>
      </c>
      <c r="I198" s="12">
        <v>0</v>
      </c>
      <c r="J198" s="60">
        <v>1832.0940000000001</v>
      </c>
      <c r="L198" s="2">
        <f t="shared" si="6"/>
        <v>3041.1696241948853</v>
      </c>
      <c r="M198" s="12">
        <f t="shared" si="7"/>
        <v>-1209.0756241948852</v>
      </c>
      <c r="AE198" s="32"/>
      <c r="AF198" s="32"/>
    </row>
    <row r="199" spans="1:32" x14ac:dyDescent="0.25">
      <c r="A199" s="69">
        <v>197</v>
      </c>
      <c r="B199" s="2">
        <v>29</v>
      </c>
      <c r="C199" s="3">
        <v>1</v>
      </c>
      <c r="D199" s="3">
        <v>28.975000000000001</v>
      </c>
      <c r="E199" s="3">
        <v>1</v>
      </c>
      <c r="F199" s="3">
        <v>0</v>
      </c>
      <c r="G199" s="3">
        <v>0</v>
      </c>
      <c r="H199" s="3">
        <v>0</v>
      </c>
      <c r="I199" s="12">
        <v>1</v>
      </c>
      <c r="J199" s="60">
        <v>4040.55825</v>
      </c>
      <c r="L199" s="2">
        <f t="shared" si="6"/>
        <v>5752.7743166855516</v>
      </c>
      <c r="M199" s="12">
        <f t="shared" si="7"/>
        <v>-1712.2160666855516</v>
      </c>
      <c r="AE199" s="32"/>
      <c r="AF199" s="32"/>
    </row>
    <row r="200" spans="1:32" x14ac:dyDescent="0.25">
      <c r="A200" s="69">
        <v>198</v>
      </c>
      <c r="B200" s="2">
        <v>27</v>
      </c>
      <c r="C200" s="3">
        <v>1</v>
      </c>
      <c r="D200" s="3">
        <v>30.3</v>
      </c>
      <c r="E200" s="3">
        <v>3</v>
      </c>
      <c r="F200" s="3">
        <v>1</v>
      </c>
      <c r="G200" s="3">
        <v>0</v>
      </c>
      <c r="H200" s="3">
        <v>0</v>
      </c>
      <c r="I200" s="12">
        <v>0</v>
      </c>
      <c r="J200" s="60">
        <v>4260.7439999999997</v>
      </c>
      <c r="L200" s="2">
        <f t="shared" si="6"/>
        <v>6546.2616791677001</v>
      </c>
      <c r="M200" s="12">
        <f t="shared" si="7"/>
        <v>-2285.5176791677004</v>
      </c>
      <c r="AE200" s="32"/>
      <c r="AF200" s="32"/>
    </row>
    <row r="201" spans="1:32" x14ac:dyDescent="0.25">
      <c r="A201" s="69">
        <v>199</v>
      </c>
      <c r="B201" s="2">
        <v>55</v>
      </c>
      <c r="C201" s="3">
        <v>0</v>
      </c>
      <c r="D201" s="3">
        <v>25.364999999999998</v>
      </c>
      <c r="E201" s="3">
        <v>3</v>
      </c>
      <c r="F201" s="3">
        <v>0</v>
      </c>
      <c r="G201" s="3">
        <v>0</v>
      </c>
      <c r="H201" s="3">
        <v>0</v>
      </c>
      <c r="I201" s="12">
        <v>1</v>
      </c>
      <c r="J201" s="60">
        <v>13047.332350000001</v>
      </c>
      <c r="L201" s="2">
        <f t="shared" si="6"/>
        <v>13615.043357387358</v>
      </c>
      <c r="M201" s="12">
        <f t="shared" si="7"/>
        <v>-567.71100738735731</v>
      </c>
      <c r="AE201" s="32"/>
      <c r="AF201" s="32"/>
    </row>
    <row r="202" spans="1:32" x14ac:dyDescent="0.25">
      <c r="A202" s="69">
        <v>200</v>
      </c>
      <c r="B202" s="2">
        <v>38</v>
      </c>
      <c r="C202" s="3">
        <v>0</v>
      </c>
      <c r="D202" s="3">
        <v>40.15</v>
      </c>
      <c r="E202" s="3">
        <v>0</v>
      </c>
      <c r="F202" s="3">
        <v>0</v>
      </c>
      <c r="G202" s="3">
        <v>1</v>
      </c>
      <c r="H202" s="3">
        <v>0</v>
      </c>
      <c r="I202" s="12">
        <v>0</v>
      </c>
      <c r="J202" s="60">
        <v>5400.9804999999997</v>
      </c>
      <c r="L202" s="2">
        <f t="shared" si="6"/>
        <v>7627.55647984201</v>
      </c>
      <c r="M202" s="12">
        <f t="shared" si="7"/>
        <v>-2226.5759798420104</v>
      </c>
      <c r="AE202" s="32"/>
      <c r="AF202" s="32"/>
    </row>
    <row r="203" spans="1:32" x14ac:dyDescent="0.25">
      <c r="A203" s="69">
        <v>201</v>
      </c>
      <c r="B203" s="2">
        <v>51</v>
      </c>
      <c r="C203" s="3">
        <v>1</v>
      </c>
      <c r="D203" s="3">
        <v>24.414999999999999</v>
      </c>
      <c r="E203" s="3">
        <v>4</v>
      </c>
      <c r="F203" s="3">
        <v>0</v>
      </c>
      <c r="G203" s="3">
        <v>0</v>
      </c>
      <c r="H203" s="3">
        <v>1</v>
      </c>
      <c r="I203" s="12">
        <v>0</v>
      </c>
      <c r="J203" s="60">
        <v>11520.099850000001</v>
      </c>
      <c r="L203" s="2">
        <f t="shared" si="6"/>
        <v>13213.706113117969</v>
      </c>
      <c r="M203" s="12">
        <f t="shared" si="7"/>
        <v>-1693.6062631179684</v>
      </c>
      <c r="AE203" s="32"/>
      <c r="AF203" s="32"/>
    </row>
    <row r="204" spans="1:32" x14ac:dyDescent="0.25">
      <c r="A204" s="69">
        <v>202</v>
      </c>
      <c r="B204" s="2">
        <v>58</v>
      </c>
      <c r="C204" s="3">
        <v>0</v>
      </c>
      <c r="D204" s="3">
        <v>25.2</v>
      </c>
      <c r="E204" s="3">
        <v>0</v>
      </c>
      <c r="F204" s="3">
        <v>1</v>
      </c>
      <c r="G204" s="3">
        <v>0</v>
      </c>
      <c r="H204" s="3">
        <v>0</v>
      </c>
      <c r="I204" s="12">
        <v>0</v>
      </c>
      <c r="J204" s="60">
        <v>11837.16</v>
      </c>
      <c r="L204" s="2">
        <f t="shared" si="6"/>
        <v>12459.463398696793</v>
      </c>
      <c r="M204" s="12">
        <f t="shared" si="7"/>
        <v>-622.30339869679301</v>
      </c>
      <c r="AE204" s="32"/>
      <c r="AF204" s="32"/>
    </row>
    <row r="205" spans="1:32" x14ac:dyDescent="0.25">
      <c r="A205" s="69">
        <v>203</v>
      </c>
      <c r="B205" s="2">
        <v>53</v>
      </c>
      <c r="C205" s="3">
        <v>0</v>
      </c>
      <c r="D205" s="3">
        <v>38.06</v>
      </c>
      <c r="E205" s="3">
        <v>3</v>
      </c>
      <c r="F205" s="3">
        <v>0</v>
      </c>
      <c r="G205" s="3">
        <v>1</v>
      </c>
      <c r="H205" s="3">
        <v>0</v>
      </c>
      <c r="I205" s="12">
        <v>0</v>
      </c>
      <c r="J205" s="60">
        <v>20462.997660000001</v>
      </c>
      <c r="L205" s="2">
        <f t="shared" si="6"/>
        <v>13344.79760507157</v>
      </c>
      <c r="M205" s="12">
        <f t="shared" si="7"/>
        <v>7118.2000549284312</v>
      </c>
      <c r="AE205" s="32"/>
      <c r="AF205" s="32"/>
    </row>
    <row r="206" spans="1:32" x14ac:dyDescent="0.25">
      <c r="A206" s="69">
        <v>204</v>
      </c>
      <c r="B206" s="2">
        <v>59</v>
      </c>
      <c r="C206" s="3">
        <v>0</v>
      </c>
      <c r="D206" s="3">
        <v>32.395000000000003</v>
      </c>
      <c r="E206" s="3">
        <v>3</v>
      </c>
      <c r="F206" s="3">
        <v>0</v>
      </c>
      <c r="G206" s="3">
        <v>0</v>
      </c>
      <c r="H206" s="3">
        <v>0</v>
      </c>
      <c r="I206" s="12">
        <v>1</v>
      </c>
      <c r="J206" s="60">
        <v>14590.63205</v>
      </c>
      <c r="L206" s="2">
        <f t="shared" si="6"/>
        <v>14771.934410309055</v>
      </c>
      <c r="M206" s="12">
        <f t="shared" si="7"/>
        <v>-181.30236030905508</v>
      </c>
      <c r="AE206" s="32"/>
      <c r="AF206" s="32"/>
    </row>
    <row r="207" spans="1:32" x14ac:dyDescent="0.25">
      <c r="A207" s="69">
        <v>205</v>
      </c>
      <c r="B207" s="2">
        <v>45</v>
      </c>
      <c r="C207" s="3">
        <v>1</v>
      </c>
      <c r="D207" s="3">
        <v>30.2</v>
      </c>
      <c r="E207" s="3">
        <v>1</v>
      </c>
      <c r="F207" s="3">
        <v>1</v>
      </c>
      <c r="G207" s="3">
        <v>0</v>
      </c>
      <c r="H207" s="3">
        <v>0</v>
      </c>
      <c r="I207" s="12">
        <v>0</v>
      </c>
      <c r="J207" s="60">
        <v>7441.0529999999999</v>
      </c>
      <c r="L207" s="2">
        <f t="shared" si="6"/>
        <v>9868.9854792895894</v>
      </c>
      <c r="M207" s="12">
        <f t="shared" si="7"/>
        <v>-2427.9324792895895</v>
      </c>
      <c r="AE207" s="32"/>
      <c r="AF207" s="32"/>
    </row>
    <row r="208" spans="1:32" x14ac:dyDescent="0.25">
      <c r="A208" s="69">
        <v>206</v>
      </c>
      <c r="B208" s="2">
        <v>49</v>
      </c>
      <c r="C208" s="3">
        <v>1</v>
      </c>
      <c r="D208" s="3">
        <v>25.84</v>
      </c>
      <c r="E208" s="3">
        <v>1</v>
      </c>
      <c r="F208" s="3">
        <v>0</v>
      </c>
      <c r="G208" s="3">
        <v>0</v>
      </c>
      <c r="H208" s="3">
        <v>0</v>
      </c>
      <c r="I208" s="12">
        <v>1</v>
      </c>
      <c r="J208" s="60">
        <v>9282.4806000000008</v>
      </c>
      <c r="L208" s="2">
        <f t="shared" si="6"/>
        <v>10809.319133845322</v>
      </c>
      <c r="M208" s="12">
        <f t="shared" si="7"/>
        <v>-1526.8385338453209</v>
      </c>
      <c r="AE208" s="32"/>
      <c r="AF208" s="32"/>
    </row>
    <row r="209" spans="1:32" x14ac:dyDescent="0.25">
      <c r="A209" s="69">
        <v>207</v>
      </c>
      <c r="B209" s="2">
        <v>18</v>
      </c>
      <c r="C209" s="3">
        <v>1</v>
      </c>
      <c r="D209" s="3">
        <v>29.37</v>
      </c>
      <c r="E209" s="3">
        <v>1</v>
      </c>
      <c r="F209" s="3">
        <v>0</v>
      </c>
      <c r="G209" s="3">
        <v>1</v>
      </c>
      <c r="H209" s="3">
        <v>0</v>
      </c>
      <c r="I209" s="12">
        <v>0</v>
      </c>
      <c r="J209" s="60">
        <v>1719.4363000000001</v>
      </c>
      <c r="L209" s="2">
        <f t="shared" si="6"/>
        <v>2946.4017153795508</v>
      </c>
      <c r="M209" s="12">
        <f t="shared" si="7"/>
        <v>-1226.9654153795507</v>
      </c>
      <c r="AE209" s="32"/>
      <c r="AF209" s="32"/>
    </row>
    <row r="210" spans="1:32" x14ac:dyDescent="0.25">
      <c r="A210" s="69">
        <v>208</v>
      </c>
      <c r="B210" s="2">
        <v>41</v>
      </c>
      <c r="C210" s="3">
        <v>1</v>
      </c>
      <c r="D210" s="3">
        <v>37.049999999999997</v>
      </c>
      <c r="E210" s="3">
        <v>2</v>
      </c>
      <c r="F210" s="3">
        <v>0</v>
      </c>
      <c r="G210" s="3">
        <v>0</v>
      </c>
      <c r="H210" s="3">
        <v>1</v>
      </c>
      <c r="I210" s="12">
        <v>0</v>
      </c>
      <c r="J210" s="60">
        <v>7265.7025000000003</v>
      </c>
      <c r="L210" s="2">
        <f t="shared" si="6"/>
        <v>9615.9491750776615</v>
      </c>
      <c r="M210" s="12">
        <f t="shared" si="7"/>
        <v>-2350.2466750776612</v>
      </c>
      <c r="AE210" s="32"/>
      <c r="AF210" s="32"/>
    </row>
    <row r="211" spans="1:32" x14ac:dyDescent="0.25">
      <c r="A211" s="69">
        <v>209</v>
      </c>
      <c r="B211" s="2">
        <v>50</v>
      </c>
      <c r="C211" s="3">
        <v>1</v>
      </c>
      <c r="D211" s="3">
        <v>27.454999999999998</v>
      </c>
      <c r="E211" s="3">
        <v>1</v>
      </c>
      <c r="F211" s="3">
        <v>0</v>
      </c>
      <c r="G211" s="3">
        <v>0</v>
      </c>
      <c r="H211" s="3">
        <v>0</v>
      </c>
      <c r="I211" s="12">
        <v>1</v>
      </c>
      <c r="J211" s="60">
        <v>9617.6624499999998</v>
      </c>
      <c r="L211" s="2">
        <f t="shared" si="6"/>
        <v>11095.832552978542</v>
      </c>
      <c r="M211" s="12">
        <f t="shared" si="7"/>
        <v>-1478.1701029785418</v>
      </c>
      <c r="AE211" s="32"/>
      <c r="AF211" s="32"/>
    </row>
    <row r="212" spans="1:32" x14ac:dyDescent="0.25">
      <c r="A212" s="69">
        <v>210</v>
      </c>
      <c r="B212" s="2">
        <v>25</v>
      </c>
      <c r="C212" s="3">
        <v>1</v>
      </c>
      <c r="D212" s="3">
        <v>27.55</v>
      </c>
      <c r="E212" s="3">
        <v>0</v>
      </c>
      <c r="F212" s="3">
        <v>0</v>
      </c>
      <c r="G212" s="3">
        <v>0</v>
      </c>
      <c r="H212" s="3">
        <v>1</v>
      </c>
      <c r="I212" s="12">
        <v>0</v>
      </c>
      <c r="J212" s="60">
        <v>2523.1695</v>
      </c>
      <c r="L212" s="2">
        <f t="shared" si="6"/>
        <v>4062.4956710822453</v>
      </c>
      <c r="M212" s="12">
        <f t="shared" si="7"/>
        <v>-1539.3261710822453</v>
      </c>
      <c r="AE212" s="32"/>
      <c r="AF212" s="32"/>
    </row>
    <row r="213" spans="1:32" x14ac:dyDescent="0.25">
      <c r="A213" s="69">
        <v>211</v>
      </c>
      <c r="B213" s="2">
        <v>47</v>
      </c>
      <c r="C213" s="3">
        <v>0</v>
      </c>
      <c r="D213" s="3">
        <v>26.6</v>
      </c>
      <c r="E213" s="3">
        <v>2</v>
      </c>
      <c r="F213" s="3">
        <v>0</v>
      </c>
      <c r="G213" s="3">
        <v>0</v>
      </c>
      <c r="H213" s="3">
        <v>0</v>
      </c>
      <c r="I213" s="12">
        <v>1</v>
      </c>
      <c r="J213" s="60">
        <v>9715.8410000000003</v>
      </c>
      <c r="L213" s="2">
        <f t="shared" si="6"/>
        <v>10952.109057472204</v>
      </c>
      <c r="M213" s="12">
        <f t="shared" si="7"/>
        <v>-1236.2680574722035</v>
      </c>
      <c r="AE213" s="32"/>
      <c r="AF213" s="32"/>
    </row>
    <row r="214" spans="1:32" x14ac:dyDescent="0.25">
      <c r="A214" s="69">
        <v>212</v>
      </c>
      <c r="B214" s="2">
        <v>19</v>
      </c>
      <c r="C214" s="3">
        <v>1</v>
      </c>
      <c r="D214" s="3">
        <v>20.614999999999998</v>
      </c>
      <c r="E214" s="3">
        <v>2</v>
      </c>
      <c r="F214" s="3">
        <v>0</v>
      </c>
      <c r="G214" s="3">
        <v>0</v>
      </c>
      <c r="H214" s="3">
        <v>1</v>
      </c>
      <c r="I214" s="12">
        <v>0</v>
      </c>
      <c r="J214" s="60">
        <v>2803.69785</v>
      </c>
      <c r="L214" s="2">
        <f t="shared" si="6"/>
        <v>3675.7060631720974</v>
      </c>
      <c r="M214" s="12">
        <f t="shared" si="7"/>
        <v>-872.00821317209738</v>
      </c>
      <c r="AE214" s="32"/>
      <c r="AF214" s="32"/>
    </row>
    <row r="215" spans="1:32" x14ac:dyDescent="0.25">
      <c r="A215" s="69">
        <v>213</v>
      </c>
      <c r="B215" s="2">
        <v>22</v>
      </c>
      <c r="C215" s="3">
        <v>0</v>
      </c>
      <c r="D215" s="3">
        <v>24.3</v>
      </c>
      <c r="E215" s="3">
        <v>0</v>
      </c>
      <c r="F215" s="3">
        <v>1</v>
      </c>
      <c r="G215" s="3">
        <v>0</v>
      </c>
      <c r="H215" s="3">
        <v>0</v>
      </c>
      <c r="I215" s="12">
        <v>0</v>
      </c>
      <c r="J215" s="60">
        <v>2150.4690000000001</v>
      </c>
      <c r="L215" s="2">
        <f t="shared" si="6"/>
        <v>3233.2810546302317</v>
      </c>
      <c r="M215" s="12">
        <f t="shared" si="7"/>
        <v>-1082.8120546302316</v>
      </c>
      <c r="AE215" s="32"/>
      <c r="AF215" s="32"/>
    </row>
    <row r="216" spans="1:32" x14ac:dyDescent="0.25">
      <c r="A216" s="69">
        <v>214</v>
      </c>
      <c r="B216" s="2">
        <v>59</v>
      </c>
      <c r="C216" s="3">
        <v>1</v>
      </c>
      <c r="D216" s="3">
        <v>31.79</v>
      </c>
      <c r="E216" s="3">
        <v>2</v>
      </c>
      <c r="F216" s="3">
        <v>0</v>
      </c>
      <c r="G216" s="3">
        <v>1</v>
      </c>
      <c r="H216" s="3">
        <v>0</v>
      </c>
      <c r="I216" s="12">
        <v>0</v>
      </c>
      <c r="J216" s="60">
        <v>12928.7911</v>
      </c>
      <c r="L216" s="2">
        <f t="shared" si="6"/>
        <v>14120.476453812467</v>
      </c>
      <c r="M216" s="12">
        <f t="shared" si="7"/>
        <v>-1191.6853538124669</v>
      </c>
      <c r="AE216" s="32"/>
      <c r="AF216" s="32"/>
    </row>
    <row r="217" spans="1:32" x14ac:dyDescent="0.25">
      <c r="A217" s="69">
        <v>215</v>
      </c>
      <c r="B217" s="2">
        <v>51</v>
      </c>
      <c r="C217" s="3">
        <v>0</v>
      </c>
      <c r="D217" s="3">
        <v>21.56</v>
      </c>
      <c r="E217" s="3">
        <v>1</v>
      </c>
      <c r="F217" s="3">
        <v>0</v>
      </c>
      <c r="G217" s="3">
        <v>1</v>
      </c>
      <c r="H217" s="3">
        <v>0</v>
      </c>
      <c r="I217" s="12">
        <v>0</v>
      </c>
      <c r="J217" s="60">
        <v>9855.1314000000002</v>
      </c>
      <c r="L217" s="2">
        <f t="shared" si="6"/>
        <v>11239.558784953873</v>
      </c>
      <c r="M217" s="12">
        <f t="shared" si="7"/>
        <v>-1384.4273849538731</v>
      </c>
      <c r="AE217" s="32"/>
      <c r="AF217" s="32"/>
    </row>
    <row r="218" spans="1:32" x14ac:dyDescent="0.25">
      <c r="A218" s="69">
        <v>216</v>
      </c>
      <c r="B218" s="2">
        <v>30</v>
      </c>
      <c r="C218" s="3">
        <v>1</v>
      </c>
      <c r="D218" s="3">
        <v>27.645</v>
      </c>
      <c r="E218" s="3">
        <v>1</v>
      </c>
      <c r="F218" s="3">
        <v>0</v>
      </c>
      <c r="G218" s="3">
        <v>0</v>
      </c>
      <c r="H218" s="3">
        <v>0</v>
      </c>
      <c r="I218" s="12">
        <v>1</v>
      </c>
      <c r="J218" s="60">
        <v>4237.12655</v>
      </c>
      <c r="L218" s="2">
        <f t="shared" si="6"/>
        <v>5983.2946244765635</v>
      </c>
      <c r="M218" s="12">
        <f t="shared" si="7"/>
        <v>-1746.1680744765636</v>
      </c>
      <c r="AE218" s="32"/>
      <c r="AF218" s="32"/>
    </row>
    <row r="219" spans="1:32" x14ac:dyDescent="0.25">
      <c r="A219" s="69">
        <v>217</v>
      </c>
      <c r="B219" s="2">
        <v>55</v>
      </c>
      <c r="C219" s="3">
        <v>0</v>
      </c>
      <c r="D219" s="3">
        <v>32.395000000000003</v>
      </c>
      <c r="E219" s="3">
        <v>1</v>
      </c>
      <c r="F219" s="3">
        <v>0</v>
      </c>
      <c r="G219" s="3">
        <v>0</v>
      </c>
      <c r="H219" s="3">
        <v>0</v>
      </c>
      <c r="I219" s="12">
        <v>1</v>
      </c>
      <c r="J219" s="60">
        <v>11879.10405</v>
      </c>
      <c r="L219" s="2">
        <f t="shared" si="6"/>
        <v>12468.794078506166</v>
      </c>
      <c r="M219" s="12">
        <f t="shared" si="7"/>
        <v>-589.69002850616562</v>
      </c>
      <c r="AE219" s="32"/>
      <c r="AF219" s="32"/>
    </row>
    <row r="220" spans="1:32" x14ac:dyDescent="0.25">
      <c r="A220" s="69">
        <v>218</v>
      </c>
      <c r="B220" s="2">
        <v>52</v>
      </c>
      <c r="C220" s="3">
        <v>0</v>
      </c>
      <c r="D220" s="3">
        <v>31.2</v>
      </c>
      <c r="E220" s="3">
        <v>0</v>
      </c>
      <c r="F220" s="3">
        <v>1</v>
      </c>
      <c r="G220" s="3">
        <v>0</v>
      </c>
      <c r="H220" s="3">
        <v>0</v>
      </c>
      <c r="I220" s="12">
        <v>0</v>
      </c>
      <c r="J220" s="60">
        <v>9625.92</v>
      </c>
      <c r="L220" s="2">
        <f t="shared" si="6"/>
        <v>11038.695928705363</v>
      </c>
      <c r="M220" s="12">
        <f t="shared" si="7"/>
        <v>-1412.7759287053632</v>
      </c>
      <c r="AE220" s="32"/>
      <c r="AF220" s="32"/>
    </row>
    <row r="221" spans="1:32" x14ac:dyDescent="0.25">
      <c r="A221" s="69">
        <v>219</v>
      </c>
      <c r="B221" s="2">
        <v>46</v>
      </c>
      <c r="C221" s="3">
        <v>1</v>
      </c>
      <c r="D221" s="3">
        <v>26.62</v>
      </c>
      <c r="E221" s="3">
        <v>1</v>
      </c>
      <c r="F221" s="3">
        <v>0</v>
      </c>
      <c r="G221" s="3">
        <v>1</v>
      </c>
      <c r="H221" s="3">
        <v>0</v>
      </c>
      <c r="I221" s="12">
        <v>0</v>
      </c>
      <c r="J221" s="60">
        <v>7742.1098000000002</v>
      </c>
      <c r="L221" s="2">
        <f t="shared" si="6"/>
        <v>10056.726669756332</v>
      </c>
      <c r="M221" s="12">
        <f t="shared" si="7"/>
        <v>-2314.6168697563317</v>
      </c>
      <c r="AE221" s="32"/>
      <c r="AF221" s="32"/>
    </row>
    <row r="222" spans="1:32" x14ac:dyDescent="0.25">
      <c r="A222" s="69">
        <v>220</v>
      </c>
      <c r="B222" s="2">
        <v>46</v>
      </c>
      <c r="C222" s="3">
        <v>0</v>
      </c>
      <c r="D222" s="3">
        <v>48.07</v>
      </c>
      <c r="E222" s="3">
        <v>2</v>
      </c>
      <c r="F222" s="3">
        <v>0</v>
      </c>
      <c r="G222" s="3">
        <v>0</v>
      </c>
      <c r="H222" s="3">
        <v>0</v>
      </c>
      <c r="I222" s="12">
        <v>1</v>
      </c>
      <c r="J222" s="60">
        <v>9432.9253000000008</v>
      </c>
      <c r="L222" s="2">
        <f t="shared" si="6"/>
        <v>11104.509382085975</v>
      </c>
      <c r="M222" s="12">
        <f t="shared" si="7"/>
        <v>-1671.5840820859739</v>
      </c>
      <c r="AE222" s="32"/>
      <c r="AF222" s="32"/>
    </row>
    <row r="223" spans="1:32" x14ac:dyDescent="0.25">
      <c r="A223" s="69">
        <v>221</v>
      </c>
      <c r="B223" s="2">
        <v>63</v>
      </c>
      <c r="C223" s="3">
        <v>0</v>
      </c>
      <c r="D223" s="3">
        <v>26.22</v>
      </c>
      <c r="E223" s="3">
        <v>0</v>
      </c>
      <c r="F223" s="3">
        <v>0</v>
      </c>
      <c r="G223" s="3">
        <v>0</v>
      </c>
      <c r="H223" s="3">
        <v>1</v>
      </c>
      <c r="I223" s="12">
        <v>0</v>
      </c>
      <c r="J223" s="60">
        <v>14256.192800000001</v>
      </c>
      <c r="L223" s="2">
        <f t="shared" si="6"/>
        <v>13757.894195375022</v>
      </c>
      <c r="M223" s="12">
        <f t="shared" si="7"/>
        <v>498.29860462497891</v>
      </c>
      <c r="AE223" s="32"/>
      <c r="AF223" s="32"/>
    </row>
    <row r="224" spans="1:32" x14ac:dyDescent="0.25">
      <c r="A224" s="69">
        <v>222</v>
      </c>
      <c r="B224" s="2">
        <v>52</v>
      </c>
      <c r="C224" s="3">
        <v>1</v>
      </c>
      <c r="D224" s="3">
        <v>26.4</v>
      </c>
      <c r="E224" s="3">
        <v>3</v>
      </c>
      <c r="F224" s="3">
        <v>0</v>
      </c>
      <c r="G224" s="3">
        <v>1</v>
      </c>
      <c r="H224" s="3">
        <v>0</v>
      </c>
      <c r="I224" s="12">
        <v>0</v>
      </c>
      <c r="J224" s="60">
        <v>25992.821039999999</v>
      </c>
      <c r="L224" s="2">
        <f t="shared" si="6"/>
        <v>12867.299193261782</v>
      </c>
      <c r="M224" s="12">
        <f t="shared" si="7"/>
        <v>13125.521846738216</v>
      </c>
      <c r="AE224" s="32"/>
      <c r="AF224" s="32"/>
    </row>
    <row r="225" spans="1:32" x14ac:dyDescent="0.25">
      <c r="A225" s="69">
        <v>223</v>
      </c>
      <c r="B225" s="2">
        <v>28</v>
      </c>
      <c r="C225" s="3">
        <v>0</v>
      </c>
      <c r="D225" s="3">
        <v>33.4</v>
      </c>
      <c r="E225" s="3">
        <v>0</v>
      </c>
      <c r="F225" s="3">
        <v>1</v>
      </c>
      <c r="G225" s="3">
        <v>0</v>
      </c>
      <c r="H225" s="3">
        <v>0</v>
      </c>
      <c r="I225" s="12">
        <v>0</v>
      </c>
      <c r="J225" s="60">
        <v>3172.018</v>
      </c>
      <c r="L225" s="2">
        <f t="shared" si="6"/>
        <v>4941.1439342200802</v>
      </c>
      <c r="M225" s="12">
        <f t="shared" si="7"/>
        <v>-1769.1259342200801</v>
      </c>
      <c r="AE225" s="32"/>
      <c r="AF225" s="32"/>
    </row>
    <row r="226" spans="1:32" x14ac:dyDescent="0.25">
      <c r="A226" s="69">
        <v>224</v>
      </c>
      <c r="B226" s="2">
        <v>29</v>
      </c>
      <c r="C226" s="3">
        <v>1</v>
      </c>
      <c r="D226" s="3">
        <v>29.64</v>
      </c>
      <c r="E226" s="3">
        <v>1</v>
      </c>
      <c r="F226" s="3">
        <v>0</v>
      </c>
      <c r="G226" s="3">
        <v>0</v>
      </c>
      <c r="H226" s="3">
        <v>0</v>
      </c>
      <c r="I226" s="12">
        <v>1</v>
      </c>
      <c r="J226" s="60">
        <v>20277.807509999999</v>
      </c>
      <c r="L226" s="2">
        <f t="shared" si="6"/>
        <v>5765.4179224725012</v>
      </c>
      <c r="M226" s="12">
        <f t="shared" si="7"/>
        <v>14512.389587527497</v>
      </c>
      <c r="AE226" s="32"/>
      <c r="AF226" s="32"/>
    </row>
    <row r="227" spans="1:32" x14ac:dyDescent="0.25">
      <c r="A227" s="69">
        <v>225</v>
      </c>
      <c r="B227" s="2">
        <v>22</v>
      </c>
      <c r="C227" s="3">
        <v>0</v>
      </c>
      <c r="D227" s="3">
        <v>28.82</v>
      </c>
      <c r="E227" s="3">
        <v>0</v>
      </c>
      <c r="F227" s="3">
        <v>0</v>
      </c>
      <c r="G227" s="3">
        <v>1</v>
      </c>
      <c r="H227" s="3">
        <v>0</v>
      </c>
      <c r="I227" s="12">
        <v>0</v>
      </c>
      <c r="J227" s="60">
        <v>2156.7518</v>
      </c>
      <c r="L227" s="2">
        <f t="shared" si="6"/>
        <v>3319.2195480994278</v>
      </c>
      <c r="M227" s="12">
        <f t="shared" si="7"/>
        <v>-1162.4677480994278</v>
      </c>
      <c r="AE227" s="32"/>
      <c r="AF227" s="32"/>
    </row>
    <row r="228" spans="1:32" x14ac:dyDescent="0.25">
      <c r="A228" s="69">
        <v>226</v>
      </c>
      <c r="B228" s="2">
        <v>25</v>
      </c>
      <c r="C228" s="3">
        <v>1</v>
      </c>
      <c r="D228" s="3">
        <v>26.8</v>
      </c>
      <c r="E228" s="3">
        <v>3</v>
      </c>
      <c r="F228" s="3">
        <v>1</v>
      </c>
      <c r="G228" s="3">
        <v>0</v>
      </c>
      <c r="H228" s="3">
        <v>0</v>
      </c>
      <c r="I228" s="12">
        <v>0</v>
      </c>
      <c r="J228" s="60">
        <v>3906.127</v>
      </c>
      <c r="L228" s="2">
        <f t="shared" si="6"/>
        <v>5968.1013468223464</v>
      </c>
      <c r="M228" s="12">
        <f t="shared" si="7"/>
        <v>-2061.9743468223464</v>
      </c>
      <c r="AE228" s="32"/>
      <c r="AF228" s="32"/>
    </row>
    <row r="229" spans="1:32" x14ac:dyDescent="0.25">
      <c r="A229" s="69">
        <v>227</v>
      </c>
      <c r="B229" s="2">
        <v>18</v>
      </c>
      <c r="C229" s="3">
        <v>1</v>
      </c>
      <c r="D229" s="3">
        <v>22.99</v>
      </c>
      <c r="E229" s="3">
        <v>0</v>
      </c>
      <c r="F229" s="3">
        <v>0</v>
      </c>
      <c r="G229" s="3">
        <v>0</v>
      </c>
      <c r="H229" s="3">
        <v>0</v>
      </c>
      <c r="I229" s="12">
        <v>1</v>
      </c>
      <c r="J229" s="60">
        <v>1704.5681</v>
      </c>
      <c r="L229" s="2">
        <f t="shared" si="6"/>
        <v>2185.14402441734</v>
      </c>
      <c r="M229" s="12">
        <f t="shared" si="7"/>
        <v>-480.57592441734005</v>
      </c>
      <c r="AE229" s="32"/>
      <c r="AF229" s="32"/>
    </row>
    <row r="230" spans="1:32" x14ac:dyDescent="0.25">
      <c r="A230" s="69">
        <v>228</v>
      </c>
      <c r="B230" s="2">
        <v>48</v>
      </c>
      <c r="C230" s="3">
        <v>0</v>
      </c>
      <c r="D230" s="3">
        <v>28.88</v>
      </c>
      <c r="E230" s="3">
        <v>1</v>
      </c>
      <c r="F230" s="3">
        <v>0</v>
      </c>
      <c r="G230" s="3">
        <v>0</v>
      </c>
      <c r="H230" s="3">
        <v>1</v>
      </c>
      <c r="I230" s="12">
        <v>0</v>
      </c>
      <c r="J230" s="60">
        <v>9249.4951999999994</v>
      </c>
      <c r="L230" s="2">
        <f t="shared" si="6"/>
        <v>10611.310955220753</v>
      </c>
      <c r="M230" s="12">
        <f t="shared" si="7"/>
        <v>-1361.815755220754</v>
      </c>
      <c r="AE230" s="32"/>
      <c r="AF230" s="32"/>
    </row>
    <row r="231" spans="1:32" x14ac:dyDescent="0.25">
      <c r="A231" s="69">
        <v>229</v>
      </c>
      <c r="B231" s="2">
        <v>36</v>
      </c>
      <c r="C231" s="3">
        <v>1</v>
      </c>
      <c r="D231" s="3">
        <v>27.55</v>
      </c>
      <c r="E231" s="3">
        <v>3</v>
      </c>
      <c r="F231" s="3">
        <v>0</v>
      </c>
      <c r="G231" s="3">
        <v>0</v>
      </c>
      <c r="H231" s="3">
        <v>0</v>
      </c>
      <c r="I231" s="12">
        <v>1</v>
      </c>
      <c r="J231" s="60">
        <v>6746.7425000000003</v>
      </c>
      <c r="L231" s="2">
        <f t="shared" si="6"/>
        <v>8796.2437656111397</v>
      </c>
      <c r="M231" s="12">
        <f t="shared" si="7"/>
        <v>-2049.5012656111394</v>
      </c>
      <c r="AE231" s="32"/>
      <c r="AF231" s="32"/>
    </row>
    <row r="232" spans="1:32" x14ac:dyDescent="0.25">
      <c r="A232" s="69">
        <v>230</v>
      </c>
      <c r="B232" s="2">
        <v>56</v>
      </c>
      <c r="C232" s="3">
        <v>0</v>
      </c>
      <c r="D232" s="3">
        <v>37.51</v>
      </c>
      <c r="E232" s="3">
        <v>2</v>
      </c>
      <c r="F232" s="3">
        <v>0</v>
      </c>
      <c r="G232" s="3">
        <v>1</v>
      </c>
      <c r="H232" s="3">
        <v>0</v>
      </c>
      <c r="I232" s="12">
        <v>0</v>
      </c>
      <c r="J232" s="60">
        <v>12265.5069</v>
      </c>
      <c r="L232" s="2">
        <f t="shared" si="6"/>
        <v>13461.807918426533</v>
      </c>
      <c r="M232" s="12">
        <f t="shared" si="7"/>
        <v>-1196.3010184265331</v>
      </c>
      <c r="AE232" s="32"/>
      <c r="AF232" s="32"/>
    </row>
    <row r="233" spans="1:32" x14ac:dyDescent="0.25">
      <c r="A233" s="69">
        <v>231</v>
      </c>
      <c r="B233" s="2">
        <v>28</v>
      </c>
      <c r="C233" s="3">
        <v>0</v>
      </c>
      <c r="D233" s="3">
        <v>33</v>
      </c>
      <c r="E233" s="3">
        <v>2</v>
      </c>
      <c r="F233" s="3">
        <v>0</v>
      </c>
      <c r="G233" s="3">
        <v>1</v>
      </c>
      <c r="H233" s="3">
        <v>0</v>
      </c>
      <c r="I233" s="12">
        <v>0</v>
      </c>
      <c r="J233" s="60">
        <v>4349.4620000000004</v>
      </c>
      <c r="L233" s="2">
        <f t="shared" si="6"/>
        <v>6213.4490121501149</v>
      </c>
      <c r="M233" s="12">
        <f t="shared" si="7"/>
        <v>-1863.9870121501144</v>
      </c>
      <c r="AE233" s="32"/>
      <c r="AF233" s="32"/>
    </row>
    <row r="234" spans="1:32" x14ac:dyDescent="0.25">
      <c r="A234" s="69">
        <v>232</v>
      </c>
      <c r="B234" s="2">
        <v>57</v>
      </c>
      <c r="C234" s="3">
        <v>0</v>
      </c>
      <c r="D234" s="3">
        <v>38</v>
      </c>
      <c r="E234" s="3">
        <v>2</v>
      </c>
      <c r="F234" s="3">
        <v>1</v>
      </c>
      <c r="G234" s="3">
        <v>0</v>
      </c>
      <c r="H234" s="3">
        <v>0</v>
      </c>
      <c r="I234" s="12">
        <v>0</v>
      </c>
      <c r="J234" s="60">
        <v>12646.207</v>
      </c>
      <c r="L234" s="2">
        <f t="shared" si="6"/>
        <v>13726.93177889762</v>
      </c>
      <c r="M234" s="12">
        <f t="shared" si="7"/>
        <v>-1080.7247788976201</v>
      </c>
      <c r="AE234" s="32"/>
      <c r="AF234" s="32"/>
    </row>
    <row r="235" spans="1:32" x14ac:dyDescent="0.25">
      <c r="A235" s="69">
        <v>233</v>
      </c>
      <c r="B235" s="2">
        <v>29</v>
      </c>
      <c r="C235" s="3">
        <v>1</v>
      </c>
      <c r="D235" s="3">
        <v>33.344999999999999</v>
      </c>
      <c r="E235" s="3">
        <v>2</v>
      </c>
      <c r="F235" s="3">
        <v>0</v>
      </c>
      <c r="G235" s="3">
        <v>0</v>
      </c>
      <c r="H235" s="3">
        <v>1</v>
      </c>
      <c r="I235" s="12">
        <v>0</v>
      </c>
      <c r="J235" s="60">
        <v>19442.353500000001</v>
      </c>
      <c r="L235" s="2">
        <f t="shared" si="6"/>
        <v>6475.8159961714155</v>
      </c>
      <c r="M235" s="12">
        <f t="shared" si="7"/>
        <v>12966.537503828586</v>
      </c>
      <c r="AE235" s="32"/>
      <c r="AF235" s="32"/>
    </row>
    <row r="236" spans="1:32" x14ac:dyDescent="0.25">
      <c r="A236" s="69">
        <v>234</v>
      </c>
      <c r="B236" s="2">
        <v>28</v>
      </c>
      <c r="C236" s="3">
        <v>0</v>
      </c>
      <c r="D236" s="3">
        <v>27.5</v>
      </c>
      <c r="E236" s="3">
        <v>2</v>
      </c>
      <c r="F236" s="3">
        <v>1</v>
      </c>
      <c r="G236" s="3">
        <v>0</v>
      </c>
      <c r="H236" s="3">
        <v>0</v>
      </c>
      <c r="I236" s="12">
        <v>0</v>
      </c>
      <c r="J236" s="60">
        <v>20177.671129999999</v>
      </c>
      <c r="L236" s="2">
        <f t="shared" si="6"/>
        <v>6108.8778364685704</v>
      </c>
      <c r="M236" s="12">
        <f t="shared" si="7"/>
        <v>14068.793293531427</v>
      </c>
      <c r="AE236" s="32"/>
      <c r="AF236" s="32"/>
    </row>
    <row r="237" spans="1:32" x14ac:dyDescent="0.25">
      <c r="A237" s="69">
        <v>235</v>
      </c>
      <c r="B237" s="2">
        <v>30</v>
      </c>
      <c r="C237" s="3">
        <v>0</v>
      </c>
      <c r="D237" s="3">
        <v>33.33</v>
      </c>
      <c r="E237" s="3">
        <v>1</v>
      </c>
      <c r="F237" s="3">
        <v>0</v>
      </c>
      <c r="G237" s="3">
        <v>1</v>
      </c>
      <c r="H237" s="3">
        <v>0</v>
      </c>
      <c r="I237" s="12">
        <v>0</v>
      </c>
      <c r="J237" s="60">
        <v>4151.0286999999998</v>
      </c>
      <c r="L237" s="2">
        <f t="shared" si="6"/>
        <v>6091.3831942492143</v>
      </c>
      <c r="M237" s="12">
        <f t="shared" si="7"/>
        <v>-1940.3544942492144</v>
      </c>
      <c r="AE237" s="32"/>
      <c r="AF237" s="32"/>
    </row>
    <row r="238" spans="1:32" x14ac:dyDescent="0.25">
      <c r="A238" s="69">
        <v>236</v>
      </c>
      <c r="B238" s="2">
        <v>58</v>
      </c>
      <c r="C238" s="3">
        <v>1</v>
      </c>
      <c r="D238" s="3">
        <v>34.865000000000002</v>
      </c>
      <c r="E238" s="3">
        <v>0</v>
      </c>
      <c r="F238" s="3">
        <v>0</v>
      </c>
      <c r="G238" s="3">
        <v>0</v>
      </c>
      <c r="H238" s="3">
        <v>0</v>
      </c>
      <c r="I238" s="12">
        <v>1</v>
      </c>
      <c r="J238" s="60">
        <v>11944.594349999999</v>
      </c>
      <c r="L238" s="2">
        <f t="shared" si="6"/>
        <v>12643.223473780816</v>
      </c>
      <c r="M238" s="12">
        <f t="shared" si="7"/>
        <v>-698.62912378081637</v>
      </c>
      <c r="AE238" s="32"/>
      <c r="AF238" s="32"/>
    </row>
    <row r="239" spans="1:32" x14ac:dyDescent="0.25">
      <c r="A239" s="69">
        <v>237</v>
      </c>
      <c r="B239" s="2">
        <v>41</v>
      </c>
      <c r="C239" s="3">
        <v>0</v>
      </c>
      <c r="D239" s="3">
        <v>33.06</v>
      </c>
      <c r="E239" s="3">
        <v>2</v>
      </c>
      <c r="F239" s="3">
        <v>0</v>
      </c>
      <c r="G239" s="3">
        <v>0</v>
      </c>
      <c r="H239" s="3">
        <v>1</v>
      </c>
      <c r="I239" s="12">
        <v>0</v>
      </c>
      <c r="J239" s="60">
        <v>7749.1563999999998</v>
      </c>
      <c r="L239" s="2">
        <f t="shared" si="6"/>
        <v>9540.0875403559603</v>
      </c>
      <c r="M239" s="12">
        <f t="shared" si="7"/>
        <v>-1790.9311403559605</v>
      </c>
      <c r="AE239" s="32"/>
      <c r="AF239" s="32"/>
    </row>
    <row r="240" spans="1:32" x14ac:dyDescent="0.25">
      <c r="A240" s="69">
        <v>238</v>
      </c>
      <c r="B240" s="2">
        <v>50</v>
      </c>
      <c r="C240" s="3">
        <v>1</v>
      </c>
      <c r="D240" s="3">
        <v>26.6</v>
      </c>
      <c r="E240" s="3">
        <v>0</v>
      </c>
      <c r="F240" s="3">
        <v>1</v>
      </c>
      <c r="G240" s="3">
        <v>0</v>
      </c>
      <c r="H240" s="3">
        <v>0</v>
      </c>
      <c r="I240" s="12">
        <v>0</v>
      </c>
      <c r="J240" s="60">
        <v>8444.4740000000002</v>
      </c>
      <c r="L240" s="2">
        <f t="shared" si="6"/>
        <v>10439.621361223701</v>
      </c>
      <c r="M240" s="12">
        <f t="shared" si="7"/>
        <v>-1995.1473612237005</v>
      </c>
      <c r="AE240" s="32"/>
      <c r="AF240" s="32"/>
    </row>
    <row r="241" spans="1:32" x14ac:dyDescent="0.25">
      <c r="A241" s="69">
        <v>239</v>
      </c>
      <c r="B241" s="2">
        <v>19</v>
      </c>
      <c r="C241" s="3">
        <v>0</v>
      </c>
      <c r="D241" s="3">
        <v>24.7</v>
      </c>
      <c r="E241" s="3">
        <v>0</v>
      </c>
      <c r="F241" s="3">
        <v>1</v>
      </c>
      <c r="G241" s="3">
        <v>0</v>
      </c>
      <c r="H241" s="3">
        <v>0</v>
      </c>
      <c r="I241" s="12">
        <v>0</v>
      </c>
      <c r="J241" s="60">
        <v>1737.376</v>
      </c>
      <c r="L241" s="2">
        <f t="shared" si="6"/>
        <v>2473.463672948697</v>
      </c>
      <c r="M241" s="12">
        <f t="shared" si="7"/>
        <v>-736.08767294869699</v>
      </c>
      <c r="AE241" s="32"/>
      <c r="AF241" s="32"/>
    </row>
    <row r="242" spans="1:32" x14ac:dyDescent="0.25">
      <c r="A242" s="69">
        <v>240</v>
      </c>
      <c r="B242" s="2">
        <v>49</v>
      </c>
      <c r="C242" s="3">
        <v>1</v>
      </c>
      <c r="D242" s="3">
        <v>35.86</v>
      </c>
      <c r="E242" s="3">
        <v>0</v>
      </c>
      <c r="F242" s="3">
        <v>0</v>
      </c>
      <c r="G242" s="3">
        <v>1</v>
      </c>
      <c r="H242" s="3">
        <v>0</v>
      </c>
      <c r="I242" s="12">
        <v>0</v>
      </c>
      <c r="J242" s="60">
        <v>8124.4084000000003</v>
      </c>
      <c r="L242" s="2">
        <f t="shared" si="6"/>
        <v>10359.873675824443</v>
      </c>
      <c r="M242" s="12">
        <f t="shared" si="7"/>
        <v>-2235.4652758244429</v>
      </c>
      <c r="AE242" s="32"/>
      <c r="AF242" s="32"/>
    </row>
    <row r="243" spans="1:32" x14ac:dyDescent="0.25">
      <c r="A243" s="69">
        <v>241</v>
      </c>
      <c r="B243" s="2">
        <v>52</v>
      </c>
      <c r="C243" s="3">
        <v>1</v>
      </c>
      <c r="D243" s="3">
        <v>33.25</v>
      </c>
      <c r="E243" s="3">
        <v>0</v>
      </c>
      <c r="F243" s="3">
        <v>0</v>
      </c>
      <c r="G243" s="3">
        <v>0</v>
      </c>
      <c r="H243" s="3">
        <v>0</v>
      </c>
      <c r="I243" s="12">
        <v>1</v>
      </c>
      <c r="J243" s="60">
        <v>9722.7695000000003</v>
      </c>
      <c r="L243" s="2">
        <f t="shared" si="6"/>
        <v>11077.672457823031</v>
      </c>
      <c r="M243" s="12">
        <f t="shared" si="7"/>
        <v>-1354.9029578230311</v>
      </c>
      <c r="AE243" s="32"/>
      <c r="AF243" s="32"/>
    </row>
    <row r="244" spans="1:32" x14ac:dyDescent="0.25">
      <c r="A244" s="69">
        <v>242</v>
      </c>
      <c r="B244" s="2">
        <v>50</v>
      </c>
      <c r="C244" s="3">
        <v>1</v>
      </c>
      <c r="D244" s="3">
        <v>32.204999999999998</v>
      </c>
      <c r="E244" s="3">
        <v>0</v>
      </c>
      <c r="F244" s="3">
        <v>0</v>
      </c>
      <c r="G244" s="3">
        <v>0</v>
      </c>
      <c r="H244" s="3">
        <v>1</v>
      </c>
      <c r="I244" s="12">
        <v>0</v>
      </c>
      <c r="J244" s="60">
        <v>8835.2649500000007</v>
      </c>
      <c r="L244" s="2">
        <f t="shared" si="6"/>
        <v>10546.188895713711</v>
      </c>
      <c r="M244" s="12">
        <f t="shared" si="7"/>
        <v>-1710.9239457137101</v>
      </c>
      <c r="AE244" s="32"/>
      <c r="AF244" s="32"/>
    </row>
    <row r="245" spans="1:32" x14ac:dyDescent="0.25">
      <c r="A245" s="69">
        <v>243</v>
      </c>
      <c r="B245" s="2">
        <v>54</v>
      </c>
      <c r="C245" s="3">
        <v>1</v>
      </c>
      <c r="D245" s="3">
        <v>32.774999999999999</v>
      </c>
      <c r="E245" s="3">
        <v>0</v>
      </c>
      <c r="F245" s="3">
        <v>0</v>
      </c>
      <c r="G245" s="3">
        <v>0</v>
      </c>
      <c r="H245" s="3">
        <v>0</v>
      </c>
      <c r="I245" s="12">
        <v>1</v>
      </c>
      <c r="J245" s="60">
        <v>10435.06525</v>
      </c>
      <c r="L245" s="2">
        <f t="shared" si="6"/>
        <v>11580.256349562178</v>
      </c>
      <c r="M245" s="12">
        <f t="shared" si="7"/>
        <v>-1145.1910995621784</v>
      </c>
      <c r="AE245" s="32"/>
      <c r="AF245" s="32"/>
    </row>
    <row r="246" spans="1:32" x14ac:dyDescent="0.25">
      <c r="A246" s="69">
        <v>244</v>
      </c>
      <c r="B246" s="2">
        <v>44</v>
      </c>
      <c r="C246" s="3">
        <v>0</v>
      </c>
      <c r="D246" s="3">
        <v>27.645</v>
      </c>
      <c r="E246" s="3">
        <v>0</v>
      </c>
      <c r="F246" s="3">
        <v>0</v>
      </c>
      <c r="G246" s="3">
        <v>0</v>
      </c>
      <c r="H246" s="3">
        <v>1</v>
      </c>
      <c r="I246" s="12">
        <v>0</v>
      </c>
      <c r="J246" s="60">
        <v>7421.1945500000002</v>
      </c>
      <c r="L246" s="2">
        <f t="shared" si="6"/>
        <v>8924.6447684137202</v>
      </c>
      <c r="M246" s="12">
        <f t="shared" si="7"/>
        <v>-1503.45021841372</v>
      </c>
      <c r="AE246" s="32"/>
      <c r="AF246" s="32"/>
    </row>
    <row r="247" spans="1:32" x14ac:dyDescent="0.25">
      <c r="A247" s="69">
        <v>245</v>
      </c>
      <c r="B247" s="2">
        <v>32</v>
      </c>
      <c r="C247" s="3">
        <v>1</v>
      </c>
      <c r="D247" s="3">
        <v>37.335000000000001</v>
      </c>
      <c r="E247" s="3">
        <v>1</v>
      </c>
      <c r="F247" s="3">
        <v>0</v>
      </c>
      <c r="G247" s="3">
        <v>0</v>
      </c>
      <c r="H247" s="3">
        <v>0</v>
      </c>
      <c r="I247" s="12">
        <v>1</v>
      </c>
      <c r="J247" s="60">
        <v>4667.6076499999999</v>
      </c>
      <c r="L247" s="2">
        <f t="shared" si="6"/>
        <v>6679.1450618162362</v>
      </c>
      <c r="M247" s="12">
        <f t="shared" si="7"/>
        <v>-2011.5374118162363</v>
      </c>
      <c r="AE247" s="32"/>
      <c r="AF247" s="32"/>
    </row>
    <row r="248" spans="1:32" x14ac:dyDescent="0.25">
      <c r="A248" s="69">
        <v>246</v>
      </c>
      <c r="B248" s="2">
        <v>34</v>
      </c>
      <c r="C248" s="3">
        <v>1</v>
      </c>
      <c r="D248" s="3">
        <v>25.27</v>
      </c>
      <c r="E248" s="3">
        <v>1</v>
      </c>
      <c r="F248" s="3">
        <v>0</v>
      </c>
      <c r="G248" s="3">
        <v>0</v>
      </c>
      <c r="H248" s="3">
        <v>1</v>
      </c>
      <c r="I248" s="12">
        <v>0</v>
      </c>
      <c r="J248" s="60">
        <v>4894.7533000000003</v>
      </c>
      <c r="L248" s="2">
        <f t="shared" si="6"/>
        <v>6961.36896698282</v>
      </c>
      <c r="M248" s="12">
        <f t="shared" si="7"/>
        <v>-2066.6156669828197</v>
      </c>
      <c r="AE248" s="32"/>
      <c r="AF248" s="32"/>
    </row>
    <row r="249" spans="1:32" x14ac:dyDescent="0.25">
      <c r="A249" s="69">
        <v>247</v>
      </c>
      <c r="B249" s="2">
        <v>26</v>
      </c>
      <c r="C249" s="3">
        <v>0</v>
      </c>
      <c r="D249" s="3">
        <v>29.64</v>
      </c>
      <c r="E249" s="3">
        <v>4</v>
      </c>
      <c r="F249" s="3">
        <v>0</v>
      </c>
      <c r="G249" s="3">
        <v>0</v>
      </c>
      <c r="H249" s="3">
        <v>0</v>
      </c>
      <c r="I249" s="12">
        <v>1</v>
      </c>
      <c r="J249" s="60">
        <v>24671.663339999999</v>
      </c>
      <c r="L249" s="2">
        <f t="shared" si="6"/>
        <v>6917.8607458926217</v>
      </c>
      <c r="M249" s="12">
        <f t="shared" si="7"/>
        <v>17753.802594107379</v>
      </c>
      <c r="AE249" s="32"/>
      <c r="AF249" s="32"/>
    </row>
    <row r="250" spans="1:32" x14ac:dyDescent="0.25">
      <c r="A250" s="69">
        <v>248</v>
      </c>
      <c r="B250" s="2">
        <v>57</v>
      </c>
      <c r="C250" s="3">
        <v>1</v>
      </c>
      <c r="D250" s="3">
        <v>40.945</v>
      </c>
      <c r="E250" s="3">
        <v>0</v>
      </c>
      <c r="F250" s="3">
        <v>0</v>
      </c>
      <c r="G250" s="3">
        <v>0</v>
      </c>
      <c r="H250" s="3">
        <v>0</v>
      </c>
      <c r="I250" s="12">
        <v>1</v>
      </c>
      <c r="J250" s="60">
        <v>11566.30055</v>
      </c>
      <c r="L250" s="2">
        <f t="shared" si="6"/>
        <v>12503.014635896592</v>
      </c>
      <c r="M250" s="12">
        <f t="shared" si="7"/>
        <v>-936.71408589659222</v>
      </c>
      <c r="AE250" s="32"/>
      <c r="AF250" s="32"/>
    </row>
    <row r="251" spans="1:32" x14ac:dyDescent="0.25">
      <c r="A251" s="69">
        <v>249</v>
      </c>
      <c r="B251" s="2">
        <v>29</v>
      </c>
      <c r="C251" s="3">
        <v>1</v>
      </c>
      <c r="D251" s="3">
        <v>27.2</v>
      </c>
      <c r="E251" s="3">
        <v>0</v>
      </c>
      <c r="F251" s="3">
        <v>1</v>
      </c>
      <c r="G251" s="3">
        <v>0</v>
      </c>
      <c r="H251" s="3">
        <v>0</v>
      </c>
      <c r="I251" s="12">
        <v>0</v>
      </c>
      <c r="J251" s="60">
        <v>2866.0909999999999</v>
      </c>
      <c r="L251" s="2">
        <f t="shared" si="6"/>
        <v>5079.0712191803432</v>
      </c>
      <c r="M251" s="12">
        <f t="shared" si="7"/>
        <v>-2212.9802191803433</v>
      </c>
      <c r="AE251" s="32"/>
      <c r="AF251" s="32"/>
    </row>
    <row r="252" spans="1:32" x14ac:dyDescent="0.25">
      <c r="A252" s="69">
        <v>250</v>
      </c>
      <c r="B252" s="2">
        <v>40</v>
      </c>
      <c r="C252" s="3">
        <v>1</v>
      </c>
      <c r="D252" s="3">
        <v>34.104999999999997</v>
      </c>
      <c r="E252" s="3">
        <v>1</v>
      </c>
      <c r="F252" s="3">
        <v>0</v>
      </c>
      <c r="G252" s="3">
        <v>0</v>
      </c>
      <c r="H252" s="3">
        <v>0</v>
      </c>
      <c r="I252" s="12">
        <v>1</v>
      </c>
      <c r="J252" s="60">
        <v>6600.2059499999996</v>
      </c>
      <c r="L252" s="2">
        <f t="shared" si="6"/>
        <v>8664.1934171989215</v>
      </c>
      <c r="M252" s="12">
        <f t="shared" si="7"/>
        <v>-2063.9874671989219</v>
      </c>
      <c r="AE252" s="32"/>
      <c r="AF252" s="32"/>
    </row>
    <row r="253" spans="1:32" x14ac:dyDescent="0.25">
      <c r="A253" s="69">
        <v>251</v>
      </c>
      <c r="B253" s="2">
        <v>27</v>
      </c>
      <c r="C253" s="3">
        <v>0</v>
      </c>
      <c r="D253" s="3">
        <v>23.21</v>
      </c>
      <c r="E253" s="3">
        <v>1</v>
      </c>
      <c r="F253" s="3">
        <v>0</v>
      </c>
      <c r="G253" s="3">
        <v>1</v>
      </c>
      <c r="H253" s="3">
        <v>0</v>
      </c>
      <c r="I253" s="12">
        <v>0</v>
      </c>
      <c r="J253" s="60">
        <v>3561.8888999999999</v>
      </c>
      <c r="L253" s="2">
        <f t="shared" si="6"/>
        <v>5131.5496729004353</v>
      </c>
      <c r="M253" s="12">
        <f t="shared" si="7"/>
        <v>-1569.6607729004354</v>
      </c>
      <c r="AE253" s="32"/>
      <c r="AF253" s="32"/>
    </row>
    <row r="254" spans="1:32" x14ac:dyDescent="0.25">
      <c r="A254" s="69">
        <v>252</v>
      </c>
      <c r="B254" s="2">
        <v>52</v>
      </c>
      <c r="C254" s="3">
        <v>1</v>
      </c>
      <c r="D254" s="3">
        <v>36.700000000000003</v>
      </c>
      <c r="E254" s="3">
        <v>0</v>
      </c>
      <c r="F254" s="3">
        <v>1</v>
      </c>
      <c r="G254" s="3">
        <v>0</v>
      </c>
      <c r="H254" s="3">
        <v>0</v>
      </c>
      <c r="I254" s="12">
        <v>0</v>
      </c>
      <c r="J254" s="60">
        <v>9144.5650000000005</v>
      </c>
      <c r="L254" s="2">
        <f t="shared" si="6"/>
        <v>11143.267104386909</v>
      </c>
      <c r="M254" s="12">
        <f t="shared" si="7"/>
        <v>-1998.7021043869081</v>
      </c>
      <c r="AE254" s="32"/>
      <c r="AF254" s="32"/>
    </row>
    <row r="255" spans="1:32" x14ac:dyDescent="0.25">
      <c r="A255" s="69">
        <v>253</v>
      </c>
      <c r="B255" s="2">
        <v>61</v>
      </c>
      <c r="C255" s="3">
        <v>0</v>
      </c>
      <c r="D255" s="3">
        <v>31.16</v>
      </c>
      <c r="E255" s="3">
        <v>0</v>
      </c>
      <c r="F255" s="3">
        <v>0</v>
      </c>
      <c r="G255" s="3">
        <v>0</v>
      </c>
      <c r="H255" s="3">
        <v>1</v>
      </c>
      <c r="I255" s="12">
        <v>0</v>
      </c>
      <c r="J255" s="60">
        <v>13429.035400000001</v>
      </c>
      <c r="L255" s="2">
        <f t="shared" si="6"/>
        <v>13340.203085348256</v>
      </c>
      <c r="M255" s="12">
        <f t="shared" si="7"/>
        <v>88.832314651745037</v>
      </c>
      <c r="AE255" s="32"/>
      <c r="AF255" s="32"/>
    </row>
    <row r="256" spans="1:32" x14ac:dyDescent="0.25">
      <c r="A256" s="69">
        <v>254</v>
      </c>
      <c r="B256" s="2">
        <v>56</v>
      </c>
      <c r="C256" s="3">
        <v>0</v>
      </c>
      <c r="D256" s="3">
        <v>28.785</v>
      </c>
      <c r="E256" s="3">
        <v>0</v>
      </c>
      <c r="F256" s="3">
        <v>0</v>
      </c>
      <c r="G256" s="3">
        <v>0</v>
      </c>
      <c r="H256" s="3">
        <v>0</v>
      </c>
      <c r="I256" s="12">
        <v>1</v>
      </c>
      <c r="J256" s="60">
        <v>11658.379150000001</v>
      </c>
      <c r="L256" s="2">
        <f t="shared" si="6"/>
        <v>12016.009753570301</v>
      </c>
      <c r="M256" s="12">
        <f t="shared" si="7"/>
        <v>-357.63060357030008</v>
      </c>
      <c r="AE256" s="32"/>
      <c r="AF256" s="32"/>
    </row>
    <row r="257" spans="1:32" x14ac:dyDescent="0.25">
      <c r="A257" s="69">
        <v>255</v>
      </c>
      <c r="B257" s="2">
        <v>43</v>
      </c>
      <c r="C257" s="3">
        <v>0</v>
      </c>
      <c r="D257" s="3">
        <v>35.72</v>
      </c>
      <c r="E257" s="3">
        <v>2</v>
      </c>
      <c r="F257" s="3">
        <v>0</v>
      </c>
      <c r="G257" s="3">
        <v>0</v>
      </c>
      <c r="H257" s="3">
        <v>0</v>
      </c>
      <c r="I257" s="12">
        <v>1</v>
      </c>
      <c r="J257" s="60">
        <v>19144.576519999999</v>
      </c>
      <c r="L257" s="2">
        <f t="shared" si="6"/>
        <v>10102.277002233586</v>
      </c>
      <c r="M257" s="12">
        <f t="shared" si="7"/>
        <v>9042.2995177664125</v>
      </c>
      <c r="AE257" s="32"/>
      <c r="AF257" s="32"/>
    </row>
    <row r="258" spans="1:32" x14ac:dyDescent="0.25">
      <c r="A258" s="69">
        <v>256</v>
      </c>
      <c r="B258" s="2">
        <v>64</v>
      </c>
      <c r="C258" s="3">
        <v>1</v>
      </c>
      <c r="D258" s="3">
        <v>34.5</v>
      </c>
      <c r="E258" s="3">
        <v>0</v>
      </c>
      <c r="F258" s="3">
        <v>1</v>
      </c>
      <c r="G258" s="3">
        <v>0</v>
      </c>
      <c r="H258" s="3">
        <v>0</v>
      </c>
      <c r="I258" s="12">
        <v>0</v>
      </c>
      <c r="J258" s="60">
        <v>13822.803</v>
      </c>
      <c r="L258" s="2">
        <f t="shared" si="6"/>
        <v>14171.128866493242</v>
      </c>
      <c r="M258" s="12">
        <f t="shared" si="7"/>
        <v>-348.32586649324185</v>
      </c>
      <c r="AE258" s="32"/>
      <c r="AF258" s="32"/>
    </row>
    <row r="259" spans="1:32" x14ac:dyDescent="0.25">
      <c r="A259" s="69">
        <v>257</v>
      </c>
      <c r="B259" s="2">
        <v>60</v>
      </c>
      <c r="C259" s="3">
        <v>1</v>
      </c>
      <c r="D259" s="3">
        <v>25.74</v>
      </c>
      <c r="E259" s="3">
        <v>0</v>
      </c>
      <c r="F259" s="3">
        <v>0</v>
      </c>
      <c r="G259" s="3">
        <v>1</v>
      </c>
      <c r="H259" s="3">
        <v>0</v>
      </c>
      <c r="I259" s="12">
        <v>0</v>
      </c>
      <c r="J259" s="60">
        <v>12142.578600000001</v>
      </c>
      <c r="L259" s="2">
        <f t="shared" ref="L259:L322" si="8">$U$39+$U$40*B259+$U$41*D259+$U$42*E259</f>
        <v>12981.345425584443</v>
      </c>
      <c r="M259" s="12">
        <f t="shared" si="7"/>
        <v>-838.7668255844419</v>
      </c>
      <c r="AE259" s="32"/>
      <c r="AF259" s="32"/>
    </row>
    <row r="260" spans="1:32" x14ac:dyDescent="0.25">
      <c r="A260" s="69">
        <v>258</v>
      </c>
      <c r="B260" s="2">
        <v>62</v>
      </c>
      <c r="C260" s="3">
        <v>1</v>
      </c>
      <c r="D260" s="3">
        <v>27.55</v>
      </c>
      <c r="E260" s="3">
        <v>1</v>
      </c>
      <c r="F260" s="3">
        <v>0</v>
      </c>
      <c r="G260" s="3">
        <v>0</v>
      </c>
      <c r="H260" s="3">
        <v>1</v>
      </c>
      <c r="I260" s="12">
        <v>0</v>
      </c>
      <c r="J260" s="60">
        <v>13937.666499999999</v>
      </c>
      <c r="L260" s="2">
        <f t="shared" si="8"/>
        <v>14167.329014755629</v>
      </c>
      <c r="M260" s="12">
        <f t="shared" ref="M260:M323" si="9">J260-L260</f>
        <v>-229.66251475562967</v>
      </c>
      <c r="AE260" s="32"/>
      <c r="AF260" s="32"/>
    </row>
    <row r="261" spans="1:32" x14ac:dyDescent="0.25">
      <c r="A261" s="69">
        <v>259</v>
      </c>
      <c r="B261" s="2">
        <v>46</v>
      </c>
      <c r="C261" s="3">
        <v>0</v>
      </c>
      <c r="D261" s="3">
        <v>27.72</v>
      </c>
      <c r="E261" s="3">
        <v>1</v>
      </c>
      <c r="F261" s="3">
        <v>0</v>
      </c>
      <c r="G261" s="3">
        <v>1</v>
      </c>
      <c r="H261" s="3">
        <v>0</v>
      </c>
      <c r="I261" s="12">
        <v>0</v>
      </c>
      <c r="J261" s="60">
        <v>8232.6388000000006</v>
      </c>
      <c r="L261" s="2">
        <f t="shared" si="8"/>
        <v>10077.640904892642</v>
      </c>
      <c r="M261" s="12">
        <f t="shared" si="9"/>
        <v>-1845.002104892641</v>
      </c>
      <c r="AE261" s="32"/>
      <c r="AF261" s="32"/>
    </row>
    <row r="262" spans="1:32" x14ac:dyDescent="0.25">
      <c r="A262" s="69">
        <v>260</v>
      </c>
      <c r="B262" s="2">
        <v>24</v>
      </c>
      <c r="C262" s="3">
        <v>0</v>
      </c>
      <c r="D262" s="3">
        <v>27.6</v>
      </c>
      <c r="E262" s="3">
        <v>0</v>
      </c>
      <c r="F262" s="3">
        <v>1</v>
      </c>
      <c r="G262" s="3">
        <v>0</v>
      </c>
      <c r="H262" s="3">
        <v>0</v>
      </c>
      <c r="I262" s="12">
        <v>0</v>
      </c>
      <c r="J262" s="60">
        <v>18955.220170000001</v>
      </c>
      <c r="L262" s="2">
        <f t="shared" si="8"/>
        <v>3807.6387987689827</v>
      </c>
      <c r="M262" s="12">
        <f t="shared" si="9"/>
        <v>15147.581371231017</v>
      </c>
      <c r="AE262" s="32"/>
      <c r="AF262" s="32"/>
    </row>
    <row r="263" spans="1:32" x14ac:dyDescent="0.25">
      <c r="A263" s="69">
        <v>261</v>
      </c>
      <c r="B263" s="2">
        <v>62</v>
      </c>
      <c r="C263" s="3">
        <v>1</v>
      </c>
      <c r="D263" s="3">
        <v>30.02</v>
      </c>
      <c r="E263" s="3">
        <v>0</v>
      </c>
      <c r="F263" s="3">
        <v>0</v>
      </c>
      <c r="G263" s="3">
        <v>0</v>
      </c>
      <c r="H263" s="3">
        <v>1</v>
      </c>
      <c r="I263" s="12">
        <v>0</v>
      </c>
      <c r="J263" s="60">
        <v>13352.0998</v>
      </c>
      <c r="L263" s="2">
        <f t="shared" si="8"/>
        <v>13574.335851935539</v>
      </c>
      <c r="M263" s="12">
        <f t="shared" si="9"/>
        <v>-222.23605193553885</v>
      </c>
      <c r="AE263" s="32"/>
      <c r="AF263" s="32"/>
    </row>
    <row r="264" spans="1:32" x14ac:dyDescent="0.25">
      <c r="A264" s="69">
        <v>262</v>
      </c>
      <c r="B264" s="2">
        <v>60</v>
      </c>
      <c r="C264" s="3">
        <v>0</v>
      </c>
      <c r="D264" s="3">
        <v>27.55</v>
      </c>
      <c r="E264" s="3">
        <v>0</v>
      </c>
      <c r="F264" s="3">
        <v>0</v>
      </c>
      <c r="G264" s="3">
        <v>0</v>
      </c>
      <c r="H264" s="3">
        <v>0</v>
      </c>
      <c r="I264" s="12">
        <v>1</v>
      </c>
      <c r="J264" s="60">
        <v>13217.094499999999</v>
      </c>
      <c r="L264" s="2">
        <f t="shared" si="8"/>
        <v>13015.758848854188</v>
      </c>
      <c r="M264" s="12">
        <f t="shared" si="9"/>
        <v>201.33565114581143</v>
      </c>
      <c r="AE264" s="32"/>
      <c r="AF264" s="32"/>
    </row>
    <row r="265" spans="1:32" x14ac:dyDescent="0.25">
      <c r="A265" s="69">
        <v>263</v>
      </c>
      <c r="B265" s="2">
        <v>63</v>
      </c>
      <c r="C265" s="3">
        <v>1</v>
      </c>
      <c r="D265" s="3">
        <v>36.765000000000001</v>
      </c>
      <c r="E265" s="3">
        <v>0</v>
      </c>
      <c r="F265" s="3">
        <v>0</v>
      </c>
      <c r="G265" s="3">
        <v>0</v>
      </c>
      <c r="H265" s="3">
        <v>0</v>
      </c>
      <c r="I265" s="12">
        <v>1</v>
      </c>
      <c r="J265" s="60">
        <v>13981.850350000001</v>
      </c>
      <c r="L265" s="2">
        <f t="shared" si="8"/>
        <v>13958.385658568091</v>
      </c>
      <c r="M265" s="12">
        <f t="shared" si="9"/>
        <v>23.464691431909159</v>
      </c>
      <c r="AE265" s="32"/>
      <c r="AF265" s="32"/>
    </row>
    <row r="266" spans="1:32" x14ac:dyDescent="0.25">
      <c r="A266" s="69">
        <v>264</v>
      </c>
      <c r="B266" s="2">
        <v>49</v>
      </c>
      <c r="C266" s="3">
        <v>0</v>
      </c>
      <c r="D266" s="3">
        <v>41.47</v>
      </c>
      <c r="E266" s="3">
        <v>4</v>
      </c>
      <c r="F266" s="3">
        <v>0</v>
      </c>
      <c r="G266" s="3">
        <v>1</v>
      </c>
      <c r="H266" s="3">
        <v>0</v>
      </c>
      <c r="I266" s="12">
        <v>0</v>
      </c>
      <c r="J266" s="60">
        <v>10977.2063</v>
      </c>
      <c r="L266" s="2">
        <f t="shared" si="8"/>
        <v>13026.356783706095</v>
      </c>
      <c r="M266" s="12">
        <f t="shared" si="9"/>
        <v>-2049.1504837060947</v>
      </c>
      <c r="AE266" s="32"/>
      <c r="AF266" s="32"/>
    </row>
    <row r="267" spans="1:32" x14ac:dyDescent="0.25">
      <c r="A267" s="69">
        <v>265</v>
      </c>
      <c r="B267" s="2">
        <v>34</v>
      </c>
      <c r="C267" s="3">
        <v>0</v>
      </c>
      <c r="D267" s="3">
        <v>29.26</v>
      </c>
      <c r="E267" s="3">
        <v>3</v>
      </c>
      <c r="F267" s="3">
        <v>0</v>
      </c>
      <c r="G267" s="3">
        <v>1</v>
      </c>
      <c r="H267" s="3">
        <v>0</v>
      </c>
      <c r="I267" s="12">
        <v>0</v>
      </c>
      <c r="J267" s="60">
        <v>6184.2993999999999</v>
      </c>
      <c r="L267" s="2">
        <f t="shared" si="8"/>
        <v>8317.1408560477612</v>
      </c>
      <c r="M267" s="12">
        <f t="shared" si="9"/>
        <v>-2132.8414560477613</v>
      </c>
      <c r="AE267" s="32"/>
      <c r="AF267" s="32"/>
    </row>
    <row r="268" spans="1:32" x14ac:dyDescent="0.25">
      <c r="A268" s="69">
        <v>266</v>
      </c>
      <c r="B268" s="2">
        <v>33</v>
      </c>
      <c r="C268" s="3">
        <v>1</v>
      </c>
      <c r="D268" s="3">
        <v>35.75</v>
      </c>
      <c r="E268" s="3">
        <v>2</v>
      </c>
      <c r="F268" s="3">
        <v>0</v>
      </c>
      <c r="G268" s="3">
        <v>1</v>
      </c>
      <c r="H268" s="3">
        <v>0</v>
      </c>
      <c r="I268" s="12">
        <v>0</v>
      </c>
      <c r="J268" s="60">
        <v>4889.9994999999999</v>
      </c>
      <c r="L268" s="2">
        <f t="shared" si="8"/>
        <v>7544.7721968154501</v>
      </c>
      <c r="M268" s="12">
        <f t="shared" si="9"/>
        <v>-2654.7726968154502</v>
      </c>
      <c r="AE268" s="32"/>
      <c r="AF268" s="32"/>
    </row>
    <row r="269" spans="1:32" x14ac:dyDescent="0.25">
      <c r="A269" s="69">
        <v>267</v>
      </c>
      <c r="B269" s="2">
        <v>46</v>
      </c>
      <c r="C269" s="3">
        <v>1</v>
      </c>
      <c r="D269" s="3">
        <v>33.344999999999999</v>
      </c>
      <c r="E269" s="3">
        <v>1</v>
      </c>
      <c r="F269" s="3">
        <v>0</v>
      </c>
      <c r="G269" s="3">
        <v>0</v>
      </c>
      <c r="H269" s="3">
        <v>0</v>
      </c>
      <c r="I269" s="12">
        <v>1</v>
      </c>
      <c r="J269" s="60">
        <v>8334.4575499999992</v>
      </c>
      <c r="L269" s="2">
        <f t="shared" si="8"/>
        <v>10184.588698203312</v>
      </c>
      <c r="M269" s="12">
        <f t="shared" si="9"/>
        <v>-1850.1311482033125</v>
      </c>
      <c r="AE269" s="32"/>
      <c r="AF269" s="32"/>
    </row>
    <row r="270" spans="1:32" x14ac:dyDescent="0.25">
      <c r="A270" s="69">
        <v>268</v>
      </c>
      <c r="B270" s="2">
        <v>36</v>
      </c>
      <c r="C270" s="3">
        <v>0</v>
      </c>
      <c r="D270" s="3">
        <v>29.92</v>
      </c>
      <c r="E270" s="3">
        <v>1</v>
      </c>
      <c r="F270" s="3">
        <v>0</v>
      </c>
      <c r="G270" s="3">
        <v>1</v>
      </c>
      <c r="H270" s="3">
        <v>0</v>
      </c>
      <c r="I270" s="12">
        <v>0</v>
      </c>
      <c r="J270" s="60">
        <v>5478.0367999999999</v>
      </c>
      <c r="L270" s="2">
        <f t="shared" si="8"/>
        <v>7561.3941815161315</v>
      </c>
      <c r="M270" s="12">
        <f t="shared" si="9"/>
        <v>-2083.3573815161317</v>
      </c>
      <c r="AE270" s="32"/>
      <c r="AF270" s="32"/>
    </row>
    <row r="271" spans="1:32" x14ac:dyDescent="0.25">
      <c r="A271" s="69">
        <v>269</v>
      </c>
      <c r="B271" s="2">
        <v>19</v>
      </c>
      <c r="C271" s="3">
        <v>1</v>
      </c>
      <c r="D271" s="3">
        <v>27.835000000000001</v>
      </c>
      <c r="E271" s="3">
        <v>0</v>
      </c>
      <c r="F271" s="3">
        <v>0</v>
      </c>
      <c r="G271" s="3">
        <v>0</v>
      </c>
      <c r="H271" s="3">
        <v>1</v>
      </c>
      <c r="I271" s="12">
        <v>0</v>
      </c>
      <c r="J271" s="60">
        <v>1635.7336499999999</v>
      </c>
      <c r="L271" s="2">
        <f t="shared" si="8"/>
        <v>2533.0692430871768</v>
      </c>
      <c r="M271" s="12">
        <f t="shared" si="9"/>
        <v>-897.3355930871769</v>
      </c>
      <c r="AE271" s="32"/>
      <c r="AF271" s="32"/>
    </row>
    <row r="272" spans="1:32" x14ac:dyDescent="0.25">
      <c r="A272" s="69">
        <v>270</v>
      </c>
      <c r="B272" s="2">
        <v>57</v>
      </c>
      <c r="C272" s="3">
        <v>0</v>
      </c>
      <c r="D272" s="3">
        <v>23.18</v>
      </c>
      <c r="E272" s="3">
        <v>0</v>
      </c>
      <c r="F272" s="3">
        <v>0</v>
      </c>
      <c r="G272" s="3">
        <v>0</v>
      </c>
      <c r="H272" s="3">
        <v>1</v>
      </c>
      <c r="I272" s="12">
        <v>0</v>
      </c>
      <c r="J272" s="60">
        <v>11830.6072</v>
      </c>
      <c r="L272" s="2">
        <f t="shared" si="8"/>
        <v>12165.249738445204</v>
      </c>
      <c r="M272" s="12">
        <f t="shared" si="9"/>
        <v>-334.64253844520317</v>
      </c>
      <c r="AE272" s="32"/>
      <c r="AF272" s="32"/>
    </row>
    <row r="273" spans="1:32" x14ac:dyDescent="0.25">
      <c r="A273" s="69">
        <v>271</v>
      </c>
      <c r="B273" s="2">
        <v>50</v>
      </c>
      <c r="C273" s="3">
        <v>0</v>
      </c>
      <c r="D273" s="3">
        <v>25.6</v>
      </c>
      <c r="E273" s="3">
        <v>0</v>
      </c>
      <c r="F273" s="3">
        <v>1</v>
      </c>
      <c r="G273" s="3">
        <v>0</v>
      </c>
      <c r="H273" s="3">
        <v>0</v>
      </c>
      <c r="I273" s="12">
        <v>0</v>
      </c>
      <c r="J273" s="60">
        <v>8932.0840000000007</v>
      </c>
      <c r="L273" s="2">
        <f t="shared" si="8"/>
        <v>10420.608420190692</v>
      </c>
      <c r="M273" s="12">
        <f t="shared" si="9"/>
        <v>-1488.5244201906917</v>
      </c>
      <c r="AE273" s="32"/>
      <c r="AF273" s="32"/>
    </row>
    <row r="274" spans="1:32" x14ac:dyDescent="0.25">
      <c r="A274" s="69">
        <v>272</v>
      </c>
      <c r="B274" s="2">
        <v>30</v>
      </c>
      <c r="C274" s="3">
        <v>0</v>
      </c>
      <c r="D274" s="3">
        <v>27.7</v>
      </c>
      <c r="E274" s="3">
        <v>0</v>
      </c>
      <c r="F274" s="3">
        <v>1</v>
      </c>
      <c r="G274" s="3">
        <v>0</v>
      </c>
      <c r="H274" s="3">
        <v>0</v>
      </c>
      <c r="I274" s="12">
        <v>0</v>
      </c>
      <c r="J274" s="60">
        <v>3554.203</v>
      </c>
      <c r="L274" s="2">
        <f t="shared" si="8"/>
        <v>5344.3852090617602</v>
      </c>
      <c r="M274" s="12">
        <f t="shared" si="9"/>
        <v>-1790.1822090617602</v>
      </c>
      <c r="AE274" s="32"/>
      <c r="AF274" s="32"/>
    </row>
    <row r="275" spans="1:32" x14ac:dyDescent="0.25">
      <c r="A275" s="69">
        <v>273</v>
      </c>
      <c r="B275" s="2">
        <v>33</v>
      </c>
      <c r="C275" s="3">
        <v>1</v>
      </c>
      <c r="D275" s="3">
        <v>35.244999999999997</v>
      </c>
      <c r="E275" s="3">
        <v>0</v>
      </c>
      <c r="F275" s="3">
        <v>0</v>
      </c>
      <c r="G275" s="3">
        <v>0</v>
      </c>
      <c r="H275" s="3">
        <v>0</v>
      </c>
      <c r="I275" s="12">
        <v>1</v>
      </c>
      <c r="J275" s="60">
        <v>12404.8791</v>
      </c>
      <c r="L275" s="2">
        <f t="shared" si="8"/>
        <v>6255.2604072505428</v>
      </c>
      <c r="M275" s="12">
        <f t="shared" si="9"/>
        <v>6149.6186927494573</v>
      </c>
      <c r="AE275" s="32"/>
      <c r="AF275" s="32"/>
    </row>
    <row r="276" spans="1:32" x14ac:dyDescent="0.25">
      <c r="A276" s="69">
        <v>274</v>
      </c>
      <c r="B276" s="2">
        <v>18</v>
      </c>
      <c r="C276" s="3">
        <v>0</v>
      </c>
      <c r="D276" s="3">
        <v>38.28</v>
      </c>
      <c r="E276" s="3">
        <v>0</v>
      </c>
      <c r="F276" s="3">
        <v>0</v>
      </c>
      <c r="G276" s="3">
        <v>1</v>
      </c>
      <c r="H276" s="3">
        <v>0</v>
      </c>
      <c r="I276" s="12">
        <v>0</v>
      </c>
      <c r="J276" s="60">
        <v>14133.03775</v>
      </c>
      <c r="L276" s="2">
        <f t="shared" si="8"/>
        <v>2475.8518928120329</v>
      </c>
      <c r="M276" s="12">
        <f t="shared" si="9"/>
        <v>11657.185857187967</v>
      </c>
      <c r="AE276" s="32"/>
      <c r="AF276" s="32"/>
    </row>
    <row r="277" spans="1:32" x14ac:dyDescent="0.25">
      <c r="A277" s="69">
        <v>275</v>
      </c>
      <c r="B277" s="2">
        <v>46</v>
      </c>
      <c r="C277" s="3">
        <v>1</v>
      </c>
      <c r="D277" s="3">
        <v>27.6</v>
      </c>
      <c r="E277" s="3">
        <v>0</v>
      </c>
      <c r="F277" s="3">
        <v>1</v>
      </c>
      <c r="G277" s="3">
        <v>0</v>
      </c>
      <c r="H277" s="3">
        <v>0</v>
      </c>
      <c r="I277" s="12">
        <v>0</v>
      </c>
      <c r="J277" s="60">
        <v>24603.04837</v>
      </c>
      <c r="L277" s="2">
        <f t="shared" si="8"/>
        <v>9435.404224797061</v>
      </c>
      <c r="M277" s="12">
        <f t="shared" si="9"/>
        <v>15167.644145202939</v>
      </c>
      <c r="AE277" s="32"/>
      <c r="AF277" s="32"/>
    </row>
    <row r="278" spans="1:32" x14ac:dyDescent="0.25">
      <c r="A278" s="69">
        <v>276</v>
      </c>
      <c r="B278" s="2">
        <v>46</v>
      </c>
      <c r="C278" s="3">
        <v>1</v>
      </c>
      <c r="D278" s="3">
        <v>43.89</v>
      </c>
      <c r="E278" s="3">
        <v>3</v>
      </c>
      <c r="F278" s="3">
        <v>0</v>
      </c>
      <c r="G278" s="3">
        <v>1</v>
      </c>
      <c r="H278" s="3">
        <v>0</v>
      </c>
      <c r="I278" s="12">
        <v>0</v>
      </c>
      <c r="J278" s="60">
        <v>8944.1151000000009</v>
      </c>
      <c r="L278" s="2">
        <f t="shared" si="8"/>
        <v>11664.990415739619</v>
      </c>
      <c r="M278" s="12">
        <f t="shared" si="9"/>
        <v>-2720.8753157396186</v>
      </c>
      <c r="AE278" s="32"/>
      <c r="AF278" s="32"/>
    </row>
    <row r="279" spans="1:32" x14ac:dyDescent="0.25">
      <c r="A279" s="69">
        <v>277</v>
      </c>
      <c r="B279" s="2">
        <v>47</v>
      </c>
      <c r="C279" s="3">
        <v>1</v>
      </c>
      <c r="D279" s="3">
        <v>29.83</v>
      </c>
      <c r="E279" s="3">
        <v>3</v>
      </c>
      <c r="F279" s="3">
        <v>0</v>
      </c>
      <c r="G279" s="3">
        <v>0</v>
      </c>
      <c r="H279" s="3">
        <v>1</v>
      </c>
      <c r="I279" s="12">
        <v>0</v>
      </c>
      <c r="J279" s="60">
        <v>9620.3307000000004</v>
      </c>
      <c r="L279" s="2">
        <f t="shared" si="8"/>
        <v>11653.475984180439</v>
      </c>
      <c r="M279" s="12">
        <f t="shared" si="9"/>
        <v>-2033.1452841804385</v>
      </c>
      <c r="AE279" s="32"/>
      <c r="AF279" s="32"/>
    </row>
    <row r="280" spans="1:32" x14ac:dyDescent="0.25">
      <c r="A280" s="69">
        <v>278</v>
      </c>
      <c r="B280" s="2">
        <v>23</v>
      </c>
      <c r="C280" s="3">
        <v>1</v>
      </c>
      <c r="D280" s="3">
        <v>41.91</v>
      </c>
      <c r="E280" s="3">
        <v>0</v>
      </c>
      <c r="F280" s="3">
        <v>0</v>
      </c>
      <c r="G280" s="3">
        <v>1</v>
      </c>
      <c r="H280" s="3">
        <v>0</v>
      </c>
      <c r="I280" s="12">
        <v>0</v>
      </c>
      <c r="J280" s="60">
        <v>1837.2819</v>
      </c>
      <c r="L280" s="2">
        <f t="shared" si="8"/>
        <v>3823.9064655864158</v>
      </c>
      <c r="M280" s="12">
        <f t="shared" si="9"/>
        <v>-1986.6245655864159</v>
      </c>
      <c r="AE280" s="32"/>
      <c r="AF280" s="32"/>
    </row>
    <row r="281" spans="1:32" x14ac:dyDescent="0.25">
      <c r="A281" s="69">
        <v>279</v>
      </c>
      <c r="B281" s="2">
        <v>18</v>
      </c>
      <c r="C281" s="3">
        <v>0</v>
      </c>
      <c r="D281" s="3">
        <v>20.79</v>
      </c>
      <c r="E281" s="3">
        <v>0</v>
      </c>
      <c r="F281" s="3">
        <v>0</v>
      </c>
      <c r="G281" s="3">
        <v>1</v>
      </c>
      <c r="H281" s="3">
        <v>0</v>
      </c>
      <c r="I281" s="12">
        <v>0</v>
      </c>
      <c r="J281" s="60">
        <v>1607.5101</v>
      </c>
      <c r="L281" s="2">
        <f t="shared" si="8"/>
        <v>2143.3155541447227</v>
      </c>
      <c r="M281" s="12">
        <f t="shared" si="9"/>
        <v>-535.80545414472272</v>
      </c>
      <c r="AE281" s="32"/>
      <c r="AF281" s="32"/>
    </row>
    <row r="282" spans="1:32" x14ac:dyDescent="0.25">
      <c r="A282" s="69">
        <v>280</v>
      </c>
      <c r="B282" s="2">
        <v>48</v>
      </c>
      <c r="C282" s="3">
        <v>0</v>
      </c>
      <c r="D282" s="3">
        <v>32.299999999999997</v>
      </c>
      <c r="E282" s="3">
        <v>2</v>
      </c>
      <c r="F282" s="3">
        <v>0</v>
      </c>
      <c r="G282" s="3">
        <v>0</v>
      </c>
      <c r="H282" s="3">
        <v>0</v>
      </c>
      <c r="I282" s="12">
        <v>1</v>
      </c>
      <c r="J282" s="60">
        <v>10043.249</v>
      </c>
      <c r="L282" s="2">
        <f t="shared" si="8"/>
        <v>11316.29034072526</v>
      </c>
      <c r="M282" s="12">
        <f t="shared" si="9"/>
        <v>-1273.0413407252599</v>
      </c>
      <c r="AE282" s="32"/>
      <c r="AF282" s="32"/>
    </row>
    <row r="283" spans="1:32" x14ac:dyDescent="0.25">
      <c r="A283" s="69">
        <v>281</v>
      </c>
      <c r="B283" s="2">
        <v>35</v>
      </c>
      <c r="C283" s="3">
        <v>1</v>
      </c>
      <c r="D283" s="3">
        <v>30.5</v>
      </c>
      <c r="E283" s="3">
        <v>1</v>
      </c>
      <c r="F283" s="3">
        <v>1</v>
      </c>
      <c r="G283" s="3">
        <v>0</v>
      </c>
      <c r="H283" s="3">
        <v>0</v>
      </c>
      <c r="I283" s="12">
        <v>0</v>
      </c>
      <c r="J283" s="60">
        <v>4751.07</v>
      </c>
      <c r="L283" s="2">
        <f t="shared" si="8"/>
        <v>7316.6141679503653</v>
      </c>
      <c r="M283" s="12">
        <f t="shared" si="9"/>
        <v>-2565.5441679503656</v>
      </c>
      <c r="AE283" s="32"/>
      <c r="AF283" s="32"/>
    </row>
    <row r="284" spans="1:32" x14ac:dyDescent="0.25">
      <c r="A284" s="69">
        <v>282</v>
      </c>
      <c r="B284" s="2">
        <v>21</v>
      </c>
      <c r="C284" s="3">
        <v>0</v>
      </c>
      <c r="D284" s="3">
        <v>26.4</v>
      </c>
      <c r="E284" s="3">
        <v>1</v>
      </c>
      <c r="F284" s="3">
        <v>1</v>
      </c>
      <c r="G284" s="3">
        <v>0</v>
      </c>
      <c r="H284" s="3">
        <v>0</v>
      </c>
      <c r="I284" s="12">
        <v>0</v>
      </c>
      <c r="J284" s="60">
        <v>2597.779</v>
      </c>
      <c r="L284" s="2">
        <f t="shared" si="8"/>
        <v>3657.3558386062546</v>
      </c>
      <c r="M284" s="12">
        <f t="shared" si="9"/>
        <v>-1059.5768386062546</v>
      </c>
      <c r="AE284" s="32"/>
      <c r="AF284" s="32"/>
    </row>
    <row r="285" spans="1:32" x14ac:dyDescent="0.25">
      <c r="A285" s="69">
        <v>283</v>
      </c>
      <c r="B285" s="2">
        <v>21</v>
      </c>
      <c r="C285" s="3">
        <v>0</v>
      </c>
      <c r="D285" s="3">
        <v>21.89</v>
      </c>
      <c r="E285" s="3">
        <v>2</v>
      </c>
      <c r="F285" s="3">
        <v>0</v>
      </c>
      <c r="G285" s="3">
        <v>1</v>
      </c>
      <c r="H285" s="3">
        <v>0</v>
      </c>
      <c r="I285" s="12">
        <v>0</v>
      </c>
      <c r="J285" s="60">
        <v>3180.5101</v>
      </c>
      <c r="L285" s="2">
        <f t="shared" si="8"/>
        <v>4211.5626017190079</v>
      </c>
      <c r="M285" s="12">
        <f t="shared" si="9"/>
        <v>-1031.052501719008</v>
      </c>
      <c r="AE285" s="32"/>
      <c r="AF285" s="32"/>
    </row>
    <row r="286" spans="1:32" x14ac:dyDescent="0.25">
      <c r="A286" s="69">
        <v>284</v>
      </c>
      <c r="B286" s="2">
        <v>49</v>
      </c>
      <c r="C286" s="3">
        <v>0</v>
      </c>
      <c r="D286" s="3">
        <v>30.78</v>
      </c>
      <c r="E286" s="3">
        <v>1</v>
      </c>
      <c r="F286" s="3">
        <v>0</v>
      </c>
      <c r="G286" s="3">
        <v>0</v>
      </c>
      <c r="H286" s="3">
        <v>0</v>
      </c>
      <c r="I286" s="12">
        <v>1</v>
      </c>
      <c r="J286" s="60">
        <v>9778.3472000000002</v>
      </c>
      <c r="L286" s="2">
        <f t="shared" si="8"/>
        <v>10903.243062548381</v>
      </c>
      <c r="M286" s="12">
        <f t="shared" si="9"/>
        <v>-1124.895862548381</v>
      </c>
      <c r="AE286" s="32"/>
      <c r="AF286" s="32"/>
    </row>
    <row r="287" spans="1:32" x14ac:dyDescent="0.25">
      <c r="A287" s="69">
        <v>285</v>
      </c>
      <c r="B287" s="2">
        <v>56</v>
      </c>
      <c r="C287" s="3">
        <v>0</v>
      </c>
      <c r="D287" s="3">
        <v>32.299999999999997</v>
      </c>
      <c r="E287" s="3">
        <v>3</v>
      </c>
      <c r="F287" s="3">
        <v>0</v>
      </c>
      <c r="G287" s="3">
        <v>0</v>
      </c>
      <c r="H287" s="3">
        <v>0</v>
      </c>
      <c r="I287" s="12">
        <v>1</v>
      </c>
      <c r="J287" s="60">
        <v>13430.264999999999</v>
      </c>
      <c r="L287" s="2">
        <f t="shared" si="8"/>
        <v>14002.705622816182</v>
      </c>
      <c r="M287" s="12">
        <f t="shared" si="9"/>
        <v>-572.44062281618244</v>
      </c>
      <c r="AE287" s="32"/>
      <c r="AF287" s="32"/>
    </row>
    <row r="288" spans="1:32" x14ac:dyDescent="0.25">
      <c r="A288" s="69">
        <v>286</v>
      </c>
      <c r="B288" s="2">
        <v>42</v>
      </c>
      <c r="C288" s="3">
        <v>0</v>
      </c>
      <c r="D288" s="3">
        <v>24.984999999999999</v>
      </c>
      <c r="E288" s="3">
        <v>2</v>
      </c>
      <c r="F288" s="3">
        <v>0</v>
      </c>
      <c r="G288" s="3">
        <v>0</v>
      </c>
      <c r="H288" s="3">
        <v>1</v>
      </c>
      <c r="I288" s="12">
        <v>0</v>
      </c>
      <c r="J288" s="60">
        <v>8017.0611500000005</v>
      </c>
      <c r="L288" s="2">
        <f t="shared" si="8"/>
        <v>9642.3655608793306</v>
      </c>
      <c r="M288" s="12">
        <f t="shared" si="9"/>
        <v>-1625.3044108793301</v>
      </c>
      <c r="AE288" s="32"/>
      <c r="AF288" s="32"/>
    </row>
    <row r="289" spans="1:32" x14ac:dyDescent="0.25">
      <c r="A289" s="69">
        <v>287</v>
      </c>
      <c r="B289" s="2">
        <v>44</v>
      </c>
      <c r="C289" s="3">
        <v>1</v>
      </c>
      <c r="D289" s="3">
        <v>32.015000000000001</v>
      </c>
      <c r="E289" s="3">
        <v>2</v>
      </c>
      <c r="F289" s="3">
        <v>0</v>
      </c>
      <c r="G289" s="3">
        <v>0</v>
      </c>
      <c r="H289" s="3">
        <v>1</v>
      </c>
      <c r="I289" s="12">
        <v>0</v>
      </c>
      <c r="J289" s="60">
        <v>8116.2688500000004</v>
      </c>
      <c r="L289" s="2">
        <f t="shared" si="8"/>
        <v>10287.641575071204</v>
      </c>
      <c r="M289" s="12">
        <f t="shared" si="9"/>
        <v>-2171.3727250712036</v>
      </c>
      <c r="AE289" s="32"/>
      <c r="AF289" s="32"/>
    </row>
    <row r="290" spans="1:32" x14ac:dyDescent="0.25">
      <c r="A290" s="69">
        <v>288</v>
      </c>
      <c r="B290" s="2">
        <v>18</v>
      </c>
      <c r="C290" s="3">
        <v>1</v>
      </c>
      <c r="D290" s="3">
        <v>30.4</v>
      </c>
      <c r="E290" s="3">
        <v>3</v>
      </c>
      <c r="F290" s="3">
        <v>0</v>
      </c>
      <c r="G290" s="3">
        <v>0</v>
      </c>
      <c r="H290" s="3">
        <v>0</v>
      </c>
      <c r="I290" s="12">
        <v>1</v>
      </c>
      <c r="J290" s="60">
        <v>3481.8679999999999</v>
      </c>
      <c r="L290" s="2">
        <f t="shared" si="8"/>
        <v>4245.8952989867867</v>
      </c>
      <c r="M290" s="12">
        <f t="shared" si="9"/>
        <v>-764.02729898678672</v>
      </c>
      <c r="AE290" s="32"/>
      <c r="AF290" s="32"/>
    </row>
    <row r="291" spans="1:32" x14ac:dyDescent="0.25">
      <c r="A291" s="69">
        <v>289</v>
      </c>
      <c r="B291" s="2">
        <v>61</v>
      </c>
      <c r="C291" s="3">
        <v>0</v>
      </c>
      <c r="D291" s="3">
        <v>21.09</v>
      </c>
      <c r="E291" s="3">
        <v>0</v>
      </c>
      <c r="F291" s="3">
        <v>0</v>
      </c>
      <c r="G291" s="3">
        <v>0</v>
      </c>
      <c r="H291" s="3">
        <v>1</v>
      </c>
      <c r="I291" s="12">
        <v>0</v>
      </c>
      <c r="J291" s="60">
        <v>13415.0381</v>
      </c>
      <c r="L291" s="2">
        <f t="shared" si="8"/>
        <v>13148.742769145865</v>
      </c>
      <c r="M291" s="12">
        <f t="shared" si="9"/>
        <v>266.29533085413459</v>
      </c>
      <c r="AE291" s="32"/>
      <c r="AF291" s="32"/>
    </row>
    <row r="292" spans="1:32" x14ac:dyDescent="0.25">
      <c r="A292" s="69">
        <v>290</v>
      </c>
      <c r="B292" s="2">
        <v>57</v>
      </c>
      <c r="C292" s="3">
        <v>0</v>
      </c>
      <c r="D292" s="3">
        <v>22.23</v>
      </c>
      <c r="E292" s="3">
        <v>0</v>
      </c>
      <c r="F292" s="3">
        <v>0</v>
      </c>
      <c r="G292" s="3">
        <v>0</v>
      </c>
      <c r="H292" s="3">
        <v>0</v>
      </c>
      <c r="I292" s="12">
        <v>1</v>
      </c>
      <c r="J292" s="60">
        <v>12029.286700000001</v>
      </c>
      <c r="L292" s="2">
        <f t="shared" si="8"/>
        <v>12147.187444463847</v>
      </c>
      <c r="M292" s="12">
        <f t="shared" si="9"/>
        <v>-117.90074446384642</v>
      </c>
      <c r="AE292" s="32"/>
      <c r="AF292" s="32"/>
    </row>
    <row r="293" spans="1:32" x14ac:dyDescent="0.25">
      <c r="A293" s="69">
        <v>291</v>
      </c>
      <c r="B293" s="2">
        <v>42</v>
      </c>
      <c r="C293" s="3">
        <v>0</v>
      </c>
      <c r="D293" s="3">
        <v>33.155000000000001</v>
      </c>
      <c r="E293" s="3">
        <v>1</v>
      </c>
      <c r="F293" s="3">
        <v>0</v>
      </c>
      <c r="G293" s="3">
        <v>0</v>
      </c>
      <c r="H293" s="3">
        <v>0</v>
      </c>
      <c r="I293" s="12">
        <v>1</v>
      </c>
      <c r="J293" s="60">
        <v>7639.4174499999999</v>
      </c>
      <c r="L293" s="2">
        <f t="shared" si="8"/>
        <v>9157.746161947387</v>
      </c>
      <c r="M293" s="12">
        <f t="shared" si="9"/>
        <v>-1518.3287119473871</v>
      </c>
      <c r="AE293" s="32"/>
      <c r="AF293" s="32"/>
    </row>
    <row r="294" spans="1:32" x14ac:dyDescent="0.25">
      <c r="A294" s="69">
        <v>292</v>
      </c>
      <c r="B294" s="2">
        <v>20</v>
      </c>
      <c r="C294" s="3">
        <v>1</v>
      </c>
      <c r="D294" s="3">
        <v>33.33</v>
      </c>
      <c r="E294" s="3">
        <v>0</v>
      </c>
      <c r="F294" s="3">
        <v>0</v>
      </c>
      <c r="G294" s="3">
        <v>1</v>
      </c>
      <c r="H294" s="3">
        <v>0</v>
      </c>
      <c r="I294" s="12">
        <v>0</v>
      </c>
      <c r="J294" s="60">
        <v>1391.5287000000001</v>
      </c>
      <c r="L294" s="2">
        <f t="shared" si="8"/>
        <v>2893.3528734284691</v>
      </c>
      <c r="M294" s="12">
        <f t="shared" si="9"/>
        <v>-1501.8241734284691</v>
      </c>
      <c r="AE294" s="32"/>
      <c r="AF294" s="32"/>
    </row>
    <row r="295" spans="1:32" x14ac:dyDescent="0.25">
      <c r="A295" s="69">
        <v>293</v>
      </c>
      <c r="B295" s="2">
        <v>64</v>
      </c>
      <c r="C295" s="3">
        <v>0</v>
      </c>
      <c r="D295" s="3">
        <v>30.114999999999998</v>
      </c>
      <c r="E295" s="3">
        <v>3</v>
      </c>
      <c r="F295" s="3">
        <v>0</v>
      </c>
      <c r="G295" s="3">
        <v>0</v>
      </c>
      <c r="H295" s="3">
        <v>1</v>
      </c>
      <c r="I295" s="12">
        <v>0</v>
      </c>
      <c r="J295" s="60">
        <v>16455.707849999999</v>
      </c>
      <c r="L295" s="2">
        <f t="shared" si="8"/>
        <v>16007.622501578358</v>
      </c>
      <c r="M295" s="12">
        <f t="shared" si="9"/>
        <v>448.08534842164045</v>
      </c>
      <c r="AE295" s="32"/>
      <c r="AF295" s="32"/>
    </row>
    <row r="296" spans="1:32" x14ac:dyDescent="0.25">
      <c r="A296" s="69">
        <v>294</v>
      </c>
      <c r="B296" s="2">
        <v>62</v>
      </c>
      <c r="C296" s="3">
        <v>1</v>
      </c>
      <c r="D296" s="3">
        <v>31.46</v>
      </c>
      <c r="E296" s="3">
        <v>1</v>
      </c>
      <c r="F296" s="3">
        <v>0</v>
      </c>
      <c r="G296" s="3">
        <v>1</v>
      </c>
      <c r="H296" s="3">
        <v>0</v>
      </c>
      <c r="I296" s="12">
        <v>0</v>
      </c>
      <c r="J296" s="60">
        <v>27000.98473</v>
      </c>
      <c r="L296" s="2">
        <f t="shared" si="8"/>
        <v>14241.66961419469</v>
      </c>
      <c r="M296" s="12">
        <f t="shared" si="9"/>
        <v>12759.31511580531</v>
      </c>
      <c r="AE296" s="32"/>
      <c r="AF296" s="32"/>
    </row>
    <row r="297" spans="1:32" x14ac:dyDescent="0.25">
      <c r="A297" s="69">
        <v>295</v>
      </c>
      <c r="B297" s="2">
        <v>55</v>
      </c>
      <c r="C297" s="3">
        <v>1</v>
      </c>
      <c r="D297" s="3">
        <v>33</v>
      </c>
      <c r="E297" s="3">
        <v>0</v>
      </c>
      <c r="F297" s="3">
        <v>0</v>
      </c>
      <c r="G297" s="3">
        <v>1</v>
      </c>
      <c r="H297" s="3">
        <v>0</v>
      </c>
      <c r="I297" s="12">
        <v>0</v>
      </c>
      <c r="J297" s="60">
        <v>20781.48892</v>
      </c>
      <c r="L297" s="2">
        <f t="shared" si="8"/>
        <v>11840.341780659517</v>
      </c>
      <c r="M297" s="12">
        <f t="shared" si="9"/>
        <v>8941.1471393404827</v>
      </c>
      <c r="AE297" s="32"/>
      <c r="AF297" s="32"/>
    </row>
    <row r="298" spans="1:32" x14ac:dyDescent="0.25">
      <c r="A298" s="69">
        <v>296</v>
      </c>
      <c r="B298" s="2">
        <v>35</v>
      </c>
      <c r="C298" s="3">
        <v>0</v>
      </c>
      <c r="D298" s="3">
        <v>43.34</v>
      </c>
      <c r="E298" s="3">
        <v>2</v>
      </c>
      <c r="F298" s="3">
        <v>0</v>
      </c>
      <c r="G298" s="3">
        <v>1</v>
      </c>
      <c r="H298" s="3">
        <v>0</v>
      </c>
      <c r="I298" s="12">
        <v>0</v>
      </c>
      <c r="J298" s="60">
        <v>5846.9175999999998</v>
      </c>
      <c r="L298" s="2">
        <f t="shared" si="8"/>
        <v>8200.6954579858066</v>
      </c>
      <c r="M298" s="12">
        <f t="shared" si="9"/>
        <v>-2353.7778579858068</v>
      </c>
      <c r="AE298" s="32"/>
      <c r="AF298" s="32"/>
    </row>
    <row r="299" spans="1:32" x14ac:dyDescent="0.25">
      <c r="A299" s="69">
        <v>297</v>
      </c>
      <c r="B299" s="2">
        <v>44</v>
      </c>
      <c r="C299" s="3">
        <v>1</v>
      </c>
      <c r="D299" s="3">
        <v>22.135000000000002</v>
      </c>
      <c r="E299" s="3">
        <v>2</v>
      </c>
      <c r="F299" s="3">
        <v>0</v>
      </c>
      <c r="G299" s="3">
        <v>0</v>
      </c>
      <c r="H299" s="3">
        <v>0</v>
      </c>
      <c r="I299" s="12">
        <v>1</v>
      </c>
      <c r="J299" s="60">
        <v>8302.5356499999998</v>
      </c>
      <c r="L299" s="2">
        <f t="shared" si="8"/>
        <v>10099.793717665085</v>
      </c>
      <c r="M299" s="12">
        <f t="shared" si="9"/>
        <v>-1797.258067665085</v>
      </c>
      <c r="AE299" s="32"/>
      <c r="AF299" s="32"/>
    </row>
    <row r="300" spans="1:32" x14ac:dyDescent="0.25">
      <c r="A300" s="69">
        <v>298</v>
      </c>
      <c r="B300" s="2">
        <v>19</v>
      </c>
      <c r="C300" s="3">
        <v>1</v>
      </c>
      <c r="D300" s="3">
        <v>34.4</v>
      </c>
      <c r="E300" s="3">
        <v>0</v>
      </c>
      <c r="F300" s="3">
        <v>1</v>
      </c>
      <c r="G300" s="3">
        <v>0</v>
      </c>
      <c r="H300" s="3">
        <v>0</v>
      </c>
      <c r="I300" s="12">
        <v>0</v>
      </c>
      <c r="J300" s="60">
        <v>1261.8589999999999</v>
      </c>
      <c r="L300" s="2">
        <f t="shared" si="8"/>
        <v>2657.8892009688748</v>
      </c>
      <c r="M300" s="12">
        <f t="shared" si="9"/>
        <v>-1396.0302009688749</v>
      </c>
      <c r="AE300" s="32"/>
      <c r="AF300" s="32"/>
    </row>
    <row r="301" spans="1:32" x14ac:dyDescent="0.25">
      <c r="A301" s="69">
        <v>299</v>
      </c>
      <c r="B301" s="2">
        <v>58</v>
      </c>
      <c r="C301" s="3">
        <v>0</v>
      </c>
      <c r="D301" s="3">
        <v>39.049999999999997</v>
      </c>
      <c r="E301" s="3">
        <v>0</v>
      </c>
      <c r="F301" s="3">
        <v>0</v>
      </c>
      <c r="G301" s="3">
        <v>1</v>
      </c>
      <c r="H301" s="3">
        <v>0</v>
      </c>
      <c r="I301" s="12">
        <v>0</v>
      </c>
      <c r="J301" s="60">
        <v>11856.4115</v>
      </c>
      <c r="L301" s="2">
        <f t="shared" si="8"/>
        <v>12722.792632003955</v>
      </c>
      <c r="M301" s="12">
        <f t="shared" si="9"/>
        <v>-866.38113200395492</v>
      </c>
      <c r="AE301" s="32"/>
      <c r="AF301" s="32"/>
    </row>
    <row r="302" spans="1:32" x14ac:dyDescent="0.25">
      <c r="A302" s="69">
        <v>300</v>
      </c>
      <c r="B302" s="2">
        <v>50</v>
      </c>
      <c r="C302" s="3">
        <v>1</v>
      </c>
      <c r="D302" s="3">
        <v>25.364999999999998</v>
      </c>
      <c r="E302" s="3">
        <v>2</v>
      </c>
      <c r="F302" s="3">
        <v>0</v>
      </c>
      <c r="G302" s="3">
        <v>0</v>
      </c>
      <c r="H302" s="3">
        <v>1</v>
      </c>
      <c r="I302" s="12">
        <v>0</v>
      </c>
      <c r="J302" s="60">
        <v>30284.642940000002</v>
      </c>
      <c r="L302" s="2">
        <f t="shared" si="8"/>
        <v>11696.050633391174</v>
      </c>
      <c r="M302" s="12">
        <f t="shared" si="9"/>
        <v>18588.592306608829</v>
      </c>
      <c r="AE302" s="32"/>
      <c r="AF302" s="32"/>
    </row>
    <row r="303" spans="1:32" x14ac:dyDescent="0.25">
      <c r="A303" s="69">
        <v>301</v>
      </c>
      <c r="B303" s="2">
        <v>26</v>
      </c>
      <c r="C303" s="3">
        <v>0</v>
      </c>
      <c r="D303" s="3">
        <v>22.61</v>
      </c>
      <c r="E303" s="3">
        <v>0</v>
      </c>
      <c r="F303" s="3">
        <v>0</v>
      </c>
      <c r="G303" s="3">
        <v>0</v>
      </c>
      <c r="H303" s="3">
        <v>1</v>
      </c>
      <c r="I303" s="12">
        <v>0</v>
      </c>
      <c r="J303" s="60">
        <v>3176.8159000000001</v>
      </c>
      <c r="L303" s="2">
        <f t="shared" si="8"/>
        <v>4224.3792617440986</v>
      </c>
      <c r="M303" s="12">
        <f t="shared" si="9"/>
        <v>-1047.5633617440985</v>
      </c>
      <c r="AE303" s="32"/>
      <c r="AF303" s="32"/>
    </row>
    <row r="304" spans="1:32" x14ac:dyDescent="0.25">
      <c r="A304" s="69">
        <v>302</v>
      </c>
      <c r="B304" s="2">
        <v>24</v>
      </c>
      <c r="C304" s="3">
        <v>0</v>
      </c>
      <c r="D304" s="3">
        <v>30.21</v>
      </c>
      <c r="E304" s="3">
        <v>3</v>
      </c>
      <c r="F304" s="3">
        <v>0</v>
      </c>
      <c r="G304" s="3">
        <v>0</v>
      </c>
      <c r="H304" s="3">
        <v>1</v>
      </c>
      <c r="I304" s="12">
        <v>0</v>
      </c>
      <c r="J304" s="60">
        <v>4618.0798999999997</v>
      </c>
      <c r="L304" s="2">
        <f t="shared" si="8"/>
        <v>5777.1279563799908</v>
      </c>
      <c r="M304" s="12">
        <f t="shared" si="9"/>
        <v>-1159.0480563799911</v>
      </c>
      <c r="AE304" s="32"/>
      <c r="AF304" s="32"/>
    </row>
    <row r="305" spans="1:32" x14ac:dyDescent="0.25">
      <c r="A305" s="69">
        <v>303</v>
      </c>
      <c r="B305" s="2">
        <v>48</v>
      </c>
      <c r="C305" s="3">
        <v>1</v>
      </c>
      <c r="D305" s="3">
        <v>35.625</v>
      </c>
      <c r="E305" s="3">
        <v>4</v>
      </c>
      <c r="F305" s="3">
        <v>0</v>
      </c>
      <c r="G305" s="3">
        <v>0</v>
      </c>
      <c r="H305" s="3">
        <v>0</v>
      </c>
      <c r="I305" s="12">
        <v>1</v>
      </c>
      <c r="J305" s="60">
        <v>10736.87075</v>
      </c>
      <c r="L305" s="2">
        <f t="shared" si="8"/>
        <v>12659.418624003249</v>
      </c>
      <c r="M305" s="12">
        <f t="shared" si="9"/>
        <v>-1922.5478740032486</v>
      </c>
      <c r="AE305" s="32"/>
      <c r="AF305" s="32"/>
    </row>
    <row r="306" spans="1:32" x14ac:dyDescent="0.25">
      <c r="A306" s="69">
        <v>304</v>
      </c>
      <c r="B306" s="2">
        <v>19</v>
      </c>
      <c r="C306" s="3">
        <v>0</v>
      </c>
      <c r="D306" s="3">
        <v>37.43</v>
      </c>
      <c r="E306" s="3">
        <v>0</v>
      </c>
      <c r="F306" s="3">
        <v>0</v>
      </c>
      <c r="G306" s="3">
        <v>0</v>
      </c>
      <c r="H306" s="3">
        <v>1</v>
      </c>
      <c r="I306" s="12">
        <v>0</v>
      </c>
      <c r="J306" s="60">
        <v>2138.0707000000002</v>
      </c>
      <c r="L306" s="2">
        <f t="shared" si="8"/>
        <v>2715.498412298889</v>
      </c>
      <c r="M306" s="12">
        <f t="shared" si="9"/>
        <v>-577.42771229888876</v>
      </c>
      <c r="AE306" s="32"/>
      <c r="AF306" s="32"/>
    </row>
    <row r="307" spans="1:32" x14ac:dyDescent="0.25">
      <c r="A307" s="69">
        <v>305</v>
      </c>
      <c r="B307" s="2">
        <v>48</v>
      </c>
      <c r="C307" s="3">
        <v>1</v>
      </c>
      <c r="D307" s="3">
        <v>31.445</v>
      </c>
      <c r="E307" s="3">
        <v>1</v>
      </c>
      <c r="F307" s="3">
        <v>0</v>
      </c>
      <c r="G307" s="3">
        <v>0</v>
      </c>
      <c r="H307" s="3">
        <v>0</v>
      </c>
      <c r="I307" s="12">
        <v>1</v>
      </c>
      <c r="J307" s="60">
        <v>8964.0605500000001</v>
      </c>
      <c r="L307" s="2">
        <f t="shared" si="8"/>
        <v>10660.079148970419</v>
      </c>
      <c r="M307" s="12">
        <f t="shared" si="9"/>
        <v>-1696.0185989704187</v>
      </c>
      <c r="AE307" s="32"/>
      <c r="AF307" s="32"/>
    </row>
    <row r="308" spans="1:32" x14ac:dyDescent="0.25">
      <c r="A308" s="69">
        <v>306</v>
      </c>
      <c r="B308" s="2">
        <v>49</v>
      </c>
      <c r="C308" s="3">
        <v>1</v>
      </c>
      <c r="D308" s="3">
        <v>31.35</v>
      </c>
      <c r="E308" s="3">
        <v>1</v>
      </c>
      <c r="F308" s="3">
        <v>0</v>
      </c>
      <c r="G308" s="3">
        <v>0</v>
      </c>
      <c r="H308" s="3">
        <v>0</v>
      </c>
      <c r="I308" s="12">
        <v>1</v>
      </c>
      <c r="J308" s="60">
        <v>9290.1394999999993</v>
      </c>
      <c r="L308" s="2">
        <f t="shared" si="8"/>
        <v>10914.080438937195</v>
      </c>
      <c r="M308" s="12">
        <f t="shared" si="9"/>
        <v>-1623.9409389371958</v>
      </c>
      <c r="AE308" s="32"/>
      <c r="AF308" s="32"/>
    </row>
    <row r="309" spans="1:32" x14ac:dyDescent="0.25">
      <c r="A309" s="69">
        <v>307</v>
      </c>
      <c r="B309" s="2">
        <v>46</v>
      </c>
      <c r="C309" s="3">
        <v>0</v>
      </c>
      <c r="D309" s="3">
        <v>32.299999999999997</v>
      </c>
      <c r="E309" s="3">
        <v>2</v>
      </c>
      <c r="F309" s="3">
        <v>0</v>
      </c>
      <c r="G309" s="3">
        <v>0</v>
      </c>
      <c r="H309" s="3">
        <v>0</v>
      </c>
      <c r="I309" s="12">
        <v>1</v>
      </c>
      <c r="J309" s="60">
        <v>9411.0049999999992</v>
      </c>
      <c r="L309" s="2">
        <f t="shared" si="8"/>
        <v>10804.675301995438</v>
      </c>
      <c r="M309" s="12">
        <f t="shared" si="9"/>
        <v>-1393.6703019954384</v>
      </c>
      <c r="AE309" s="32"/>
      <c r="AF309" s="32"/>
    </row>
    <row r="310" spans="1:32" x14ac:dyDescent="0.25">
      <c r="A310" s="69">
        <v>308</v>
      </c>
      <c r="B310" s="2">
        <v>46</v>
      </c>
      <c r="C310" s="3">
        <v>1</v>
      </c>
      <c r="D310" s="3">
        <v>19.855</v>
      </c>
      <c r="E310" s="3">
        <v>0</v>
      </c>
      <c r="F310" s="3">
        <v>0</v>
      </c>
      <c r="G310" s="3">
        <v>0</v>
      </c>
      <c r="H310" s="3">
        <v>1</v>
      </c>
      <c r="I310" s="12">
        <v>0</v>
      </c>
      <c r="J310" s="60">
        <v>7526.7064499999997</v>
      </c>
      <c r="L310" s="2">
        <f t="shared" si="8"/>
        <v>9288.1489964964148</v>
      </c>
      <c r="M310" s="12">
        <f t="shared" si="9"/>
        <v>-1761.4425464964152</v>
      </c>
      <c r="AE310" s="32"/>
      <c r="AF310" s="32"/>
    </row>
    <row r="311" spans="1:32" x14ac:dyDescent="0.25">
      <c r="A311" s="69">
        <v>309</v>
      </c>
      <c r="B311" s="2">
        <v>43</v>
      </c>
      <c r="C311" s="3">
        <v>0</v>
      </c>
      <c r="D311" s="3">
        <v>34.4</v>
      </c>
      <c r="E311" s="3">
        <v>3</v>
      </c>
      <c r="F311" s="3">
        <v>1</v>
      </c>
      <c r="G311" s="3">
        <v>0</v>
      </c>
      <c r="H311" s="3">
        <v>0</v>
      </c>
      <c r="I311" s="12">
        <v>0</v>
      </c>
      <c r="J311" s="60">
        <v>8522.0030000000006</v>
      </c>
      <c r="L311" s="2">
        <f t="shared" si="8"/>
        <v>10717.135047241634</v>
      </c>
      <c r="M311" s="12">
        <f t="shared" si="9"/>
        <v>-2195.1320472416337</v>
      </c>
      <c r="AE311" s="32"/>
      <c r="AF311" s="32"/>
    </row>
    <row r="312" spans="1:32" x14ac:dyDescent="0.25">
      <c r="A312" s="69">
        <v>310</v>
      </c>
      <c r="B312" s="2">
        <v>21</v>
      </c>
      <c r="C312" s="3">
        <v>1</v>
      </c>
      <c r="D312" s="3">
        <v>31.02</v>
      </c>
      <c r="E312" s="3">
        <v>0</v>
      </c>
      <c r="F312" s="3">
        <v>0</v>
      </c>
      <c r="G312" s="3">
        <v>1</v>
      </c>
      <c r="H312" s="3">
        <v>0</v>
      </c>
      <c r="I312" s="12">
        <v>0</v>
      </c>
      <c r="J312" s="60">
        <v>16586.49771</v>
      </c>
      <c r="L312" s="2">
        <f t="shared" si="8"/>
        <v>3105.2404990071327</v>
      </c>
      <c r="M312" s="12">
        <f t="shared" si="9"/>
        <v>13481.257210992866</v>
      </c>
      <c r="AE312" s="32"/>
      <c r="AF312" s="32"/>
    </row>
    <row r="313" spans="1:32" x14ac:dyDescent="0.25">
      <c r="A313" s="69">
        <v>311</v>
      </c>
      <c r="B313" s="2">
        <v>64</v>
      </c>
      <c r="C313" s="3">
        <v>1</v>
      </c>
      <c r="D313" s="3">
        <v>25.6</v>
      </c>
      <c r="E313" s="3">
        <v>2</v>
      </c>
      <c r="F313" s="3">
        <v>1</v>
      </c>
      <c r="G313" s="3">
        <v>0</v>
      </c>
      <c r="H313" s="3">
        <v>0</v>
      </c>
      <c r="I313" s="12">
        <v>0</v>
      </c>
      <c r="J313" s="60">
        <v>14988.432000000001</v>
      </c>
      <c r="L313" s="2">
        <f t="shared" si="8"/>
        <v>15281.823945642707</v>
      </c>
      <c r="M313" s="12">
        <f t="shared" si="9"/>
        <v>-293.39194564270656</v>
      </c>
      <c r="AE313" s="32"/>
      <c r="AF313" s="32"/>
    </row>
    <row r="314" spans="1:32" x14ac:dyDescent="0.25">
      <c r="A314" s="69">
        <v>312</v>
      </c>
      <c r="B314" s="2">
        <v>18</v>
      </c>
      <c r="C314" s="3">
        <v>0</v>
      </c>
      <c r="D314" s="3">
        <v>38.17</v>
      </c>
      <c r="E314" s="3">
        <v>0</v>
      </c>
      <c r="F314" s="3">
        <v>0</v>
      </c>
      <c r="G314" s="3">
        <v>1</v>
      </c>
      <c r="H314" s="3">
        <v>0</v>
      </c>
      <c r="I314" s="12">
        <v>0</v>
      </c>
      <c r="J314" s="60">
        <v>1631.6683</v>
      </c>
      <c r="L314" s="2">
        <f t="shared" si="8"/>
        <v>2473.7604692984023</v>
      </c>
      <c r="M314" s="12">
        <f t="shared" si="9"/>
        <v>-842.09216929840227</v>
      </c>
      <c r="AE314" s="32"/>
      <c r="AF314" s="32"/>
    </row>
    <row r="315" spans="1:32" x14ac:dyDescent="0.25">
      <c r="A315" s="69">
        <v>313</v>
      </c>
      <c r="B315" s="2">
        <v>51</v>
      </c>
      <c r="C315" s="3">
        <v>0</v>
      </c>
      <c r="D315" s="3">
        <v>20.6</v>
      </c>
      <c r="E315" s="3">
        <v>0</v>
      </c>
      <c r="F315" s="3">
        <v>1</v>
      </c>
      <c r="G315" s="3">
        <v>0</v>
      </c>
      <c r="H315" s="3">
        <v>0</v>
      </c>
      <c r="I315" s="12">
        <v>0</v>
      </c>
      <c r="J315" s="60">
        <v>9264.7970000000005</v>
      </c>
      <c r="L315" s="2">
        <f t="shared" si="8"/>
        <v>10581.351234390566</v>
      </c>
      <c r="M315" s="12">
        <f t="shared" si="9"/>
        <v>-1316.5542343905654</v>
      </c>
      <c r="AE315" s="32"/>
      <c r="AF315" s="32"/>
    </row>
    <row r="316" spans="1:32" x14ac:dyDescent="0.25">
      <c r="A316" s="69">
        <v>314</v>
      </c>
      <c r="B316" s="2">
        <v>47</v>
      </c>
      <c r="C316" s="3">
        <v>1</v>
      </c>
      <c r="D316" s="3">
        <v>47.52</v>
      </c>
      <c r="E316" s="3">
        <v>1</v>
      </c>
      <c r="F316" s="3">
        <v>0</v>
      </c>
      <c r="G316" s="3">
        <v>1</v>
      </c>
      <c r="H316" s="3">
        <v>0</v>
      </c>
      <c r="I316" s="12">
        <v>0</v>
      </c>
      <c r="J316" s="60">
        <v>8083.9197999999997</v>
      </c>
      <c r="L316" s="2">
        <f t="shared" si="8"/>
        <v>10709.904656711113</v>
      </c>
      <c r="M316" s="12">
        <f t="shared" si="9"/>
        <v>-2625.984856711113</v>
      </c>
      <c r="AE316" s="32"/>
      <c r="AF316" s="32"/>
    </row>
    <row r="317" spans="1:32" x14ac:dyDescent="0.25">
      <c r="A317" s="69">
        <v>315</v>
      </c>
      <c r="B317" s="2">
        <v>64</v>
      </c>
      <c r="C317" s="3">
        <v>0</v>
      </c>
      <c r="D317" s="3">
        <v>32.965000000000003</v>
      </c>
      <c r="E317" s="3">
        <v>0</v>
      </c>
      <c r="F317" s="3">
        <v>0</v>
      </c>
      <c r="G317" s="3">
        <v>0</v>
      </c>
      <c r="H317" s="3">
        <v>1</v>
      </c>
      <c r="I317" s="12">
        <v>0</v>
      </c>
      <c r="J317" s="60">
        <v>14692.66935</v>
      </c>
      <c r="L317" s="2">
        <f t="shared" si="8"/>
        <v>14141.944002007574</v>
      </c>
      <c r="M317" s="12">
        <f t="shared" si="9"/>
        <v>550.72534799242567</v>
      </c>
      <c r="AE317" s="32"/>
      <c r="AF317" s="32"/>
    </row>
    <row r="318" spans="1:32" x14ac:dyDescent="0.25">
      <c r="A318" s="69">
        <v>316</v>
      </c>
      <c r="B318" s="2">
        <v>49</v>
      </c>
      <c r="C318" s="3">
        <v>1</v>
      </c>
      <c r="D318" s="3">
        <v>32.299999999999997</v>
      </c>
      <c r="E318" s="3">
        <v>3</v>
      </c>
      <c r="F318" s="3">
        <v>0</v>
      </c>
      <c r="G318" s="3">
        <v>0</v>
      </c>
      <c r="H318" s="3">
        <v>1</v>
      </c>
      <c r="I318" s="12">
        <v>0</v>
      </c>
      <c r="J318" s="60">
        <v>10269.459999999999</v>
      </c>
      <c r="L318" s="2">
        <f t="shared" si="8"/>
        <v>12212.052987261792</v>
      </c>
      <c r="M318" s="12">
        <f t="shared" si="9"/>
        <v>-1942.5929872617926</v>
      </c>
      <c r="AE318" s="32"/>
      <c r="AF318" s="32"/>
    </row>
    <row r="319" spans="1:32" x14ac:dyDescent="0.25">
      <c r="A319" s="69">
        <v>317</v>
      </c>
      <c r="B319" s="2">
        <v>31</v>
      </c>
      <c r="C319" s="3">
        <v>1</v>
      </c>
      <c r="D319" s="3">
        <v>20.399999999999999</v>
      </c>
      <c r="E319" s="3">
        <v>0</v>
      </c>
      <c r="F319" s="3">
        <v>1</v>
      </c>
      <c r="G319" s="3">
        <v>0</v>
      </c>
      <c r="H319" s="3">
        <v>0</v>
      </c>
      <c r="I319" s="12">
        <v>0</v>
      </c>
      <c r="J319" s="60">
        <v>3260.1990000000001</v>
      </c>
      <c r="L319" s="2">
        <f t="shared" si="8"/>
        <v>5461.3982588857134</v>
      </c>
      <c r="M319" s="12">
        <f t="shared" si="9"/>
        <v>-2201.1992588857133</v>
      </c>
      <c r="AE319" s="32"/>
      <c r="AF319" s="32"/>
    </row>
    <row r="320" spans="1:32" x14ac:dyDescent="0.25">
      <c r="A320" s="69">
        <v>318</v>
      </c>
      <c r="B320" s="2">
        <v>52</v>
      </c>
      <c r="C320" s="3">
        <v>0</v>
      </c>
      <c r="D320" s="3">
        <v>38.380000000000003</v>
      </c>
      <c r="E320" s="3">
        <v>2</v>
      </c>
      <c r="F320" s="3">
        <v>0</v>
      </c>
      <c r="G320" s="3">
        <v>0</v>
      </c>
      <c r="H320" s="3">
        <v>0</v>
      </c>
      <c r="I320" s="12">
        <v>1</v>
      </c>
      <c r="J320" s="60">
        <v>11396.9002</v>
      </c>
      <c r="L320" s="2">
        <f t="shared" si="8"/>
        <v>12455.119099665601</v>
      </c>
      <c r="M320" s="12">
        <f t="shared" si="9"/>
        <v>-1058.2188996656005</v>
      </c>
      <c r="AE320" s="32"/>
      <c r="AF320" s="32"/>
    </row>
    <row r="321" spans="1:32" x14ac:dyDescent="0.25">
      <c r="A321" s="69">
        <v>319</v>
      </c>
      <c r="B321" s="2">
        <v>33</v>
      </c>
      <c r="C321" s="3">
        <v>0</v>
      </c>
      <c r="D321" s="3">
        <v>24.31</v>
      </c>
      <c r="E321" s="3">
        <v>0</v>
      </c>
      <c r="F321" s="3">
        <v>0</v>
      </c>
      <c r="G321" s="3">
        <v>1</v>
      </c>
      <c r="H321" s="3">
        <v>0</v>
      </c>
      <c r="I321" s="12">
        <v>0</v>
      </c>
      <c r="J321" s="60">
        <v>4185.0978999999998</v>
      </c>
      <c r="L321" s="2">
        <f t="shared" si="8"/>
        <v>6047.3538970546006</v>
      </c>
      <c r="M321" s="12">
        <f t="shared" si="9"/>
        <v>-1862.2559970546008</v>
      </c>
      <c r="AE321" s="32"/>
      <c r="AF321" s="32"/>
    </row>
    <row r="322" spans="1:32" x14ac:dyDescent="0.25">
      <c r="A322" s="69">
        <v>320</v>
      </c>
      <c r="B322" s="2">
        <v>47</v>
      </c>
      <c r="C322" s="3">
        <v>0</v>
      </c>
      <c r="D322" s="3">
        <v>23.6</v>
      </c>
      <c r="E322" s="3">
        <v>1</v>
      </c>
      <c r="F322" s="3">
        <v>1</v>
      </c>
      <c r="G322" s="3">
        <v>0</v>
      </c>
      <c r="H322" s="3">
        <v>0</v>
      </c>
      <c r="I322" s="12">
        <v>0</v>
      </c>
      <c r="J322" s="60">
        <v>8539.6710000000003</v>
      </c>
      <c r="L322" s="2">
        <f t="shared" si="8"/>
        <v>10255.115107201562</v>
      </c>
      <c r="M322" s="12">
        <f t="shared" si="9"/>
        <v>-1715.4441072015616</v>
      </c>
      <c r="AE322" s="32"/>
      <c r="AF322" s="32"/>
    </row>
    <row r="323" spans="1:32" x14ac:dyDescent="0.25">
      <c r="A323" s="69">
        <v>321</v>
      </c>
      <c r="B323" s="2">
        <v>38</v>
      </c>
      <c r="C323" s="3">
        <v>1</v>
      </c>
      <c r="D323" s="3">
        <v>21.12</v>
      </c>
      <c r="E323" s="3">
        <v>3</v>
      </c>
      <c r="F323" s="3">
        <v>0</v>
      </c>
      <c r="G323" s="3">
        <v>1</v>
      </c>
      <c r="H323" s="3">
        <v>0</v>
      </c>
      <c r="I323" s="12">
        <v>0</v>
      </c>
      <c r="J323" s="60">
        <v>6652.5288</v>
      </c>
      <c r="L323" s="2">
        <f t="shared" ref="L323:L386" si="10">$U$39+$U$40*B323+$U$41*D323+$U$42*E323</f>
        <v>9185.6055934987235</v>
      </c>
      <c r="M323" s="12">
        <f t="shared" si="9"/>
        <v>-2533.0767934987234</v>
      </c>
      <c r="AE323" s="32"/>
      <c r="AF323" s="32"/>
    </row>
    <row r="324" spans="1:32" x14ac:dyDescent="0.25">
      <c r="A324" s="69">
        <v>322</v>
      </c>
      <c r="B324" s="2">
        <v>32</v>
      </c>
      <c r="C324" s="3">
        <v>1</v>
      </c>
      <c r="D324" s="3">
        <v>30.03</v>
      </c>
      <c r="E324" s="3">
        <v>1</v>
      </c>
      <c r="F324" s="3">
        <v>0</v>
      </c>
      <c r="G324" s="3">
        <v>1</v>
      </c>
      <c r="H324" s="3">
        <v>0</v>
      </c>
      <c r="I324" s="12">
        <v>0</v>
      </c>
      <c r="J324" s="60">
        <v>4074.4537</v>
      </c>
      <c r="L324" s="2">
        <f t="shared" si="10"/>
        <v>6540.2555275701125</v>
      </c>
      <c r="M324" s="12">
        <f t="shared" ref="M324:M387" si="11">J324-L324</f>
        <v>-2465.8018275701124</v>
      </c>
      <c r="AE324" s="32"/>
      <c r="AF324" s="32"/>
    </row>
    <row r="325" spans="1:32" x14ac:dyDescent="0.25">
      <c r="A325" s="69">
        <v>323</v>
      </c>
      <c r="B325" s="2">
        <v>19</v>
      </c>
      <c r="C325" s="3">
        <v>1</v>
      </c>
      <c r="D325" s="3">
        <v>17.48</v>
      </c>
      <c r="E325" s="3">
        <v>0</v>
      </c>
      <c r="F325" s="3">
        <v>0</v>
      </c>
      <c r="G325" s="3">
        <v>0</v>
      </c>
      <c r="H325" s="3">
        <v>1</v>
      </c>
      <c r="I325" s="12">
        <v>0</v>
      </c>
      <c r="J325" s="60">
        <v>1621.3402000000001</v>
      </c>
      <c r="L325" s="2">
        <f t="shared" si="10"/>
        <v>2336.1902386903789</v>
      </c>
      <c r="M325" s="12">
        <f t="shared" si="11"/>
        <v>-714.85003869037882</v>
      </c>
      <c r="AE325" s="32"/>
      <c r="AF325" s="32"/>
    </row>
    <row r="326" spans="1:32" x14ac:dyDescent="0.25">
      <c r="A326" s="69">
        <v>324</v>
      </c>
      <c r="B326" s="2">
        <v>25</v>
      </c>
      <c r="C326" s="3">
        <v>1</v>
      </c>
      <c r="D326" s="3">
        <v>23.9</v>
      </c>
      <c r="E326" s="3">
        <v>5</v>
      </c>
      <c r="F326" s="3">
        <v>1</v>
      </c>
      <c r="G326" s="3">
        <v>0</v>
      </c>
      <c r="H326" s="3">
        <v>0</v>
      </c>
      <c r="I326" s="12">
        <v>0</v>
      </c>
      <c r="J326" s="60">
        <v>5080.0959999999995</v>
      </c>
      <c r="L326" s="2">
        <f t="shared" si="10"/>
        <v>7192.8740721698614</v>
      </c>
      <c r="M326" s="12">
        <f t="shared" si="11"/>
        <v>-2112.7780721698618</v>
      </c>
      <c r="AE326" s="32"/>
      <c r="AF326" s="32"/>
    </row>
    <row r="327" spans="1:32" x14ac:dyDescent="0.25">
      <c r="A327" s="69">
        <v>325</v>
      </c>
      <c r="B327" s="2">
        <v>19</v>
      </c>
      <c r="C327" s="3">
        <v>0</v>
      </c>
      <c r="D327" s="3">
        <v>35.15</v>
      </c>
      <c r="E327" s="3">
        <v>0</v>
      </c>
      <c r="F327" s="3">
        <v>0</v>
      </c>
      <c r="G327" s="3">
        <v>0</v>
      </c>
      <c r="H327" s="3">
        <v>1</v>
      </c>
      <c r="I327" s="12">
        <v>0</v>
      </c>
      <c r="J327" s="60">
        <v>2134.9014999999999</v>
      </c>
      <c r="L327" s="2">
        <f t="shared" si="10"/>
        <v>2672.1489067436305</v>
      </c>
      <c r="M327" s="12">
        <f t="shared" si="11"/>
        <v>-537.24740674363056</v>
      </c>
      <c r="AE327" s="32"/>
      <c r="AF327" s="32"/>
    </row>
    <row r="328" spans="1:32" x14ac:dyDescent="0.25">
      <c r="A328" s="69">
        <v>326</v>
      </c>
      <c r="B328" s="2">
        <v>43</v>
      </c>
      <c r="C328" s="3">
        <v>0</v>
      </c>
      <c r="D328" s="3">
        <v>35.64</v>
      </c>
      <c r="E328" s="3">
        <v>1</v>
      </c>
      <c r="F328" s="3">
        <v>0</v>
      </c>
      <c r="G328" s="3">
        <v>1</v>
      </c>
      <c r="H328" s="3">
        <v>0</v>
      </c>
      <c r="I328" s="12">
        <v>0</v>
      </c>
      <c r="J328" s="60">
        <v>7345.7266</v>
      </c>
      <c r="L328" s="2">
        <f t="shared" si="10"/>
        <v>9460.8008397793255</v>
      </c>
      <c r="M328" s="12">
        <f t="shared" si="11"/>
        <v>-2115.0742397793256</v>
      </c>
      <c r="AE328" s="32"/>
      <c r="AF328" s="32"/>
    </row>
    <row r="329" spans="1:32" x14ac:dyDescent="0.25">
      <c r="A329" s="69">
        <v>327</v>
      </c>
      <c r="B329" s="2">
        <v>52</v>
      </c>
      <c r="C329" s="3">
        <v>1</v>
      </c>
      <c r="D329" s="3">
        <v>34.1</v>
      </c>
      <c r="E329" s="3">
        <v>0</v>
      </c>
      <c r="F329" s="3">
        <v>0</v>
      </c>
      <c r="G329" s="3">
        <v>1</v>
      </c>
      <c r="H329" s="3">
        <v>0</v>
      </c>
      <c r="I329" s="12">
        <v>0</v>
      </c>
      <c r="J329" s="60">
        <v>9140.9509999999991</v>
      </c>
      <c r="L329" s="2">
        <f t="shared" si="10"/>
        <v>11093.833457701086</v>
      </c>
      <c r="M329" s="12">
        <f t="shared" si="11"/>
        <v>-1952.8824577010873</v>
      </c>
      <c r="AE329" s="32"/>
      <c r="AF329" s="32"/>
    </row>
    <row r="330" spans="1:32" x14ac:dyDescent="0.25">
      <c r="A330" s="69">
        <v>328</v>
      </c>
      <c r="B330" s="2">
        <v>64</v>
      </c>
      <c r="C330" s="3">
        <v>1</v>
      </c>
      <c r="D330" s="3">
        <v>39.159999999999997</v>
      </c>
      <c r="E330" s="3">
        <v>1</v>
      </c>
      <c r="F330" s="3">
        <v>0</v>
      </c>
      <c r="G330" s="3">
        <v>1</v>
      </c>
      <c r="H330" s="3">
        <v>0</v>
      </c>
      <c r="I330" s="12">
        <v>0</v>
      </c>
      <c r="J330" s="60">
        <v>14418.2804</v>
      </c>
      <c r="L330" s="2">
        <f t="shared" si="10"/>
        <v>14899.684298878678</v>
      </c>
      <c r="M330" s="12">
        <f t="shared" si="11"/>
        <v>-481.40389887867786</v>
      </c>
      <c r="AE330" s="32"/>
      <c r="AF330" s="32"/>
    </row>
    <row r="331" spans="1:32" x14ac:dyDescent="0.25">
      <c r="A331" s="69">
        <v>329</v>
      </c>
      <c r="B331" s="2">
        <v>25</v>
      </c>
      <c r="C331" s="3">
        <v>1</v>
      </c>
      <c r="D331" s="3">
        <v>30.59</v>
      </c>
      <c r="E331" s="3">
        <v>0</v>
      </c>
      <c r="F331" s="3">
        <v>0</v>
      </c>
      <c r="G331" s="3">
        <v>0</v>
      </c>
      <c r="H331" s="3">
        <v>0</v>
      </c>
      <c r="I331" s="12">
        <v>1</v>
      </c>
      <c r="J331" s="60">
        <v>2727.3951000000002</v>
      </c>
      <c r="L331" s="2">
        <f t="shared" si="10"/>
        <v>4120.2950118225899</v>
      </c>
      <c r="M331" s="12">
        <f t="shared" si="11"/>
        <v>-1392.8999118225897</v>
      </c>
      <c r="AE331" s="32"/>
      <c r="AF331" s="32"/>
    </row>
    <row r="332" spans="1:32" x14ac:dyDescent="0.25">
      <c r="A332" s="69">
        <v>330</v>
      </c>
      <c r="B332" s="2">
        <v>48</v>
      </c>
      <c r="C332" s="3">
        <v>1</v>
      </c>
      <c r="D332" s="3">
        <v>30.2</v>
      </c>
      <c r="E332" s="3">
        <v>2</v>
      </c>
      <c r="F332" s="3">
        <v>1</v>
      </c>
      <c r="G332" s="3">
        <v>0</v>
      </c>
      <c r="H332" s="3">
        <v>0</v>
      </c>
      <c r="I332" s="12">
        <v>0</v>
      </c>
      <c r="J332" s="60">
        <v>8968.33</v>
      </c>
      <c r="L332" s="2">
        <f t="shared" si="10"/>
        <v>11276.363164555944</v>
      </c>
      <c r="M332" s="12">
        <f t="shared" si="11"/>
        <v>-2308.0331645559436</v>
      </c>
      <c r="AE332" s="32"/>
      <c r="AF332" s="32"/>
    </row>
    <row r="333" spans="1:32" x14ac:dyDescent="0.25">
      <c r="A333" s="69">
        <v>331</v>
      </c>
      <c r="B333" s="2">
        <v>45</v>
      </c>
      <c r="C333" s="3">
        <v>1</v>
      </c>
      <c r="D333" s="3">
        <v>24.31</v>
      </c>
      <c r="E333" s="3">
        <v>5</v>
      </c>
      <c r="F333" s="3">
        <v>0</v>
      </c>
      <c r="G333" s="3">
        <v>1</v>
      </c>
      <c r="H333" s="3">
        <v>0</v>
      </c>
      <c r="I333" s="12">
        <v>0</v>
      </c>
      <c r="J333" s="60">
        <v>9788.8659000000007</v>
      </c>
      <c r="L333" s="2">
        <f t="shared" si="10"/>
        <v>12316.819765291648</v>
      </c>
      <c r="M333" s="12">
        <f t="shared" si="11"/>
        <v>-2527.9538652916472</v>
      </c>
      <c r="AE333" s="32"/>
      <c r="AF333" s="32"/>
    </row>
    <row r="334" spans="1:32" x14ac:dyDescent="0.25">
      <c r="A334" s="69">
        <v>332</v>
      </c>
      <c r="B334" s="2">
        <v>38</v>
      </c>
      <c r="C334" s="3">
        <v>0</v>
      </c>
      <c r="D334" s="3">
        <v>27.265000000000001</v>
      </c>
      <c r="E334" s="3">
        <v>1</v>
      </c>
      <c r="F334" s="3">
        <v>0</v>
      </c>
      <c r="G334" s="3">
        <v>0</v>
      </c>
      <c r="H334" s="3">
        <v>0</v>
      </c>
      <c r="I334" s="12">
        <v>1</v>
      </c>
      <c r="J334" s="60">
        <v>6555.07035</v>
      </c>
      <c r="L334" s="2">
        <f t="shared" si="10"/>
        <v>8022.5298618033212</v>
      </c>
      <c r="M334" s="12">
        <f t="shared" si="11"/>
        <v>-1467.4595118033212</v>
      </c>
      <c r="AE334" s="32"/>
      <c r="AF334" s="32"/>
    </row>
    <row r="335" spans="1:32" x14ac:dyDescent="0.25">
      <c r="A335" s="69">
        <v>333</v>
      </c>
      <c r="B335" s="2">
        <v>18</v>
      </c>
      <c r="C335" s="3">
        <v>0</v>
      </c>
      <c r="D335" s="3">
        <v>29.164999999999999</v>
      </c>
      <c r="E335" s="3">
        <v>0</v>
      </c>
      <c r="F335" s="3">
        <v>0</v>
      </c>
      <c r="G335" s="3">
        <v>0</v>
      </c>
      <c r="H335" s="3">
        <v>0</v>
      </c>
      <c r="I335" s="12">
        <v>1</v>
      </c>
      <c r="J335" s="60">
        <v>7323.7348190000002</v>
      </c>
      <c r="L335" s="2">
        <f t="shared" si="10"/>
        <v>2302.5489352961649</v>
      </c>
      <c r="M335" s="12">
        <f t="shared" si="11"/>
        <v>5021.1858837038353</v>
      </c>
      <c r="AE335" s="32"/>
      <c r="AF335" s="32"/>
    </row>
    <row r="336" spans="1:32" x14ac:dyDescent="0.25">
      <c r="A336" s="69">
        <v>334</v>
      </c>
      <c r="B336" s="2">
        <v>21</v>
      </c>
      <c r="C336" s="3">
        <v>0</v>
      </c>
      <c r="D336" s="3">
        <v>16.815000000000001</v>
      </c>
      <c r="E336" s="3">
        <v>1</v>
      </c>
      <c r="F336" s="3">
        <v>0</v>
      </c>
      <c r="G336" s="3">
        <v>0</v>
      </c>
      <c r="H336" s="3">
        <v>0</v>
      </c>
      <c r="I336" s="12">
        <v>1</v>
      </c>
      <c r="J336" s="60">
        <v>3167.4558499999998</v>
      </c>
      <c r="L336" s="2">
        <f t="shared" si="10"/>
        <v>3475.1167988048728</v>
      </c>
      <c r="M336" s="12">
        <f t="shared" si="11"/>
        <v>-307.66094880487299</v>
      </c>
      <c r="AE336" s="32"/>
      <c r="AF336" s="32"/>
    </row>
    <row r="337" spans="1:32" x14ac:dyDescent="0.25">
      <c r="A337" s="69">
        <v>335</v>
      </c>
      <c r="B337" s="2">
        <v>27</v>
      </c>
      <c r="C337" s="3">
        <v>0</v>
      </c>
      <c r="D337" s="3">
        <v>30.4</v>
      </c>
      <c r="E337" s="3">
        <v>3</v>
      </c>
      <c r="F337" s="3">
        <v>0</v>
      </c>
      <c r="G337" s="3">
        <v>0</v>
      </c>
      <c r="H337" s="3">
        <v>1</v>
      </c>
      <c r="I337" s="12">
        <v>0</v>
      </c>
      <c r="J337" s="60">
        <v>18804.752400000001</v>
      </c>
      <c r="L337" s="2">
        <f t="shared" si="10"/>
        <v>6548.1629732710007</v>
      </c>
      <c r="M337" s="12">
        <f t="shared" si="11"/>
        <v>12256.589426729</v>
      </c>
      <c r="AE337" s="32"/>
      <c r="AF337" s="32"/>
    </row>
    <row r="338" spans="1:32" x14ac:dyDescent="0.25">
      <c r="A338" s="69">
        <v>336</v>
      </c>
      <c r="B338" s="2">
        <v>19</v>
      </c>
      <c r="C338" s="3">
        <v>1</v>
      </c>
      <c r="D338" s="3">
        <v>33.1</v>
      </c>
      <c r="E338" s="3">
        <v>0</v>
      </c>
      <c r="F338" s="3">
        <v>1</v>
      </c>
      <c r="G338" s="3">
        <v>0</v>
      </c>
      <c r="H338" s="3">
        <v>0</v>
      </c>
      <c r="I338" s="12">
        <v>0</v>
      </c>
      <c r="J338" s="60">
        <v>23082.955330000001</v>
      </c>
      <c r="L338" s="2">
        <f t="shared" si="10"/>
        <v>2633.1723776259641</v>
      </c>
      <c r="M338" s="12">
        <f t="shared" si="11"/>
        <v>20449.782952374037</v>
      </c>
      <c r="AE338" s="32"/>
      <c r="AF338" s="32"/>
    </row>
    <row r="339" spans="1:32" x14ac:dyDescent="0.25">
      <c r="A339" s="69">
        <v>337</v>
      </c>
      <c r="B339" s="2">
        <v>29</v>
      </c>
      <c r="C339" s="3">
        <v>0</v>
      </c>
      <c r="D339" s="3">
        <v>20.234999999999999</v>
      </c>
      <c r="E339" s="3">
        <v>2</v>
      </c>
      <c r="F339" s="3">
        <v>0</v>
      </c>
      <c r="G339" s="3">
        <v>0</v>
      </c>
      <c r="H339" s="3">
        <v>1</v>
      </c>
      <c r="I339" s="12">
        <v>0</v>
      </c>
      <c r="J339" s="60">
        <v>4906.4096499999996</v>
      </c>
      <c r="L339" s="2">
        <f t="shared" si="10"/>
        <v>6226.5563392286804</v>
      </c>
      <c r="M339" s="12">
        <f t="shared" si="11"/>
        <v>-1320.1466892286808</v>
      </c>
      <c r="AE339" s="32"/>
      <c r="AF339" s="32"/>
    </row>
    <row r="340" spans="1:32" x14ac:dyDescent="0.25">
      <c r="A340" s="69">
        <v>338</v>
      </c>
      <c r="B340" s="2">
        <v>42</v>
      </c>
      <c r="C340" s="3">
        <v>1</v>
      </c>
      <c r="D340" s="3">
        <v>26.9</v>
      </c>
      <c r="E340" s="3">
        <v>0</v>
      </c>
      <c r="F340" s="3">
        <v>1</v>
      </c>
      <c r="G340" s="3">
        <v>0</v>
      </c>
      <c r="H340" s="3">
        <v>0</v>
      </c>
      <c r="I340" s="12">
        <v>0</v>
      </c>
      <c r="J340" s="60">
        <v>5969.723</v>
      </c>
      <c r="L340" s="2">
        <f t="shared" si="10"/>
        <v>8398.8650886143041</v>
      </c>
      <c r="M340" s="12">
        <f t="shared" si="11"/>
        <v>-2429.1420886143042</v>
      </c>
      <c r="AE340" s="32"/>
      <c r="AF340" s="32"/>
    </row>
    <row r="341" spans="1:32" x14ac:dyDescent="0.25">
      <c r="A341" s="69">
        <v>339</v>
      </c>
      <c r="B341" s="2">
        <v>60</v>
      </c>
      <c r="C341" s="3">
        <v>0</v>
      </c>
      <c r="D341" s="3">
        <v>30.5</v>
      </c>
      <c r="E341" s="3">
        <v>0</v>
      </c>
      <c r="F341" s="3">
        <v>1</v>
      </c>
      <c r="G341" s="3">
        <v>0</v>
      </c>
      <c r="H341" s="3">
        <v>0</v>
      </c>
      <c r="I341" s="12">
        <v>0</v>
      </c>
      <c r="J341" s="60">
        <v>12638.195</v>
      </c>
      <c r="L341" s="2">
        <f t="shared" si="10"/>
        <v>13071.847024901561</v>
      </c>
      <c r="M341" s="12">
        <f t="shared" si="11"/>
        <v>-433.65202490156116</v>
      </c>
      <c r="AE341" s="32"/>
      <c r="AF341" s="32"/>
    </row>
    <row r="342" spans="1:32" x14ac:dyDescent="0.25">
      <c r="A342" s="69">
        <v>340</v>
      </c>
      <c r="B342" s="2">
        <v>31</v>
      </c>
      <c r="C342" s="3">
        <v>1</v>
      </c>
      <c r="D342" s="3">
        <v>28.594999999999999</v>
      </c>
      <c r="E342" s="3">
        <v>1</v>
      </c>
      <c r="F342" s="3">
        <v>0</v>
      </c>
      <c r="G342" s="3">
        <v>0</v>
      </c>
      <c r="H342" s="3">
        <v>1</v>
      </c>
      <c r="I342" s="12">
        <v>0</v>
      </c>
      <c r="J342" s="60">
        <v>4243.5900499999998</v>
      </c>
      <c r="L342" s="2">
        <f t="shared" si="10"/>
        <v>6257.164437822833</v>
      </c>
      <c r="M342" s="12">
        <f t="shared" si="11"/>
        <v>-2013.5743878228332</v>
      </c>
      <c r="AE342" s="32"/>
      <c r="AF342" s="32"/>
    </row>
    <row r="343" spans="1:32" x14ac:dyDescent="0.25">
      <c r="A343" s="69">
        <v>341</v>
      </c>
      <c r="B343" s="2">
        <v>60</v>
      </c>
      <c r="C343" s="3">
        <v>1</v>
      </c>
      <c r="D343" s="3">
        <v>33.11</v>
      </c>
      <c r="E343" s="3">
        <v>3</v>
      </c>
      <c r="F343" s="3">
        <v>0</v>
      </c>
      <c r="G343" s="3">
        <v>1</v>
      </c>
      <c r="H343" s="3">
        <v>0</v>
      </c>
      <c r="I343" s="12">
        <v>0</v>
      </c>
      <c r="J343" s="60">
        <v>13919.822899999999</v>
      </c>
      <c r="L343" s="2">
        <f t="shared" si="10"/>
        <v>15041.33618251257</v>
      </c>
      <c r="M343" s="12">
        <f t="shared" si="11"/>
        <v>-1121.5132825125711</v>
      </c>
      <c r="AE343" s="32"/>
      <c r="AF343" s="32"/>
    </row>
    <row r="344" spans="1:32" x14ac:dyDescent="0.25">
      <c r="A344" s="69">
        <v>342</v>
      </c>
      <c r="B344" s="2">
        <v>22</v>
      </c>
      <c r="C344" s="3">
        <v>1</v>
      </c>
      <c r="D344" s="3">
        <v>31.73</v>
      </c>
      <c r="E344" s="3">
        <v>0</v>
      </c>
      <c r="F344" s="3">
        <v>0</v>
      </c>
      <c r="G344" s="3">
        <v>0</v>
      </c>
      <c r="H344" s="3">
        <v>0</v>
      </c>
      <c r="I344" s="12">
        <v>1</v>
      </c>
      <c r="J344" s="60">
        <v>2254.7966999999999</v>
      </c>
      <c r="L344" s="2">
        <f t="shared" si="10"/>
        <v>3374.547206505481</v>
      </c>
      <c r="M344" s="12">
        <f t="shared" si="11"/>
        <v>-1119.7505065054811</v>
      </c>
      <c r="AE344" s="32"/>
      <c r="AF344" s="32"/>
    </row>
    <row r="345" spans="1:32" x14ac:dyDescent="0.25">
      <c r="A345" s="69">
        <v>343</v>
      </c>
      <c r="B345" s="2">
        <v>35</v>
      </c>
      <c r="C345" s="3">
        <v>1</v>
      </c>
      <c r="D345" s="3">
        <v>28.9</v>
      </c>
      <c r="E345" s="3">
        <v>3</v>
      </c>
      <c r="F345" s="3">
        <v>1</v>
      </c>
      <c r="G345" s="3">
        <v>0</v>
      </c>
      <c r="H345" s="3">
        <v>0</v>
      </c>
      <c r="I345" s="12">
        <v>0</v>
      </c>
      <c r="J345" s="60">
        <v>5926.8459999999995</v>
      </c>
      <c r="L345" s="2">
        <f t="shared" si="10"/>
        <v>8566.1037166407914</v>
      </c>
      <c r="M345" s="12">
        <f t="shared" si="11"/>
        <v>-2639.2577166407918</v>
      </c>
      <c r="AE345" s="32"/>
      <c r="AF345" s="32"/>
    </row>
    <row r="346" spans="1:32" x14ac:dyDescent="0.25">
      <c r="A346" s="69">
        <v>344</v>
      </c>
      <c r="B346" s="2">
        <v>52</v>
      </c>
      <c r="C346" s="3">
        <v>0</v>
      </c>
      <c r="D346" s="3">
        <v>46.75</v>
      </c>
      <c r="E346" s="3">
        <v>5</v>
      </c>
      <c r="F346" s="3">
        <v>0</v>
      </c>
      <c r="G346" s="3">
        <v>1</v>
      </c>
      <c r="H346" s="3">
        <v>0</v>
      </c>
      <c r="I346" s="12">
        <v>0</v>
      </c>
      <c r="J346" s="60">
        <v>12592.5345</v>
      </c>
      <c r="L346" s="2">
        <f t="shared" si="10"/>
        <v>14534.122797626735</v>
      </c>
      <c r="M346" s="12">
        <f t="shared" si="11"/>
        <v>-1941.5882976267349</v>
      </c>
      <c r="AE346" s="32"/>
      <c r="AF346" s="32"/>
    </row>
    <row r="347" spans="1:32" x14ac:dyDescent="0.25">
      <c r="A347" s="69">
        <v>345</v>
      </c>
      <c r="B347" s="2">
        <v>26</v>
      </c>
      <c r="C347" s="3">
        <v>1</v>
      </c>
      <c r="D347" s="3">
        <v>29.45</v>
      </c>
      <c r="E347" s="3">
        <v>0</v>
      </c>
      <c r="F347" s="3">
        <v>0</v>
      </c>
      <c r="G347" s="3">
        <v>0</v>
      </c>
      <c r="H347" s="3">
        <v>0</v>
      </c>
      <c r="I347" s="12">
        <v>1</v>
      </c>
      <c r="J347" s="60">
        <v>2897.3235</v>
      </c>
      <c r="L347" s="2">
        <f t="shared" si="10"/>
        <v>4354.4277784098731</v>
      </c>
      <c r="M347" s="12">
        <f t="shared" si="11"/>
        <v>-1457.1042784098731</v>
      </c>
      <c r="AE347" s="32"/>
      <c r="AF347" s="32"/>
    </row>
    <row r="348" spans="1:32" x14ac:dyDescent="0.25">
      <c r="A348" s="69">
        <v>346</v>
      </c>
      <c r="B348" s="2">
        <v>31</v>
      </c>
      <c r="C348" s="3">
        <v>0</v>
      </c>
      <c r="D348" s="3">
        <v>32.68</v>
      </c>
      <c r="E348" s="3">
        <v>1</v>
      </c>
      <c r="F348" s="3">
        <v>0</v>
      </c>
      <c r="G348" s="3">
        <v>0</v>
      </c>
      <c r="H348" s="3">
        <v>1</v>
      </c>
      <c r="I348" s="12">
        <v>0</v>
      </c>
      <c r="J348" s="60">
        <v>4738.2682000000004</v>
      </c>
      <c r="L348" s="2">
        <f t="shared" si="10"/>
        <v>6334.8323019426707</v>
      </c>
      <c r="M348" s="12">
        <f t="shared" si="11"/>
        <v>-1596.5641019426703</v>
      </c>
      <c r="AE348" s="32"/>
      <c r="AF348" s="32"/>
    </row>
    <row r="349" spans="1:32" x14ac:dyDescent="0.25">
      <c r="A349" s="69">
        <v>347</v>
      </c>
      <c r="B349" s="2">
        <v>18</v>
      </c>
      <c r="C349" s="3">
        <v>1</v>
      </c>
      <c r="D349" s="3">
        <v>43.01</v>
      </c>
      <c r="E349" s="3">
        <v>0</v>
      </c>
      <c r="F349" s="3">
        <v>0</v>
      </c>
      <c r="G349" s="3">
        <v>1</v>
      </c>
      <c r="H349" s="3">
        <v>0</v>
      </c>
      <c r="I349" s="12">
        <v>0</v>
      </c>
      <c r="J349" s="60">
        <v>1149.3959</v>
      </c>
      <c r="L349" s="2">
        <f t="shared" si="10"/>
        <v>2565.7831038981608</v>
      </c>
      <c r="M349" s="12">
        <f t="shared" si="11"/>
        <v>-1416.3872038981608</v>
      </c>
      <c r="AE349" s="32"/>
      <c r="AF349" s="32"/>
    </row>
    <row r="350" spans="1:32" x14ac:dyDescent="0.25">
      <c r="A350" s="69">
        <v>348</v>
      </c>
      <c r="B350" s="2">
        <v>59</v>
      </c>
      <c r="C350" s="3">
        <v>0</v>
      </c>
      <c r="D350" s="3">
        <v>36.520000000000003</v>
      </c>
      <c r="E350" s="3">
        <v>1</v>
      </c>
      <c r="F350" s="3">
        <v>0</v>
      </c>
      <c r="G350" s="3">
        <v>1</v>
      </c>
      <c r="H350" s="3">
        <v>0</v>
      </c>
      <c r="I350" s="12">
        <v>0</v>
      </c>
      <c r="J350" s="60">
        <v>28287.897659999999</v>
      </c>
      <c r="L350" s="2">
        <f t="shared" si="10"/>
        <v>13570.452537726977</v>
      </c>
      <c r="M350" s="12">
        <f t="shared" si="11"/>
        <v>14717.445122273022</v>
      </c>
      <c r="AE350" s="32"/>
      <c r="AF350" s="32"/>
    </row>
    <row r="351" spans="1:32" x14ac:dyDescent="0.25">
      <c r="A351" s="69">
        <v>349</v>
      </c>
      <c r="B351" s="2">
        <v>45</v>
      </c>
      <c r="C351" s="3">
        <v>0</v>
      </c>
      <c r="D351" s="3">
        <v>33.1</v>
      </c>
      <c r="E351" s="3">
        <v>0</v>
      </c>
      <c r="F351" s="3">
        <v>1</v>
      </c>
      <c r="G351" s="3">
        <v>0</v>
      </c>
      <c r="H351" s="3">
        <v>0</v>
      </c>
      <c r="I351" s="12">
        <v>0</v>
      </c>
      <c r="J351" s="60">
        <v>7345.0839999999998</v>
      </c>
      <c r="L351" s="2">
        <f t="shared" si="10"/>
        <v>9284.1678811136935</v>
      </c>
      <c r="M351" s="12">
        <f t="shared" si="11"/>
        <v>-1939.0838811136937</v>
      </c>
      <c r="AE351" s="32"/>
      <c r="AF351" s="32"/>
    </row>
    <row r="352" spans="1:32" x14ac:dyDescent="0.25">
      <c r="A352" s="69">
        <v>350</v>
      </c>
      <c r="B352" s="2">
        <v>60</v>
      </c>
      <c r="C352" s="3">
        <v>1</v>
      </c>
      <c r="D352" s="3">
        <v>29.64</v>
      </c>
      <c r="E352" s="3">
        <v>0</v>
      </c>
      <c r="F352" s="3">
        <v>0</v>
      </c>
      <c r="G352" s="3">
        <v>0</v>
      </c>
      <c r="H352" s="3">
        <v>0</v>
      </c>
      <c r="I352" s="12">
        <v>1</v>
      </c>
      <c r="J352" s="60">
        <v>12730.999599999999</v>
      </c>
      <c r="L352" s="2">
        <f t="shared" si="10"/>
        <v>13055.495895613174</v>
      </c>
      <c r="M352" s="12">
        <f t="shared" si="11"/>
        <v>-324.49629561317488</v>
      </c>
      <c r="AE352" s="32"/>
      <c r="AF352" s="32"/>
    </row>
    <row r="353" spans="1:32" x14ac:dyDescent="0.25">
      <c r="A353" s="69">
        <v>351</v>
      </c>
      <c r="B353" s="2">
        <v>56</v>
      </c>
      <c r="C353" s="3">
        <v>0</v>
      </c>
      <c r="D353" s="3">
        <v>25.65</v>
      </c>
      <c r="E353" s="3">
        <v>0</v>
      </c>
      <c r="F353" s="3">
        <v>0</v>
      </c>
      <c r="G353" s="3">
        <v>0</v>
      </c>
      <c r="H353" s="3">
        <v>1</v>
      </c>
      <c r="I353" s="12">
        <v>0</v>
      </c>
      <c r="J353" s="60">
        <v>11454.021500000001</v>
      </c>
      <c r="L353" s="2">
        <f t="shared" si="10"/>
        <v>11956.404183431821</v>
      </c>
      <c r="M353" s="12">
        <f t="shared" si="11"/>
        <v>-502.38268343182062</v>
      </c>
      <c r="AE353" s="32"/>
      <c r="AF353" s="32"/>
    </row>
    <row r="354" spans="1:32" x14ac:dyDescent="0.25">
      <c r="A354" s="69">
        <v>352</v>
      </c>
      <c r="B354" s="2">
        <v>40</v>
      </c>
      <c r="C354" s="3">
        <v>0</v>
      </c>
      <c r="D354" s="3">
        <v>29.6</v>
      </c>
      <c r="E354" s="3">
        <v>0</v>
      </c>
      <c r="F354" s="3">
        <v>1</v>
      </c>
      <c r="G354" s="3">
        <v>0</v>
      </c>
      <c r="H354" s="3">
        <v>0</v>
      </c>
      <c r="I354" s="12">
        <v>0</v>
      </c>
      <c r="J354" s="60">
        <v>5910.9440000000004</v>
      </c>
      <c r="L354" s="2">
        <f t="shared" si="10"/>
        <v>7938.5849906736012</v>
      </c>
      <c r="M354" s="12">
        <f t="shared" si="11"/>
        <v>-2027.6409906736008</v>
      </c>
      <c r="AE354" s="32"/>
      <c r="AF354" s="32"/>
    </row>
    <row r="355" spans="1:32" x14ac:dyDescent="0.25">
      <c r="A355" s="69">
        <v>353</v>
      </c>
      <c r="B355" s="2">
        <v>35</v>
      </c>
      <c r="C355" s="3">
        <v>1</v>
      </c>
      <c r="D355" s="3">
        <v>38.6</v>
      </c>
      <c r="E355" s="3">
        <v>1</v>
      </c>
      <c r="F355" s="3">
        <v>1</v>
      </c>
      <c r="G355" s="3">
        <v>0</v>
      </c>
      <c r="H355" s="3">
        <v>0</v>
      </c>
      <c r="I355" s="12">
        <v>0</v>
      </c>
      <c r="J355" s="60">
        <v>4762.3289999999997</v>
      </c>
      <c r="L355" s="2">
        <f t="shared" si="10"/>
        <v>7470.6189903177301</v>
      </c>
      <c r="M355" s="12">
        <f t="shared" si="11"/>
        <v>-2708.2899903177304</v>
      </c>
      <c r="AE355" s="32"/>
      <c r="AF355" s="32"/>
    </row>
    <row r="356" spans="1:32" x14ac:dyDescent="0.25">
      <c r="A356" s="69">
        <v>354</v>
      </c>
      <c r="B356" s="2">
        <v>39</v>
      </c>
      <c r="C356" s="3">
        <v>1</v>
      </c>
      <c r="D356" s="3">
        <v>29.6</v>
      </c>
      <c r="E356" s="3">
        <v>4</v>
      </c>
      <c r="F356" s="3">
        <v>1</v>
      </c>
      <c r="G356" s="3">
        <v>0</v>
      </c>
      <c r="H356" s="3">
        <v>0</v>
      </c>
      <c r="I356" s="12">
        <v>0</v>
      </c>
      <c r="J356" s="60">
        <v>7512.2669999999998</v>
      </c>
      <c r="L356" s="2">
        <f t="shared" si="10"/>
        <v>10242.597979995164</v>
      </c>
      <c r="M356" s="12">
        <f t="shared" si="11"/>
        <v>-2730.3309799951639</v>
      </c>
      <c r="AE356" s="32"/>
      <c r="AF356" s="32"/>
    </row>
    <row r="357" spans="1:32" x14ac:dyDescent="0.25">
      <c r="A357" s="69">
        <v>355</v>
      </c>
      <c r="B357" s="2">
        <v>30</v>
      </c>
      <c r="C357" s="3">
        <v>1</v>
      </c>
      <c r="D357" s="3">
        <v>24.13</v>
      </c>
      <c r="E357" s="3">
        <v>1</v>
      </c>
      <c r="F357" s="3">
        <v>0</v>
      </c>
      <c r="G357" s="3">
        <v>0</v>
      </c>
      <c r="H357" s="3">
        <v>1</v>
      </c>
      <c r="I357" s="12">
        <v>0</v>
      </c>
      <c r="J357" s="60">
        <v>4032.2406999999998</v>
      </c>
      <c r="L357" s="2">
        <f t="shared" si="10"/>
        <v>5916.4641367455406</v>
      </c>
      <c r="M357" s="12">
        <f t="shared" si="11"/>
        <v>-1884.2234367455408</v>
      </c>
      <c r="AE357" s="32"/>
      <c r="AF357" s="32"/>
    </row>
    <row r="358" spans="1:32" x14ac:dyDescent="0.25">
      <c r="A358" s="69">
        <v>356</v>
      </c>
      <c r="B358" s="2">
        <v>24</v>
      </c>
      <c r="C358" s="3">
        <v>1</v>
      </c>
      <c r="D358" s="3">
        <v>23.4</v>
      </c>
      <c r="E358" s="3">
        <v>0</v>
      </c>
      <c r="F358" s="3">
        <v>1</v>
      </c>
      <c r="G358" s="3">
        <v>0</v>
      </c>
      <c r="H358" s="3">
        <v>0</v>
      </c>
      <c r="I358" s="12">
        <v>0</v>
      </c>
      <c r="J358" s="60">
        <v>1969.614</v>
      </c>
      <c r="L358" s="2">
        <f t="shared" si="10"/>
        <v>3727.7844464303489</v>
      </c>
      <c r="M358" s="12">
        <f t="shared" si="11"/>
        <v>-1758.1704464303489</v>
      </c>
      <c r="AE358" s="32"/>
      <c r="AF358" s="32"/>
    </row>
    <row r="359" spans="1:32" x14ac:dyDescent="0.25">
      <c r="A359" s="69">
        <v>357</v>
      </c>
      <c r="B359" s="2">
        <v>20</v>
      </c>
      <c r="C359" s="3">
        <v>1</v>
      </c>
      <c r="D359" s="3">
        <v>29.734999999999999</v>
      </c>
      <c r="E359" s="3">
        <v>0</v>
      </c>
      <c r="F359" s="3">
        <v>0</v>
      </c>
      <c r="G359" s="3">
        <v>0</v>
      </c>
      <c r="H359" s="3">
        <v>1</v>
      </c>
      <c r="I359" s="12">
        <v>0</v>
      </c>
      <c r="J359" s="60">
        <v>1769.5316499999999</v>
      </c>
      <c r="L359" s="2">
        <f t="shared" si="10"/>
        <v>2825.0013504148051</v>
      </c>
      <c r="M359" s="12">
        <f t="shared" si="11"/>
        <v>-1055.4697004148052</v>
      </c>
      <c r="AE359" s="32"/>
      <c r="AF359" s="32"/>
    </row>
    <row r="360" spans="1:32" x14ac:dyDescent="0.25">
      <c r="A360" s="69">
        <v>358</v>
      </c>
      <c r="B360" s="2">
        <v>32</v>
      </c>
      <c r="C360" s="3">
        <v>1</v>
      </c>
      <c r="D360" s="3">
        <v>46.53</v>
      </c>
      <c r="E360" s="3">
        <v>2</v>
      </c>
      <c r="F360" s="3">
        <v>0</v>
      </c>
      <c r="G360" s="3">
        <v>1</v>
      </c>
      <c r="H360" s="3">
        <v>0</v>
      </c>
      <c r="I360" s="12">
        <v>0</v>
      </c>
      <c r="J360" s="60">
        <v>4686.3887000000004</v>
      </c>
      <c r="L360" s="2">
        <f t="shared" si="10"/>
        <v>7493.924181786364</v>
      </c>
      <c r="M360" s="12">
        <f t="shared" si="11"/>
        <v>-2807.5354817863636</v>
      </c>
      <c r="AE360" s="32"/>
      <c r="AF360" s="32"/>
    </row>
    <row r="361" spans="1:32" x14ac:dyDescent="0.25">
      <c r="A361" s="69">
        <v>359</v>
      </c>
      <c r="B361" s="2">
        <v>59</v>
      </c>
      <c r="C361" s="3">
        <v>1</v>
      </c>
      <c r="D361" s="3">
        <v>37.4</v>
      </c>
      <c r="E361" s="3">
        <v>0</v>
      </c>
      <c r="F361" s="3">
        <v>1</v>
      </c>
      <c r="G361" s="3">
        <v>0</v>
      </c>
      <c r="H361" s="3">
        <v>0</v>
      </c>
      <c r="I361" s="12">
        <v>0</v>
      </c>
      <c r="J361" s="60">
        <v>21797.000400000001</v>
      </c>
      <c r="L361" s="2">
        <f t="shared" si="10"/>
        <v>12947.228798664404</v>
      </c>
      <c r="M361" s="12">
        <f t="shared" si="11"/>
        <v>8849.7716013355966</v>
      </c>
      <c r="AE361" s="32"/>
      <c r="AF361" s="32"/>
    </row>
    <row r="362" spans="1:32" x14ac:dyDescent="0.25">
      <c r="A362" s="69">
        <v>360</v>
      </c>
      <c r="B362" s="2">
        <v>55</v>
      </c>
      <c r="C362" s="3">
        <v>0</v>
      </c>
      <c r="D362" s="3">
        <v>30.14</v>
      </c>
      <c r="E362" s="3">
        <v>2</v>
      </c>
      <c r="F362" s="3">
        <v>0</v>
      </c>
      <c r="G362" s="3">
        <v>1</v>
      </c>
      <c r="H362" s="3">
        <v>0</v>
      </c>
      <c r="I362" s="12">
        <v>0</v>
      </c>
      <c r="J362" s="60">
        <v>11881.9696</v>
      </c>
      <c r="L362" s="2">
        <f t="shared" si="10"/>
        <v>13065.875023648352</v>
      </c>
      <c r="M362" s="12">
        <f t="shared" si="11"/>
        <v>-1183.9054236483516</v>
      </c>
      <c r="AE362" s="32"/>
      <c r="AF362" s="32"/>
    </row>
    <row r="363" spans="1:32" x14ac:dyDescent="0.25">
      <c r="A363" s="69">
        <v>361</v>
      </c>
      <c r="B363" s="2">
        <v>57</v>
      </c>
      <c r="C363" s="3">
        <v>0</v>
      </c>
      <c r="D363" s="3">
        <v>30.495000000000001</v>
      </c>
      <c r="E363" s="3">
        <v>0</v>
      </c>
      <c r="F363" s="3">
        <v>0</v>
      </c>
      <c r="G363" s="3">
        <v>0</v>
      </c>
      <c r="H363" s="3">
        <v>1</v>
      </c>
      <c r="I363" s="12">
        <v>0</v>
      </c>
      <c r="J363" s="60">
        <v>11840.77505</v>
      </c>
      <c r="L363" s="2">
        <f t="shared" si="10"/>
        <v>12304.329402101657</v>
      </c>
      <c r="M363" s="12">
        <f t="shared" si="11"/>
        <v>-463.55435210165706</v>
      </c>
      <c r="AE363" s="32"/>
      <c r="AF363" s="32"/>
    </row>
    <row r="364" spans="1:32" x14ac:dyDescent="0.25">
      <c r="A364" s="69">
        <v>362</v>
      </c>
      <c r="B364" s="2">
        <v>56</v>
      </c>
      <c r="C364" s="3">
        <v>1</v>
      </c>
      <c r="D364" s="3">
        <v>39.6</v>
      </c>
      <c r="E364" s="3">
        <v>0</v>
      </c>
      <c r="F364" s="3">
        <v>1</v>
      </c>
      <c r="G364" s="3">
        <v>0</v>
      </c>
      <c r="H364" s="3">
        <v>0</v>
      </c>
      <c r="I364" s="12">
        <v>0</v>
      </c>
      <c r="J364" s="60">
        <v>10601.412</v>
      </c>
      <c r="L364" s="2">
        <f t="shared" si="10"/>
        <v>12221.634710842283</v>
      </c>
      <c r="M364" s="12">
        <f t="shared" si="11"/>
        <v>-1620.222710842283</v>
      </c>
      <c r="AE364" s="32"/>
      <c r="AF364" s="32"/>
    </row>
    <row r="365" spans="1:32" x14ac:dyDescent="0.25">
      <c r="A365" s="69">
        <v>1001</v>
      </c>
      <c r="B365" s="2">
        <v>30</v>
      </c>
      <c r="C365" s="3">
        <v>0</v>
      </c>
      <c r="D365" s="3">
        <v>21.945</v>
      </c>
      <c r="E365" s="3">
        <v>1</v>
      </c>
      <c r="F365" s="3">
        <v>0</v>
      </c>
      <c r="G365" s="3">
        <v>0</v>
      </c>
      <c r="H365" s="3">
        <v>0</v>
      </c>
      <c r="I365" s="12">
        <v>1</v>
      </c>
      <c r="J365" s="60">
        <v>4718.2035500000002</v>
      </c>
      <c r="L365" s="2">
        <f t="shared" si="10"/>
        <v>5874.9208605884178</v>
      </c>
      <c r="M365" s="12">
        <f t="shared" si="11"/>
        <v>-1156.7173105884176</v>
      </c>
      <c r="AE365" s="32"/>
      <c r="AF365" s="32"/>
    </row>
    <row r="366" spans="1:32" x14ac:dyDescent="0.25">
      <c r="A366" s="69">
        <v>1002</v>
      </c>
      <c r="B366" s="2">
        <v>40</v>
      </c>
      <c r="C366" s="3">
        <v>1</v>
      </c>
      <c r="D366" s="3">
        <v>24.97</v>
      </c>
      <c r="E366" s="3">
        <v>2</v>
      </c>
      <c r="F366" s="3">
        <v>0</v>
      </c>
      <c r="G366" s="3">
        <v>1</v>
      </c>
      <c r="H366" s="3">
        <v>0</v>
      </c>
      <c r="I366" s="12">
        <v>0</v>
      </c>
      <c r="J366" s="60">
        <v>6593.5083000000004</v>
      </c>
      <c r="L366" s="2">
        <f t="shared" si="10"/>
        <v>9130.4653280340135</v>
      </c>
      <c r="M366" s="12">
        <f t="shared" si="11"/>
        <v>-2536.9570280340131</v>
      </c>
      <c r="AE366" s="32"/>
      <c r="AF366" s="32"/>
    </row>
    <row r="367" spans="1:32" x14ac:dyDescent="0.25">
      <c r="A367" s="69">
        <v>1003</v>
      </c>
      <c r="B367" s="2">
        <v>50</v>
      </c>
      <c r="C367" s="3">
        <v>1</v>
      </c>
      <c r="D367" s="3">
        <v>25.3</v>
      </c>
      <c r="E367" s="3">
        <v>0</v>
      </c>
      <c r="F367" s="3">
        <v>0</v>
      </c>
      <c r="G367" s="3">
        <v>1</v>
      </c>
      <c r="H367" s="3">
        <v>0</v>
      </c>
      <c r="I367" s="12">
        <v>0</v>
      </c>
      <c r="J367" s="60">
        <v>8442.6669999999995</v>
      </c>
      <c r="L367" s="2">
        <f t="shared" si="10"/>
        <v>10414.904537880791</v>
      </c>
      <c r="M367" s="12">
        <f t="shared" si="11"/>
        <v>-1972.2375378807919</v>
      </c>
      <c r="AE367" s="32"/>
      <c r="AF367" s="32"/>
    </row>
    <row r="368" spans="1:32" x14ac:dyDescent="0.25">
      <c r="A368" s="69">
        <v>1004</v>
      </c>
      <c r="B368" s="2">
        <v>41</v>
      </c>
      <c r="C368" s="3">
        <v>1</v>
      </c>
      <c r="D368" s="3">
        <v>23.94</v>
      </c>
      <c r="E368" s="3">
        <v>1</v>
      </c>
      <c r="F368" s="3">
        <v>0</v>
      </c>
      <c r="G368" s="3">
        <v>0</v>
      </c>
      <c r="H368" s="3">
        <v>0</v>
      </c>
      <c r="I368" s="12">
        <v>1</v>
      </c>
      <c r="J368" s="60">
        <v>6858.4795999999997</v>
      </c>
      <c r="L368" s="2">
        <f t="shared" si="10"/>
        <v>8726.7343909633073</v>
      </c>
      <c r="M368" s="12">
        <f t="shared" si="11"/>
        <v>-1868.2547909633076</v>
      </c>
      <c r="AE368" s="32"/>
      <c r="AF368" s="32"/>
    </row>
    <row r="369" spans="1:32" x14ac:dyDescent="0.25">
      <c r="A369" s="69">
        <v>1005</v>
      </c>
      <c r="B369" s="2">
        <v>33</v>
      </c>
      <c r="C369" s="3">
        <v>0</v>
      </c>
      <c r="D369" s="3">
        <v>39.82</v>
      </c>
      <c r="E369" s="3">
        <v>1</v>
      </c>
      <c r="F369" s="3">
        <v>0</v>
      </c>
      <c r="G369" s="3">
        <v>1</v>
      </c>
      <c r="H369" s="3">
        <v>0</v>
      </c>
      <c r="I369" s="12">
        <v>0</v>
      </c>
      <c r="J369" s="60">
        <v>4795.6567999999997</v>
      </c>
      <c r="L369" s="2">
        <f t="shared" si="10"/>
        <v>6982.1997396481738</v>
      </c>
      <c r="M369" s="12">
        <f t="shared" si="11"/>
        <v>-2186.5429396481741</v>
      </c>
      <c r="AE369" s="32"/>
      <c r="AF369" s="32"/>
    </row>
    <row r="370" spans="1:32" x14ac:dyDescent="0.25">
      <c r="A370" s="69">
        <v>1006</v>
      </c>
      <c r="B370" s="2">
        <v>38</v>
      </c>
      <c r="C370" s="3">
        <v>1</v>
      </c>
      <c r="D370" s="3">
        <v>16.815000000000001</v>
      </c>
      <c r="E370" s="3">
        <v>2</v>
      </c>
      <c r="F370" s="3">
        <v>0</v>
      </c>
      <c r="G370" s="3">
        <v>0</v>
      </c>
      <c r="H370" s="3">
        <v>0</v>
      </c>
      <c r="I370" s="12">
        <v>1</v>
      </c>
      <c r="J370" s="60">
        <v>6640.5448500000002</v>
      </c>
      <c r="L370" s="2">
        <f t="shared" si="10"/>
        <v>8463.7997551800072</v>
      </c>
      <c r="M370" s="12">
        <f t="shared" si="11"/>
        <v>-1823.254905180007</v>
      </c>
      <c r="AE370" s="32"/>
      <c r="AF370" s="32"/>
    </row>
    <row r="371" spans="1:32" x14ac:dyDescent="0.25">
      <c r="A371" s="69">
        <v>1007</v>
      </c>
      <c r="B371" s="2">
        <v>42</v>
      </c>
      <c r="C371" s="3">
        <v>1</v>
      </c>
      <c r="D371" s="3">
        <v>37.18</v>
      </c>
      <c r="E371" s="3">
        <v>2</v>
      </c>
      <c r="F371" s="3">
        <v>0</v>
      </c>
      <c r="G371" s="3">
        <v>1</v>
      </c>
      <c r="H371" s="3">
        <v>0</v>
      </c>
      <c r="I371" s="12">
        <v>0</v>
      </c>
      <c r="J371" s="60">
        <v>7162.0122000000001</v>
      </c>
      <c r="L371" s="2">
        <f t="shared" si="10"/>
        <v>9874.228376776864</v>
      </c>
      <c r="M371" s="12">
        <f t="shared" si="11"/>
        <v>-2712.2161767768639</v>
      </c>
      <c r="AE371" s="32"/>
      <c r="AF371" s="32"/>
    </row>
    <row r="372" spans="1:32" x14ac:dyDescent="0.25">
      <c r="A372" s="69">
        <v>1008</v>
      </c>
      <c r="B372" s="2">
        <v>56</v>
      </c>
      <c r="C372" s="3">
        <v>1</v>
      </c>
      <c r="D372" s="3">
        <v>34.43</v>
      </c>
      <c r="E372" s="3">
        <v>0</v>
      </c>
      <c r="F372" s="3">
        <v>0</v>
      </c>
      <c r="G372" s="3">
        <v>1</v>
      </c>
      <c r="H372" s="3">
        <v>0</v>
      </c>
      <c r="I372" s="12">
        <v>0</v>
      </c>
      <c r="J372" s="60">
        <v>10594.225700000001</v>
      </c>
      <c r="L372" s="2">
        <f t="shared" si="10"/>
        <v>12123.337805701631</v>
      </c>
      <c r="M372" s="12">
        <f t="shared" si="11"/>
        <v>-1529.1121057016298</v>
      </c>
      <c r="AE372" s="32"/>
      <c r="AF372" s="32"/>
    </row>
    <row r="373" spans="1:32" x14ac:dyDescent="0.25">
      <c r="A373" s="69">
        <v>1009</v>
      </c>
      <c r="B373" s="2">
        <v>58</v>
      </c>
      <c r="C373" s="3">
        <v>1</v>
      </c>
      <c r="D373" s="3">
        <v>30.305</v>
      </c>
      <c r="E373" s="3">
        <v>0</v>
      </c>
      <c r="F373" s="3">
        <v>0</v>
      </c>
      <c r="G373" s="3">
        <v>0</v>
      </c>
      <c r="H373" s="3">
        <v>0</v>
      </c>
      <c r="I373" s="12">
        <v>1</v>
      </c>
      <c r="J373" s="60">
        <v>11938.255950000001</v>
      </c>
      <c r="L373" s="2">
        <f t="shared" si="10"/>
        <v>12556.524462670299</v>
      </c>
      <c r="M373" s="12">
        <f t="shared" si="11"/>
        <v>-618.26851267029815</v>
      </c>
      <c r="AE373" s="32"/>
      <c r="AF373" s="32"/>
    </row>
    <row r="374" spans="1:32" x14ac:dyDescent="0.25">
      <c r="A374" s="69">
        <v>1010</v>
      </c>
      <c r="B374" s="2">
        <v>54</v>
      </c>
      <c r="C374" s="3">
        <v>0</v>
      </c>
      <c r="D374" s="3">
        <v>24.605</v>
      </c>
      <c r="E374" s="3">
        <v>3</v>
      </c>
      <c r="F374" s="3">
        <v>0</v>
      </c>
      <c r="G374" s="3">
        <v>0</v>
      </c>
      <c r="H374" s="3">
        <v>1</v>
      </c>
      <c r="I374" s="12">
        <v>0</v>
      </c>
      <c r="J374" s="60">
        <v>12479.70895</v>
      </c>
      <c r="L374" s="2">
        <f t="shared" si="10"/>
        <v>13344.78600283736</v>
      </c>
      <c r="M374" s="12">
        <f t="shared" si="11"/>
        <v>-865.07705283735959</v>
      </c>
      <c r="AE374" s="32"/>
      <c r="AF374" s="32"/>
    </row>
    <row r="375" spans="1:32" x14ac:dyDescent="0.25">
      <c r="A375" s="69">
        <v>1011</v>
      </c>
      <c r="B375" s="2">
        <v>58</v>
      </c>
      <c r="C375" s="3">
        <v>1</v>
      </c>
      <c r="D375" s="3">
        <v>23.3</v>
      </c>
      <c r="E375" s="3">
        <v>0</v>
      </c>
      <c r="F375" s="3">
        <v>1</v>
      </c>
      <c r="G375" s="3">
        <v>0</v>
      </c>
      <c r="H375" s="3">
        <v>0</v>
      </c>
      <c r="I375" s="12">
        <v>0</v>
      </c>
      <c r="J375" s="60">
        <v>11345.519</v>
      </c>
      <c r="L375" s="2">
        <f t="shared" si="10"/>
        <v>12423.338810734078</v>
      </c>
      <c r="M375" s="12">
        <f t="shared" si="11"/>
        <v>-1077.8198107340777</v>
      </c>
      <c r="AE375" s="32"/>
      <c r="AF375" s="32"/>
    </row>
    <row r="376" spans="1:32" x14ac:dyDescent="0.25">
      <c r="A376" s="69">
        <v>1012</v>
      </c>
      <c r="B376" s="2">
        <v>45</v>
      </c>
      <c r="C376" s="3">
        <v>0</v>
      </c>
      <c r="D376" s="3">
        <v>27.83</v>
      </c>
      <c r="E376" s="3">
        <v>2</v>
      </c>
      <c r="F376" s="3">
        <v>0</v>
      </c>
      <c r="G376" s="3">
        <v>1</v>
      </c>
      <c r="H376" s="3">
        <v>0</v>
      </c>
      <c r="I376" s="12">
        <v>0</v>
      </c>
      <c r="J376" s="60">
        <v>8515.7587000000003</v>
      </c>
      <c r="L376" s="2">
        <f t="shared" si="10"/>
        <v>10463.879936212979</v>
      </c>
      <c r="M376" s="12">
        <f t="shared" si="11"/>
        <v>-1948.1212362129791</v>
      </c>
      <c r="AE376" s="32"/>
      <c r="AF376" s="32"/>
    </row>
    <row r="377" spans="1:32" x14ac:dyDescent="0.25">
      <c r="A377" s="69">
        <v>1013</v>
      </c>
      <c r="B377" s="2">
        <v>26</v>
      </c>
      <c r="C377" s="3">
        <v>1</v>
      </c>
      <c r="D377" s="3">
        <v>31.065000000000001</v>
      </c>
      <c r="E377" s="3">
        <v>0</v>
      </c>
      <c r="F377" s="3">
        <v>0</v>
      </c>
      <c r="G377" s="3">
        <v>0</v>
      </c>
      <c r="H377" s="3">
        <v>1</v>
      </c>
      <c r="I377" s="12">
        <v>0</v>
      </c>
      <c r="J377" s="60">
        <v>2699.56835</v>
      </c>
      <c r="L377" s="2">
        <f t="shared" si="10"/>
        <v>4385.1336781781811</v>
      </c>
      <c r="M377" s="12">
        <f t="shared" si="11"/>
        <v>-1685.5653281781811</v>
      </c>
      <c r="AE377" s="32"/>
      <c r="AF377" s="32"/>
    </row>
    <row r="378" spans="1:32" x14ac:dyDescent="0.25">
      <c r="A378" s="69">
        <v>1014</v>
      </c>
      <c r="B378" s="2">
        <v>63</v>
      </c>
      <c r="C378" s="3">
        <v>0</v>
      </c>
      <c r="D378" s="3">
        <v>21.66</v>
      </c>
      <c r="E378" s="3">
        <v>0</v>
      </c>
      <c r="F378" s="3">
        <v>0</v>
      </c>
      <c r="G378" s="3">
        <v>0</v>
      </c>
      <c r="H378" s="3">
        <v>0</v>
      </c>
      <c r="I378" s="12">
        <v>1</v>
      </c>
      <c r="J378" s="60">
        <v>14449.8544</v>
      </c>
      <c r="L378" s="2">
        <f t="shared" si="10"/>
        <v>13671.195184264505</v>
      </c>
      <c r="M378" s="12">
        <f t="shared" si="11"/>
        <v>778.65921573549531</v>
      </c>
      <c r="AE378" s="32"/>
      <c r="AF378" s="32"/>
    </row>
    <row r="379" spans="1:32" x14ac:dyDescent="0.25">
      <c r="A379" s="69">
        <v>1015</v>
      </c>
      <c r="B379" s="2">
        <v>58</v>
      </c>
      <c r="C379" s="3">
        <v>0</v>
      </c>
      <c r="D379" s="3">
        <v>28.215</v>
      </c>
      <c r="E379" s="3">
        <v>0</v>
      </c>
      <c r="F379" s="3">
        <v>0</v>
      </c>
      <c r="G379" s="3">
        <v>0</v>
      </c>
      <c r="H379" s="3">
        <v>1</v>
      </c>
      <c r="I379" s="12">
        <v>0</v>
      </c>
      <c r="J379" s="60">
        <v>12224.350850000001</v>
      </c>
      <c r="L379" s="2">
        <f t="shared" si="10"/>
        <v>12516.787415911313</v>
      </c>
      <c r="M379" s="12">
        <f t="shared" si="11"/>
        <v>-292.43656591131185</v>
      </c>
      <c r="AE379" s="32"/>
      <c r="AF379" s="32"/>
    </row>
    <row r="380" spans="1:32" x14ac:dyDescent="0.25">
      <c r="A380" s="69">
        <v>1016</v>
      </c>
      <c r="B380" s="2">
        <v>37</v>
      </c>
      <c r="C380" s="3">
        <v>1</v>
      </c>
      <c r="D380" s="3">
        <v>22.704999999999998</v>
      </c>
      <c r="E380" s="3">
        <v>3</v>
      </c>
      <c r="F380" s="3">
        <v>0</v>
      </c>
      <c r="G380" s="3">
        <v>0</v>
      </c>
      <c r="H380" s="3">
        <v>0</v>
      </c>
      <c r="I380" s="12">
        <v>1</v>
      </c>
      <c r="J380" s="60">
        <v>6985.50695</v>
      </c>
      <c r="L380" s="2">
        <f t="shared" si="10"/>
        <v>8959.9335856711295</v>
      </c>
      <c r="M380" s="12">
        <f t="shared" si="11"/>
        <v>-1974.4266356711296</v>
      </c>
      <c r="AE380" s="32"/>
      <c r="AF380" s="32"/>
    </row>
    <row r="381" spans="1:32" x14ac:dyDescent="0.25">
      <c r="A381" s="69">
        <v>1017</v>
      </c>
      <c r="B381" s="2">
        <v>25</v>
      </c>
      <c r="C381" s="3">
        <v>0</v>
      </c>
      <c r="D381" s="3">
        <v>42.13</v>
      </c>
      <c r="E381" s="3">
        <v>1</v>
      </c>
      <c r="F381" s="3">
        <v>0</v>
      </c>
      <c r="G381" s="3">
        <v>1</v>
      </c>
      <c r="H381" s="3">
        <v>0</v>
      </c>
      <c r="I381" s="12">
        <v>0</v>
      </c>
      <c r="J381" s="60">
        <v>3238.4357</v>
      </c>
      <c r="L381" s="2">
        <f t="shared" si="10"/>
        <v>4979.659478515121</v>
      </c>
      <c r="M381" s="12">
        <f t="shared" si="11"/>
        <v>-1741.223778515121</v>
      </c>
      <c r="AE381" s="32"/>
      <c r="AF381" s="32"/>
    </row>
    <row r="382" spans="1:32" x14ac:dyDescent="0.25">
      <c r="A382" s="69">
        <v>1018</v>
      </c>
      <c r="B382" s="2">
        <v>22</v>
      </c>
      <c r="C382" s="3">
        <v>0</v>
      </c>
      <c r="D382" s="3">
        <v>21.28</v>
      </c>
      <c r="E382" s="3">
        <v>3</v>
      </c>
      <c r="F382" s="3">
        <v>0</v>
      </c>
      <c r="G382" s="3">
        <v>0</v>
      </c>
      <c r="H382" s="3">
        <v>1</v>
      </c>
      <c r="I382" s="12">
        <v>0</v>
      </c>
      <c r="J382" s="60">
        <v>4296.2712000000001</v>
      </c>
      <c r="L382" s="2">
        <f t="shared" si="10"/>
        <v>5095.7273542254043</v>
      </c>
      <c r="M382" s="12">
        <f t="shared" si="11"/>
        <v>-799.45615422540413</v>
      </c>
      <c r="AE382" s="32"/>
      <c r="AF382" s="32"/>
    </row>
    <row r="383" spans="1:32" x14ac:dyDescent="0.25">
      <c r="A383" s="69">
        <v>1019</v>
      </c>
      <c r="B383" s="2">
        <v>28</v>
      </c>
      <c r="C383" s="3">
        <v>0</v>
      </c>
      <c r="D383" s="3">
        <v>33.11</v>
      </c>
      <c r="E383" s="3">
        <v>0</v>
      </c>
      <c r="F383" s="3">
        <v>0</v>
      </c>
      <c r="G383" s="3">
        <v>1</v>
      </c>
      <c r="H383" s="3">
        <v>0</v>
      </c>
      <c r="I383" s="12">
        <v>0</v>
      </c>
      <c r="J383" s="60">
        <v>3171.6149</v>
      </c>
      <c r="L383" s="2">
        <f t="shared" si="10"/>
        <v>4935.6301813205073</v>
      </c>
      <c r="M383" s="12">
        <f t="shared" si="11"/>
        <v>-1764.0152813205073</v>
      </c>
      <c r="AE383" s="32"/>
      <c r="AF383" s="32"/>
    </row>
    <row r="384" spans="1:32" x14ac:dyDescent="0.25">
      <c r="A384" s="69">
        <v>1020</v>
      </c>
      <c r="B384" s="2">
        <v>18</v>
      </c>
      <c r="C384" s="3">
        <v>1</v>
      </c>
      <c r="D384" s="3">
        <v>33.33</v>
      </c>
      <c r="E384" s="3">
        <v>0</v>
      </c>
      <c r="F384" s="3">
        <v>0</v>
      </c>
      <c r="G384" s="3">
        <v>1</v>
      </c>
      <c r="H384" s="3">
        <v>0</v>
      </c>
      <c r="I384" s="12">
        <v>0</v>
      </c>
      <c r="J384" s="60">
        <v>1135.9407000000001</v>
      </c>
      <c r="L384" s="2">
        <f t="shared" si="10"/>
        <v>2381.7378346986434</v>
      </c>
      <c r="M384" s="12">
        <f t="shared" si="11"/>
        <v>-1245.7971346986433</v>
      </c>
      <c r="AE384" s="32"/>
      <c r="AF384" s="32"/>
    </row>
    <row r="385" spans="1:32" x14ac:dyDescent="0.25">
      <c r="A385" s="69">
        <v>1021</v>
      </c>
      <c r="B385" s="2">
        <v>28</v>
      </c>
      <c r="C385" s="3">
        <v>1</v>
      </c>
      <c r="D385" s="3">
        <v>24.3</v>
      </c>
      <c r="E385" s="3">
        <v>5</v>
      </c>
      <c r="F385" s="3">
        <v>1</v>
      </c>
      <c r="G385" s="3">
        <v>0</v>
      </c>
      <c r="H385" s="3">
        <v>0</v>
      </c>
      <c r="I385" s="12">
        <v>0</v>
      </c>
      <c r="J385" s="60">
        <v>5615.3689999999997</v>
      </c>
      <c r="L385" s="2">
        <f t="shared" si="10"/>
        <v>7967.9018066778026</v>
      </c>
      <c r="M385" s="12">
        <f t="shared" si="11"/>
        <v>-2352.5328066778029</v>
      </c>
      <c r="AE385" s="32"/>
      <c r="AF385" s="32"/>
    </row>
    <row r="386" spans="1:32" x14ac:dyDescent="0.25">
      <c r="A386" s="69">
        <v>1022</v>
      </c>
      <c r="B386" s="2">
        <v>45</v>
      </c>
      <c r="C386" s="3">
        <v>0</v>
      </c>
      <c r="D386" s="3">
        <v>25.7</v>
      </c>
      <c r="E386" s="3">
        <v>3</v>
      </c>
      <c r="F386" s="3">
        <v>1</v>
      </c>
      <c r="G386" s="3">
        <v>0</v>
      </c>
      <c r="H386" s="3">
        <v>0</v>
      </c>
      <c r="I386" s="12">
        <v>0</v>
      </c>
      <c r="J386" s="60">
        <v>9101.7980000000007</v>
      </c>
      <c r="L386" s="2">
        <f t="shared" si="10"/>
        <v>11063.337498984291</v>
      </c>
      <c r="M386" s="12">
        <f t="shared" si="11"/>
        <v>-1961.5394989842898</v>
      </c>
      <c r="AE386" s="32"/>
      <c r="AF386" s="32"/>
    </row>
    <row r="387" spans="1:32" x14ac:dyDescent="0.25">
      <c r="A387" s="69">
        <v>1023</v>
      </c>
      <c r="B387" s="2">
        <v>33</v>
      </c>
      <c r="C387" s="3">
        <v>1</v>
      </c>
      <c r="D387" s="3">
        <v>29.4</v>
      </c>
      <c r="E387" s="3">
        <v>4</v>
      </c>
      <c r="F387" s="3">
        <v>1</v>
      </c>
      <c r="G387" s="3">
        <v>0</v>
      </c>
      <c r="H387" s="3">
        <v>0</v>
      </c>
      <c r="I387" s="12">
        <v>0</v>
      </c>
      <c r="J387" s="60">
        <v>6059.1729999999998</v>
      </c>
      <c r="L387" s="2">
        <f t="shared" ref="L387:L428" si="12">$U$39+$U$40*B387+$U$41*D387+$U$42*E387</f>
        <v>8703.950275599087</v>
      </c>
      <c r="M387" s="12">
        <f t="shared" si="11"/>
        <v>-2644.7772755990873</v>
      </c>
      <c r="AE387" s="32"/>
      <c r="AF387" s="32"/>
    </row>
    <row r="388" spans="1:32" x14ac:dyDescent="0.25">
      <c r="A388" s="69">
        <v>1024</v>
      </c>
      <c r="B388" s="2">
        <v>18</v>
      </c>
      <c r="C388" s="3">
        <v>0</v>
      </c>
      <c r="D388" s="3">
        <v>39.82</v>
      </c>
      <c r="E388" s="3">
        <v>0</v>
      </c>
      <c r="F388" s="3">
        <v>0</v>
      </c>
      <c r="G388" s="3">
        <v>1</v>
      </c>
      <c r="H388" s="3">
        <v>0</v>
      </c>
      <c r="I388" s="12">
        <v>0</v>
      </c>
      <c r="J388" s="60">
        <v>1633.9618</v>
      </c>
      <c r="L388" s="2">
        <f t="shared" si="12"/>
        <v>2505.1318220028652</v>
      </c>
      <c r="M388" s="12">
        <f t="shared" ref="M388:M428" si="13">J388-L388</f>
        <v>-871.17002200286515</v>
      </c>
      <c r="AE388" s="32"/>
      <c r="AF388" s="32"/>
    </row>
    <row r="389" spans="1:32" x14ac:dyDescent="0.25">
      <c r="A389" s="69">
        <v>1025</v>
      </c>
      <c r="B389" s="2">
        <v>19</v>
      </c>
      <c r="C389" s="3">
        <v>1</v>
      </c>
      <c r="D389" s="3">
        <v>19.8</v>
      </c>
      <c r="E389" s="3">
        <v>0</v>
      </c>
      <c r="F389" s="3">
        <v>1</v>
      </c>
      <c r="G389" s="3">
        <v>0</v>
      </c>
      <c r="H389" s="3">
        <v>0</v>
      </c>
      <c r="I389" s="12">
        <v>0</v>
      </c>
      <c r="J389" s="60">
        <v>1241.5650000000001</v>
      </c>
      <c r="L389" s="2">
        <f t="shared" si="12"/>
        <v>2380.3002618869577</v>
      </c>
      <c r="M389" s="12">
        <f t="shared" si="13"/>
        <v>-1138.7352618869577</v>
      </c>
      <c r="AE389" s="32"/>
      <c r="AF389" s="32"/>
    </row>
    <row r="390" spans="1:32" x14ac:dyDescent="0.25">
      <c r="A390" s="69">
        <v>1026</v>
      </c>
      <c r="B390" s="2">
        <v>40</v>
      </c>
      <c r="C390" s="3">
        <v>0</v>
      </c>
      <c r="D390" s="3">
        <v>29.3</v>
      </c>
      <c r="E390" s="3">
        <v>4</v>
      </c>
      <c r="F390" s="3">
        <v>1</v>
      </c>
      <c r="G390" s="3">
        <v>0</v>
      </c>
      <c r="H390" s="3">
        <v>0</v>
      </c>
      <c r="I390" s="12">
        <v>0</v>
      </c>
      <c r="J390" s="60">
        <v>15828.82173</v>
      </c>
      <c r="L390" s="2">
        <f t="shared" si="12"/>
        <v>10492.701617050176</v>
      </c>
      <c r="M390" s="12">
        <f t="shared" si="13"/>
        <v>5336.120112949824</v>
      </c>
      <c r="AE390" s="32"/>
      <c r="AF390" s="32"/>
    </row>
    <row r="391" spans="1:32" x14ac:dyDescent="0.25">
      <c r="A391" s="69">
        <v>1027</v>
      </c>
      <c r="B391" s="2">
        <v>34</v>
      </c>
      <c r="C391" s="3">
        <v>0</v>
      </c>
      <c r="D391" s="3">
        <v>27.72</v>
      </c>
      <c r="E391" s="3">
        <v>0</v>
      </c>
      <c r="F391" s="3">
        <v>0</v>
      </c>
      <c r="G391" s="3">
        <v>1</v>
      </c>
      <c r="H391" s="3">
        <v>0</v>
      </c>
      <c r="I391" s="12">
        <v>0</v>
      </c>
      <c r="J391" s="60">
        <v>4415.1588000000002</v>
      </c>
      <c r="L391" s="2">
        <f t="shared" si="12"/>
        <v>6367.9955453420707</v>
      </c>
      <c r="M391" s="12">
        <f t="shared" si="13"/>
        <v>-1952.8367453420706</v>
      </c>
      <c r="AE391" s="32"/>
      <c r="AF391" s="32"/>
    </row>
    <row r="392" spans="1:32" x14ac:dyDescent="0.25">
      <c r="A392" s="69">
        <v>1028</v>
      </c>
      <c r="B392" s="2">
        <v>42</v>
      </c>
      <c r="C392" s="3">
        <v>0</v>
      </c>
      <c r="D392" s="3">
        <v>37.9</v>
      </c>
      <c r="E392" s="3">
        <v>0</v>
      </c>
      <c r="F392" s="3">
        <v>1</v>
      </c>
      <c r="G392" s="3">
        <v>0</v>
      </c>
      <c r="H392" s="3">
        <v>0</v>
      </c>
      <c r="I392" s="12">
        <v>0</v>
      </c>
      <c r="J392" s="60">
        <v>6474.0129999999999</v>
      </c>
      <c r="L392" s="2">
        <f t="shared" si="12"/>
        <v>8608.0074399773912</v>
      </c>
      <c r="M392" s="12">
        <f t="shared" si="13"/>
        <v>-2133.9944399773913</v>
      </c>
      <c r="AE392" s="32"/>
      <c r="AF392" s="32"/>
    </row>
    <row r="393" spans="1:32" x14ac:dyDescent="0.25">
      <c r="A393" s="69">
        <v>1029</v>
      </c>
      <c r="B393" s="2">
        <v>51</v>
      </c>
      <c r="C393" s="3">
        <v>0</v>
      </c>
      <c r="D393" s="3">
        <v>36.384999999999998</v>
      </c>
      <c r="E393" s="3">
        <v>3</v>
      </c>
      <c r="F393" s="3">
        <v>0</v>
      </c>
      <c r="G393" s="3">
        <v>0</v>
      </c>
      <c r="H393" s="3">
        <v>1</v>
      </c>
      <c r="I393" s="12">
        <v>0</v>
      </c>
      <c r="J393" s="60">
        <v>11436.738149999999</v>
      </c>
      <c r="L393" s="2">
        <f t="shared" si="12"/>
        <v>12801.335890111455</v>
      </c>
      <c r="M393" s="12">
        <f t="shared" si="13"/>
        <v>-1364.597740111456</v>
      </c>
      <c r="AE393" s="32"/>
      <c r="AF393" s="32"/>
    </row>
    <row r="394" spans="1:32" x14ac:dyDescent="0.25">
      <c r="A394" s="69">
        <v>1030</v>
      </c>
      <c r="B394" s="2">
        <v>54</v>
      </c>
      <c r="C394" s="3">
        <v>0</v>
      </c>
      <c r="D394" s="3">
        <v>27.645</v>
      </c>
      <c r="E394" s="3">
        <v>1</v>
      </c>
      <c r="F394" s="3">
        <v>0</v>
      </c>
      <c r="G394" s="3">
        <v>0</v>
      </c>
      <c r="H394" s="3">
        <v>1</v>
      </c>
      <c r="I394" s="12">
        <v>0</v>
      </c>
      <c r="J394" s="60">
        <v>11305.93455</v>
      </c>
      <c r="L394" s="2">
        <f t="shared" si="12"/>
        <v>12122.675089234464</v>
      </c>
      <c r="M394" s="12">
        <f t="shared" si="13"/>
        <v>-816.74053923446445</v>
      </c>
      <c r="AE394" s="32"/>
      <c r="AF394" s="32"/>
    </row>
    <row r="395" spans="1:32" x14ac:dyDescent="0.25">
      <c r="A395" s="69">
        <v>1031</v>
      </c>
      <c r="B395" s="2">
        <v>55</v>
      </c>
      <c r="C395" s="3">
        <v>1</v>
      </c>
      <c r="D395" s="3">
        <v>37.715000000000003</v>
      </c>
      <c r="E395" s="3">
        <v>3</v>
      </c>
      <c r="F395" s="3">
        <v>0</v>
      </c>
      <c r="G395" s="3">
        <v>0</v>
      </c>
      <c r="H395" s="3">
        <v>1</v>
      </c>
      <c r="I395" s="12">
        <v>0</v>
      </c>
      <c r="J395" s="60">
        <v>30063.580549999999</v>
      </c>
      <c r="L395" s="2">
        <f t="shared" si="12"/>
        <v>13849.853179145008</v>
      </c>
      <c r="M395" s="12">
        <f t="shared" si="13"/>
        <v>16213.727370854991</v>
      </c>
      <c r="AE395" s="32"/>
      <c r="AF395" s="32"/>
    </row>
    <row r="396" spans="1:32" x14ac:dyDescent="0.25">
      <c r="A396" s="69">
        <v>1032</v>
      </c>
      <c r="B396" s="2">
        <v>52</v>
      </c>
      <c r="C396" s="3">
        <v>0</v>
      </c>
      <c r="D396" s="3">
        <v>23.18</v>
      </c>
      <c r="E396" s="3">
        <v>0</v>
      </c>
      <c r="F396" s="3">
        <v>0</v>
      </c>
      <c r="G396" s="3">
        <v>0</v>
      </c>
      <c r="H396" s="3">
        <v>0</v>
      </c>
      <c r="I396" s="12">
        <v>1</v>
      </c>
      <c r="J396" s="60">
        <v>10197.772199999999</v>
      </c>
      <c r="L396" s="2">
        <f t="shared" si="12"/>
        <v>10886.212141620639</v>
      </c>
      <c r="M396" s="12">
        <f t="shared" si="13"/>
        <v>-688.43994162063973</v>
      </c>
      <c r="AE396" s="32"/>
      <c r="AF396" s="32"/>
    </row>
    <row r="397" spans="1:32" x14ac:dyDescent="0.25">
      <c r="A397" s="69">
        <v>1033</v>
      </c>
      <c r="B397" s="2">
        <v>32</v>
      </c>
      <c r="C397" s="3">
        <v>0</v>
      </c>
      <c r="D397" s="3">
        <v>20.52</v>
      </c>
      <c r="E397" s="3">
        <v>0</v>
      </c>
      <c r="F397" s="3">
        <v>0</v>
      </c>
      <c r="G397" s="3">
        <v>0</v>
      </c>
      <c r="H397" s="3">
        <v>0</v>
      </c>
      <c r="I397" s="12">
        <v>1</v>
      </c>
      <c r="J397" s="60">
        <v>4544.2348000000002</v>
      </c>
      <c r="L397" s="2">
        <f t="shared" si="12"/>
        <v>5719.4873311745869</v>
      </c>
      <c r="M397" s="12">
        <f t="shared" si="13"/>
        <v>-1175.2525311745867</v>
      </c>
      <c r="AE397" s="32"/>
      <c r="AF397" s="32"/>
    </row>
    <row r="398" spans="1:32" x14ac:dyDescent="0.25">
      <c r="A398" s="69">
        <v>1034</v>
      </c>
      <c r="B398" s="2">
        <v>28</v>
      </c>
      <c r="C398" s="3">
        <v>1</v>
      </c>
      <c r="D398" s="3">
        <v>37.1</v>
      </c>
      <c r="E398" s="3">
        <v>1</v>
      </c>
      <c r="F398" s="3">
        <v>1</v>
      </c>
      <c r="G398" s="3">
        <v>0</v>
      </c>
      <c r="H398" s="3">
        <v>0</v>
      </c>
      <c r="I398" s="12">
        <v>0</v>
      </c>
      <c r="J398" s="60">
        <v>3277.1610000000001</v>
      </c>
      <c r="L398" s="2">
        <f t="shared" si="12"/>
        <v>5651.4469432138285</v>
      </c>
      <c r="M398" s="12">
        <f t="shared" si="13"/>
        <v>-2374.2859432138284</v>
      </c>
      <c r="AE398" s="32"/>
      <c r="AF398" s="32"/>
    </row>
    <row r="399" spans="1:32" x14ac:dyDescent="0.25">
      <c r="A399" s="69">
        <v>1035</v>
      </c>
      <c r="B399" s="2">
        <v>41</v>
      </c>
      <c r="C399" s="3">
        <v>0</v>
      </c>
      <c r="D399" s="3">
        <v>28.05</v>
      </c>
      <c r="E399" s="3">
        <v>1</v>
      </c>
      <c r="F399" s="3">
        <v>0</v>
      </c>
      <c r="G399" s="3">
        <v>1</v>
      </c>
      <c r="H399" s="3">
        <v>0</v>
      </c>
      <c r="I399" s="12">
        <v>0</v>
      </c>
      <c r="J399" s="60">
        <v>6770.1925000000001</v>
      </c>
      <c r="L399" s="2">
        <f t="shared" si="12"/>
        <v>8804.8775786089718</v>
      </c>
      <c r="M399" s="12">
        <f t="shared" si="13"/>
        <v>-2034.6850786089717</v>
      </c>
      <c r="AE399" s="32"/>
      <c r="AF399" s="32"/>
    </row>
    <row r="400" spans="1:32" x14ac:dyDescent="0.25">
      <c r="A400" s="69">
        <v>1036</v>
      </c>
      <c r="B400" s="2">
        <v>43</v>
      </c>
      <c r="C400" s="3">
        <v>0</v>
      </c>
      <c r="D400" s="3">
        <v>29.9</v>
      </c>
      <c r="E400" s="3">
        <v>1</v>
      </c>
      <c r="F400" s="3">
        <v>1</v>
      </c>
      <c r="G400" s="3">
        <v>0</v>
      </c>
      <c r="H400" s="3">
        <v>0</v>
      </c>
      <c r="I400" s="12">
        <v>0</v>
      </c>
      <c r="J400" s="60">
        <v>7337.7479999999996</v>
      </c>
      <c r="L400" s="2">
        <f t="shared" si="12"/>
        <v>9351.666558249859</v>
      </c>
      <c r="M400" s="12">
        <f t="shared" si="13"/>
        <v>-2013.9185582498594</v>
      </c>
      <c r="AE400" s="32"/>
      <c r="AF400" s="32"/>
    </row>
    <row r="401" spans="1:32" x14ac:dyDescent="0.25">
      <c r="A401" s="69">
        <v>1037</v>
      </c>
      <c r="B401" s="2">
        <v>49</v>
      </c>
      <c r="C401" s="3">
        <v>0</v>
      </c>
      <c r="D401" s="3">
        <v>33.344999999999999</v>
      </c>
      <c r="E401" s="3">
        <v>2</v>
      </c>
      <c r="F401" s="3">
        <v>0</v>
      </c>
      <c r="G401" s="3">
        <v>0</v>
      </c>
      <c r="H401" s="3">
        <v>0</v>
      </c>
      <c r="I401" s="12">
        <v>1</v>
      </c>
      <c r="J401" s="60">
        <v>10370.912549999999</v>
      </c>
      <c r="L401" s="2">
        <f t="shared" si="12"/>
        <v>11591.966383469666</v>
      </c>
      <c r="M401" s="12">
        <f t="shared" si="13"/>
        <v>-1221.0538334696666</v>
      </c>
      <c r="AE401" s="32"/>
      <c r="AF401" s="32"/>
    </row>
    <row r="402" spans="1:32" x14ac:dyDescent="0.25">
      <c r="A402" s="69">
        <v>1038</v>
      </c>
      <c r="B402" s="2">
        <v>55</v>
      </c>
      <c r="C402" s="3">
        <v>0</v>
      </c>
      <c r="D402" s="3">
        <v>30.5</v>
      </c>
      <c r="E402" s="3">
        <v>0</v>
      </c>
      <c r="F402" s="3">
        <v>1</v>
      </c>
      <c r="G402" s="3">
        <v>0</v>
      </c>
      <c r="H402" s="3">
        <v>0</v>
      </c>
      <c r="I402" s="12">
        <v>0</v>
      </c>
      <c r="J402" s="60">
        <v>10704.47</v>
      </c>
      <c r="L402" s="2">
        <f t="shared" si="12"/>
        <v>11792.809428076996</v>
      </c>
      <c r="M402" s="12">
        <f t="shared" si="13"/>
        <v>-1088.3394280769971</v>
      </c>
      <c r="AE402" s="32"/>
      <c r="AF402" s="32"/>
    </row>
    <row r="403" spans="1:32" x14ac:dyDescent="0.25">
      <c r="A403" s="69">
        <v>1039</v>
      </c>
      <c r="B403" s="2">
        <v>20</v>
      </c>
      <c r="C403" s="3">
        <v>0</v>
      </c>
      <c r="D403" s="3">
        <v>33.299999999999997</v>
      </c>
      <c r="E403" s="3">
        <v>0</v>
      </c>
      <c r="F403" s="3">
        <v>1</v>
      </c>
      <c r="G403" s="3">
        <v>0</v>
      </c>
      <c r="H403" s="3">
        <v>0</v>
      </c>
      <c r="I403" s="12">
        <v>0</v>
      </c>
      <c r="J403" s="60">
        <v>1880.4870000000001</v>
      </c>
      <c r="L403" s="2">
        <f t="shared" si="12"/>
        <v>2892.7824851974788</v>
      </c>
      <c r="M403" s="12">
        <f t="shared" si="13"/>
        <v>-1012.2954851974787</v>
      </c>
      <c r="AE403" s="32"/>
      <c r="AF403" s="32"/>
    </row>
    <row r="404" spans="1:32" x14ac:dyDescent="0.25">
      <c r="A404" s="69">
        <v>1040</v>
      </c>
      <c r="B404" s="2">
        <v>45</v>
      </c>
      <c r="C404" s="3">
        <v>1</v>
      </c>
      <c r="D404" s="3">
        <v>27.5</v>
      </c>
      <c r="E404" s="3">
        <v>3</v>
      </c>
      <c r="F404" s="3">
        <v>1</v>
      </c>
      <c r="G404" s="3">
        <v>0</v>
      </c>
      <c r="H404" s="3">
        <v>0</v>
      </c>
      <c r="I404" s="12">
        <v>0</v>
      </c>
      <c r="J404" s="60">
        <v>8615.2999999999993</v>
      </c>
      <c r="L404" s="2">
        <f t="shared" si="12"/>
        <v>11097.560792843706</v>
      </c>
      <c r="M404" s="12">
        <f t="shared" si="13"/>
        <v>-2482.2607928437064</v>
      </c>
      <c r="AE404" s="32"/>
      <c r="AF404" s="32"/>
    </row>
    <row r="405" spans="1:32" x14ac:dyDescent="0.25">
      <c r="A405" s="69">
        <v>1041</v>
      </c>
      <c r="B405" s="2">
        <v>26</v>
      </c>
      <c r="C405" s="3">
        <v>1</v>
      </c>
      <c r="D405" s="3">
        <v>33.914999999999999</v>
      </c>
      <c r="E405" s="3">
        <v>1</v>
      </c>
      <c r="F405" s="3">
        <v>0</v>
      </c>
      <c r="G405" s="3">
        <v>0</v>
      </c>
      <c r="H405" s="3">
        <v>1</v>
      </c>
      <c r="I405" s="12">
        <v>0</v>
      </c>
      <c r="J405" s="60">
        <v>3292.5298499999999</v>
      </c>
      <c r="L405" s="2">
        <f t="shared" si="12"/>
        <v>5079.2756872938735</v>
      </c>
      <c r="M405" s="12">
        <f t="shared" si="13"/>
        <v>-1786.7458372938736</v>
      </c>
      <c r="AE405" s="32"/>
      <c r="AF405" s="32"/>
    </row>
    <row r="406" spans="1:32" x14ac:dyDescent="0.25">
      <c r="A406" s="69">
        <v>1042</v>
      </c>
      <c r="B406" s="2">
        <v>25</v>
      </c>
      <c r="C406" s="3">
        <v>0</v>
      </c>
      <c r="D406" s="3">
        <v>34.484999999999999</v>
      </c>
      <c r="E406" s="3">
        <v>0</v>
      </c>
      <c r="F406" s="3">
        <v>0</v>
      </c>
      <c r="G406" s="3">
        <v>0</v>
      </c>
      <c r="H406" s="3">
        <v>1</v>
      </c>
      <c r="I406" s="12">
        <v>0</v>
      </c>
      <c r="J406" s="60">
        <v>3021.80915</v>
      </c>
      <c r="L406" s="2">
        <f t="shared" si="12"/>
        <v>4194.3504171461555</v>
      </c>
      <c r="M406" s="12">
        <f t="shared" si="13"/>
        <v>-1172.5412671461554</v>
      </c>
      <c r="AE406" s="32"/>
      <c r="AF406" s="32"/>
    </row>
    <row r="407" spans="1:32" x14ac:dyDescent="0.25">
      <c r="A407" s="69">
        <v>1043</v>
      </c>
      <c r="B407" s="2">
        <v>43</v>
      </c>
      <c r="C407" s="3">
        <v>1</v>
      </c>
      <c r="D407" s="3">
        <v>25.52</v>
      </c>
      <c r="E407" s="3">
        <v>5</v>
      </c>
      <c r="F407" s="3">
        <v>0</v>
      </c>
      <c r="G407" s="3">
        <v>1</v>
      </c>
      <c r="H407" s="3">
        <v>0</v>
      </c>
      <c r="I407" s="12">
        <v>0</v>
      </c>
      <c r="J407" s="60">
        <v>14478.33015</v>
      </c>
      <c r="L407" s="2">
        <f t="shared" si="12"/>
        <v>11828.210385211762</v>
      </c>
      <c r="M407" s="12">
        <f t="shared" si="13"/>
        <v>2650.1197647882382</v>
      </c>
      <c r="AE407" s="32"/>
      <c r="AF407" s="32"/>
    </row>
    <row r="408" spans="1:32" x14ac:dyDescent="0.25">
      <c r="A408" s="69">
        <v>1044</v>
      </c>
      <c r="B408" s="2">
        <v>35</v>
      </c>
      <c r="C408" s="3">
        <v>1</v>
      </c>
      <c r="D408" s="3">
        <v>27.61</v>
      </c>
      <c r="E408" s="3">
        <v>1</v>
      </c>
      <c r="F408" s="3">
        <v>0</v>
      </c>
      <c r="G408" s="3">
        <v>1</v>
      </c>
      <c r="H408" s="3">
        <v>0</v>
      </c>
      <c r="I408" s="12">
        <v>0</v>
      </c>
      <c r="J408" s="60">
        <v>4747.0528999999997</v>
      </c>
      <c r="L408" s="2">
        <f t="shared" si="12"/>
        <v>7261.6667683649721</v>
      </c>
      <c r="M408" s="12">
        <f t="shared" si="13"/>
        <v>-2514.6138683649724</v>
      </c>
      <c r="AE408" s="32"/>
      <c r="AF408" s="32"/>
    </row>
    <row r="409" spans="1:32" x14ac:dyDescent="0.25">
      <c r="A409" s="69">
        <v>1045</v>
      </c>
      <c r="B409" s="2">
        <v>57</v>
      </c>
      <c r="C409" s="3">
        <v>1</v>
      </c>
      <c r="D409" s="3">
        <v>23.7</v>
      </c>
      <c r="E409" s="3">
        <v>0</v>
      </c>
      <c r="F409" s="3">
        <v>1</v>
      </c>
      <c r="G409" s="3">
        <v>0</v>
      </c>
      <c r="H409" s="3">
        <v>0</v>
      </c>
      <c r="I409" s="12">
        <v>0</v>
      </c>
      <c r="J409" s="60">
        <v>10959.33</v>
      </c>
      <c r="L409" s="2">
        <f t="shared" si="12"/>
        <v>12175.136467782368</v>
      </c>
      <c r="M409" s="12">
        <f t="shared" si="13"/>
        <v>-1215.8064677823677</v>
      </c>
      <c r="AE409" s="32"/>
      <c r="AF409" s="32"/>
    </row>
    <row r="410" spans="1:32" x14ac:dyDescent="0.25">
      <c r="A410" s="69">
        <v>1046</v>
      </c>
      <c r="B410" s="2">
        <v>22</v>
      </c>
      <c r="C410" s="3">
        <v>0</v>
      </c>
      <c r="D410" s="3">
        <v>30.4</v>
      </c>
      <c r="E410" s="3">
        <v>0</v>
      </c>
      <c r="F410" s="3">
        <v>0</v>
      </c>
      <c r="G410" s="3">
        <v>0</v>
      </c>
      <c r="H410" s="3">
        <v>0</v>
      </c>
      <c r="I410" s="12">
        <v>1</v>
      </c>
      <c r="J410" s="60">
        <v>2741.9479999999999</v>
      </c>
      <c r="L410" s="2">
        <f t="shared" si="12"/>
        <v>3349.2599949315804</v>
      </c>
      <c r="M410" s="12">
        <f t="shared" si="13"/>
        <v>-607.31199493158056</v>
      </c>
      <c r="AE410" s="32"/>
      <c r="AF410" s="32"/>
    </row>
    <row r="411" spans="1:32" x14ac:dyDescent="0.25">
      <c r="A411" s="69">
        <v>1047</v>
      </c>
      <c r="B411" s="2">
        <v>32</v>
      </c>
      <c r="C411" s="3">
        <v>0</v>
      </c>
      <c r="D411" s="3">
        <v>29.734999999999999</v>
      </c>
      <c r="E411" s="3">
        <v>0</v>
      </c>
      <c r="F411" s="3">
        <v>0</v>
      </c>
      <c r="G411" s="3">
        <v>0</v>
      </c>
      <c r="H411" s="3">
        <v>1</v>
      </c>
      <c r="I411" s="12">
        <v>0</v>
      </c>
      <c r="J411" s="60">
        <v>4357.0436499999996</v>
      </c>
      <c r="L411" s="2">
        <f t="shared" si="12"/>
        <v>5894.6915827937564</v>
      </c>
      <c r="M411" s="12">
        <f t="shared" si="13"/>
        <v>-1537.6479327937568</v>
      </c>
      <c r="AE411" s="32"/>
      <c r="AF411" s="32"/>
    </row>
    <row r="412" spans="1:32" x14ac:dyDescent="0.25">
      <c r="A412" s="69">
        <v>1048</v>
      </c>
      <c r="B412" s="2">
        <v>25</v>
      </c>
      <c r="C412" s="3">
        <v>0</v>
      </c>
      <c r="D412" s="3">
        <v>26.79</v>
      </c>
      <c r="E412" s="3">
        <v>2</v>
      </c>
      <c r="F412" s="3">
        <v>0</v>
      </c>
      <c r="G412" s="3">
        <v>0</v>
      </c>
      <c r="H412" s="3">
        <v>1</v>
      </c>
      <c r="I412" s="12">
        <v>0</v>
      </c>
      <c r="J412" s="60">
        <v>4189.1130999999996</v>
      </c>
      <c r="L412" s="2">
        <f t="shared" si="12"/>
        <v>5327.9560902403973</v>
      </c>
      <c r="M412" s="12">
        <f t="shared" si="13"/>
        <v>-1138.8429902403977</v>
      </c>
      <c r="AE412" s="32"/>
      <c r="AF412" s="32"/>
    </row>
    <row r="413" spans="1:32" x14ac:dyDescent="0.25">
      <c r="A413" s="69">
        <v>1049</v>
      </c>
      <c r="B413" s="2">
        <v>48</v>
      </c>
      <c r="C413" s="3">
        <v>0</v>
      </c>
      <c r="D413" s="3">
        <v>33.33</v>
      </c>
      <c r="E413" s="3">
        <v>0</v>
      </c>
      <c r="F413" s="3">
        <v>0</v>
      </c>
      <c r="G413" s="3">
        <v>1</v>
      </c>
      <c r="H413" s="3">
        <v>0</v>
      </c>
      <c r="I413" s="12">
        <v>0</v>
      </c>
      <c r="J413" s="60">
        <v>8283.6807000000008</v>
      </c>
      <c r="L413" s="2">
        <f t="shared" si="12"/>
        <v>10055.96341564602</v>
      </c>
      <c r="M413" s="12">
        <f t="shared" si="13"/>
        <v>-1772.2827156460189</v>
      </c>
      <c r="AE413" s="32"/>
      <c r="AF413" s="32"/>
    </row>
    <row r="414" spans="1:32" x14ac:dyDescent="0.25">
      <c r="A414" s="69">
        <v>1050</v>
      </c>
      <c r="B414" s="2">
        <v>18</v>
      </c>
      <c r="C414" s="3">
        <v>1</v>
      </c>
      <c r="D414" s="3">
        <v>30.03</v>
      </c>
      <c r="E414" s="3">
        <v>1</v>
      </c>
      <c r="F414" s="3">
        <v>0</v>
      </c>
      <c r="G414" s="3">
        <v>1</v>
      </c>
      <c r="H414" s="3">
        <v>0</v>
      </c>
      <c r="I414" s="12">
        <v>0</v>
      </c>
      <c r="J414" s="60">
        <v>1720.3536999999999</v>
      </c>
      <c r="L414" s="2">
        <f t="shared" si="12"/>
        <v>2958.9502564613358</v>
      </c>
      <c r="M414" s="12">
        <f t="shared" si="13"/>
        <v>-1238.5965564613359</v>
      </c>
      <c r="AE414" s="32"/>
      <c r="AF414" s="32"/>
    </row>
    <row r="415" spans="1:32" x14ac:dyDescent="0.25">
      <c r="A415" s="69">
        <v>1051</v>
      </c>
      <c r="B415" s="2">
        <v>47</v>
      </c>
      <c r="C415" s="3">
        <v>0</v>
      </c>
      <c r="D415" s="3">
        <v>24.32</v>
      </c>
      <c r="E415" s="3">
        <v>0</v>
      </c>
      <c r="F415" s="3">
        <v>0</v>
      </c>
      <c r="G415" s="3">
        <v>0</v>
      </c>
      <c r="H415" s="3">
        <v>0</v>
      </c>
      <c r="I415" s="12">
        <v>1</v>
      </c>
      <c r="J415" s="60">
        <v>8534.6718000000001</v>
      </c>
      <c r="L415" s="2">
        <f t="shared" si="12"/>
        <v>9628.8492975737081</v>
      </c>
      <c r="M415" s="12">
        <f t="shared" si="13"/>
        <v>-1094.177497573708</v>
      </c>
      <c r="AE415" s="32"/>
      <c r="AF415" s="32"/>
    </row>
    <row r="416" spans="1:32" x14ac:dyDescent="0.25">
      <c r="A416" s="69">
        <v>1052</v>
      </c>
      <c r="B416" s="2">
        <v>28</v>
      </c>
      <c r="C416" s="3">
        <v>0</v>
      </c>
      <c r="D416" s="3">
        <v>17.29</v>
      </c>
      <c r="E416" s="3">
        <v>0</v>
      </c>
      <c r="F416" s="3">
        <v>0</v>
      </c>
      <c r="G416" s="3">
        <v>0</v>
      </c>
      <c r="H416" s="3">
        <v>0</v>
      </c>
      <c r="I416" s="12">
        <v>1</v>
      </c>
      <c r="J416" s="60">
        <v>3732.6251000000002</v>
      </c>
      <c r="L416" s="2">
        <f t="shared" si="12"/>
        <v>4634.8454541783203</v>
      </c>
      <c r="M416" s="12">
        <f t="shared" si="13"/>
        <v>-902.22035417832012</v>
      </c>
      <c r="AE416" s="32"/>
      <c r="AF416" s="32"/>
    </row>
    <row r="417" spans="1:32" x14ac:dyDescent="0.25">
      <c r="A417" s="69">
        <v>1053</v>
      </c>
      <c r="B417" s="2">
        <v>36</v>
      </c>
      <c r="C417" s="3">
        <v>0</v>
      </c>
      <c r="D417" s="3">
        <v>25.9</v>
      </c>
      <c r="E417" s="3">
        <v>1</v>
      </c>
      <c r="F417" s="3">
        <v>1</v>
      </c>
      <c r="G417" s="3">
        <v>0</v>
      </c>
      <c r="H417" s="3">
        <v>0</v>
      </c>
      <c r="I417" s="12">
        <v>0</v>
      </c>
      <c r="J417" s="60">
        <v>5472.4489999999996</v>
      </c>
      <c r="L417" s="2">
        <f t="shared" si="12"/>
        <v>7484.9621585634395</v>
      </c>
      <c r="M417" s="12">
        <f t="shared" si="13"/>
        <v>-2012.5131585634399</v>
      </c>
      <c r="AE417" s="32"/>
      <c r="AF417" s="32"/>
    </row>
    <row r="418" spans="1:32" x14ac:dyDescent="0.25">
      <c r="A418" s="69">
        <v>1054</v>
      </c>
      <c r="B418" s="2">
        <v>44</v>
      </c>
      <c r="C418" s="3">
        <v>1</v>
      </c>
      <c r="D418" s="3">
        <v>34.32</v>
      </c>
      <c r="E418" s="3">
        <v>1</v>
      </c>
      <c r="F418" s="3">
        <v>0</v>
      </c>
      <c r="G418" s="3">
        <v>1</v>
      </c>
      <c r="H418" s="3">
        <v>0</v>
      </c>
      <c r="I418" s="12">
        <v>0</v>
      </c>
      <c r="J418" s="60">
        <v>7147.4727999999996</v>
      </c>
      <c r="L418" s="2">
        <f t="shared" si="12"/>
        <v>9691.5112769806692</v>
      </c>
      <c r="M418" s="12">
        <f t="shared" si="13"/>
        <v>-2544.0384769806697</v>
      </c>
      <c r="AE418" s="32"/>
      <c r="AF418" s="32"/>
    </row>
    <row r="419" spans="1:32" x14ac:dyDescent="0.25">
      <c r="A419" s="69">
        <v>1055</v>
      </c>
      <c r="B419" s="2">
        <v>38</v>
      </c>
      <c r="C419" s="3">
        <v>0</v>
      </c>
      <c r="D419" s="3">
        <v>19.95</v>
      </c>
      <c r="E419" s="3">
        <v>2</v>
      </c>
      <c r="F419" s="3">
        <v>0</v>
      </c>
      <c r="G419" s="3">
        <v>0</v>
      </c>
      <c r="H419" s="3">
        <v>0</v>
      </c>
      <c r="I419" s="12">
        <v>1</v>
      </c>
      <c r="J419" s="60">
        <v>7133.9025000000001</v>
      </c>
      <c r="L419" s="2">
        <f t="shared" si="12"/>
        <v>8523.4053253184866</v>
      </c>
      <c r="M419" s="12">
        <f t="shared" si="13"/>
        <v>-1389.5028253184864</v>
      </c>
      <c r="AE419" s="32"/>
      <c r="AF419" s="32"/>
    </row>
    <row r="420" spans="1:32" x14ac:dyDescent="0.25">
      <c r="A420" s="69">
        <v>1056</v>
      </c>
      <c r="B420" s="2">
        <v>21</v>
      </c>
      <c r="C420" s="3">
        <v>1</v>
      </c>
      <c r="D420" s="3">
        <v>23.21</v>
      </c>
      <c r="E420" s="3">
        <v>0</v>
      </c>
      <c r="F420" s="3">
        <v>0</v>
      </c>
      <c r="G420" s="3">
        <v>1</v>
      </c>
      <c r="H420" s="3">
        <v>0</v>
      </c>
      <c r="I420" s="12">
        <v>0</v>
      </c>
      <c r="J420" s="60">
        <v>1515.3449000000001</v>
      </c>
      <c r="L420" s="2">
        <f t="shared" si="12"/>
        <v>2956.7494295393399</v>
      </c>
      <c r="M420" s="12">
        <f t="shared" si="13"/>
        <v>-1441.4045295393398</v>
      </c>
      <c r="AE420" s="32"/>
      <c r="AF420" s="32"/>
    </row>
    <row r="421" spans="1:32" x14ac:dyDescent="0.25">
      <c r="A421" s="69">
        <v>1057</v>
      </c>
      <c r="B421" s="2">
        <v>46</v>
      </c>
      <c r="C421" s="3">
        <v>1</v>
      </c>
      <c r="D421" s="3">
        <v>25.745000000000001</v>
      </c>
      <c r="E421" s="3">
        <v>3</v>
      </c>
      <c r="F421" s="3">
        <v>0</v>
      </c>
      <c r="G421" s="3">
        <v>0</v>
      </c>
      <c r="H421" s="3">
        <v>1</v>
      </c>
      <c r="I421" s="12">
        <v>0</v>
      </c>
      <c r="J421" s="60">
        <v>9301.8935500000007</v>
      </c>
      <c r="L421" s="2">
        <f t="shared" si="12"/>
        <v>11320.000600695688</v>
      </c>
      <c r="M421" s="12">
        <f t="shared" si="13"/>
        <v>-2018.1070506956876</v>
      </c>
      <c r="AE421" s="32"/>
      <c r="AF421" s="32"/>
    </row>
    <row r="422" spans="1:32" x14ac:dyDescent="0.25">
      <c r="A422" s="69">
        <v>1058</v>
      </c>
      <c r="B422" s="2">
        <v>58</v>
      </c>
      <c r="C422" s="3">
        <v>1</v>
      </c>
      <c r="D422" s="3">
        <v>25.175000000000001</v>
      </c>
      <c r="E422" s="3">
        <v>0</v>
      </c>
      <c r="F422" s="3">
        <v>0</v>
      </c>
      <c r="G422" s="3">
        <v>0</v>
      </c>
      <c r="H422" s="3">
        <v>0</v>
      </c>
      <c r="I422" s="12">
        <v>1</v>
      </c>
      <c r="J422" s="60">
        <v>11931.125249999999</v>
      </c>
      <c r="L422" s="2">
        <f t="shared" si="12"/>
        <v>12458.988075170968</v>
      </c>
      <c r="M422" s="12">
        <f t="shared" si="13"/>
        <v>-527.86282517096879</v>
      </c>
      <c r="AE422" s="32"/>
      <c r="AF422" s="32"/>
    </row>
    <row r="423" spans="1:32" x14ac:dyDescent="0.25">
      <c r="A423" s="69">
        <v>1059</v>
      </c>
      <c r="B423" s="2">
        <v>20</v>
      </c>
      <c r="C423" s="3">
        <v>1</v>
      </c>
      <c r="D423" s="3">
        <v>22</v>
      </c>
      <c r="E423" s="3">
        <v>1</v>
      </c>
      <c r="F423" s="3">
        <v>1</v>
      </c>
      <c r="G423" s="3">
        <v>0</v>
      </c>
      <c r="H423" s="3">
        <v>0</v>
      </c>
      <c r="I423" s="12">
        <v>0</v>
      </c>
      <c r="J423" s="60">
        <v>1964.78</v>
      </c>
      <c r="L423" s="2">
        <f t="shared" si="12"/>
        <v>3317.891378696107</v>
      </c>
      <c r="M423" s="12">
        <f t="shared" si="13"/>
        <v>-1353.1113786961071</v>
      </c>
      <c r="AE423" s="32"/>
      <c r="AF423" s="32"/>
    </row>
    <row r="424" spans="1:32" x14ac:dyDescent="0.25">
      <c r="A424" s="69">
        <v>1060</v>
      </c>
      <c r="B424" s="2">
        <v>18</v>
      </c>
      <c r="C424" s="3">
        <v>1</v>
      </c>
      <c r="D424" s="3">
        <v>26.125</v>
      </c>
      <c r="E424" s="3">
        <v>0</v>
      </c>
      <c r="F424" s="3">
        <v>0</v>
      </c>
      <c r="G424" s="3">
        <v>0</v>
      </c>
      <c r="H424" s="3">
        <v>0</v>
      </c>
      <c r="I424" s="12">
        <v>1</v>
      </c>
      <c r="J424" s="60">
        <v>1708.9257500000001</v>
      </c>
      <c r="L424" s="2">
        <f t="shared" si="12"/>
        <v>2244.7495945558203</v>
      </c>
      <c r="M424" s="12">
        <f t="shared" si="13"/>
        <v>-535.82384455582019</v>
      </c>
      <c r="AE424" s="32"/>
      <c r="AF424" s="32"/>
    </row>
    <row r="425" spans="1:32" x14ac:dyDescent="0.25">
      <c r="A425" s="69">
        <v>1061</v>
      </c>
      <c r="B425" s="2">
        <v>28</v>
      </c>
      <c r="C425" s="3">
        <v>0</v>
      </c>
      <c r="D425" s="3">
        <v>26.51</v>
      </c>
      <c r="E425" s="3">
        <v>2</v>
      </c>
      <c r="F425" s="3">
        <v>0</v>
      </c>
      <c r="G425" s="3">
        <v>1</v>
      </c>
      <c r="H425" s="3">
        <v>0</v>
      </c>
      <c r="I425" s="12">
        <v>0</v>
      </c>
      <c r="J425" s="60">
        <v>4340.4408999999996</v>
      </c>
      <c r="L425" s="2">
        <f t="shared" si="12"/>
        <v>6090.0550248458931</v>
      </c>
      <c r="M425" s="12">
        <f t="shared" si="13"/>
        <v>-1749.6141248458935</v>
      </c>
      <c r="AE425" s="32"/>
      <c r="AF425" s="32"/>
    </row>
    <row r="426" spans="1:32" x14ac:dyDescent="0.25">
      <c r="A426" s="69">
        <v>1062</v>
      </c>
      <c r="B426" s="2">
        <v>33</v>
      </c>
      <c r="C426" s="3">
        <v>1</v>
      </c>
      <c r="D426" s="3">
        <v>27.454999999999998</v>
      </c>
      <c r="E426" s="3">
        <v>2</v>
      </c>
      <c r="F426" s="3">
        <v>0</v>
      </c>
      <c r="G426" s="3">
        <v>0</v>
      </c>
      <c r="H426" s="3">
        <v>1</v>
      </c>
      <c r="I426" s="12">
        <v>0</v>
      </c>
      <c r="J426" s="60">
        <v>5261.4694499999996</v>
      </c>
      <c r="L426" s="2">
        <f t="shared" si="12"/>
        <v>7387.059850946649</v>
      </c>
      <c r="M426" s="12">
        <f t="shared" si="13"/>
        <v>-2125.5904009466494</v>
      </c>
      <c r="AE426" s="32"/>
      <c r="AF426" s="32"/>
    </row>
    <row r="427" spans="1:32" x14ac:dyDescent="0.25">
      <c r="A427" s="69">
        <v>1063</v>
      </c>
      <c r="B427" s="2">
        <v>19</v>
      </c>
      <c r="C427" s="3">
        <v>0</v>
      </c>
      <c r="D427" s="3">
        <v>25.745000000000001</v>
      </c>
      <c r="E427" s="3">
        <v>1</v>
      </c>
      <c r="F427" s="3">
        <v>0</v>
      </c>
      <c r="G427" s="3">
        <v>0</v>
      </c>
      <c r="H427" s="3">
        <v>1</v>
      </c>
      <c r="I427" s="12">
        <v>0</v>
      </c>
      <c r="J427" s="60">
        <v>2710.8285500000002</v>
      </c>
      <c r="L427" s="2">
        <f t="shared" si="12"/>
        <v>3133.2873234998096</v>
      </c>
      <c r="M427" s="12">
        <f t="shared" si="13"/>
        <v>-422.45877349980947</v>
      </c>
      <c r="AE427" s="32"/>
      <c r="AF427" s="32"/>
    </row>
    <row r="428" spans="1:32" ht="15.75" thickBot="1" x14ac:dyDescent="0.3">
      <c r="A428" s="70">
        <v>1064</v>
      </c>
      <c r="B428" s="4">
        <v>25</v>
      </c>
      <c r="C428" s="5">
        <v>0</v>
      </c>
      <c r="D428" s="5">
        <v>20.8</v>
      </c>
      <c r="E428" s="5">
        <v>1</v>
      </c>
      <c r="F428" s="5">
        <v>1</v>
      </c>
      <c r="G428" s="5">
        <v>0</v>
      </c>
      <c r="H428" s="5">
        <v>0</v>
      </c>
      <c r="I428" s="13">
        <v>0</v>
      </c>
      <c r="J428" s="61">
        <v>3208.7869999999998</v>
      </c>
      <c r="L428" s="4">
        <f t="shared" si="12"/>
        <v>4574.1134462810605</v>
      </c>
      <c r="M428" s="13">
        <f t="shared" si="13"/>
        <v>-1365.3264462810607</v>
      </c>
      <c r="AE428" s="32"/>
      <c r="AF428" s="32"/>
    </row>
    <row r="429" spans="1:32" x14ac:dyDescent="0.25">
      <c r="AE429" s="32"/>
      <c r="AF429" s="32"/>
    </row>
    <row r="430" spans="1:32" x14ac:dyDescent="0.25">
      <c r="AE430" s="32"/>
      <c r="AF430" s="32"/>
    </row>
    <row r="431" spans="1:32" x14ac:dyDescent="0.25">
      <c r="AE431" s="32"/>
      <c r="AF431" s="32"/>
    </row>
    <row r="432" spans="1:32" x14ac:dyDescent="0.25">
      <c r="AE432" s="32"/>
      <c r="AF432" s="32"/>
    </row>
    <row r="433" spans="1:32" x14ac:dyDescent="0.25">
      <c r="AE433" s="32"/>
      <c r="AF433" s="32"/>
    </row>
    <row r="434" spans="1:32" x14ac:dyDescent="0.25">
      <c r="AE434" s="32"/>
      <c r="AF434" s="32"/>
    </row>
    <row r="435" spans="1:32" x14ac:dyDescent="0.25">
      <c r="AE435" s="32"/>
      <c r="AF435" s="32"/>
    </row>
    <row r="436" spans="1:32" x14ac:dyDescent="0.25">
      <c r="AE436" s="32"/>
      <c r="AF436" s="32"/>
    </row>
    <row r="437" spans="1:32" x14ac:dyDescent="0.25">
      <c r="AE437" s="32"/>
      <c r="AF437" s="32"/>
    </row>
    <row r="438" spans="1:32" x14ac:dyDescent="0.25">
      <c r="AE438" s="32"/>
      <c r="AF438" s="32"/>
    </row>
    <row r="439" spans="1:32" x14ac:dyDescent="0.25">
      <c r="AE439" s="32"/>
      <c r="AF439" s="32"/>
    </row>
    <row r="440" spans="1:32" x14ac:dyDescent="0.25">
      <c r="AE440" s="32"/>
      <c r="AF440" s="32"/>
    </row>
    <row r="441" spans="1:32" ht="15.75" thickBot="1" x14ac:dyDescent="0.3">
      <c r="AE441" s="32"/>
      <c r="AF441" s="32"/>
    </row>
    <row r="442" spans="1:32" ht="15.75" thickBot="1" x14ac:dyDescent="0.3">
      <c r="A442" s="82" t="s">
        <v>1990</v>
      </c>
      <c r="B442" s="83"/>
      <c r="C442" s="83"/>
      <c r="D442" s="83"/>
      <c r="E442" s="84"/>
      <c r="F442" s="66"/>
      <c r="G442" s="66"/>
      <c r="H442" s="82" t="s">
        <v>1905</v>
      </c>
      <c r="I442" s="83"/>
      <c r="J442" s="83"/>
      <c r="K442" s="83"/>
      <c r="L442" s="83"/>
      <c r="M442" s="83"/>
      <c r="N442" s="83"/>
      <c r="O442" s="83"/>
      <c r="P442" s="83"/>
      <c r="Q442" s="84"/>
      <c r="R442" s="66"/>
      <c r="AE442" s="32"/>
      <c r="AF442" s="32"/>
    </row>
    <row r="443" spans="1:32" ht="15.75" thickBot="1" x14ac:dyDescent="0.3">
      <c r="A443" s="68" t="s">
        <v>1909</v>
      </c>
      <c r="B443" s="71" t="s">
        <v>0</v>
      </c>
      <c r="C443" s="71" t="s">
        <v>2</v>
      </c>
      <c r="D443" s="71" t="s">
        <v>3</v>
      </c>
      <c r="E443" s="72" t="s">
        <v>6</v>
      </c>
      <c r="F443" s="32"/>
      <c r="G443" s="32"/>
      <c r="H443" s="9" t="s">
        <v>1909</v>
      </c>
      <c r="I443" s="10" t="s">
        <v>0</v>
      </c>
      <c r="J443" s="8" t="s">
        <v>1</v>
      </c>
      <c r="K443" s="8" t="s">
        <v>2</v>
      </c>
      <c r="L443" s="8" t="s">
        <v>3</v>
      </c>
      <c r="M443" s="8" t="s">
        <v>1900</v>
      </c>
      <c r="N443" s="8" t="s">
        <v>1901</v>
      </c>
      <c r="O443" s="8" t="s">
        <v>1902</v>
      </c>
      <c r="P443" s="11" t="s">
        <v>1903</v>
      </c>
      <c r="Q443" s="14" t="s">
        <v>6</v>
      </c>
      <c r="AE443" s="32"/>
      <c r="AF443" s="32"/>
    </row>
    <row r="444" spans="1:32" x14ac:dyDescent="0.25">
      <c r="A444" s="69">
        <v>1</v>
      </c>
      <c r="B444" s="36">
        <v>40</v>
      </c>
      <c r="C444" s="36">
        <v>33</v>
      </c>
      <c r="D444" s="36">
        <v>3</v>
      </c>
      <c r="E444" s="73">
        <v>7682.67</v>
      </c>
      <c r="F444" s="32"/>
      <c r="G444" s="32"/>
      <c r="H444" s="6">
        <v>1</v>
      </c>
      <c r="I444" s="2">
        <v>40</v>
      </c>
      <c r="J444" s="3">
        <v>0</v>
      </c>
      <c r="K444" s="20">
        <v>33</v>
      </c>
      <c r="L444" s="3">
        <v>3</v>
      </c>
      <c r="M444" s="3">
        <v>0</v>
      </c>
      <c r="N444" s="3">
        <v>1</v>
      </c>
      <c r="O444" s="3">
        <v>0</v>
      </c>
      <c r="P444" s="12">
        <v>0</v>
      </c>
      <c r="Q444" s="18">
        <v>7682.67</v>
      </c>
      <c r="AE444" s="32"/>
      <c r="AF444" s="32"/>
    </row>
    <row r="445" spans="1:32" x14ac:dyDescent="0.25">
      <c r="A445" s="69">
        <v>2</v>
      </c>
      <c r="B445" s="3">
        <v>49</v>
      </c>
      <c r="C445" s="3">
        <v>36.630000000000003</v>
      </c>
      <c r="D445" s="3">
        <v>3</v>
      </c>
      <c r="E445" s="60">
        <v>10381.4787</v>
      </c>
      <c r="F445" s="32"/>
      <c r="G445" s="32"/>
      <c r="H445" s="6">
        <v>2</v>
      </c>
      <c r="I445" s="2">
        <v>49</v>
      </c>
      <c r="J445" s="3">
        <v>0</v>
      </c>
      <c r="K445" s="20">
        <v>36.630000000000003</v>
      </c>
      <c r="L445" s="3">
        <v>3</v>
      </c>
      <c r="M445" s="3">
        <v>0</v>
      </c>
      <c r="N445" s="3">
        <v>1</v>
      </c>
      <c r="O445" s="3">
        <v>0</v>
      </c>
      <c r="P445" s="12">
        <v>0</v>
      </c>
      <c r="Q445" s="18">
        <v>10381.4787</v>
      </c>
      <c r="AE445" s="32"/>
      <c r="AF445" s="32"/>
    </row>
    <row r="446" spans="1:32" x14ac:dyDescent="0.25">
      <c r="A446" s="69">
        <v>3</v>
      </c>
      <c r="B446" s="3">
        <v>62</v>
      </c>
      <c r="C446" s="3">
        <v>38.094999999999999</v>
      </c>
      <c r="D446" s="3">
        <v>2</v>
      </c>
      <c r="E446" s="60">
        <v>15230.324049999999</v>
      </c>
      <c r="F446" s="32"/>
      <c r="G446" s="32"/>
      <c r="H446" s="6">
        <v>3</v>
      </c>
      <c r="I446" s="2">
        <v>62</v>
      </c>
      <c r="J446" s="3">
        <v>0</v>
      </c>
      <c r="K446" s="20">
        <v>38.094999999999999</v>
      </c>
      <c r="L446" s="3">
        <v>2</v>
      </c>
      <c r="M446" s="3">
        <v>0</v>
      </c>
      <c r="N446" s="3">
        <v>0</v>
      </c>
      <c r="O446" s="3">
        <v>0</v>
      </c>
      <c r="P446" s="12">
        <v>1</v>
      </c>
      <c r="Q446" s="18">
        <v>15230.324049999999</v>
      </c>
      <c r="AE446" s="32"/>
      <c r="AF446" s="32"/>
    </row>
    <row r="447" spans="1:32" x14ac:dyDescent="0.25">
      <c r="A447" s="69">
        <v>4</v>
      </c>
      <c r="B447" s="3">
        <v>56</v>
      </c>
      <c r="C447" s="3">
        <v>25.934999999999999</v>
      </c>
      <c r="D447" s="3">
        <v>0</v>
      </c>
      <c r="E447" s="60">
        <v>11165.417649999999</v>
      </c>
      <c r="F447" s="32"/>
      <c r="G447" s="32"/>
      <c r="H447" s="6">
        <v>4</v>
      </c>
      <c r="I447" s="2">
        <v>56</v>
      </c>
      <c r="J447" s="3">
        <v>1</v>
      </c>
      <c r="K447" s="20">
        <v>25.934999999999999</v>
      </c>
      <c r="L447" s="3">
        <v>0</v>
      </c>
      <c r="M447" s="3">
        <v>0</v>
      </c>
      <c r="N447" s="3">
        <v>0</v>
      </c>
      <c r="O447" s="3">
        <v>0</v>
      </c>
      <c r="P447" s="12">
        <v>1</v>
      </c>
      <c r="Q447" s="18">
        <v>11165.417649999999</v>
      </c>
      <c r="AE447" s="32"/>
      <c r="AF447" s="32"/>
    </row>
    <row r="448" spans="1:32" x14ac:dyDescent="0.25">
      <c r="A448" s="69">
        <v>5</v>
      </c>
      <c r="B448" s="3">
        <v>19</v>
      </c>
      <c r="C448" s="3">
        <v>25.175000000000001</v>
      </c>
      <c r="D448" s="3">
        <v>0</v>
      </c>
      <c r="E448" s="60">
        <v>1632.0362500000001</v>
      </c>
      <c r="F448" s="32"/>
      <c r="G448" s="32"/>
      <c r="H448" s="6">
        <v>5</v>
      </c>
      <c r="I448" s="2">
        <v>19</v>
      </c>
      <c r="J448" s="3">
        <v>1</v>
      </c>
      <c r="K448" s="20">
        <v>25.175000000000001</v>
      </c>
      <c r="L448" s="3">
        <v>0</v>
      </c>
      <c r="M448" s="3">
        <v>0</v>
      </c>
      <c r="N448" s="3">
        <v>0</v>
      </c>
      <c r="O448" s="3">
        <v>1</v>
      </c>
      <c r="P448" s="12">
        <v>0</v>
      </c>
      <c r="Q448" s="18">
        <v>1632.0362500000001</v>
      </c>
      <c r="AE448" s="32"/>
      <c r="AF448" s="32"/>
    </row>
    <row r="449" spans="1:32" x14ac:dyDescent="0.25">
      <c r="A449" s="69">
        <v>6</v>
      </c>
      <c r="B449" s="3">
        <v>60</v>
      </c>
      <c r="C449" s="3">
        <v>28.7</v>
      </c>
      <c r="D449" s="3">
        <v>1</v>
      </c>
      <c r="E449" s="60">
        <v>13224.692999999999</v>
      </c>
      <c r="F449" s="32"/>
      <c r="G449" s="32"/>
      <c r="H449" s="6">
        <v>6</v>
      </c>
      <c r="I449" s="2">
        <v>60</v>
      </c>
      <c r="J449" s="3">
        <v>0</v>
      </c>
      <c r="K449" s="20">
        <v>28.7</v>
      </c>
      <c r="L449" s="3">
        <v>1</v>
      </c>
      <c r="M449" s="3">
        <v>1</v>
      </c>
      <c r="N449" s="3">
        <v>0</v>
      </c>
      <c r="O449" s="3">
        <v>0</v>
      </c>
      <c r="P449" s="12">
        <v>0</v>
      </c>
      <c r="Q449" s="18">
        <v>13224.692999999999</v>
      </c>
      <c r="AE449" s="32"/>
      <c r="AF449" s="32"/>
    </row>
    <row r="450" spans="1:32" x14ac:dyDescent="0.25">
      <c r="A450" s="69">
        <v>7</v>
      </c>
      <c r="B450" s="3">
        <v>56</v>
      </c>
      <c r="C450" s="3">
        <v>33.82</v>
      </c>
      <c r="D450" s="3">
        <v>2</v>
      </c>
      <c r="E450" s="60">
        <v>12643.3778</v>
      </c>
      <c r="F450" s="32"/>
      <c r="G450" s="32"/>
      <c r="H450" s="6">
        <v>7</v>
      </c>
      <c r="I450" s="2">
        <v>56</v>
      </c>
      <c r="J450" s="3">
        <v>0</v>
      </c>
      <c r="K450" s="20">
        <v>33.82</v>
      </c>
      <c r="L450" s="3">
        <v>2</v>
      </c>
      <c r="M450" s="3">
        <v>0</v>
      </c>
      <c r="N450" s="3">
        <v>0</v>
      </c>
      <c r="O450" s="3">
        <v>1</v>
      </c>
      <c r="P450" s="12">
        <v>0</v>
      </c>
      <c r="Q450" s="18">
        <v>12643.3778</v>
      </c>
      <c r="AE450" s="32"/>
      <c r="AF450" s="32"/>
    </row>
    <row r="451" spans="1:32" x14ac:dyDescent="0.25">
      <c r="A451" s="69">
        <v>8</v>
      </c>
      <c r="B451" s="3">
        <v>28</v>
      </c>
      <c r="C451" s="3">
        <v>24.32</v>
      </c>
      <c r="D451" s="3">
        <v>1</v>
      </c>
      <c r="E451" s="60">
        <v>23288.928400000001</v>
      </c>
      <c r="F451" s="32"/>
      <c r="G451" s="32"/>
      <c r="H451" s="6">
        <v>8</v>
      </c>
      <c r="I451" s="2">
        <v>28</v>
      </c>
      <c r="J451" s="3">
        <v>0</v>
      </c>
      <c r="K451" s="20">
        <v>24.32</v>
      </c>
      <c r="L451" s="3">
        <v>1</v>
      </c>
      <c r="M451" s="3">
        <v>0</v>
      </c>
      <c r="N451" s="3">
        <v>0</v>
      </c>
      <c r="O451" s="3">
        <v>0</v>
      </c>
      <c r="P451" s="12">
        <v>1</v>
      </c>
      <c r="Q451" s="18">
        <v>23288.928400000001</v>
      </c>
      <c r="AE451" s="32"/>
      <c r="AF451" s="32"/>
    </row>
    <row r="452" spans="1:32" x14ac:dyDescent="0.25">
      <c r="A452" s="69">
        <v>9</v>
      </c>
      <c r="B452" s="3">
        <v>18</v>
      </c>
      <c r="C452" s="3">
        <v>24.09</v>
      </c>
      <c r="D452" s="3">
        <v>1</v>
      </c>
      <c r="E452" s="60">
        <v>2201.0971</v>
      </c>
      <c r="F452" s="32"/>
      <c r="G452" s="32"/>
      <c r="H452" s="6">
        <v>9</v>
      </c>
      <c r="I452" s="2">
        <v>18</v>
      </c>
      <c r="J452" s="3">
        <v>0</v>
      </c>
      <c r="K452" s="20">
        <v>24.09</v>
      </c>
      <c r="L452" s="3">
        <v>1</v>
      </c>
      <c r="M452" s="3">
        <v>0</v>
      </c>
      <c r="N452" s="3">
        <v>1</v>
      </c>
      <c r="O452" s="3">
        <v>0</v>
      </c>
      <c r="P452" s="12">
        <v>0</v>
      </c>
      <c r="Q452" s="18">
        <v>2201.0971</v>
      </c>
      <c r="AE452" s="32"/>
      <c r="AF452" s="32"/>
    </row>
    <row r="453" spans="1:32" x14ac:dyDescent="0.25">
      <c r="A453" s="69">
        <v>10</v>
      </c>
      <c r="B453" s="3">
        <v>27</v>
      </c>
      <c r="C453" s="3">
        <v>32.67</v>
      </c>
      <c r="D453" s="3">
        <v>0</v>
      </c>
      <c r="E453" s="60">
        <v>2497.0383000000002</v>
      </c>
      <c r="F453" s="32"/>
      <c r="G453" s="32"/>
      <c r="H453" s="6">
        <v>10</v>
      </c>
      <c r="I453" s="2">
        <v>27</v>
      </c>
      <c r="J453" s="3">
        <v>1</v>
      </c>
      <c r="K453" s="20">
        <v>32.67</v>
      </c>
      <c r="L453" s="3">
        <v>0</v>
      </c>
      <c r="M453" s="3">
        <v>0</v>
      </c>
      <c r="N453" s="3">
        <v>1</v>
      </c>
      <c r="O453" s="3">
        <v>0</v>
      </c>
      <c r="P453" s="12">
        <v>0</v>
      </c>
      <c r="Q453" s="18">
        <v>2497.0383000000002</v>
      </c>
      <c r="AE453" s="32"/>
      <c r="AF453" s="32"/>
    </row>
    <row r="454" spans="1:32" x14ac:dyDescent="0.25">
      <c r="A454" s="69">
        <v>11</v>
      </c>
      <c r="B454" s="3">
        <v>18</v>
      </c>
      <c r="C454" s="3">
        <v>30.114999999999998</v>
      </c>
      <c r="D454" s="3">
        <v>0</v>
      </c>
      <c r="E454" s="60">
        <v>2203.4718499999999</v>
      </c>
      <c r="F454" s="32"/>
      <c r="G454" s="32"/>
      <c r="H454" s="6">
        <v>11</v>
      </c>
      <c r="I454" s="2">
        <v>18</v>
      </c>
      <c r="J454" s="3">
        <v>0</v>
      </c>
      <c r="K454" s="20">
        <v>30.114999999999998</v>
      </c>
      <c r="L454" s="3">
        <v>0</v>
      </c>
      <c r="M454" s="3">
        <v>0</v>
      </c>
      <c r="N454" s="3">
        <v>0</v>
      </c>
      <c r="O454" s="3">
        <v>0</v>
      </c>
      <c r="P454" s="12">
        <v>1</v>
      </c>
      <c r="Q454" s="18">
        <v>2203.4718499999999</v>
      </c>
      <c r="AE454" s="32"/>
      <c r="AF454" s="32"/>
    </row>
    <row r="455" spans="1:32" x14ac:dyDescent="0.25">
      <c r="A455" s="69">
        <v>12</v>
      </c>
      <c r="B455" s="3">
        <v>19</v>
      </c>
      <c r="C455" s="3">
        <v>29.8</v>
      </c>
      <c r="D455" s="3">
        <v>0</v>
      </c>
      <c r="E455" s="60">
        <v>1744.4649999999999</v>
      </c>
      <c r="F455" s="32"/>
      <c r="G455" s="32"/>
      <c r="H455" s="6">
        <v>12</v>
      </c>
      <c r="I455" s="2">
        <v>19</v>
      </c>
      <c r="J455" s="3">
        <v>0</v>
      </c>
      <c r="K455" s="20">
        <v>29.8</v>
      </c>
      <c r="L455" s="3">
        <v>0</v>
      </c>
      <c r="M455" s="3">
        <v>1</v>
      </c>
      <c r="N455" s="3">
        <v>0</v>
      </c>
      <c r="O455" s="3">
        <v>0</v>
      </c>
      <c r="P455" s="12">
        <v>0</v>
      </c>
      <c r="Q455" s="18">
        <v>1744.4649999999999</v>
      </c>
      <c r="AE455" s="32"/>
      <c r="AF455" s="32"/>
    </row>
    <row r="456" spans="1:32" x14ac:dyDescent="0.25">
      <c r="A456" s="69">
        <v>13</v>
      </c>
      <c r="B456" s="3">
        <v>47</v>
      </c>
      <c r="C456" s="3">
        <v>33.344999999999999</v>
      </c>
      <c r="D456" s="3">
        <v>0</v>
      </c>
      <c r="E456" s="60">
        <v>20878.78443</v>
      </c>
      <c r="F456" s="32"/>
      <c r="G456" s="32"/>
      <c r="H456" s="6">
        <v>13</v>
      </c>
      <c r="I456" s="2">
        <v>47</v>
      </c>
      <c r="J456" s="3">
        <v>0</v>
      </c>
      <c r="K456" s="20">
        <v>33.344999999999999</v>
      </c>
      <c r="L456" s="3">
        <v>0</v>
      </c>
      <c r="M456" s="3">
        <v>0</v>
      </c>
      <c r="N456" s="3">
        <v>0</v>
      </c>
      <c r="O456" s="3">
        <v>0</v>
      </c>
      <c r="P456" s="12">
        <v>1</v>
      </c>
      <c r="Q456" s="18">
        <v>20878.78443</v>
      </c>
      <c r="AE456" s="32"/>
      <c r="AF456" s="32"/>
    </row>
    <row r="457" spans="1:32" x14ac:dyDescent="0.25">
      <c r="A457" s="69">
        <v>14</v>
      </c>
      <c r="B457" s="3">
        <v>25</v>
      </c>
      <c r="C457" s="3">
        <v>35.625</v>
      </c>
      <c r="D457" s="3">
        <v>0</v>
      </c>
      <c r="E457" s="60">
        <v>2534.3937500000002</v>
      </c>
      <c r="F457" s="32"/>
      <c r="G457" s="32"/>
      <c r="H457" s="6">
        <v>14</v>
      </c>
      <c r="I457" s="2">
        <v>25</v>
      </c>
      <c r="J457" s="3">
        <v>1</v>
      </c>
      <c r="K457" s="20">
        <v>35.625</v>
      </c>
      <c r="L457" s="3">
        <v>0</v>
      </c>
      <c r="M457" s="3">
        <v>0</v>
      </c>
      <c r="N457" s="3">
        <v>0</v>
      </c>
      <c r="O457" s="3">
        <v>1</v>
      </c>
      <c r="P457" s="12">
        <v>0</v>
      </c>
      <c r="Q457" s="18">
        <v>2534.3937500000002</v>
      </c>
      <c r="AE457" s="32"/>
      <c r="AF457" s="32"/>
    </row>
    <row r="458" spans="1:32" x14ac:dyDescent="0.25">
      <c r="A458" s="69">
        <v>15</v>
      </c>
      <c r="B458" s="3">
        <v>21</v>
      </c>
      <c r="C458" s="3">
        <v>36.85</v>
      </c>
      <c r="D458" s="3">
        <v>0</v>
      </c>
      <c r="E458" s="60">
        <v>1534.3045</v>
      </c>
      <c r="F458" s="32"/>
      <c r="G458" s="32"/>
      <c r="H458" s="6">
        <v>15</v>
      </c>
      <c r="I458" s="2">
        <v>21</v>
      </c>
      <c r="J458" s="3">
        <v>1</v>
      </c>
      <c r="K458" s="20">
        <v>36.85</v>
      </c>
      <c r="L458" s="3">
        <v>0</v>
      </c>
      <c r="M458" s="3">
        <v>0</v>
      </c>
      <c r="N458" s="3">
        <v>1</v>
      </c>
      <c r="O458" s="3">
        <v>0</v>
      </c>
      <c r="P458" s="12">
        <v>0</v>
      </c>
      <c r="Q458" s="18">
        <v>1534.3045</v>
      </c>
      <c r="AE458" s="32"/>
      <c r="AF458" s="32"/>
    </row>
    <row r="459" spans="1:32" x14ac:dyDescent="0.25">
      <c r="A459" s="69">
        <v>16</v>
      </c>
      <c r="B459" s="3">
        <v>23</v>
      </c>
      <c r="C459" s="3">
        <v>32.56</v>
      </c>
      <c r="D459" s="3">
        <v>0</v>
      </c>
      <c r="E459" s="60">
        <v>1824.2854</v>
      </c>
      <c r="F459" s="32"/>
      <c r="G459" s="32"/>
      <c r="H459" s="6">
        <v>16</v>
      </c>
      <c r="I459" s="2">
        <v>23</v>
      </c>
      <c r="J459" s="3">
        <v>1</v>
      </c>
      <c r="K459" s="20">
        <v>32.56</v>
      </c>
      <c r="L459" s="3">
        <v>0</v>
      </c>
      <c r="M459" s="3">
        <v>0</v>
      </c>
      <c r="N459" s="3">
        <v>1</v>
      </c>
      <c r="O459" s="3">
        <v>0</v>
      </c>
      <c r="P459" s="12">
        <v>0</v>
      </c>
      <c r="Q459" s="18">
        <v>1824.2854</v>
      </c>
      <c r="AE459" s="32"/>
      <c r="AF459" s="32"/>
    </row>
    <row r="460" spans="1:32" x14ac:dyDescent="0.25">
      <c r="A460" s="69">
        <v>17</v>
      </c>
      <c r="B460" s="3">
        <v>63</v>
      </c>
      <c r="C460" s="3">
        <v>41.325000000000003</v>
      </c>
      <c r="D460" s="3">
        <v>3</v>
      </c>
      <c r="E460" s="60">
        <v>15555.188749999999</v>
      </c>
      <c r="F460" s="32"/>
      <c r="G460" s="32"/>
      <c r="H460" s="6">
        <v>17</v>
      </c>
      <c r="I460" s="2">
        <v>63</v>
      </c>
      <c r="J460" s="3">
        <v>1</v>
      </c>
      <c r="K460" s="20">
        <v>41.325000000000003</v>
      </c>
      <c r="L460" s="3">
        <v>3</v>
      </c>
      <c r="M460" s="3">
        <v>0</v>
      </c>
      <c r="N460" s="3">
        <v>0</v>
      </c>
      <c r="O460" s="3">
        <v>1</v>
      </c>
      <c r="P460" s="12">
        <v>0</v>
      </c>
      <c r="Q460" s="18">
        <v>15555.188749999999</v>
      </c>
      <c r="AE460" s="32"/>
      <c r="AF460" s="32"/>
    </row>
    <row r="461" spans="1:32" x14ac:dyDescent="0.25">
      <c r="A461" s="69">
        <v>18</v>
      </c>
      <c r="B461" s="3">
        <v>49</v>
      </c>
      <c r="C461" s="3">
        <v>37.51</v>
      </c>
      <c r="D461" s="3">
        <v>2</v>
      </c>
      <c r="E461" s="60">
        <v>9304.7019</v>
      </c>
      <c r="F461" s="32"/>
      <c r="G461" s="32"/>
      <c r="H461" s="6">
        <v>18</v>
      </c>
      <c r="I461" s="2">
        <v>49</v>
      </c>
      <c r="J461" s="3">
        <v>1</v>
      </c>
      <c r="K461" s="20">
        <v>37.51</v>
      </c>
      <c r="L461" s="3">
        <v>2</v>
      </c>
      <c r="M461" s="3">
        <v>0</v>
      </c>
      <c r="N461" s="3">
        <v>1</v>
      </c>
      <c r="O461" s="3">
        <v>0</v>
      </c>
      <c r="P461" s="12">
        <v>0</v>
      </c>
      <c r="Q461" s="18">
        <v>9304.7019</v>
      </c>
      <c r="AE461" s="32"/>
      <c r="AF461" s="32"/>
    </row>
    <row r="462" spans="1:32" x14ac:dyDescent="0.25">
      <c r="A462" s="69">
        <v>19</v>
      </c>
      <c r="B462" s="3">
        <v>18</v>
      </c>
      <c r="C462" s="3">
        <v>31.35</v>
      </c>
      <c r="D462" s="3">
        <v>0</v>
      </c>
      <c r="E462" s="60">
        <v>1622.1885</v>
      </c>
      <c r="F462" s="32"/>
      <c r="G462" s="32"/>
      <c r="H462" s="6">
        <v>19</v>
      </c>
      <c r="I462" s="2">
        <v>18</v>
      </c>
      <c r="J462" s="3">
        <v>0</v>
      </c>
      <c r="K462" s="20">
        <v>31.35</v>
      </c>
      <c r="L462" s="3">
        <v>0</v>
      </c>
      <c r="M462" s="3">
        <v>0</v>
      </c>
      <c r="N462" s="3">
        <v>1</v>
      </c>
      <c r="O462" s="3">
        <v>0</v>
      </c>
      <c r="P462" s="12">
        <v>0</v>
      </c>
      <c r="Q462" s="18">
        <v>1622.1885</v>
      </c>
      <c r="AE462" s="32"/>
      <c r="AF462" s="32"/>
    </row>
    <row r="463" spans="1:32" x14ac:dyDescent="0.25">
      <c r="A463" s="69">
        <v>20</v>
      </c>
      <c r="B463" s="3">
        <v>51</v>
      </c>
      <c r="C463" s="3">
        <v>39.5</v>
      </c>
      <c r="D463" s="3">
        <v>1</v>
      </c>
      <c r="E463" s="60">
        <v>9880.0679999999993</v>
      </c>
      <c r="F463" s="32"/>
      <c r="G463" s="32"/>
      <c r="H463" s="6">
        <v>20</v>
      </c>
      <c r="I463" s="2">
        <v>51</v>
      </c>
      <c r="J463" s="3">
        <v>0</v>
      </c>
      <c r="K463" s="20">
        <v>39.5</v>
      </c>
      <c r="L463" s="3">
        <v>1</v>
      </c>
      <c r="M463" s="3">
        <v>1</v>
      </c>
      <c r="N463" s="3">
        <v>0</v>
      </c>
      <c r="O463" s="3">
        <v>0</v>
      </c>
      <c r="P463" s="12">
        <v>0</v>
      </c>
      <c r="Q463" s="18">
        <v>9880.0679999999993</v>
      </c>
      <c r="AE463" s="32"/>
      <c r="AF463" s="32"/>
    </row>
    <row r="464" spans="1:32" x14ac:dyDescent="0.25">
      <c r="A464" s="69">
        <v>21</v>
      </c>
      <c r="B464" s="3">
        <v>48</v>
      </c>
      <c r="C464" s="3">
        <v>34.299999999999997</v>
      </c>
      <c r="D464" s="3">
        <v>3</v>
      </c>
      <c r="E464" s="60">
        <v>9563.0290000000005</v>
      </c>
      <c r="F464" s="32"/>
      <c r="G464" s="32"/>
      <c r="H464" s="6">
        <v>21</v>
      </c>
      <c r="I464" s="2">
        <v>48</v>
      </c>
      <c r="J464" s="3">
        <v>1</v>
      </c>
      <c r="K464" s="20">
        <v>34.299999999999997</v>
      </c>
      <c r="L464" s="3">
        <v>3</v>
      </c>
      <c r="M464" s="3">
        <v>1</v>
      </c>
      <c r="N464" s="3">
        <v>0</v>
      </c>
      <c r="O464" s="3">
        <v>0</v>
      </c>
      <c r="P464" s="12">
        <v>0</v>
      </c>
      <c r="Q464" s="18">
        <v>9563.0290000000005</v>
      </c>
      <c r="AE464" s="32"/>
      <c r="AF464" s="32"/>
    </row>
    <row r="465" spans="1:32" x14ac:dyDescent="0.25">
      <c r="A465" s="69">
        <v>22</v>
      </c>
      <c r="B465" s="3">
        <v>31</v>
      </c>
      <c r="C465" s="3">
        <v>31.065000000000001</v>
      </c>
      <c r="D465" s="3">
        <v>0</v>
      </c>
      <c r="E465" s="60">
        <v>4347.0233500000004</v>
      </c>
      <c r="F465" s="32"/>
      <c r="G465" s="32"/>
      <c r="H465" s="6">
        <v>22</v>
      </c>
      <c r="I465" s="2">
        <v>31</v>
      </c>
      <c r="J465" s="3">
        <v>0</v>
      </c>
      <c r="K465" s="20">
        <v>31.065000000000001</v>
      </c>
      <c r="L465" s="3">
        <v>0</v>
      </c>
      <c r="M465" s="3">
        <v>0</v>
      </c>
      <c r="N465" s="3">
        <v>0</v>
      </c>
      <c r="O465" s="3">
        <v>0</v>
      </c>
      <c r="P465" s="12">
        <v>1</v>
      </c>
      <c r="Q465" s="18">
        <v>4347.0233500000004</v>
      </c>
      <c r="AE465" s="32"/>
      <c r="AF465" s="32"/>
    </row>
    <row r="466" spans="1:32" x14ac:dyDescent="0.25">
      <c r="A466" s="69">
        <v>23</v>
      </c>
      <c r="B466" s="3">
        <v>54</v>
      </c>
      <c r="C466" s="3">
        <v>21.47</v>
      </c>
      <c r="D466" s="3">
        <v>3</v>
      </c>
      <c r="E466" s="60">
        <v>12475.3513</v>
      </c>
      <c r="F466" s="32"/>
      <c r="G466" s="32"/>
      <c r="H466" s="6">
        <v>23</v>
      </c>
      <c r="I466" s="2">
        <v>54</v>
      </c>
      <c r="J466" s="3">
        <v>0</v>
      </c>
      <c r="K466" s="20">
        <v>21.47</v>
      </c>
      <c r="L466" s="3">
        <v>3</v>
      </c>
      <c r="M466" s="3">
        <v>0</v>
      </c>
      <c r="N466" s="3">
        <v>0</v>
      </c>
      <c r="O466" s="3">
        <v>1</v>
      </c>
      <c r="P466" s="12">
        <v>0</v>
      </c>
      <c r="Q466" s="18">
        <v>12475.3513</v>
      </c>
      <c r="AE466" s="32"/>
      <c r="AF466" s="32"/>
    </row>
    <row r="467" spans="1:32" x14ac:dyDescent="0.25">
      <c r="A467" s="69">
        <v>24</v>
      </c>
      <c r="B467" s="3">
        <v>19</v>
      </c>
      <c r="C467" s="3">
        <v>28.7</v>
      </c>
      <c r="D467" s="3">
        <v>0</v>
      </c>
      <c r="E467" s="60">
        <v>1253.9359999999999</v>
      </c>
      <c r="F467" s="32"/>
      <c r="G467" s="32"/>
      <c r="H467" s="6">
        <v>24</v>
      </c>
      <c r="I467" s="2">
        <v>19</v>
      </c>
      <c r="J467" s="3">
        <v>1</v>
      </c>
      <c r="K467" s="20">
        <v>28.7</v>
      </c>
      <c r="L467" s="3">
        <v>0</v>
      </c>
      <c r="M467" s="3">
        <v>1</v>
      </c>
      <c r="N467" s="3">
        <v>0</v>
      </c>
      <c r="O467" s="3">
        <v>0</v>
      </c>
      <c r="P467" s="12">
        <v>0</v>
      </c>
      <c r="Q467" s="18">
        <v>1253.9359999999999</v>
      </c>
      <c r="AE467" s="32"/>
      <c r="AF467" s="32"/>
    </row>
    <row r="468" spans="1:32" x14ac:dyDescent="0.25">
      <c r="A468" s="69">
        <v>25</v>
      </c>
      <c r="B468" s="3">
        <v>53</v>
      </c>
      <c r="C468" s="3">
        <v>31.16</v>
      </c>
      <c r="D468" s="3">
        <v>1</v>
      </c>
      <c r="E468" s="60">
        <v>10461.9794</v>
      </c>
      <c r="F468" s="32"/>
      <c r="G468" s="32"/>
      <c r="H468" s="6">
        <v>25</v>
      </c>
      <c r="I468" s="2">
        <v>53</v>
      </c>
      <c r="J468" s="3">
        <v>1</v>
      </c>
      <c r="K468" s="20">
        <v>31.16</v>
      </c>
      <c r="L468" s="3">
        <v>1</v>
      </c>
      <c r="M468" s="3">
        <v>0</v>
      </c>
      <c r="N468" s="3">
        <v>0</v>
      </c>
      <c r="O468" s="3">
        <v>1</v>
      </c>
      <c r="P468" s="12">
        <v>0</v>
      </c>
      <c r="Q468" s="18">
        <v>10461.9794</v>
      </c>
      <c r="AE468" s="32"/>
      <c r="AF468" s="32"/>
    </row>
    <row r="469" spans="1:32" x14ac:dyDescent="0.25">
      <c r="A469" s="69">
        <v>26</v>
      </c>
      <c r="B469" s="3">
        <v>19</v>
      </c>
      <c r="C469" s="3">
        <v>32.9</v>
      </c>
      <c r="D469" s="3">
        <v>0</v>
      </c>
      <c r="E469" s="60">
        <v>1748.7739999999999</v>
      </c>
      <c r="F469" s="32"/>
      <c r="G469" s="32"/>
      <c r="H469" s="6">
        <v>26</v>
      </c>
      <c r="I469" s="2">
        <v>19</v>
      </c>
      <c r="J469" s="3">
        <v>0</v>
      </c>
      <c r="K469" s="20">
        <v>32.9</v>
      </c>
      <c r="L469" s="3">
        <v>0</v>
      </c>
      <c r="M469" s="3">
        <v>1</v>
      </c>
      <c r="N469" s="3">
        <v>0</v>
      </c>
      <c r="O469" s="3">
        <v>0</v>
      </c>
      <c r="P469" s="12">
        <v>0</v>
      </c>
      <c r="Q469" s="18">
        <v>1748.7739999999999</v>
      </c>
      <c r="AE469" s="32"/>
      <c r="AF469" s="32"/>
    </row>
    <row r="470" spans="1:32" x14ac:dyDescent="0.25">
      <c r="A470" s="69">
        <v>27</v>
      </c>
      <c r="B470" s="3">
        <v>61</v>
      </c>
      <c r="C470" s="3">
        <v>25.08</v>
      </c>
      <c r="D470" s="3">
        <v>0</v>
      </c>
      <c r="E470" s="60">
        <v>24513.091260000001</v>
      </c>
      <c r="F470" s="32"/>
      <c r="G470" s="32"/>
      <c r="H470" s="6">
        <v>27</v>
      </c>
      <c r="I470" s="2">
        <v>61</v>
      </c>
      <c r="J470" s="3">
        <v>0</v>
      </c>
      <c r="K470" s="20">
        <v>25.08</v>
      </c>
      <c r="L470" s="3">
        <v>0</v>
      </c>
      <c r="M470" s="3">
        <v>0</v>
      </c>
      <c r="N470" s="3">
        <v>1</v>
      </c>
      <c r="O470" s="3">
        <v>0</v>
      </c>
      <c r="P470" s="12">
        <v>0</v>
      </c>
      <c r="Q470" s="18">
        <v>24513.091260000001</v>
      </c>
      <c r="AE470" s="32"/>
      <c r="AF470" s="32"/>
    </row>
    <row r="471" spans="1:32" x14ac:dyDescent="0.25">
      <c r="A471" s="69">
        <v>28</v>
      </c>
      <c r="B471" s="3">
        <v>18</v>
      </c>
      <c r="C471" s="3">
        <v>25.08</v>
      </c>
      <c r="D471" s="3">
        <v>0</v>
      </c>
      <c r="E471" s="60">
        <v>2196.4731999999999</v>
      </c>
      <c r="F471" s="32"/>
      <c r="G471" s="32"/>
      <c r="H471" s="6">
        <v>28</v>
      </c>
      <c r="I471" s="2">
        <v>18</v>
      </c>
      <c r="J471" s="3">
        <v>0</v>
      </c>
      <c r="K471" s="20">
        <v>25.08</v>
      </c>
      <c r="L471" s="3">
        <v>0</v>
      </c>
      <c r="M471" s="3">
        <v>0</v>
      </c>
      <c r="N471" s="3">
        <v>0</v>
      </c>
      <c r="O471" s="3">
        <v>0</v>
      </c>
      <c r="P471" s="12">
        <v>1</v>
      </c>
      <c r="Q471" s="18">
        <v>2196.4731999999999</v>
      </c>
      <c r="AE471" s="32"/>
      <c r="AF471" s="32"/>
    </row>
    <row r="472" spans="1:32" x14ac:dyDescent="0.25">
      <c r="A472" s="69">
        <v>29</v>
      </c>
      <c r="B472" s="3">
        <v>61</v>
      </c>
      <c r="C472" s="3">
        <v>43.4</v>
      </c>
      <c r="D472" s="3">
        <v>0</v>
      </c>
      <c r="E472" s="60">
        <v>12574.049000000001</v>
      </c>
      <c r="F472" s="32"/>
      <c r="G472" s="32"/>
      <c r="H472" s="6">
        <v>29</v>
      </c>
      <c r="I472" s="2">
        <v>61</v>
      </c>
      <c r="J472" s="3">
        <v>1</v>
      </c>
      <c r="K472" s="20">
        <v>43.4</v>
      </c>
      <c r="L472" s="3">
        <v>0</v>
      </c>
      <c r="M472" s="3">
        <v>1</v>
      </c>
      <c r="N472" s="3">
        <v>0</v>
      </c>
      <c r="O472" s="3">
        <v>0</v>
      </c>
      <c r="P472" s="12">
        <v>0</v>
      </c>
      <c r="Q472" s="18">
        <v>12574.049000000001</v>
      </c>
      <c r="AE472" s="32"/>
      <c r="AF472" s="32"/>
    </row>
    <row r="473" spans="1:32" x14ac:dyDescent="0.25">
      <c r="A473" s="69">
        <v>30</v>
      </c>
      <c r="B473" s="3">
        <v>20</v>
      </c>
      <c r="C473" s="3">
        <v>27.93</v>
      </c>
      <c r="D473" s="3">
        <v>0</v>
      </c>
      <c r="E473" s="60">
        <v>1967.0227</v>
      </c>
      <c r="F473" s="32"/>
      <c r="G473" s="32"/>
      <c r="H473" s="6">
        <v>30</v>
      </c>
      <c r="I473" s="2">
        <v>20</v>
      </c>
      <c r="J473" s="3">
        <v>1</v>
      </c>
      <c r="K473" s="20">
        <v>27.93</v>
      </c>
      <c r="L473" s="3">
        <v>0</v>
      </c>
      <c r="M473" s="3">
        <v>0</v>
      </c>
      <c r="N473" s="3">
        <v>0</v>
      </c>
      <c r="O473" s="3">
        <v>0</v>
      </c>
      <c r="P473" s="12">
        <v>1</v>
      </c>
      <c r="Q473" s="18">
        <v>1967.0227</v>
      </c>
      <c r="AE473" s="32"/>
      <c r="AF473" s="32"/>
    </row>
    <row r="474" spans="1:32" x14ac:dyDescent="0.25">
      <c r="A474" s="69">
        <v>31</v>
      </c>
      <c r="B474" s="3">
        <v>31</v>
      </c>
      <c r="C474" s="3">
        <v>23.6</v>
      </c>
      <c r="D474" s="3">
        <v>2</v>
      </c>
      <c r="E474" s="60">
        <v>4931.6469999999999</v>
      </c>
      <c r="F474" s="32"/>
      <c r="G474" s="32"/>
      <c r="H474" s="6">
        <v>31</v>
      </c>
      <c r="I474" s="2">
        <v>31</v>
      </c>
      <c r="J474" s="3">
        <v>0</v>
      </c>
      <c r="K474" s="20">
        <v>23.6</v>
      </c>
      <c r="L474" s="3">
        <v>2</v>
      </c>
      <c r="M474" s="3">
        <v>1</v>
      </c>
      <c r="N474" s="3">
        <v>0</v>
      </c>
      <c r="O474" s="3">
        <v>0</v>
      </c>
      <c r="P474" s="12">
        <v>0</v>
      </c>
      <c r="Q474" s="18">
        <v>4931.6469999999999</v>
      </c>
      <c r="AE474" s="32"/>
      <c r="AF474" s="32"/>
    </row>
    <row r="475" spans="1:32" x14ac:dyDescent="0.25">
      <c r="A475" s="69">
        <v>32</v>
      </c>
      <c r="B475" s="3">
        <v>45</v>
      </c>
      <c r="C475" s="3">
        <v>28.7</v>
      </c>
      <c r="D475" s="3">
        <v>2</v>
      </c>
      <c r="E475" s="60">
        <v>8027.9679999999998</v>
      </c>
      <c r="F475" s="32"/>
      <c r="G475" s="32"/>
      <c r="H475" s="6">
        <v>32</v>
      </c>
      <c r="I475" s="2">
        <v>45</v>
      </c>
      <c r="J475" s="3">
        <v>1</v>
      </c>
      <c r="K475" s="20">
        <v>28.7</v>
      </c>
      <c r="L475" s="3">
        <v>2</v>
      </c>
      <c r="M475" s="3">
        <v>1</v>
      </c>
      <c r="N475" s="3">
        <v>0</v>
      </c>
      <c r="O475" s="3">
        <v>0</v>
      </c>
      <c r="P475" s="12">
        <v>0</v>
      </c>
      <c r="Q475" s="18">
        <v>8027.9679999999998</v>
      </c>
      <c r="AE475" s="32"/>
      <c r="AF475" s="32"/>
    </row>
    <row r="476" spans="1:32" x14ac:dyDescent="0.25">
      <c r="A476" s="69">
        <v>33</v>
      </c>
      <c r="B476" s="3">
        <v>44</v>
      </c>
      <c r="C476" s="3">
        <v>23.98</v>
      </c>
      <c r="D476" s="3">
        <v>2</v>
      </c>
      <c r="E476" s="60">
        <v>8211.1002000000008</v>
      </c>
      <c r="F476" s="32"/>
      <c r="G476" s="32"/>
      <c r="H476" s="6">
        <v>33</v>
      </c>
      <c r="I476" s="2">
        <v>44</v>
      </c>
      <c r="J476" s="3">
        <v>0</v>
      </c>
      <c r="K476" s="20">
        <v>23.98</v>
      </c>
      <c r="L476" s="3">
        <v>2</v>
      </c>
      <c r="M476" s="3">
        <v>0</v>
      </c>
      <c r="N476" s="3">
        <v>1</v>
      </c>
      <c r="O476" s="3">
        <v>0</v>
      </c>
      <c r="P476" s="12">
        <v>0</v>
      </c>
      <c r="Q476" s="18">
        <v>8211.1002000000008</v>
      </c>
      <c r="AE476" s="32"/>
      <c r="AF476" s="32"/>
    </row>
    <row r="477" spans="1:32" x14ac:dyDescent="0.25">
      <c r="A477" s="69">
        <v>34</v>
      </c>
      <c r="B477" s="3">
        <v>24</v>
      </c>
      <c r="C477" s="3">
        <v>27.72</v>
      </c>
      <c r="D477" s="3">
        <v>0</v>
      </c>
      <c r="E477" s="60">
        <v>2464.6188000000002</v>
      </c>
      <c r="F477" s="32"/>
      <c r="G477" s="32"/>
      <c r="H477" s="6">
        <v>34</v>
      </c>
      <c r="I477" s="2">
        <v>24</v>
      </c>
      <c r="J477" s="3">
        <v>0</v>
      </c>
      <c r="K477" s="20">
        <v>27.72</v>
      </c>
      <c r="L477" s="3">
        <v>0</v>
      </c>
      <c r="M477" s="3">
        <v>0</v>
      </c>
      <c r="N477" s="3">
        <v>1</v>
      </c>
      <c r="O477" s="3">
        <v>0</v>
      </c>
      <c r="P477" s="12">
        <v>0</v>
      </c>
      <c r="Q477" s="18">
        <v>2464.6188000000002</v>
      </c>
      <c r="AE477" s="32"/>
      <c r="AF477" s="32"/>
    </row>
    <row r="478" spans="1:32" x14ac:dyDescent="0.25">
      <c r="A478" s="69">
        <v>35</v>
      </c>
      <c r="B478" s="3">
        <v>41</v>
      </c>
      <c r="C478" s="3">
        <v>32.200000000000003</v>
      </c>
      <c r="D478" s="3">
        <v>2</v>
      </c>
      <c r="E478" s="60">
        <v>6875.9610000000002</v>
      </c>
      <c r="F478" s="32"/>
      <c r="G478" s="32"/>
      <c r="H478" s="6">
        <v>35</v>
      </c>
      <c r="I478" s="2">
        <v>41</v>
      </c>
      <c r="J478" s="3">
        <v>1</v>
      </c>
      <c r="K478" s="20">
        <v>32.200000000000003</v>
      </c>
      <c r="L478" s="3">
        <v>2</v>
      </c>
      <c r="M478" s="3">
        <v>1</v>
      </c>
      <c r="N478" s="3">
        <v>0</v>
      </c>
      <c r="O478" s="3">
        <v>0</v>
      </c>
      <c r="P478" s="12">
        <v>0</v>
      </c>
      <c r="Q478" s="18">
        <v>6875.9610000000002</v>
      </c>
      <c r="AE478" s="32"/>
      <c r="AF478" s="32"/>
    </row>
    <row r="479" spans="1:32" x14ac:dyDescent="0.25">
      <c r="A479" s="69">
        <v>36</v>
      </c>
      <c r="B479" s="3">
        <v>42</v>
      </c>
      <c r="C479" s="3">
        <v>26.315000000000001</v>
      </c>
      <c r="D479" s="3">
        <v>1</v>
      </c>
      <c r="E479" s="60">
        <v>6940.90985</v>
      </c>
      <c r="F479" s="32"/>
      <c r="G479" s="32"/>
      <c r="H479" s="6">
        <v>36</v>
      </c>
      <c r="I479" s="2">
        <v>42</v>
      </c>
      <c r="J479" s="3">
        <v>1</v>
      </c>
      <c r="K479" s="20">
        <v>26.315000000000001</v>
      </c>
      <c r="L479" s="3">
        <v>1</v>
      </c>
      <c r="M479" s="3">
        <v>0</v>
      </c>
      <c r="N479" s="3">
        <v>0</v>
      </c>
      <c r="O479" s="3">
        <v>1</v>
      </c>
      <c r="P479" s="12">
        <v>0</v>
      </c>
      <c r="Q479" s="18">
        <v>6940.90985</v>
      </c>
      <c r="AE479" s="32"/>
      <c r="AF479" s="32"/>
    </row>
    <row r="480" spans="1:32" x14ac:dyDescent="0.25">
      <c r="A480" s="69">
        <v>37</v>
      </c>
      <c r="B480" s="3">
        <v>33</v>
      </c>
      <c r="C480" s="3">
        <v>26.695</v>
      </c>
      <c r="D480" s="3">
        <v>0</v>
      </c>
      <c r="E480" s="60">
        <v>4571.4130500000001</v>
      </c>
      <c r="F480" s="32"/>
      <c r="G480" s="32"/>
      <c r="H480" s="6">
        <v>37</v>
      </c>
      <c r="I480" s="2">
        <v>33</v>
      </c>
      <c r="J480" s="3">
        <v>0</v>
      </c>
      <c r="K480" s="20">
        <v>26.695</v>
      </c>
      <c r="L480" s="3">
        <v>0</v>
      </c>
      <c r="M480" s="3">
        <v>0</v>
      </c>
      <c r="N480" s="3">
        <v>0</v>
      </c>
      <c r="O480" s="3">
        <v>1</v>
      </c>
      <c r="P480" s="12">
        <v>0</v>
      </c>
      <c r="Q480" s="18">
        <v>4571.4130500000001</v>
      </c>
      <c r="AE480" s="32"/>
      <c r="AF480" s="32"/>
    </row>
    <row r="481" spans="1:32" x14ac:dyDescent="0.25">
      <c r="A481" s="69">
        <v>38</v>
      </c>
      <c r="B481" s="3">
        <v>34</v>
      </c>
      <c r="C481" s="3">
        <v>42.9</v>
      </c>
      <c r="D481" s="3">
        <v>1</v>
      </c>
      <c r="E481" s="60">
        <v>4536.259</v>
      </c>
      <c r="F481" s="32"/>
      <c r="G481" s="32"/>
      <c r="H481" s="6">
        <v>38</v>
      </c>
      <c r="I481" s="2">
        <v>34</v>
      </c>
      <c r="J481" s="3">
        <v>1</v>
      </c>
      <c r="K481" s="20">
        <v>42.9</v>
      </c>
      <c r="L481" s="3">
        <v>1</v>
      </c>
      <c r="M481" s="3">
        <v>1</v>
      </c>
      <c r="N481" s="3">
        <v>0</v>
      </c>
      <c r="O481" s="3">
        <v>0</v>
      </c>
      <c r="P481" s="12">
        <v>0</v>
      </c>
      <c r="Q481" s="18">
        <v>4536.259</v>
      </c>
      <c r="AE481" s="32"/>
      <c r="AF481" s="32"/>
    </row>
    <row r="482" spans="1:32" x14ac:dyDescent="0.25">
      <c r="A482" s="69">
        <v>39</v>
      </c>
      <c r="B482" s="3">
        <v>18</v>
      </c>
      <c r="C482" s="3">
        <v>28.31</v>
      </c>
      <c r="D482" s="3">
        <v>1</v>
      </c>
      <c r="E482" s="60">
        <v>11272.331389999999</v>
      </c>
      <c r="F482" s="32"/>
      <c r="G482" s="32"/>
      <c r="H482" s="6">
        <v>39</v>
      </c>
      <c r="I482" s="2">
        <v>18</v>
      </c>
      <c r="J482" s="3">
        <v>1</v>
      </c>
      <c r="K482" s="20">
        <v>28.31</v>
      </c>
      <c r="L482" s="3">
        <v>1</v>
      </c>
      <c r="M482" s="3">
        <v>0</v>
      </c>
      <c r="N482" s="3">
        <v>0</v>
      </c>
      <c r="O482" s="3">
        <v>0</v>
      </c>
      <c r="P482" s="12">
        <v>1</v>
      </c>
      <c r="Q482" s="18">
        <v>11272.331389999999</v>
      </c>
      <c r="AE482" s="32"/>
      <c r="AF482" s="32"/>
    </row>
    <row r="483" spans="1:32" x14ac:dyDescent="0.25">
      <c r="A483" s="69">
        <v>40</v>
      </c>
      <c r="B483" s="3">
        <v>19</v>
      </c>
      <c r="C483" s="3">
        <v>20.6</v>
      </c>
      <c r="D483" s="3">
        <v>0</v>
      </c>
      <c r="E483" s="60">
        <v>1731.6769999999999</v>
      </c>
      <c r="F483" s="32"/>
      <c r="G483" s="32"/>
      <c r="H483" s="6">
        <v>40</v>
      </c>
      <c r="I483" s="2">
        <v>19</v>
      </c>
      <c r="J483" s="3">
        <v>0</v>
      </c>
      <c r="K483" s="20">
        <v>20.6</v>
      </c>
      <c r="L483" s="3">
        <v>0</v>
      </c>
      <c r="M483" s="3">
        <v>1</v>
      </c>
      <c r="N483" s="3">
        <v>0</v>
      </c>
      <c r="O483" s="3">
        <v>0</v>
      </c>
      <c r="P483" s="12">
        <v>0</v>
      </c>
      <c r="Q483" s="18">
        <v>1731.6769999999999</v>
      </c>
      <c r="AE483" s="32"/>
      <c r="AF483" s="32"/>
    </row>
    <row r="484" spans="1:32" x14ac:dyDescent="0.25">
      <c r="A484" s="69">
        <v>41</v>
      </c>
      <c r="B484" s="3">
        <v>18</v>
      </c>
      <c r="C484" s="3">
        <v>53.13</v>
      </c>
      <c r="D484" s="3">
        <v>0</v>
      </c>
      <c r="E484" s="60">
        <v>1163.4627</v>
      </c>
      <c r="F484" s="32"/>
      <c r="G484" s="32"/>
      <c r="H484" s="6">
        <v>41</v>
      </c>
      <c r="I484" s="2">
        <v>18</v>
      </c>
      <c r="J484" s="3">
        <v>1</v>
      </c>
      <c r="K484" s="20">
        <v>53.13</v>
      </c>
      <c r="L484" s="3">
        <v>0</v>
      </c>
      <c r="M484" s="3">
        <v>0</v>
      </c>
      <c r="N484" s="3">
        <v>1</v>
      </c>
      <c r="O484" s="3">
        <v>0</v>
      </c>
      <c r="P484" s="12">
        <v>0</v>
      </c>
      <c r="Q484" s="18">
        <v>1163.4627</v>
      </c>
      <c r="AE484" s="32"/>
      <c r="AF484" s="32"/>
    </row>
    <row r="485" spans="1:32" x14ac:dyDescent="0.25">
      <c r="A485" s="69">
        <v>42</v>
      </c>
      <c r="B485" s="3">
        <v>35</v>
      </c>
      <c r="C485" s="3">
        <v>39.71</v>
      </c>
      <c r="D485" s="3">
        <v>4</v>
      </c>
      <c r="E485" s="60">
        <v>19496.71917</v>
      </c>
      <c r="F485" s="32"/>
      <c r="G485" s="32"/>
      <c r="H485" s="6">
        <v>42</v>
      </c>
      <c r="I485" s="2">
        <v>35</v>
      </c>
      <c r="J485" s="3">
        <v>1</v>
      </c>
      <c r="K485" s="20">
        <v>39.71</v>
      </c>
      <c r="L485" s="3">
        <v>4</v>
      </c>
      <c r="M485" s="3">
        <v>0</v>
      </c>
      <c r="N485" s="3">
        <v>0</v>
      </c>
      <c r="O485" s="3">
        <v>0</v>
      </c>
      <c r="P485" s="12">
        <v>1</v>
      </c>
      <c r="Q485" s="18">
        <v>19496.71917</v>
      </c>
      <c r="AE485" s="32"/>
      <c r="AF485" s="32"/>
    </row>
    <row r="486" spans="1:32" x14ac:dyDescent="0.25">
      <c r="A486" s="69">
        <v>43</v>
      </c>
      <c r="B486" s="3">
        <v>39</v>
      </c>
      <c r="C486" s="3">
        <v>26.315000000000001</v>
      </c>
      <c r="D486" s="3">
        <v>2</v>
      </c>
      <c r="E486" s="60">
        <v>7201.7008500000002</v>
      </c>
      <c r="F486" s="32"/>
      <c r="G486" s="32"/>
      <c r="H486" s="6">
        <v>43</v>
      </c>
      <c r="I486" s="2">
        <v>39</v>
      </c>
      <c r="J486" s="3">
        <v>0</v>
      </c>
      <c r="K486" s="20">
        <v>26.315000000000001</v>
      </c>
      <c r="L486" s="3">
        <v>2</v>
      </c>
      <c r="M486" s="3">
        <v>0</v>
      </c>
      <c r="N486" s="3">
        <v>0</v>
      </c>
      <c r="O486" s="3">
        <v>1</v>
      </c>
      <c r="P486" s="12">
        <v>0</v>
      </c>
      <c r="Q486" s="18">
        <v>7201.7008500000002</v>
      </c>
      <c r="AE486" s="32"/>
      <c r="AF486" s="32"/>
    </row>
    <row r="487" spans="1:32" x14ac:dyDescent="0.25">
      <c r="A487" s="69">
        <v>44</v>
      </c>
      <c r="B487" s="3">
        <v>31</v>
      </c>
      <c r="C487" s="3">
        <v>31.065000000000001</v>
      </c>
      <c r="D487" s="3">
        <v>3</v>
      </c>
      <c r="E487" s="60">
        <v>5425.0233500000004</v>
      </c>
      <c r="F487" s="32"/>
      <c r="G487" s="32"/>
      <c r="H487" s="6">
        <v>44</v>
      </c>
      <c r="I487" s="2">
        <v>31</v>
      </c>
      <c r="J487" s="3">
        <v>1</v>
      </c>
      <c r="K487" s="20">
        <v>31.065000000000001</v>
      </c>
      <c r="L487" s="3">
        <v>3</v>
      </c>
      <c r="M487" s="3">
        <v>0</v>
      </c>
      <c r="N487" s="3">
        <v>0</v>
      </c>
      <c r="O487" s="3">
        <v>1</v>
      </c>
      <c r="P487" s="12">
        <v>0</v>
      </c>
      <c r="Q487" s="18">
        <v>5425.0233500000004</v>
      </c>
      <c r="AE487" s="32"/>
      <c r="AF487" s="32"/>
    </row>
    <row r="488" spans="1:32" x14ac:dyDescent="0.25">
      <c r="A488" s="69">
        <v>45</v>
      </c>
      <c r="B488" s="3">
        <v>62</v>
      </c>
      <c r="C488" s="3">
        <v>38.83</v>
      </c>
      <c r="D488" s="3">
        <v>0</v>
      </c>
      <c r="E488" s="60">
        <v>12981.3457</v>
      </c>
      <c r="F488" s="32"/>
      <c r="G488" s="32"/>
      <c r="H488" s="6">
        <v>45</v>
      </c>
      <c r="I488" s="2">
        <v>62</v>
      </c>
      <c r="J488" s="3">
        <v>1</v>
      </c>
      <c r="K488" s="20">
        <v>38.83</v>
      </c>
      <c r="L488" s="3">
        <v>0</v>
      </c>
      <c r="M488" s="3">
        <v>0</v>
      </c>
      <c r="N488" s="3">
        <v>1</v>
      </c>
      <c r="O488" s="3">
        <v>0</v>
      </c>
      <c r="P488" s="12">
        <v>0</v>
      </c>
      <c r="Q488" s="18">
        <v>12981.3457</v>
      </c>
      <c r="AE488" s="32"/>
      <c r="AF488" s="32"/>
    </row>
    <row r="489" spans="1:32" x14ac:dyDescent="0.25">
      <c r="A489" s="69">
        <v>46</v>
      </c>
      <c r="B489" s="3">
        <v>31</v>
      </c>
      <c r="C489" s="3">
        <v>25.934999999999999</v>
      </c>
      <c r="D489" s="3">
        <v>1</v>
      </c>
      <c r="E489" s="60">
        <v>4239.8926499999998</v>
      </c>
      <c r="F489" s="32"/>
      <c r="G489" s="32"/>
      <c r="H489" s="6">
        <v>46</v>
      </c>
      <c r="I489" s="2">
        <v>31</v>
      </c>
      <c r="J489" s="3">
        <v>1</v>
      </c>
      <c r="K489" s="20">
        <v>25.934999999999999</v>
      </c>
      <c r="L489" s="3">
        <v>1</v>
      </c>
      <c r="M489" s="3">
        <v>0</v>
      </c>
      <c r="N489" s="3">
        <v>0</v>
      </c>
      <c r="O489" s="3">
        <v>1</v>
      </c>
      <c r="P489" s="12">
        <v>0</v>
      </c>
      <c r="Q489" s="18">
        <v>4239.8926499999998</v>
      </c>
      <c r="AE489" s="32"/>
      <c r="AF489" s="32"/>
    </row>
    <row r="490" spans="1:32" x14ac:dyDescent="0.25">
      <c r="A490" s="69">
        <v>47</v>
      </c>
      <c r="B490" s="3">
        <v>61</v>
      </c>
      <c r="C490" s="3">
        <v>33.534999999999997</v>
      </c>
      <c r="D490" s="3">
        <v>0</v>
      </c>
      <c r="E490" s="60">
        <v>13143.336649999999</v>
      </c>
      <c r="F490" s="32"/>
      <c r="G490" s="32"/>
      <c r="H490" s="6">
        <v>47</v>
      </c>
      <c r="I490" s="2">
        <v>61</v>
      </c>
      <c r="J490" s="3">
        <v>1</v>
      </c>
      <c r="K490" s="20">
        <v>33.534999999999997</v>
      </c>
      <c r="L490" s="3">
        <v>0</v>
      </c>
      <c r="M490" s="3">
        <v>0</v>
      </c>
      <c r="N490" s="3">
        <v>0</v>
      </c>
      <c r="O490" s="3">
        <v>0</v>
      </c>
      <c r="P490" s="12">
        <v>1</v>
      </c>
      <c r="Q490" s="18">
        <v>13143.336649999999</v>
      </c>
      <c r="AE490" s="32"/>
      <c r="AF490" s="32"/>
    </row>
    <row r="491" spans="1:32" x14ac:dyDescent="0.25">
      <c r="A491" s="69">
        <v>48</v>
      </c>
      <c r="B491" s="3">
        <v>42</v>
      </c>
      <c r="C491" s="3">
        <v>32.869999999999997</v>
      </c>
      <c r="D491" s="3">
        <v>0</v>
      </c>
      <c r="E491" s="60">
        <v>7050.0213000000003</v>
      </c>
      <c r="F491" s="32"/>
      <c r="G491" s="32"/>
      <c r="H491" s="6">
        <v>48</v>
      </c>
      <c r="I491" s="2">
        <v>42</v>
      </c>
      <c r="J491" s="3">
        <v>0</v>
      </c>
      <c r="K491" s="20">
        <v>32.869999999999997</v>
      </c>
      <c r="L491" s="3">
        <v>0</v>
      </c>
      <c r="M491" s="3">
        <v>0</v>
      </c>
      <c r="N491" s="3">
        <v>0</v>
      </c>
      <c r="O491" s="3">
        <v>0</v>
      </c>
      <c r="P491" s="12">
        <v>1</v>
      </c>
      <c r="Q491" s="18">
        <v>7050.0213000000003</v>
      </c>
      <c r="AE491" s="32"/>
      <c r="AF491" s="32"/>
    </row>
    <row r="492" spans="1:32" x14ac:dyDescent="0.25">
      <c r="A492" s="69">
        <v>49</v>
      </c>
      <c r="B492" s="3">
        <v>51</v>
      </c>
      <c r="C492" s="3">
        <v>30.03</v>
      </c>
      <c r="D492" s="3">
        <v>1</v>
      </c>
      <c r="E492" s="60">
        <v>9377.9046999999991</v>
      </c>
      <c r="F492" s="32"/>
      <c r="G492" s="32"/>
      <c r="H492" s="6">
        <v>49</v>
      </c>
      <c r="I492" s="2">
        <v>51</v>
      </c>
      <c r="J492" s="3">
        <v>1</v>
      </c>
      <c r="K492" s="20">
        <v>30.03</v>
      </c>
      <c r="L492" s="3">
        <v>1</v>
      </c>
      <c r="M492" s="3">
        <v>0</v>
      </c>
      <c r="N492" s="3">
        <v>1</v>
      </c>
      <c r="O492" s="3">
        <v>0</v>
      </c>
      <c r="P492" s="12">
        <v>0</v>
      </c>
      <c r="Q492" s="18">
        <v>9377.9046999999991</v>
      </c>
      <c r="AE492" s="32"/>
      <c r="AF492" s="32"/>
    </row>
    <row r="493" spans="1:32" x14ac:dyDescent="0.25">
      <c r="A493" s="69">
        <v>50</v>
      </c>
      <c r="B493" s="3">
        <v>23</v>
      </c>
      <c r="C493" s="3">
        <v>24.225000000000001</v>
      </c>
      <c r="D493" s="3">
        <v>2</v>
      </c>
      <c r="E493" s="60">
        <v>22395.74424</v>
      </c>
      <c r="F493" s="32"/>
      <c r="G493" s="32"/>
      <c r="H493" s="6">
        <v>50</v>
      </c>
      <c r="I493" s="2">
        <v>23</v>
      </c>
      <c r="J493" s="3">
        <v>0</v>
      </c>
      <c r="K493" s="20">
        <v>24.225000000000001</v>
      </c>
      <c r="L493" s="3">
        <v>2</v>
      </c>
      <c r="M493" s="3">
        <v>0</v>
      </c>
      <c r="N493" s="3">
        <v>0</v>
      </c>
      <c r="O493" s="3">
        <v>0</v>
      </c>
      <c r="P493" s="12">
        <v>1</v>
      </c>
      <c r="Q493" s="18">
        <v>22395.74424</v>
      </c>
      <c r="AE493" s="32"/>
      <c r="AF493" s="32"/>
    </row>
    <row r="494" spans="1:32" x14ac:dyDescent="0.25">
      <c r="A494" s="69">
        <v>51</v>
      </c>
      <c r="B494" s="3">
        <v>52</v>
      </c>
      <c r="C494" s="3">
        <v>38.6</v>
      </c>
      <c r="D494" s="3">
        <v>2</v>
      </c>
      <c r="E494" s="60">
        <v>10325.206</v>
      </c>
      <c r="F494" s="32"/>
      <c r="G494" s="32"/>
      <c r="H494" s="6">
        <v>51</v>
      </c>
      <c r="I494" s="2">
        <v>52</v>
      </c>
      <c r="J494" s="3">
        <v>1</v>
      </c>
      <c r="K494" s="20">
        <v>38.6</v>
      </c>
      <c r="L494" s="3">
        <v>2</v>
      </c>
      <c r="M494" s="3">
        <v>1</v>
      </c>
      <c r="N494" s="3">
        <v>0</v>
      </c>
      <c r="O494" s="3">
        <v>0</v>
      </c>
      <c r="P494" s="12">
        <v>0</v>
      </c>
      <c r="Q494" s="18">
        <v>10325.206</v>
      </c>
      <c r="AE494" s="32"/>
      <c r="AF494" s="32"/>
    </row>
    <row r="495" spans="1:32" x14ac:dyDescent="0.25">
      <c r="A495" s="69">
        <v>52</v>
      </c>
      <c r="B495" s="3">
        <v>57</v>
      </c>
      <c r="C495" s="3">
        <v>25.74</v>
      </c>
      <c r="D495" s="3">
        <v>2</v>
      </c>
      <c r="E495" s="60">
        <v>12629.1656</v>
      </c>
      <c r="F495" s="32"/>
      <c r="G495" s="32"/>
      <c r="H495" s="6">
        <v>52</v>
      </c>
      <c r="I495" s="2">
        <v>57</v>
      </c>
      <c r="J495" s="3">
        <v>0</v>
      </c>
      <c r="K495" s="20">
        <v>25.74</v>
      </c>
      <c r="L495" s="3">
        <v>2</v>
      </c>
      <c r="M495" s="3">
        <v>0</v>
      </c>
      <c r="N495" s="3">
        <v>1</v>
      </c>
      <c r="O495" s="3">
        <v>0</v>
      </c>
      <c r="P495" s="12">
        <v>0</v>
      </c>
      <c r="Q495" s="18">
        <v>12629.1656</v>
      </c>
      <c r="AE495" s="32"/>
      <c r="AF495" s="32"/>
    </row>
    <row r="496" spans="1:32" x14ac:dyDescent="0.25">
      <c r="A496" s="69">
        <v>53</v>
      </c>
      <c r="B496" s="3">
        <v>23</v>
      </c>
      <c r="C496" s="3">
        <v>33.4</v>
      </c>
      <c r="D496" s="3">
        <v>0</v>
      </c>
      <c r="E496" s="60">
        <v>10795.937330000001</v>
      </c>
      <c r="F496" s="32"/>
      <c r="G496" s="32"/>
      <c r="H496" s="6">
        <v>53</v>
      </c>
      <c r="I496" s="2">
        <v>23</v>
      </c>
      <c r="J496" s="3">
        <v>0</v>
      </c>
      <c r="K496" s="20">
        <v>33.4</v>
      </c>
      <c r="L496" s="3">
        <v>0</v>
      </c>
      <c r="M496" s="3">
        <v>1</v>
      </c>
      <c r="N496" s="3">
        <v>0</v>
      </c>
      <c r="O496" s="3">
        <v>0</v>
      </c>
      <c r="P496" s="12">
        <v>0</v>
      </c>
      <c r="Q496" s="18">
        <v>10795.937330000001</v>
      </c>
      <c r="AE496" s="32"/>
      <c r="AF496" s="32"/>
    </row>
    <row r="497" spans="1:32" x14ac:dyDescent="0.25">
      <c r="A497" s="69">
        <v>54</v>
      </c>
      <c r="B497" s="3">
        <v>52</v>
      </c>
      <c r="C497" s="3">
        <v>44.7</v>
      </c>
      <c r="D497" s="3">
        <v>3</v>
      </c>
      <c r="E497" s="60">
        <v>11411.684999999999</v>
      </c>
      <c r="F497" s="32"/>
      <c r="G497" s="32"/>
      <c r="H497" s="6">
        <v>54</v>
      </c>
      <c r="I497" s="2">
        <v>52</v>
      </c>
      <c r="J497" s="3">
        <v>0</v>
      </c>
      <c r="K497" s="20">
        <v>44.7</v>
      </c>
      <c r="L497" s="3">
        <v>3</v>
      </c>
      <c r="M497" s="3">
        <v>1</v>
      </c>
      <c r="N497" s="3">
        <v>0</v>
      </c>
      <c r="O497" s="3">
        <v>0</v>
      </c>
      <c r="P497" s="12">
        <v>0</v>
      </c>
      <c r="Q497" s="18">
        <v>11411.684999999999</v>
      </c>
      <c r="AE497" s="32"/>
      <c r="AF497" s="32"/>
    </row>
    <row r="498" spans="1:32" x14ac:dyDescent="0.25">
      <c r="A498" s="69">
        <v>55</v>
      </c>
      <c r="B498" s="3">
        <v>50</v>
      </c>
      <c r="C498" s="3">
        <v>30.97</v>
      </c>
      <c r="D498" s="3">
        <v>3</v>
      </c>
      <c r="E498" s="60">
        <v>10600.5483</v>
      </c>
      <c r="F498" s="32"/>
      <c r="G498" s="32"/>
      <c r="H498" s="6">
        <v>55</v>
      </c>
      <c r="I498" s="2">
        <v>50</v>
      </c>
      <c r="J498" s="3">
        <v>1</v>
      </c>
      <c r="K498" s="20">
        <v>30.97</v>
      </c>
      <c r="L498" s="3">
        <v>3</v>
      </c>
      <c r="M498" s="3">
        <v>0</v>
      </c>
      <c r="N498" s="3">
        <v>0</v>
      </c>
      <c r="O498" s="3">
        <v>1</v>
      </c>
      <c r="P498" s="12">
        <v>0</v>
      </c>
      <c r="Q498" s="18">
        <v>10600.5483</v>
      </c>
      <c r="AE498" s="32"/>
      <c r="AF498" s="32"/>
    </row>
    <row r="499" spans="1:32" x14ac:dyDescent="0.25">
      <c r="A499" s="69">
        <v>56</v>
      </c>
      <c r="B499" s="3">
        <v>18</v>
      </c>
      <c r="C499" s="3">
        <v>31.92</v>
      </c>
      <c r="D499" s="3">
        <v>0</v>
      </c>
      <c r="E499" s="60">
        <v>2205.9807999999998</v>
      </c>
      <c r="F499" s="32"/>
      <c r="G499" s="32"/>
      <c r="H499" s="6">
        <v>56</v>
      </c>
      <c r="I499" s="2">
        <v>18</v>
      </c>
      <c r="J499" s="3">
        <v>0</v>
      </c>
      <c r="K499" s="20">
        <v>31.92</v>
      </c>
      <c r="L499" s="3">
        <v>0</v>
      </c>
      <c r="M499" s="3">
        <v>0</v>
      </c>
      <c r="N499" s="3">
        <v>0</v>
      </c>
      <c r="O499" s="3">
        <v>0</v>
      </c>
      <c r="P499" s="12">
        <v>1</v>
      </c>
      <c r="Q499" s="18">
        <v>2205.9807999999998</v>
      </c>
      <c r="AE499" s="32"/>
      <c r="AF499" s="32"/>
    </row>
    <row r="500" spans="1:32" x14ac:dyDescent="0.25">
      <c r="A500" s="69">
        <v>57</v>
      </c>
      <c r="B500" s="3">
        <v>18</v>
      </c>
      <c r="C500" s="3">
        <v>36.85</v>
      </c>
      <c r="D500" s="3">
        <v>0</v>
      </c>
      <c r="E500" s="60">
        <v>1629.8335</v>
      </c>
      <c r="F500" s="32"/>
      <c r="G500" s="32"/>
      <c r="H500" s="6">
        <v>57</v>
      </c>
      <c r="I500" s="2">
        <v>18</v>
      </c>
      <c r="J500" s="3">
        <v>0</v>
      </c>
      <c r="K500" s="20">
        <v>36.85</v>
      </c>
      <c r="L500" s="3">
        <v>0</v>
      </c>
      <c r="M500" s="3">
        <v>0</v>
      </c>
      <c r="N500" s="3">
        <v>1</v>
      </c>
      <c r="O500" s="3">
        <v>0</v>
      </c>
      <c r="P500" s="12">
        <v>0</v>
      </c>
      <c r="Q500" s="18">
        <v>1629.8335</v>
      </c>
      <c r="AE500" s="32"/>
      <c r="AF500" s="32"/>
    </row>
    <row r="501" spans="1:32" x14ac:dyDescent="0.25">
      <c r="A501" s="69">
        <v>58</v>
      </c>
      <c r="B501" s="3">
        <v>21</v>
      </c>
      <c r="C501" s="3">
        <v>25.8</v>
      </c>
      <c r="D501" s="3">
        <v>0</v>
      </c>
      <c r="E501" s="60">
        <v>2007.9449999999999</v>
      </c>
      <c r="F501" s="32"/>
      <c r="G501" s="32"/>
      <c r="H501" s="6">
        <v>58</v>
      </c>
      <c r="I501" s="2">
        <v>21</v>
      </c>
      <c r="J501" s="3">
        <v>0</v>
      </c>
      <c r="K501" s="20">
        <v>25.8</v>
      </c>
      <c r="L501" s="3">
        <v>0</v>
      </c>
      <c r="M501" s="3">
        <v>1</v>
      </c>
      <c r="N501" s="3">
        <v>0</v>
      </c>
      <c r="O501" s="3">
        <v>0</v>
      </c>
      <c r="P501" s="12">
        <v>0</v>
      </c>
      <c r="Q501" s="18">
        <v>2007.9449999999999</v>
      </c>
      <c r="AE501" s="32"/>
      <c r="AF501" s="32"/>
    </row>
    <row r="502" spans="1:32" x14ac:dyDescent="0.25">
      <c r="A502" s="69">
        <v>59</v>
      </c>
      <c r="B502" s="3">
        <v>62</v>
      </c>
      <c r="C502" s="3">
        <v>39.200000000000003</v>
      </c>
      <c r="D502" s="3">
        <v>0</v>
      </c>
      <c r="E502" s="60">
        <v>13470.86</v>
      </c>
      <c r="F502" s="32"/>
      <c r="G502" s="32"/>
      <c r="H502" s="6">
        <v>59</v>
      </c>
      <c r="I502" s="2">
        <v>62</v>
      </c>
      <c r="J502" s="3">
        <v>0</v>
      </c>
      <c r="K502" s="20">
        <v>39.200000000000003</v>
      </c>
      <c r="L502" s="3">
        <v>0</v>
      </c>
      <c r="M502" s="3">
        <v>1</v>
      </c>
      <c r="N502" s="3">
        <v>0</v>
      </c>
      <c r="O502" s="3">
        <v>0</v>
      </c>
      <c r="P502" s="12">
        <v>0</v>
      </c>
      <c r="Q502" s="18">
        <v>13470.86</v>
      </c>
      <c r="AE502" s="32"/>
      <c r="AF502" s="32"/>
    </row>
    <row r="503" spans="1:32" x14ac:dyDescent="0.25">
      <c r="A503" s="69">
        <v>60</v>
      </c>
      <c r="B503" s="3">
        <v>43</v>
      </c>
      <c r="C503" s="3">
        <v>26.03</v>
      </c>
      <c r="D503" s="3">
        <v>0</v>
      </c>
      <c r="E503" s="60">
        <v>6837.3687</v>
      </c>
      <c r="F503" s="32"/>
      <c r="G503" s="32"/>
      <c r="H503" s="6">
        <v>60</v>
      </c>
      <c r="I503" s="2">
        <v>43</v>
      </c>
      <c r="J503" s="3">
        <v>1</v>
      </c>
      <c r="K503" s="20">
        <v>26.03</v>
      </c>
      <c r="L503" s="3">
        <v>0</v>
      </c>
      <c r="M503" s="3">
        <v>0</v>
      </c>
      <c r="N503" s="3">
        <v>0</v>
      </c>
      <c r="O503" s="3">
        <v>0</v>
      </c>
      <c r="P503" s="12">
        <v>1</v>
      </c>
      <c r="Q503" s="18">
        <v>6837.3687</v>
      </c>
      <c r="AE503" s="32"/>
      <c r="AF503" s="32"/>
    </row>
    <row r="504" spans="1:32" x14ac:dyDescent="0.25">
      <c r="A504" s="69">
        <v>61</v>
      </c>
      <c r="B504" s="3">
        <v>38</v>
      </c>
      <c r="C504" s="3">
        <v>28.93</v>
      </c>
      <c r="D504" s="3">
        <v>1</v>
      </c>
      <c r="E504" s="60">
        <v>5974.3846999999996</v>
      </c>
      <c r="F504" s="32"/>
      <c r="G504" s="32"/>
      <c r="H504" s="6">
        <v>61</v>
      </c>
      <c r="I504" s="2">
        <v>38</v>
      </c>
      <c r="J504" s="3">
        <v>0</v>
      </c>
      <c r="K504" s="20">
        <v>28.93</v>
      </c>
      <c r="L504" s="3">
        <v>1</v>
      </c>
      <c r="M504" s="3">
        <v>0</v>
      </c>
      <c r="N504" s="3">
        <v>1</v>
      </c>
      <c r="O504" s="3">
        <v>0</v>
      </c>
      <c r="P504" s="12">
        <v>0</v>
      </c>
      <c r="Q504" s="18">
        <v>5974.3846999999996</v>
      </c>
      <c r="AE504" s="32"/>
      <c r="AF504" s="32"/>
    </row>
    <row r="505" spans="1:32" x14ac:dyDescent="0.25">
      <c r="A505" s="69">
        <v>62</v>
      </c>
      <c r="B505" s="3">
        <v>37</v>
      </c>
      <c r="C505" s="3">
        <v>30.875</v>
      </c>
      <c r="D505" s="3">
        <v>3</v>
      </c>
      <c r="E505" s="60">
        <v>6796.8632500000003</v>
      </c>
      <c r="F505" s="32"/>
      <c r="G505" s="32"/>
      <c r="H505" s="6">
        <v>62</v>
      </c>
      <c r="I505" s="2">
        <v>37</v>
      </c>
      <c r="J505" s="3">
        <v>1</v>
      </c>
      <c r="K505" s="20">
        <v>30.875</v>
      </c>
      <c r="L505" s="3">
        <v>3</v>
      </c>
      <c r="M505" s="3">
        <v>0</v>
      </c>
      <c r="N505" s="3">
        <v>0</v>
      </c>
      <c r="O505" s="3">
        <v>1</v>
      </c>
      <c r="P505" s="12">
        <v>0</v>
      </c>
      <c r="Q505" s="18">
        <v>6796.8632500000003</v>
      </c>
      <c r="AE505" s="32"/>
      <c r="AF505" s="32"/>
    </row>
    <row r="506" spans="1:32" x14ac:dyDescent="0.25">
      <c r="A506" s="69">
        <v>63</v>
      </c>
      <c r="B506" s="3">
        <v>22</v>
      </c>
      <c r="C506" s="3">
        <v>31.35</v>
      </c>
      <c r="D506" s="3">
        <v>1</v>
      </c>
      <c r="E506" s="60">
        <v>2643.2685000000001</v>
      </c>
      <c r="F506" s="32"/>
      <c r="G506" s="32"/>
      <c r="H506" s="6">
        <v>63</v>
      </c>
      <c r="I506" s="2">
        <v>22</v>
      </c>
      <c r="J506" s="3">
        <v>1</v>
      </c>
      <c r="K506" s="20">
        <v>31.35</v>
      </c>
      <c r="L506" s="3">
        <v>1</v>
      </c>
      <c r="M506" s="3">
        <v>0</v>
      </c>
      <c r="N506" s="3">
        <v>0</v>
      </c>
      <c r="O506" s="3">
        <v>1</v>
      </c>
      <c r="P506" s="12">
        <v>0</v>
      </c>
      <c r="Q506" s="18">
        <v>2643.2685000000001</v>
      </c>
      <c r="AE506" s="32"/>
      <c r="AF506" s="32"/>
    </row>
    <row r="507" spans="1:32" x14ac:dyDescent="0.25">
      <c r="A507" s="69">
        <v>64</v>
      </c>
      <c r="B507" s="3">
        <v>21</v>
      </c>
      <c r="C507" s="3">
        <v>23.75</v>
      </c>
      <c r="D507" s="3">
        <v>2</v>
      </c>
      <c r="E507" s="60">
        <v>3077.0954999999999</v>
      </c>
      <c r="F507" s="32"/>
      <c r="G507" s="32"/>
      <c r="H507" s="6">
        <v>64</v>
      </c>
      <c r="I507" s="2">
        <v>21</v>
      </c>
      <c r="J507" s="3">
        <v>1</v>
      </c>
      <c r="K507" s="20">
        <v>23.75</v>
      </c>
      <c r="L507" s="3">
        <v>2</v>
      </c>
      <c r="M507" s="3">
        <v>0</v>
      </c>
      <c r="N507" s="3">
        <v>0</v>
      </c>
      <c r="O507" s="3">
        <v>1</v>
      </c>
      <c r="P507" s="12">
        <v>0</v>
      </c>
      <c r="Q507" s="18">
        <v>3077.0954999999999</v>
      </c>
      <c r="AE507" s="32"/>
      <c r="AF507" s="32"/>
    </row>
    <row r="508" spans="1:32" x14ac:dyDescent="0.25">
      <c r="A508" s="69">
        <v>65</v>
      </c>
      <c r="B508" s="3">
        <v>24</v>
      </c>
      <c r="C508" s="3">
        <v>25.27</v>
      </c>
      <c r="D508" s="3">
        <v>0</v>
      </c>
      <c r="E508" s="60">
        <v>3044.2132999999999</v>
      </c>
      <c r="F508" s="32"/>
      <c r="G508" s="32"/>
      <c r="H508" s="6">
        <v>65</v>
      </c>
      <c r="I508" s="2">
        <v>24</v>
      </c>
      <c r="J508" s="3">
        <v>0</v>
      </c>
      <c r="K508" s="20">
        <v>25.27</v>
      </c>
      <c r="L508" s="3">
        <v>0</v>
      </c>
      <c r="M508" s="3">
        <v>0</v>
      </c>
      <c r="N508" s="3">
        <v>0</v>
      </c>
      <c r="O508" s="3">
        <v>0</v>
      </c>
      <c r="P508" s="12">
        <v>1</v>
      </c>
      <c r="Q508" s="18">
        <v>3044.2132999999999</v>
      </c>
      <c r="AE508" s="32"/>
      <c r="AF508" s="32"/>
    </row>
    <row r="509" spans="1:32" x14ac:dyDescent="0.25">
      <c r="A509" s="69">
        <v>66</v>
      </c>
      <c r="B509" s="3">
        <v>57</v>
      </c>
      <c r="C509" s="3">
        <v>28.7</v>
      </c>
      <c r="D509" s="3">
        <v>0</v>
      </c>
      <c r="E509" s="60">
        <v>11455.28</v>
      </c>
      <c r="F509" s="32"/>
      <c r="G509" s="32"/>
      <c r="H509" s="6">
        <v>66</v>
      </c>
      <c r="I509" s="2">
        <v>57</v>
      </c>
      <c r="J509" s="3">
        <v>0</v>
      </c>
      <c r="K509" s="20">
        <v>28.7</v>
      </c>
      <c r="L509" s="3">
        <v>0</v>
      </c>
      <c r="M509" s="3">
        <v>1</v>
      </c>
      <c r="N509" s="3">
        <v>0</v>
      </c>
      <c r="O509" s="3">
        <v>0</v>
      </c>
      <c r="P509" s="12">
        <v>0</v>
      </c>
      <c r="Q509" s="18">
        <v>11455.28</v>
      </c>
      <c r="AE509" s="32"/>
      <c r="AF509" s="32"/>
    </row>
    <row r="510" spans="1:32" x14ac:dyDescent="0.25">
      <c r="A510" s="69">
        <v>67</v>
      </c>
      <c r="B510" s="3">
        <v>56</v>
      </c>
      <c r="C510" s="3">
        <v>32.11</v>
      </c>
      <c r="D510" s="3">
        <v>1</v>
      </c>
      <c r="E510" s="60">
        <v>11763.000899999999</v>
      </c>
      <c r="F510" s="32"/>
      <c r="G510" s="32"/>
      <c r="H510" s="6">
        <v>67</v>
      </c>
      <c r="I510" s="2">
        <v>56</v>
      </c>
      <c r="J510" s="3">
        <v>1</v>
      </c>
      <c r="K510" s="20">
        <v>32.11</v>
      </c>
      <c r="L510" s="3">
        <v>1</v>
      </c>
      <c r="M510" s="3">
        <v>0</v>
      </c>
      <c r="N510" s="3">
        <v>0</v>
      </c>
      <c r="O510" s="3">
        <v>0</v>
      </c>
      <c r="P510" s="12">
        <v>1</v>
      </c>
      <c r="Q510" s="18">
        <v>11763.000899999999</v>
      </c>
      <c r="AE510" s="32"/>
      <c r="AF510" s="32"/>
    </row>
    <row r="511" spans="1:32" x14ac:dyDescent="0.25">
      <c r="A511" s="69">
        <v>68</v>
      </c>
      <c r="B511" s="3">
        <v>27</v>
      </c>
      <c r="C511" s="3">
        <v>33.659999999999997</v>
      </c>
      <c r="D511" s="3">
        <v>0</v>
      </c>
      <c r="E511" s="60">
        <v>2498.4144000000001</v>
      </c>
      <c r="F511" s="32"/>
      <c r="G511" s="32"/>
      <c r="H511" s="6">
        <v>68</v>
      </c>
      <c r="I511" s="2">
        <v>27</v>
      </c>
      <c r="J511" s="3">
        <v>1</v>
      </c>
      <c r="K511" s="20">
        <v>33.659999999999997</v>
      </c>
      <c r="L511" s="3">
        <v>0</v>
      </c>
      <c r="M511" s="3">
        <v>0</v>
      </c>
      <c r="N511" s="3">
        <v>1</v>
      </c>
      <c r="O511" s="3">
        <v>0</v>
      </c>
      <c r="P511" s="12">
        <v>0</v>
      </c>
      <c r="Q511" s="18">
        <v>2498.4144000000001</v>
      </c>
      <c r="AE511" s="32"/>
      <c r="AF511" s="32"/>
    </row>
    <row r="512" spans="1:32" x14ac:dyDescent="0.25">
      <c r="A512" s="69">
        <v>69</v>
      </c>
      <c r="B512" s="3">
        <v>51</v>
      </c>
      <c r="C512" s="3">
        <v>22.42</v>
      </c>
      <c r="D512" s="3">
        <v>0</v>
      </c>
      <c r="E512" s="60">
        <v>9361.3268000000007</v>
      </c>
      <c r="F512" s="32"/>
      <c r="G512" s="32"/>
      <c r="H512" s="6">
        <v>69</v>
      </c>
      <c r="I512" s="2">
        <v>51</v>
      </c>
      <c r="J512" s="3">
        <v>1</v>
      </c>
      <c r="K512" s="20">
        <v>22.42</v>
      </c>
      <c r="L512" s="3">
        <v>0</v>
      </c>
      <c r="M512" s="3">
        <v>0</v>
      </c>
      <c r="N512" s="3">
        <v>0</v>
      </c>
      <c r="O512" s="3">
        <v>0</v>
      </c>
      <c r="P512" s="12">
        <v>1</v>
      </c>
      <c r="Q512" s="18">
        <v>9361.3268000000007</v>
      </c>
      <c r="AE512" s="32"/>
      <c r="AF512" s="32"/>
    </row>
    <row r="513" spans="1:32" x14ac:dyDescent="0.25">
      <c r="A513" s="69">
        <v>70</v>
      </c>
      <c r="B513" s="3">
        <v>19</v>
      </c>
      <c r="C513" s="3">
        <v>30.4</v>
      </c>
      <c r="D513" s="3">
        <v>0</v>
      </c>
      <c r="E513" s="60">
        <v>1256.299</v>
      </c>
      <c r="F513" s="32"/>
      <c r="G513" s="32"/>
      <c r="H513" s="6">
        <v>70</v>
      </c>
      <c r="I513" s="2">
        <v>19</v>
      </c>
      <c r="J513" s="3">
        <v>1</v>
      </c>
      <c r="K513" s="20">
        <v>30.4</v>
      </c>
      <c r="L513" s="3">
        <v>0</v>
      </c>
      <c r="M513" s="3">
        <v>1</v>
      </c>
      <c r="N513" s="3">
        <v>0</v>
      </c>
      <c r="O513" s="3">
        <v>0</v>
      </c>
      <c r="P513" s="12">
        <v>0</v>
      </c>
      <c r="Q513" s="18">
        <v>1256.299</v>
      </c>
      <c r="AE513" s="32"/>
      <c r="AF513" s="32"/>
    </row>
    <row r="514" spans="1:32" x14ac:dyDescent="0.25">
      <c r="A514" s="69">
        <v>71</v>
      </c>
      <c r="B514" s="3">
        <v>58</v>
      </c>
      <c r="C514" s="3">
        <v>35.700000000000003</v>
      </c>
      <c r="D514" s="3">
        <v>0</v>
      </c>
      <c r="E514" s="60">
        <v>11362.754999999999</v>
      </c>
      <c r="F514" s="32"/>
      <c r="G514" s="32"/>
      <c r="H514" s="6">
        <v>71</v>
      </c>
      <c r="I514" s="2">
        <v>58</v>
      </c>
      <c r="J514" s="3">
        <v>1</v>
      </c>
      <c r="K514" s="20">
        <v>35.700000000000003</v>
      </c>
      <c r="L514" s="3">
        <v>0</v>
      </c>
      <c r="M514" s="3">
        <v>1</v>
      </c>
      <c r="N514" s="3">
        <v>0</v>
      </c>
      <c r="O514" s="3">
        <v>0</v>
      </c>
      <c r="P514" s="12">
        <v>0</v>
      </c>
      <c r="Q514" s="18">
        <v>11362.754999999999</v>
      </c>
      <c r="AE514" s="32"/>
      <c r="AF514" s="32"/>
    </row>
    <row r="515" spans="1:32" x14ac:dyDescent="0.25">
      <c r="A515" s="69">
        <v>72</v>
      </c>
      <c r="B515" s="3">
        <v>20</v>
      </c>
      <c r="C515" s="3">
        <v>35.31</v>
      </c>
      <c r="D515" s="3">
        <v>1</v>
      </c>
      <c r="E515" s="60">
        <v>27724.28875</v>
      </c>
      <c r="F515" s="32"/>
      <c r="G515" s="32"/>
      <c r="H515" s="6">
        <v>72</v>
      </c>
      <c r="I515" s="2">
        <v>20</v>
      </c>
      <c r="J515" s="3">
        <v>1</v>
      </c>
      <c r="K515" s="20">
        <v>35.31</v>
      </c>
      <c r="L515" s="3">
        <v>1</v>
      </c>
      <c r="M515" s="3">
        <v>0</v>
      </c>
      <c r="N515" s="3">
        <v>1</v>
      </c>
      <c r="O515" s="3">
        <v>0</v>
      </c>
      <c r="P515" s="12">
        <v>0</v>
      </c>
      <c r="Q515" s="18">
        <v>27724.28875</v>
      </c>
      <c r="AE515" s="32"/>
      <c r="AF515" s="32"/>
    </row>
    <row r="516" spans="1:32" x14ac:dyDescent="0.25">
      <c r="A516" s="69">
        <v>73</v>
      </c>
      <c r="B516" s="3">
        <v>45</v>
      </c>
      <c r="C516" s="3">
        <v>30.495000000000001</v>
      </c>
      <c r="D516" s="3">
        <v>2</v>
      </c>
      <c r="E516" s="60">
        <v>8413.4630500000003</v>
      </c>
      <c r="F516" s="32"/>
      <c r="G516" s="32"/>
      <c r="H516" s="6">
        <v>73</v>
      </c>
      <c r="I516" s="2">
        <v>45</v>
      </c>
      <c r="J516" s="3">
        <v>1</v>
      </c>
      <c r="K516" s="20">
        <v>30.495000000000001</v>
      </c>
      <c r="L516" s="3">
        <v>2</v>
      </c>
      <c r="M516" s="3">
        <v>0</v>
      </c>
      <c r="N516" s="3">
        <v>0</v>
      </c>
      <c r="O516" s="3">
        <v>1</v>
      </c>
      <c r="P516" s="12">
        <v>0</v>
      </c>
      <c r="Q516" s="18">
        <v>8413.4630500000003</v>
      </c>
      <c r="AE516" s="32"/>
      <c r="AF516" s="32"/>
    </row>
    <row r="517" spans="1:32" x14ac:dyDescent="0.25">
      <c r="A517" s="69">
        <v>74</v>
      </c>
      <c r="B517" s="3">
        <v>35</v>
      </c>
      <c r="C517" s="3">
        <v>31</v>
      </c>
      <c r="D517" s="3">
        <v>1</v>
      </c>
      <c r="E517" s="60">
        <v>5240.7650000000003</v>
      </c>
      <c r="F517" s="32"/>
      <c r="G517" s="32"/>
      <c r="H517" s="6">
        <v>74</v>
      </c>
      <c r="I517" s="2">
        <v>35</v>
      </c>
      <c r="J517" s="3">
        <v>0</v>
      </c>
      <c r="K517" s="20">
        <v>31</v>
      </c>
      <c r="L517" s="3">
        <v>1</v>
      </c>
      <c r="M517" s="3">
        <v>1</v>
      </c>
      <c r="N517" s="3">
        <v>0</v>
      </c>
      <c r="O517" s="3">
        <v>0</v>
      </c>
      <c r="P517" s="12">
        <v>0</v>
      </c>
      <c r="Q517" s="18">
        <v>5240.7650000000003</v>
      </c>
      <c r="AE517" s="32"/>
      <c r="AF517" s="32"/>
    </row>
    <row r="518" spans="1:32" x14ac:dyDescent="0.25">
      <c r="A518" s="69">
        <v>75</v>
      </c>
      <c r="B518" s="3">
        <v>31</v>
      </c>
      <c r="C518" s="3">
        <v>30.875</v>
      </c>
      <c r="D518" s="3">
        <v>0</v>
      </c>
      <c r="E518" s="60">
        <v>3857.7592500000001</v>
      </c>
      <c r="F518" s="32"/>
      <c r="G518" s="32"/>
      <c r="H518" s="6">
        <v>75</v>
      </c>
      <c r="I518" s="2">
        <v>31</v>
      </c>
      <c r="J518" s="3">
        <v>1</v>
      </c>
      <c r="K518" s="20">
        <v>30.875</v>
      </c>
      <c r="L518" s="3">
        <v>0</v>
      </c>
      <c r="M518" s="3">
        <v>0</v>
      </c>
      <c r="N518" s="3">
        <v>0</v>
      </c>
      <c r="O518" s="3">
        <v>0</v>
      </c>
      <c r="P518" s="12">
        <v>1</v>
      </c>
      <c r="Q518" s="18">
        <v>3857.7592500000001</v>
      </c>
      <c r="AE518" s="32"/>
      <c r="AF518" s="32"/>
    </row>
    <row r="519" spans="1:32" x14ac:dyDescent="0.25">
      <c r="A519" s="69">
        <v>76</v>
      </c>
      <c r="B519" s="3">
        <v>50</v>
      </c>
      <c r="C519" s="3">
        <v>27.36</v>
      </c>
      <c r="D519" s="3">
        <v>0</v>
      </c>
      <c r="E519" s="60">
        <v>25656.575260000001</v>
      </c>
      <c r="F519" s="32"/>
      <c r="G519" s="32"/>
      <c r="H519" s="6">
        <v>76</v>
      </c>
      <c r="I519" s="2">
        <v>50</v>
      </c>
      <c r="J519" s="3">
        <v>0</v>
      </c>
      <c r="K519" s="20">
        <v>27.36</v>
      </c>
      <c r="L519" s="3">
        <v>0</v>
      </c>
      <c r="M519" s="3">
        <v>0</v>
      </c>
      <c r="N519" s="3">
        <v>0</v>
      </c>
      <c r="O519" s="3">
        <v>0</v>
      </c>
      <c r="P519" s="12">
        <v>1</v>
      </c>
      <c r="Q519" s="18">
        <v>25656.575260000001</v>
      </c>
      <c r="AE519" s="32"/>
      <c r="AF519" s="32"/>
    </row>
    <row r="520" spans="1:32" x14ac:dyDescent="0.25">
      <c r="A520" s="69">
        <v>77</v>
      </c>
      <c r="B520" s="3">
        <v>32</v>
      </c>
      <c r="C520" s="3">
        <v>44.22</v>
      </c>
      <c r="D520" s="3">
        <v>0</v>
      </c>
      <c r="E520" s="60">
        <v>3994.1777999999999</v>
      </c>
      <c r="F520" s="32"/>
      <c r="G520" s="32"/>
      <c r="H520" s="6">
        <v>77</v>
      </c>
      <c r="I520" s="2">
        <v>32</v>
      </c>
      <c r="J520" s="3">
        <v>0</v>
      </c>
      <c r="K520" s="20">
        <v>44.22</v>
      </c>
      <c r="L520" s="3">
        <v>0</v>
      </c>
      <c r="M520" s="3">
        <v>0</v>
      </c>
      <c r="N520" s="3">
        <v>1</v>
      </c>
      <c r="O520" s="3">
        <v>0</v>
      </c>
      <c r="P520" s="12">
        <v>0</v>
      </c>
      <c r="Q520" s="18">
        <v>3994.1777999999999</v>
      </c>
      <c r="AE520" s="32"/>
      <c r="AF520" s="32"/>
    </row>
    <row r="521" spans="1:32" x14ac:dyDescent="0.25">
      <c r="A521" s="69">
        <v>78</v>
      </c>
      <c r="B521" s="3">
        <v>51</v>
      </c>
      <c r="C521" s="3">
        <v>33.914999999999999</v>
      </c>
      <c r="D521" s="3">
        <v>0</v>
      </c>
      <c r="E521" s="60">
        <v>9866.3048500000004</v>
      </c>
      <c r="F521" s="32"/>
      <c r="G521" s="32"/>
      <c r="H521" s="6">
        <v>78</v>
      </c>
      <c r="I521" s="2">
        <v>51</v>
      </c>
      <c r="J521" s="3">
        <v>0</v>
      </c>
      <c r="K521" s="20">
        <v>33.914999999999999</v>
      </c>
      <c r="L521" s="3">
        <v>0</v>
      </c>
      <c r="M521" s="3">
        <v>0</v>
      </c>
      <c r="N521" s="3">
        <v>0</v>
      </c>
      <c r="O521" s="3">
        <v>0</v>
      </c>
      <c r="P521" s="12">
        <v>1</v>
      </c>
      <c r="Q521" s="18">
        <v>9866.3048500000004</v>
      </c>
      <c r="AE521" s="32"/>
      <c r="AF521" s="32"/>
    </row>
    <row r="522" spans="1:32" x14ac:dyDescent="0.25">
      <c r="A522" s="69">
        <v>79</v>
      </c>
      <c r="B522" s="3">
        <v>38</v>
      </c>
      <c r="C522" s="3">
        <v>37.729999999999997</v>
      </c>
      <c r="D522" s="3">
        <v>0</v>
      </c>
      <c r="E522" s="60">
        <v>5397.6166999999996</v>
      </c>
      <c r="F522" s="32"/>
      <c r="G522" s="32"/>
      <c r="H522" s="6">
        <v>79</v>
      </c>
      <c r="I522" s="2">
        <v>38</v>
      </c>
      <c r="J522" s="3">
        <v>0</v>
      </c>
      <c r="K522" s="20">
        <v>37.729999999999997</v>
      </c>
      <c r="L522" s="3">
        <v>0</v>
      </c>
      <c r="M522" s="3">
        <v>0</v>
      </c>
      <c r="N522" s="3">
        <v>1</v>
      </c>
      <c r="O522" s="3">
        <v>0</v>
      </c>
      <c r="P522" s="12">
        <v>0</v>
      </c>
      <c r="Q522" s="18">
        <v>5397.6166999999996</v>
      </c>
      <c r="AE522" s="32"/>
      <c r="AF522" s="32"/>
    </row>
    <row r="523" spans="1:32" x14ac:dyDescent="0.25">
      <c r="A523" s="69">
        <v>80</v>
      </c>
      <c r="B523" s="3">
        <v>18</v>
      </c>
      <c r="C523" s="3">
        <v>33.880000000000003</v>
      </c>
      <c r="D523" s="3">
        <v>0</v>
      </c>
      <c r="E523" s="60">
        <v>11482.63485</v>
      </c>
      <c r="F523" s="32"/>
      <c r="G523" s="32"/>
      <c r="H523" s="6">
        <v>80</v>
      </c>
      <c r="I523" s="2">
        <v>18</v>
      </c>
      <c r="J523" s="3">
        <v>0</v>
      </c>
      <c r="K523" s="20">
        <v>33.880000000000003</v>
      </c>
      <c r="L523" s="3">
        <v>0</v>
      </c>
      <c r="M523" s="3">
        <v>0</v>
      </c>
      <c r="N523" s="3">
        <v>1</v>
      </c>
      <c r="O523" s="3">
        <v>0</v>
      </c>
      <c r="P523" s="12">
        <v>0</v>
      </c>
      <c r="Q523" s="18">
        <v>11482.63485</v>
      </c>
      <c r="AE523" s="32"/>
      <c r="AF523" s="32"/>
    </row>
    <row r="524" spans="1:32" x14ac:dyDescent="0.25">
      <c r="A524" s="69">
        <v>81</v>
      </c>
      <c r="B524" s="3">
        <v>19</v>
      </c>
      <c r="C524" s="3">
        <v>30.59</v>
      </c>
      <c r="D524" s="3">
        <v>2</v>
      </c>
      <c r="E524" s="60">
        <v>24059.680189999999</v>
      </c>
      <c r="F524" s="32"/>
      <c r="G524" s="32"/>
      <c r="H524" s="6">
        <v>81</v>
      </c>
      <c r="I524" s="2">
        <v>19</v>
      </c>
      <c r="J524" s="3">
        <v>0</v>
      </c>
      <c r="K524" s="20">
        <v>30.59</v>
      </c>
      <c r="L524" s="3">
        <v>2</v>
      </c>
      <c r="M524" s="3">
        <v>0</v>
      </c>
      <c r="N524" s="3">
        <v>0</v>
      </c>
      <c r="O524" s="3">
        <v>1</v>
      </c>
      <c r="P524" s="12">
        <v>0</v>
      </c>
      <c r="Q524" s="18">
        <v>24059.680189999999</v>
      </c>
      <c r="AE524" s="32"/>
      <c r="AF524" s="32"/>
    </row>
    <row r="525" spans="1:32" x14ac:dyDescent="0.25">
      <c r="A525" s="69">
        <v>82</v>
      </c>
      <c r="B525" s="3">
        <v>51</v>
      </c>
      <c r="C525" s="3">
        <v>25.8</v>
      </c>
      <c r="D525" s="3">
        <v>1</v>
      </c>
      <c r="E525" s="60">
        <v>9861.0249999999996</v>
      </c>
      <c r="F525" s="32"/>
      <c r="G525" s="32"/>
      <c r="H525" s="6">
        <v>82</v>
      </c>
      <c r="I525" s="2">
        <v>51</v>
      </c>
      <c r="J525" s="3">
        <v>0</v>
      </c>
      <c r="K525" s="20">
        <v>25.8</v>
      </c>
      <c r="L525" s="3">
        <v>1</v>
      </c>
      <c r="M525" s="3">
        <v>1</v>
      </c>
      <c r="N525" s="3">
        <v>0</v>
      </c>
      <c r="O525" s="3">
        <v>0</v>
      </c>
      <c r="P525" s="12">
        <v>0</v>
      </c>
      <c r="Q525" s="18">
        <v>9861.0249999999996</v>
      </c>
      <c r="AE525" s="32"/>
      <c r="AF525" s="32"/>
    </row>
    <row r="526" spans="1:32" x14ac:dyDescent="0.25">
      <c r="A526" s="69">
        <v>83</v>
      </c>
      <c r="B526" s="3">
        <v>46</v>
      </c>
      <c r="C526" s="3">
        <v>39.424999999999997</v>
      </c>
      <c r="D526" s="3">
        <v>1</v>
      </c>
      <c r="E526" s="60">
        <v>8342.9087500000005</v>
      </c>
      <c r="F526" s="32"/>
      <c r="G526" s="32"/>
      <c r="H526" s="6">
        <v>83</v>
      </c>
      <c r="I526" s="2">
        <v>46</v>
      </c>
      <c r="J526" s="3">
        <v>1</v>
      </c>
      <c r="K526" s="20">
        <v>39.424999999999997</v>
      </c>
      <c r="L526" s="3">
        <v>1</v>
      </c>
      <c r="M526" s="3">
        <v>0</v>
      </c>
      <c r="N526" s="3">
        <v>0</v>
      </c>
      <c r="O526" s="3">
        <v>0</v>
      </c>
      <c r="P526" s="12">
        <v>1</v>
      </c>
      <c r="Q526" s="18">
        <v>8342.9087500000005</v>
      </c>
      <c r="AE526" s="32"/>
      <c r="AF526" s="32"/>
    </row>
    <row r="527" spans="1:32" x14ac:dyDescent="0.25">
      <c r="A527" s="69">
        <v>84</v>
      </c>
      <c r="B527" s="3">
        <v>18</v>
      </c>
      <c r="C527" s="3">
        <v>25.46</v>
      </c>
      <c r="D527" s="3">
        <v>0</v>
      </c>
      <c r="E527" s="60">
        <v>1708.0014000000001</v>
      </c>
      <c r="F527" s="32"/>
      <c r="G527" s="32"/>
      <c r="H527" s="6">
        <v>84</v>
      </c>
      <c r="I527" s="2">
        <v>18</v>
      </c>
      <c r="J527" s="3">
        <v>1</v>
      </c>
      <c r="K527" s="20">
        <v>25.46</v>
      </c>
      <c r="L527" s="3">
        <v>0</v>
      </c>
      <c r="M527" s="3">
        <v>0</v>
      </c>
      <c r="N527" s="3">
        <v>0</v>
      </c>
      <c r="O527" s="3">
        <v>0</v>
      </c>
      <c r="P527" s="12">
        <v>1</v>
      </c>
      <c r="Q527" s="18">
        <v>1708.0014000000001</v>
      </c>
      <c r="AE527" s="32"/>
      <c r="AF527" s="32"/>
    </row>
    <row r="528" spans="1:32" x14ac:dyDescent="0.25">
      <c r="A528" s="69">
        <v>85</v>
      </c>
      <c r="B528" s="3">
        <v>62</v>
      </c>
      <c r="C528" s="3">
        <v>31.73</v>
      </c>
      <c r="D528" s="3">
        <v>0</v>
      </c>
      <c r="E528" s="60">
        <v>14043.476699999999</v>
      </c>
      <c r="F528" s="32"/>
      <c r="G528" s="32"/>
      <c r="H528" s="6">
        <v>85</v>
      </c>
      <c r="I528" s="2">
        <v>62</v>
      </c>
      <c r="J528" s="3">
        <v>0</v>
      </c>
      <c r="K528" s="20">
        <v>31.73</v>
      </c>
      <c r="L528" s="3">
        <v>0</v>
      </c>
      <c r="M528" s="3">
        <v>0</v>
      </c>
      <c r="N528" s="3">
        <v>0</v>
      </c>
      <c r="O528" s="3">
        <v>0</v>
      </c>
      <c r="P528" s="12">
        <v>1</v>
      </c>
      <c r="Q528" s="18">
        <v>14043.476699999999</v>
      </c>
      <c r="AE528" s="32"/>
      <c r="AF528" s="32"/>
    </row>
    <row r="529" spans="1:32" x14ac:dyDescent="0.25">
      <c r="A529" s="69">
        <v>86</v>
      </c>
      <c r="B529" s="3">
        <v>59</v>
      </c>
      <c r="C529" s="3">
        <v>29.7</v>
      </c>
      <c r="D529" s="3">
        <v>2</v>
      </c>
      <c r="E529" s="60">
        <v>12925.886</v>
      </c>
      <c r="F529" s="32"/>
      <c r="G529" s="32"/>
      <c r="H529" s="6">
        <v>86</v>
      </c>
      <c r="I529" s="2">
        <v>59</v>
      </c>
      <c r="J529" s="3">
        <v>1</v>
      </c>
      <c r="K529" s="20">
        <v>29.7</v>
      </c>
      <c r="L529" s="3">
        <v>2</v>
      </c>
      <c r="M529" s="3">
        <v>0</v>
      </c>
      <c r="N529" s="3">
        <v>1</v>
      </c>
      <c r="O529" s="3">
        <v>0</v>
      </c>
      <c r="P529" s="12">
        <v>0</v>
      </c>
      <c r="Q529" s="18">
        <v>12925.886</v>
      </c>
      <c r="AE529" s="32"/>
      <c r="AF529" s="32"/>
    </row>
    <row r="530" spans="1:32" x14ac:dyDescent="0.25">
      <c r="A530" s="69">
        <v>87</v>
      </c>
      <c r="B530" s="3">
        <v>37</v>
      </c>
      <c r="C530" s="3">
        <v>36.19</v>
      </c>
      <c r="D530" s="3">
        <v>0</v>
      </c>
      <c r="E530" s="60">
        <v>19214.705529999999</v>
      </c>
      <c r="F530" s="32"/>
      <c r="G530" s="32"/>
      <c r="H530" s="6">
        <v>87</v>
      </c>
      <c r="I530" s="2">
        <v>37</v>
      </c>
      <c r="J530" s="3">
        <v>1</v>
      </c>
      <c r="K530" s="20">
        <v>36.19</v>
      </c>
      <c r="L530" s="3">
        <v>0</v>
      </c>
      <c r="M530" s="3">
        <v>0</v>
      </c>
      <c r="N530" s="3">
        <v>1</v>
      </c>
      <c r="O530" s="3">
        <v>0</v>
      </c>
      <c r="P530" s="12">
        <v>0</v>
      </c>
      <c r="Q530" s="18">
        <v>19214.705529999999</v>
      </c>
      <c r="AE530" s="32"/>
      <c r="AF530" s="32"/>
    </row>
    <row r="531" spans="1:32" x14ac:dyDescent="0.25">
      <c r="A531" s="69">
        <v>88</v>
      </c>
      <c r="B531" s="3">
        <v>64</v>
      </c>
      <c r="C531" s="3">
        <v>40.479999999999997</v>
      </c>
      <c r="D531" s="3">
        <v>0</v>
      </c>
      <c r="E531" s="60">
        <v>13831.1152</v>
      </c>
      <c r="F531" s="32"/>
      <c r="G531" s="32"/>
      <c r="H531" s="6">
        <v>88</v>
      </c>
      <c r="I531" s="2">
        <v>64</v>
      </c>
      <c r="J531" s="3">
        <v>1</v>
      </c>
      <c r="K531" s="20">
        <v>40.479999999999997</v>
      </c>
      <c r="L531" s="3">
        <v>0</v>
      </c>
      <c r="M531" s="3">
        <v>0</v>
      </c>
      <c r="N531" s="3">
        <v>1</v>
      </c>
      <c r="O531" s="3">
        <v>0</v>
      </c>
      <c r="P531" s="12">
        <v>0</v>
      </c>
      <c r="Q531" s="18">
        <v>13831.1152</v>
      </c>
      <c r="AE531" s="32"/>
      <c r="AF531" s="32"/>
    </row>
    <row r="532" spans="1:32" x14ac:dyDescent="0.25">
      <c r="A532" s="69">
        <v>89</v>
      </c>
      <c r="B532" s="3">
        <v>38</v>
      </c>
      <c r="C532" s="3">
        <v>28.024999999999999</v>
      </c>
      <c r="D532" s="3">
        <v>1</v>
      </c>
      <c r="E532" s="60">
        <v>6067.1267500000004</v>
      </c>
      <c r="F532" s="32"/>
      <c r="G532" s="32"/>
      <c r="H532" s="6">
        <v>89</v>
      </c>
      <c r="I532" s="2">
        <v>38</v>
      </c>
      <c r="J532" s="3">
        <v>1</v>
      </c>
      <c r="K532" s="20">
        <v>28.024999999999999</v>
      </c>
      <c r="L532" s="3">
        <v>1</v>
      </c>
      <c r="M532" s="3">
        <v>0</v>
      </c>
      <c r="N532" s="3">
        <v>0</v>
      </c>
      <c r="O532" s="3">
        <v>0</v>
      </c>
      <c r="P532" s="12">
        <v>1</v>
      </c>
      <c r="Q532" s="18">
        <v>6067.1267500000004</v>
      </c>
      <c r="AE532" s="32"/>
      <c r="AF532" s="32"/>
    </row>
    <row r="533" spans="1:32" x14ac:dyDescent="0.25">
      <c r="A533" s="69">
        <v>90</v>
      </c>
      <c r="B533" s="3">
        <v>33</v>
      </c>
      <c r="C533" s="3">
        <v>38.9</v>
      </c>
      <c r="D533" s="3">
        <v>3</v>
      </c>
      <c r="E533" s="60">
        <v>5972.3779999999997</v>
      </c>
      <c r="F533" s="32"/>
      <c r="G533" s="32"/>
      <c r="H533" s="6">
        <v>90</v>
      </c>
      <c r="I533" s="2">
        <v>33</v>
      </c>
      <c r="J533" s="3">
        <v>0</v>
      </c>
      <c r="K533" s="20">
        <v>38.9</v>
      </c>
      <c r="L533" s="3">
        <v>3</v>
      </c>
      <c r="M533" s="3">
        <v>1</v>
      </c>
      <c r="N533" s="3">
        <v>0</v>
      </c>
      <c r="O533" s="3">
        <v>0</v>
      </c>
      <c r="P533" s="12">
        <v>0</v>
      </c>
      <c r="Q533" s="18">
        <v>5972.3779999999997</v>
      </c>
      <c r="AE533" s="32"/>
      <c r="AF533" s="32"/>
    </row>
    <row r="534" spans="1:32" x14ac:dyDescent="0.25">
      <c r="A534" s="69">
        <v>91</v>
      </c>
      <c r="B534" s="3">
        <v>46</v>
      </c>
      <c r="C534" s="3">
        <v>30.2</v>
      </c>
      <c r="D534" s="3">
        <v>2</v>
      </c>
      <c r="E534" s="60">
        <v>8825.0859999999993</v>
      </c>
      <c r="F534" s="32"/>
      <c r="G534" s="32"/>
      <c r="H534" s="6">
        <v>91</v>
      </c>
      <c r="I534" s="2">
        <v>46</v>
      </c>
      <c r="J534" s="3">
        <v>0</v>
      </c>
      <c r="K534" s="20">
        <v>30.2</v>
      </c>
      <c r="L534" s="3">
        <v>2</v>
      </c>
      <c r="M534" s="3">
        <v>1</v>
      </c>
      <c r="N534" s="3">
        <v>0</v>
      </c>
      <c r="O534" s="3">
        <v>0</v>
      </c>
      <c r="P534" s="12">
        <v>0</v>
      </c>
      <c r="Q534" s="18">
        <v>8825.0859999999993</v>
      </c>
      <c r="AE534" s="32"/>
      <c r="AF534" s="32"/>
    </row>
    <row r="535" spans="1:32" x14ac:dyDescent="0.25">
      <c r="A535" s="69">
        <v>92</v>
      </c>
      <c r="B535" s="3">
        <v>46</v>
      </c>
      <c r="C535" s="3">
        <v>28.05</v>
      </c>
      <c r="D535" s="3">
        <v>1</v>
      </c>
      <c r="E535" s="60">
        <v>8233.0974999999999</v>
      </c>
      <c r="F535" s="32"/>
      <c r="G535" s="32"/>
      <c r="H535" s="6">
        <v>92</v>
      </c>
      <c r="I535" s="2">
        <v>46</v>
      </c>
      <c r="J535" s="3">
        <v>0</v>
      </c>
      <c r="K535" s="20">
        <v>28.05</v>
      </c>
      <c r="L535" s="3">
        <v>1</v>
      </c>
      <c r="M535" s="3">
        <v>0</v>
      </c>
      <c r="N535" s="3">
        <v>1</v>
      </c>
      <c r="O535" s="3">
        <v>0</v>
      </c>
      <c r="P535" s="12">
        <v>0</v>
      </c>
      <c r="Q535" s="18">
        <v>8233.0974999999999</v>
      </c>
      <c r="AE535" s="32"/>
      <c r="AF535" s="32"/>
    </row>
    <row r="536" spans="1:32" x14ac:dyDescent="0.25">
      <c r="A536" s="69">
        <v>93</v>
      </c>
      <c r="B536" s="3">
        <v>53</v>
      </c>
      <c r="C536" s="3">
        <v>31.35</v>
      </c>
      <c r="D536" s="3">
        <v>0</v>
      </c>
      <c r="E536" s="60">
        <v>27346.04207</v>
      </c>
      <c r="F536" s="32"/>
      <c r="G536" s="32"/>
      <c r="H536" s="6">
        <v>93</v>
      </c>
      <c r="I536" s="2">
        <v>53</v>
      </c>
      <c r="J536" s="3">
        <v>1</v>
      </c>
      <c r="K536" s="20">
        <v>31.35</v>
      </c>
      <c r="L536" s="3">
        <v>0</v>
      </c>
      <c r="M536" s="3">
        <v>0</v>
      </c>
      <c r="N536" s="3">
        <v>1</v>
      </c>
      <c r="O536" s="3">
        <v>0</v>
      </c>
      <c r="P536" s="12">
        <v>0</v>
      </c>
      <c r="Q536" s="18">
        <v>27346.04207</v>
      </c>
      <c r="AE536" s="32"/>
      <c r="AF536" s="32"/>
    </row>
    <row r="537" spans="1:32" x14ac:dyDescent="0.25">
      <c r="A537" s="69">
        <v>94</v>
      </c>
      <c r="B537" s="3">
        <v>34</v>
      </c>
      <c r="C537" s="3">
        <v>38</v>
      </c>
      <c r="D537" s="3">
        <v>3</v>
      </c>
      <c r="E537" s="60">
        <v>6196.4480000000003</v>
      </c>
      <c r="F537" s="32"/>
      <c r="G537" s="32"/>
      <c r="H537" s="6">
        <v>94</v>
      </c>
      <c r="I537" s="2">
        <v>34</v>
      </c>
      <c r="J537" s="3">
        <v>0</v>
      </c>
      <c r="K537" s="20">
        <v>38</v>
      </c>
      <c r="L537" s="3">
        <v>3</v>
      </c>
      <c r="M537" s="3">
        <v>1</v>
      </c>
      <c r="N537" s="3">
        <v>0</v>
      </c>
      <c r="O537" s="3">
        <v>0</v>
      </c>
      <c r="P537" s="12">
        <v>0</v>
      </c>
      <c r="Q537" s="18">
        <v>6196.4480000000003</v>
      </c>
      <c r="AE537" s="32"/>
      <c r="AF537" s="32"/>
    </row>
    <row r="538" spans="1:32" x14ac:dyDescent="0.25">
      <c r="A538" s="69">
        <v>95</v>
      </c>
      <c r="B538" s="3">
        <v>20</v>
      </c>
      <c r="C538" s="3">
        <v>31.79</v>
      </c>
      <c r="D538" s="3">
        <v>2</v>
      </c>
      <c r="E538" s="60">
        <v>3056.3881000000001</v>
      </c>
      <c r="F538" s="32"/>
      <c r="G538" s="32"/>
      <c r="H538" s="6">
        <v>95</v>
      </c>
      <c r="I538" s="2">
        <v>20</v>
      </c>
      <c r="J538" s="3">
        <v>0</v>
      </c>
      <c r="K538" s="20">
        <v>31.79</v>
      </c>
      <c r="L538" s="3">
        <v>2</v>
      </c>
      <c r="M538" s="3">
        <v>0</v>
      </c>
      <c r="N538" s="3">
        <v>1</v>
      </c>
      <c r="O538" s="3">
        <v>0</v>
      </c>
      <c r="P538" s="12">
        <v>0</v>
      </c>
      <c r="Q538" s="18">
        <v>3056.3881000000001</v>
      </c>
      <c r="AE538" s="32"/>
      <c r="AF538" s="32"/>
    </row>
    <row r="539" spans="1:32" x14ac:dyDescent="0.25">
      <c r="A539" s="69">
        <v>96</v>
      </c>
      <c r="B539" s="3">
        <v>63</v>
      </c>
      <c r="C539" s="3">
        <v>36.299999999999997</v>
      </c>
      <c r="D539" s="3">
        <v>0</v>
      </c>
      <c r="E539" s="60">
        <v>13887.204</v>
      </c>
      <c r="F539" s="32"/>
      <c r="G539" s="32"/>
      <c r="H539" s="6">
        <v>96</v>
      </c>
      <c r="I539" s="2">
        <v>63</v>
      </c>
      <c r="J539" s="3">
        <v>0</v>
      </c>
      <c r="K539" s="20">
        <v>36.299999999999997</v>
      </c>
      <c r="L539" s="3">
        <v>0</v>
      </c>
      <c r="M539" s="3">
        <v>0</v>
      </c>
      <c r="N539" s="3">
        <v>1</v>
      </c>
      <c r="O539" s="3">
        <v>0</v>
      </c>
      <c r="P539" s="12">
        <v>0</v>
      </c>
      <c r="Q539" s="18">
        <v>13887.204</v>
      </c>
      <c r="AE539" s="32"/>
      <c r="AF539" s="32"/>
    </row>
    <row r="540" spans="1:32" x14ac:dyDescent="0.25">
      <c r="A540" s="69">
        <v>97</v>
      </c>
      <c r="B540" s="3">
        <v>54</v>
      </c>
      <c r="C540" s="3">
        <v>30.21</v>
      </c>
      <c r="D540" s="3">
        <v>0</v>
      </c>
      <c r="E540" s="60">
        <v>10231.499900000001</v>
      </c>
      <c r="F540" s="32"/>
      <c r="G540" s="32"/>
      <c r="H540" s="6">
        <v>97</v>
      </c>
      <c r="I540" s="2">
        <v>54</v>
      </c>
      <c r="J540" s="3">
        <v>1</v>
      </c>
      <c r="K540" s="20">
        <v>30.21</v>
      </c>
      <c r="L540" s="3">
        <v>0</v>
      </c>
      <c r="M540" s="3">
        <v>0</v>
      </c>
      <c r="N540" s="3">
        <v>0</v>
      </c>
      <c r="O540" s="3">
        <v>1</v>
      </c>
      <c r="P540" s="12">
        <v>0</v>
      </c>
      <c r="Q540" s="18">
        <v>10231.499900000001</v>
      </c>
      <c r="AE540" s="32"/>
      <c r="AF540" s="32"/>
    </row>
    <row r="541" spans="1:32" x14ac:dyDescent="0.25">
      <c r="A541" s="69">
        <v>98</v>
      </c>
      <c r="B541" s="3">
        <v>28</v>
      </c>
      <c r="C541" s="3">
        <v>35.435000000000002</v>
      </c>
      <c r="D541" s="3">
        <v>0</v>
      </c>
      <c r="E541" s="60">
        <v>3268.84665</v>
      </c>
      <c r="F541" s="32"/>
      <c r="G541" s="32"/>
      <c r="H541" s="6">
        <v>98</v>
      </c>
      <c r="I541" s="2">
        <v>28</v>
      </c>
      <c r="J541" s="3">
        <v>1</v>
      </c>
      <c r="K541" s="20">
        <v>35.435000000000002</v>
      </c>
      <c r="L541" s="3">
        <v>0</v>
      </c>
      <c r="M541" s="3">
        <v>0</v>
      </c>
      <c r="N541" s="3">
        <v>0</v>
      </c>
      <c r="O541" s="3">
        <v>0</v>
      </c>
      <c r="P541" s="12">
        <v>1</v>
      </c>
      <c r="Q541" s="18">
        <v>3268.84665</v>
      </c>
      <c r="AE541" s="32"/>
      <c r="AF541" s="32"/>
    </row>
    <row r="542" spans="1:32" x14ac:dyDescent="0.25">
      <c r="A542" s="69">
        <v>99</v>
      </c>
      <c r="B542" s="3">
        <v>54</v>
      </c>
      <c r="C542" s="3">
        <v>46.7</v>
      </c>
      <c r="D542" s="3">
        <v>2</v>
      </c>
      <c r="E542" s="60">
        <v>11538.421</v>
      </c>
      <c r="F542" s="32"/>
      <c r="G542" s="32"/>
      <c r="H542" s="6">
        <v>99</v>
      </c>
      <c r="I542" s="2">
        <v>54</v>
      </c>
      <c r="J542" s="3">
        <v>0</v>
      </c>
      <c r="K542" s="20">
        <v>46.7</v>
      </c>
      <c r="L542" s="3">
        <v>2</v>
      </c>
      <c r="M542" s="3">
        <v>1</v>
      </c>
      <c r="N542" s="3">
        <v>0</v>
      </c>
      <c r="O542" s="3">
        <v>0</v>
      </c>
      <c r="P542" s="12">
        <v>0</v>
      </c>
      <c r="Q542" s="18">
        <v>11538.421</v>
      </c>
      <c r="AE542" s="32"/>
      <c r="AF542" s="32"/>
    </row>
    <row r="543" spans="1:32" x14ac:dyDescent="0.25">
      <c r="A543" s="69">
        <v>100</v>
      </c>
      <c r="B543" s="3">
        <v>25</v>
      </c>
      <c r="C543" s="3">
        <v>28.594999999999999</v>
      </c>
      <c r="D543" s="3">
        <v>0</v>
      </c>
      <c r="E543" s="60">
        <v>3213.6220499999999</v>
      </c>
      <c r="F543" s="32"/>
      <c r="G543" s="32"/>
      <c r="H543" s="6">
        <v>100</v>
      </c>
      <c r="I543" s="2">
        <v>25</v>
      </c>
      <c r="J543" s="3">
        <v>0</v>
      </c>
      <c r="K543" s="20">
        <v>28.594999999999999</v>
      </c>
      <c r="L543" s="3">
        <v>0</v>
      </c>
      <c r="M543" s="3">
        <v>0</v>
      </c>
      <c r="N543" s="3">
        <v>0</v>
      </c>
      <c r="O543" s="3">
        <v>0</v>
      </c>
      <c r="P543" s="12">
        <v>1</v>
      </c>
      <c r="Q543" s="18">
        <v>3213.6220499999999</v>
      </c>
      <c r="AE543" s="32"/>
      <c r="AF543" s="32"/>
    </row>
    <row r="544" spans="1:32" x14ac:dyDescent="0.25">
      <c r="A544" s="69">
        <v>101</v>
      </c>
      <c r="B544" s="3">
        <v>63</v>
      </c>
      <c r="C544" s="3">
        <v>30.8</v>
      </c>
      <c r="D544" s="3">
        <v>0</v>
      </c>
      <c r="E544" s="60">
        <v>13390.558999999999</v>
      </c>
      <c r="F544" s="32"/>
      <c r="G544" s="32"/>
      <c r="H544" s="6">
        <v>101</v>
      </c>
      <c r="I544" s="2">
        <v>63</v>
      </c>
      <c r="J544" s="3">
        <v>1</v>
      </c>
      <c r="K544" s="20">
        <v>30.8</v>
      </c>
      <c r="L544" s="3">
        <v>0</v>
      </c>
      <c r="M544" s="3">
        <v>1</v>
      </c>
      <c r="N544" s="3">
        <v>0</v>
      </c>
      <c r="O544" s="3">
        <v>0</v>
      </c>
      <c r="P544" s="12">
        <v>0</v>
      </c>
      <c r="Q544" s="18">
        <v>13390.558999999999</v>
      </c>
      <c r="AE544" s="32"/>
      <c r="AF544" s="32"/>
    </row>
    <row r="545" spans="1:32" x14ac:dyDescent="0.25">
      <c r="A545" s="69">
        <v>102</v>
      </c>
      <c r="B545" s="3">
        <v>32</v>
      </c>
      <c r="C545" s="3">
        <v>28.93</v>
      </c>
      <c r="D545" s="3">
        <v>0</v>
      </c>
      <c r="E545" s="60">
        <v>3972.9247</v>
      </c>
      <c r="F545" s="32"/>
      <c r="G545" s="32"/>
      <c r="H545" s="6">
        <v>102</v>
      </c>
      <c r="I545" s="2">
        <v>32</v>
      </c>
      <c r="J545" s="3">
        <v>0</v>
      </c>
      <c r="K545" s="20">
        <v>28.93</v>
      </c>
      <c r="L545" s="3">
        <v>0</v>
      </c>
      <c r="M545" s="3">
        <v>0</v>
      </c>
      <c r="N545" s="3">
        <v>1</v>
      </c>
      <c r="O545" s="3">
        <v>0</v>
      </c>
      <c r="P545" s="12">
        <v>0</v>
      </c>
      <c r="Q545" s="18">
        <v>3972.9247</v>
      </c>
      <c r="AE545" s="32"/>
      <c r="AF545" s="32"/>
    </row>
    <row r="546" spans="1:32" x14ac:dyDescent="0.25">
      <c r="A546" s="69">
        <v>103</v>
      </c>
      <c r="B546" s="3">
        <v>62</v>
      </c>
      <c r="C546" s="3">
        <v>21.4</v>
      </c>
      <c r="D546" s="3">
        <v>0</v>
      </c>
      <c r="E546" s="60">
        <v>12957.118</v>
      </c>
      <c r="F546" s="32"/>
      <c r="G546" s="32"/>
      <c r="H546" s="6">
        <v>103</v>
      </c>
      <c r="I546" s="2">
        <v>62</v>
      </c>
      <c r="J546" s="3">
        <v>1</v>
      </c>
      <c r="K546" s="20">
        <v>21.4</v>
      </c>
      <c r="L546" s="3">
        <v>0</v>
      </c>
      <c r="M546" s="3">
        <v>1</v>
      </c>
      <c r="N546" s="3">
        <v>0</v>
      </c>
      <c r="O546" s="3">
        <v>0</v>
      </c>
      <c r="P546" s="12">
        <v>0</v>
      </c>
      <c r="Q546" s="18">
        <v>12957.118</v>
      </c>
      <c r="AE546" s="32"/>
      <c r="AF546" s="32"/>
    </row>
    <row r="547" spans="1:32" x14ac:dyDescent="0.25">
      <c r="A547" s="69">
        <v>104</v>
      </c>
      <c r="B547" s="3">
        <v>52</v>
      </c>
      <c r="C547" s="3">
        <v>31.73</v>
      </c>
      <c r="D547" s="3">
        <v>2</v>
      </c>
      <c r="E547" s="60">
        <v>11187.6567</v>
      </c>
      <c r="F547" s="32"/>
      <c r="G547" s="32"/>
      <c r="H547" s="6">
        <v>104</v>
      </c>
      <c r="I547" s="2">
        <v>52</v>
      </c>
      <c r="J547" s="3">
        <v>0</v>
      </c>
      <c r="K547" s="20">
        <v>31.73</v>
      </c>
      <c r="L547" s="3">
        <v>2</v>
      </c>
      <c r="M547" s="3">
        <v>0</v>
      </c>
      <c r="N547" s="3">
        <v>0</v>
      </c>
      <c r="O547" s="3">
        <v>1</v>
      </c>
      <c r="P547" s="12">
        <v>0</v>
      </c>
      <c r="Q547" s="18">
        <v>11187.6567</v>
      </c>
      <c r="AE547" s="32"/>
      <c r="AF547" s="32"/>
    </row>
    <row r="548" spans="1:32" x14ac:dyDescent="0.25">
      <c r="A548" s="69">
        <v>105</v>
      </c>
      <c r="B548" s="3">
        <v>25</v>
      </c>
      <c r="C548" s="3">
        <v>41.325000000000003</v>
      </c>
      <c r="D548" s="3">
        <v>0</v>
      </c>
      <c r="E548" s="60">
        <v>17878.900679999999</v>
      </c>
      <c r="F548" s="32"/>
      <c r="G548" s="32"/>
      <c r="H548" s="6">
        <v>105</v>
      </c>
      <c r="I548" s="2">
        <v>25</v>
      </c>
      <c r="J548" s="3">
        <v>0</v>
      </c>
      <c r="K548" s="20">
        <v>41.325000000000003</v>
      </c>
      <c r="L548" s="3">
        <v>0</v>
      </c>
      <c r="M548" s="3">
        <v>0</v>
      </c>
      <c r="N548" s="3">
        <v>0</v>
      </c>
      <c r="O548" s="3">
        <v>0</v>
      </c>
      <c r="P548" s="12">
        <v>1</v>
      </c>
      <c r="Q548" s="18">
        <v>17878.900679999999</v>
      </c>
      <c r="AE548" s="32"/>
      <c r="AF548" s="32"/>
    </row>
    <row r="549" spans="1:32" x14ac:dyDescent="0.25">
      <c r="A549" s="69">
        <v>106</v>
      </c>
      <c r="B549" s="3">
        <v>28</v>
      </c>
      <c r="C549" s="3">
        <v>23.8</v>
      </c>
      <c r="D549" s="3">
        <v>2</v>
      </c>
      <c r="E549" s="60">
        <v>3847.674</v>
      </c>
      <c r="F549" s="32"/>
      <c r="G549" s="32"/>
      <c r="H549" s="6">
        <v>106</v>
      </c>
      <c r="I549" s="2">
        <v>28</v>
      </c>
      <c r="J549" s="3">
        <v>1</v>
      </c>
      <c r="K549" s="20">
        <v>23.8</v>
      </c>
      <c r="L549" s="3">
        <v>2</v>
      </c>
      <c r="M549" s="3">
        <v>1</v>
      </c>
      <c r="N549" s="3">
        <v>0</v>
      </c>
      <c r="O549" s="3">
        <v>0</v>
      </c>
      <c r="P549" s="12">
        <v>0</v>
      </c>
      <c r="Q549" s="18">
        <v>3847.674</v>
      </c>
      <c r="AE549" s="32"/>
      <c r="AF549" s="32"/>
    </row>
    <row r="550" spans="1:32" x14ac:dyDescent="0.25">
      <c r="A550" s="69">
        <v>107</v>
      </c>
      <c r="B550" s="3">
        <v>46</v>
      </c>
      <c r="C550" s="3">
        <v>33.44</v>
      </c>
      <c r="D550" s="3">
        <v>1</v>
      </c>
      <c r="E550" s="60">
        <v>8334.5895999999993</v>
      </c>
      <c r="F550" s="32"/>
      <c r="G550" s="32"/>
      <c r="H550" s="6">
        <v>107</v>
      </c>
      <c r="I550" s="2">
        <v>46</v>
      </c>
      <c r="J550" s="3">
        <v>1</v>
      </c>
      <c r="K550" s="20">
        <v>33.44</v>
      </c>
      <c r="L550" s="3">
        <v>1</v>
      </c>
      <c r="M550" s="3">
        <v>0</v>
      </c>
      <c r="N550" s="3">
        <v>0</v>
      </c>
      <c r="O550" s="3">
        <v>0</v>
      </c>
      <c r="P550" s="12">
        <v>1</v>
      </c>
      <c r="Q550" s="18">
        <v>8334.5895999999993</v>
      </c>
      <c r="AE550" s="32"/>
      <c r="AF550" s="32"/>
    </row>
    <row r="551" spans="1:32" x14ac:dyDescent="0.25">
      <c r="A551" s="69">
        <v>108</v>
      </c>
      <c r="B551" s="3">
        <v>34</v>
      </c>
      <c r="C551" s="3">
        <v>34.21</v>
      </c>
      <c r="D551" s="3">
        <v>0</v>
      </c>
      <c r="E551" s="60">
        <v>3935.1799000000001</v>
      </c>
      <c r="F551" s="32"/>
      <c r="G551" s="32"/>
      <c r="H551" s="6">
        <v>108</v>
      </c>
      <c r="I551" s="2">
        <v>34</v>
      </c>
      <c r="J551" s="3">
        <v>1</v>
      </c>
      <c r="K551" s="20">
        <v>34.21</v>
      </c>
      <c r="L551" s="3">
        <v>0</v>
      </c>
      <c r="M551" s="3">
        <v>0</v>
      </c>
      <c r="N551" s="3">
        <v>1</v>
      </c>
      <c r="O551" s="3">
        <v>0</v>
      </c>
      <c r="P551" s="12">
        <v>0</v>
      </c>
      <c r="Q551" s="18">
        <v>3935.1799000000001</v>
      </c>
      <c r="AE551" s="32"/>
      <c r="AF551" s="32"/>
    </row>
    <row r="552" spans="1:32" x14ac:dyDescent="0.25">
      <c r="A552" s="69">
        <v>109</v>
      </c>
      <c r="B552" s="3">
        <v>19</v>
      </c>
      <c r="C552" s="3">
        <v>35.53</v>
      </c>
      <c r="D552" s="3">
        <v>0</v>
      </c>
      <c r="E552" s="60">
        <v>1646.4296999999999</v>
      </c>
      <c r="F552" s="32"/>
      <c r="G552" s="32"/>
      <c r="H552" s="6">
        <v>109</v>
      </c>
      <c r="I552" s="2">
        <v>19</v>
      </c>
      <c r="J552" s="3">
        <v>1</v>
      </c>
      <c r="K552" s="20">
        <v>35.53</v>
      </c>
      <c r="L552" s="3">
        <v>0</v>
      </c>
      <c r="M552" s="3">
        <v>0</v>
      </c>
      <c r="N552" s="3">
        <v>0</v>
      </c>
      <c r="O552" s="3">
        <v>1</v>
      </c>
      <c r="P552" s="12">
        <v>0</v>
      </c>
      <c r="Q552" s="18">
        <v>1646.4296999999999</v>
      </c>
      <c r="AE552" s="32"/>
      <c r="AF552" s="32"/>
    </row>
    <row r="553" spans="1:32" x14ac:dyDescent="0.25">
      <c r="A553" s="69">
        <v>110</v>
      </c>
      <c r="B553" s="3">
        <v>46</v>
      </c>
      <c r="C553" s="3">
        <v>19.95</v>
      </c>
      <c r="D553" s="3">
        <v>2</v>
      </c>
      <c r="E553" s="60">
        <v>9193.8384999999998</v>
      </c>
      <c r="F553" s="32"/>
      <c r="G553" s="32"/>
      <c r="H553" s="6">
        <v>110</v>
      </c>
      <c r="I553" s="2">
        <v>46</v>
      </c>
      <c r="J553" s="3">
        <v>0</v>
      </c>
      <c r="K553" s="20">
        <v>19.95</v>
      </c>
      <c r="L553" s="3">
        <v>2</v>
      </c>
      <c r="M553" s="3">
        <v>0</v>
      </c>
      <c r="N553" s="3">
        <v>0</v>
      </c>
      <c r="O553" s="3">
        <v>1</v>
      </c>
      <c r="P553" s="12">
        <v>0</v>
      </c>
      <c r="Q553" s="18">
        <v>9193.8384999999998</v>
      </c>
      <c r="AE553" s="32"/>
      <c r="AF553" s="32"/>
    </row>
    <row r="554" spans="1:32" x14ac:dyDescent="0.25">
      <c r="A554" s="69">
        <v>111</v>
      </c>
      <c r="B554" s="3">
        <v>54</v>
      </c>
      <c r="C554" s="3">
        <v>32.68</v>
      </c>
      <c r="D554" s="3">
        <v>0</v>
      </c>
      <c r="E554" s="60">
        <v>10923.933199999999</v>
      </c>
      <c r="F554" s="32"/>
      <c r="G554" s="32"/>
      <c r="H554" s="6">
        <v>111</v>
      </c>
      <c r="I554" s="2">
        <v>54</v>
      </c>
      <c r="J554" s="3">
        <v>0</v>
      </c>
      <c r="K554" s="20">
        <v>32.68</v>
      </c>
      <c r="L554" s="3">
        <v>0</v>
      </c>
      <c r="M554" s="3">
        <v>0</v>
      </c>
      <c r="N554" s="3">
        <v>0</v>
      </c>
      <c r="O554" s="3">
        <v>0</v>
      </c>
      <c r="P554" s="12">
        <v>1</v>
      </c>
      <c r="Q554" s="18">
        <v>10923.933199999999</v>
      </c>
      <c r="AE554" s="32"/>
      <c r="AF554" s="32"/>
    </row>
    <row r="555" spans="1:32" x14ac:dyDescent="0.25">
      <c r="A555" s="69">
        <v>112</v>
      </c>
      <c r="B555" s="3">
        <v>27</v>
      </c>
      <c r="C555" s="3">
        <v>30.5</v>
      </c>
      <c r="D555" s="3">
        <v>0</v>
      </c>
      <c r="E555" s="60">
        <v>2494.0219999999999</v>
      </c>
      <c r="F555" s="32"/>
      <c r="G555" s="32"/>
      <c r="H555" s="6">
        <v>112</v>
      </c>
      <c r="I555" s="2">
        <v>27</v>
      </c>
      <c r="J555" s="3">
        <v>1</v>
      </c>
      <c r="K555" s="20">
        <v>30.5</v>
      </c>
      <c r="L555" s="3">
        <v>0</v>
      </c>
      <c r="M555" s="3">
        <v>1</v>
      </c>
      <c r="N555" s="3">
        <v>0</v>
      </c>
      <c r="O555" s="3">
        <v>0</v>
      </c>
      <c r="P555" s="12">
        <v>0</v>
      </c>
      <c r="Q555" s="18">
        <v>2494.0219999999999</v>
      </c>
      <c r="AE555" s="32"/>
      <c r="AF555" s="32"/>
    </row>
    <row r="556" spans="1:32" x14ac:dyDescent="0.25">
      <c r="A556" s="69">
        <v>113</v>
      </c>
      <c r="B556" s="3">
        <v>50</v>
      </c>
      <c r="C556" s="3">
        <v>44.77</v>
      </c>
      <c r="D556" s="3">
        <v>1</v>
      </c>
      <c r="E556" s="60">
        <v>9058.7302999999993</v>
      </c>
      <c r="F556" s="32"/>
      <c r="G556" s="32"/>
      <c r="H556" s="6">
        <v>113</v>
      </c>
      <c r="I556" s="2">
        <v>50</v>
      </c>
      <c r="J556" s="3">
        <v>1</v>
      </c>
      <c r="K556" s="20">
        <v>44.77</v>
      </c>
      <c r="L556" s="3">
        <v>1</v>
      </c>
      <c r="M556" s="3">
        <v>0</v>
      </c>
      <c r="N556" s="3">
        <v>1</v>
      </c>
      <c r="O556" s="3">
        <v>0</v>
      </c>
      <c r="P556" s="12">
        <v>0</v>
      </c>
      <c r="Q556" s="18">
        <v>9058.7302999999993</v>
      </c>
      <c r="AE556" s="32"/>
      <c r="AF556" s="32"/>
    </row>
    <row r="557" spans="1:32" x14ac:dyDescent="0.25">
      <c r="A557" s="69">
        <v>114</v>
      </c>
      <c r="B557" s="3">
        <v>18</v>
      </c>
      <c r="C557" s="3">
        <v>32.119999999999997</v>
      </c>
      <c r="D557" s="3">
        <v>2</v>
      </c>
      <c r="E557" s="60">
        <v>2801.2588000000001</v>
      </c>
      <c r="F557" s="32"/>
      <c r="G557" s="32"/>
      <c r="H557" s="6">
        <v>114</v>
      </c>
      <c r="I557" s="2">
        <v>18</v>
      </c>
      <c r="J557" s="3">
        <v>0</v>
      </c>
      <c r="K557" s="20">
        <v>32.119999999999997</v>
      </c>
      <c r="L557" s="3">
        <v>2</v>
      </c>
      <c r="M557" s="3">
        <v>0</v>
      </c>
      <c r="N557" s="3">
        <v>1</v>
      </c>
      <c r="O557" s="3">
        <v>0</v>
      </c>
      <c r="P557" s="12">
        <v>0</v>
      </c>
      <c r="Q557" s="18">
        <v>2801.2588000000001</v>
      </c>
      <c r="AE557" s="32"/>
      <c r="AF557" s="32"/>
    </row>
    <row r="558" spans="1:32" x14ac:dyDescent="0.25">
      <c r="A558" s="69">
        <v>115</v>
      </c>
      <c r="B558" s="3">
        <v>19</v>
      </c>
      <c r="C558" s="3">
        <v>30.495000000000001</v>
      </c>
      <c r="D558" s="3">
        <v>0</v>
      </c>
      <c r="E558" s="60">
        <v>2128.4310500000001</v>
      </c>
      <c r="F558" s="32"/>
      <c r="G558" s="32"/>
      <c r="H558" s="6">
        <v>115</v>
      </c>
      <c r="I558" s="2">
        <v>19</v>
      </c>
      <c r="J558" s="3">
        <v>0</v>
      </c>
      <c r="K558" s="20">
        <v>30.495000000000001</v>
      </c>
      <c r="L558" s="3">
        <v>0</v>
      </c>
      <c r="M558" s="3">
        <v>0</v>
      </c>
      <c r="N558" s="3">
        <v>0</v>
      </c>
      <c r="O558" s="3">
        <v>1</v>
      </c>
      <c r="P558" s="12">
        <v>0</v>
      </c>
      <c r="Q558" s="18">
        <v>2128.4310500000001</v>
      </c>
      <c r="AE558" s="32"/>
      <c r="AF558" s="32"/>
    </row>
    <row r="559" spans="1:32" x14ac:dyDescent="0.25">
      <c r="A559" s="69">
        <v>116</v>
      </c>
      <c r="B559" s="3">
        <v>38</v>
      </c>
      <c r="C559" s="3">
        <v>40.564999999999998</v>
      </c>
      <c r="D559" s="3">
        <v>1</v>
      </c>
      <c r="E559" s="60">
        <v>6373.55735</v>
      </c>
      <c r="F559" s="32"/>
      <c r="G559" s="32"/>
      <c r="H559" s="6">
        <v>116</v>
      </c>
      <c r="I559" s="2">
        <v>38</v>
      </c>
      <c r="J559" s="3">
        <v>0</v>
      </c>
      <c r="K559" s="20">
        <v>40.564999999999998</v>
      </c>
      <c r="L559" s="3">
        <v>1</v>
      </c>
      <c r="M559" s="3">
        <v>0</v>
      </c>
      <c r="N559" s="3">
        <v>0</v>
      </c>
      <c r="O559" s="3">
        <v>1</v>
      </c>
      <c r="P559" s="12">
        <v>0</v>
      </c>
      <c r="Q559" s="18">
        <v>6373.55735</v>
      </c>
      <c r="AE559" s="32"/>
      <c r="AF559" s="32"/>
    </row>
    <row r="560" spans="1:32" x14ac:dyDescent="0.25">
      <c r="A560" s="69">
        <v>117</v>
      </c>
      <c r="B560" s="3">
        <v>41</v>
      </c>
      <c r="C560" s="3">
        <v>30.59</v>
      </c>
      <c r="D560" s="3">
        <v>2</v>
      </c>
      <c r="E560" s="60">
        <v>7256.7231000000002</v>
      </c>
      <c r="F560" s="32"/>
      <c r="G560" s="32"/>
      <c r="H560" s="6">
        <v>117</v>
      </c>
      <c r="I560" s="2">
        <v>41</v>
      </c>
      <c r="J560" s="3">
        <v>1</v>
      </c>
      <c r="K560" s="20">
        <v>30.59</v>
      </c>
      <c r="L560" s="3">
        <v>2</v>
      </c>
      <c r="M560" s="3">
        <v>0</v>
      </c>
      <c r="N560" s="3">
        <v>0</v>
      </c>
      <c r="O560" s="3">
        <v>1</v>
      </c>
      <c r="P560" s="12">
        <v>0</v>
      </c>
      <c r="Q560" s="18">
        <v>7256.7231000000002</v>
      </c>
      <c r="AE560" s="32"/>
      <c r="AF560" s="32"/>
    </row>
    <row r="561" spans="1:32" x14ac:dyDescent="0.25">
      <c r="A561" s="69">
        <v>118</v>
      </c>
      <c r="B561" s="3">
        <v>49</v>
      </c>
      <c r="C561" s="3">
        <v>31.9</v>
      </c>
      <c r="D561" s="3">
        <v>5</v>
      </c>
      <c r="E561" s="60">
        <v>11552.904</v>
      </c>
      <c r="F561" s="32"/>
      <c r="G561" s="32"/>
      <c r="H561" s="6">
        <v>118</v>
      </c>
      <c r="I561" s="2">
        <v>49</v>
      </c>
      <c r="J561" s="3">
        <v>0</v>
      </c>
      <c r="K561" s="20">
        <v>31.9</v>
      </c>
      <c r="L561" s="3">
        <v>5</v>
      </c>
      <c r="M561" s="3">
        <v>1</v>
      </c>
      <c r="N561" s="3">
        <v>0</v>
      </c>
      <c r="O561" s="3">
        <v>0</v>
      </c>
      <c r="P561" s="12">
        <v>0</v>
      </c>
      <c r="Q561" s="18">
        <v>11552.904</v>
      </c>
      <c r="AE561" s="32"/>
      <c r="AF561" s="32"/>
    </row>
    <row r="562" spans="1:32" x14ac:dyDescent="0.25">
      <c r="A562" s="69">
        <v>119</v>
      </c>
      <c r="B562" s="3">
        <v>31</v>
      </c>
      <c r="C562" s="3">
        <v>29.1</v>
      </c>
      <c r="D562" s="3">
        <v>0</v>
      </c>
      <c r="E562" s="60">
        <v>3761.2919999999999</v>
      </c>
      <c r="F562" s="32"/>
      <c r="G562" s="32"/>
      <c r="H562" s="6">
        <v>119</v>
      </c>
      <c r="I562" s="2">
        <v>31</v>
      </c>
      <c r="J562" s="3">
        <v>0</v>
      </c>
      <c r="K562" s="20">
        <v>29.1</v>
      </c>
      <c r="L562" s="3">
        <v>0</v>
      </c>
      <c r="M562" s="3">
        <v>1</v>
      </c>
      <c r="N562" s="3">
        <v>0</v>
      </c>
      <c r="O562" s="3">
        <v>0</v>
      </c>
      <c r="P562" s="12">
        <v>0</v>
      </c>
      <c r="Q562" s="18">
        <v>3761.2919999999999</v>
      </c>
      <c r="AE562" s="32"/>
      <c r="AF562" s="32"/>
    </row>
    <row r="563" spans="1:32" x14ac:dyDescent="0.25">
      <c r="A563" s="69">
        <v>120</v>
      </c>
      <c r="B563" s="3">
        <v>18</v>
      </c>
      <c r="C563" s="3">
        <v>37.29</v>
      </c>
      <c r="D563" s="3">
        <v>1</v>
      </c>
      <c r="E563" s="60">
        <v>2219.4450999999999</v>
      </c>
      <c r="F563" s="32"/>
      <c r="G563" s="32"/>
      <c r="H563" s="6">
        <v>120</v>
      </c>
      <c r="I563" s="2">
        <v>18</v>
      </c>
      <c r="J563" s="3">
        <v>0</v>
      </c>
      <c r="K563" s="20">
        <v>37.29</v>
      </c>
      <c r="L563" s="3">
        <v>1</v>
      </c>
      <c r="M563" s="3">
        <v>0</v>
      </c>
      <c r="N563" s="3">
        <v>1</v>
      </c>
      <c r="O563" s="3">
        <v>0</v>
      </c>
      <c r="P563" s="12">
        <v>0</v>
      </c>
      <c r="Q563" s="18">
        <v>2219.4450999999999</v>
      </c>
      <c r="AE563" s="32"/>
      <c r="AF563" s="32"/>
    </row>
    <row r="564" spans="1:32" x14ac:dyDescent="0.25">
      <c r="A564" s="69">
        <v>121</v>
      </c>
      <c r="B564" s="3">
        <v>30</v>
      </c>
      <c r="C564" s="3">
        <v>43.12</v>
      </c>
      <c r="D564" s="3">
        <v>2</v>
      </c>
      <c r="E564" s="60">
        <v>4753.6368000000002</v>
      </c>
      <c r="F564" s="32"/>
      <c r="G564" s="32"/>
      <c r="H564" s="6">
        <v>121</v>
      </c>
      <c r="I564" s="2">
        <v>30</v>
      </c>
      <c r="J564" s="3">
        <v>0</v>
      </c>
      <c r="K564" s="20">
        <v>43.12</v>
      </c>
      <c r="L564" s="3">
        <v>2</v>
      </c>
      <c r="M564" s="3">
        <v>0</v>
      </c>
      <c r="N564" s="3">
        <v>1</v>
      </c>
      <c r="O564" s="3">
        <v>0</v>
      </c>
      <c r="P564" s="12">
        <v>0</v>
      </c>
      <c r="Q564" s="18">
        <v>4753.6368000000002</v>
      </c>
      <c r="AE564" s="32"/>
      <c r="AF564" s="32"/>
    </row>
    <row r="565" spans="1:32" x14ac:dyDescent="0.25">
      <c r="A565" s="69">
        <v>122</v>
      </c>
      <c r="B565" s="3">
        <v>62</v>
      </c>
      <c r="C565" s="3">
        <v>36.86</v>
      </c>
      <c r="D565" s="3">
        <v>1</v>
      </c>
      <c r="E565" s="60">
        <v>31620.001059999999</v>
      </c>
      <c r="F565" s="32"/>
      <c r="G565" s="32"/>
      <c r="H565" s="6">
        <v>122</v>
      </c>
      <c r="I565" s="2">
        <v>62</v>
      </c>
      <c r="J565" s="3">
        <v>0</v>
      </c>
      <c r="K565" s="20">
        <v>36.86</v>
      </c>
      <c r="L565" s="3">
        <v>1</v>
      </c>
      <c r="M565" s="3">
        <v>0</v>
      </c>
      <c r="N565" s="3">
        <v>0</v>
      </c>
      <c r="O565" s="3">
        <v>0</v>
      </c>
      <c r="P565" s="12">
        <v>1</v>
      </c>
      <c r="Q565" s="18">
        <v>31620.001059999999</v>
      </c>
      <c r="AE565" s="32"/>
      <c r="AF565" s="32"/>
    </row>
    <row r="566" spans="1:32" x14ac:dyDescent="0.25">
      <c r="A566" s="69">
        <v>123</v>
      </c>
      <c r="B566" s="3">
        <v>57</v>
      </c>
      <c r="C566" s="3">
        <v>34.295000000000002</v>
      </c>
      <c r="D566" s="3">
        <v>2</v>
      </c>
      <c r="E566" s="60">
        <v>13224.057049999999</v>
      </c>
      <c r="F566" s="32"/>
      <c r="G566" s="32"/>
      <c r="H566" s="6">
        <v>123</v>
      </c>
      <c r="I566" s="2">
        <v>57</v>
      </c>
      <c r="J566" s="3">
        <v>0</v>
      </c>
      <c r="K566" s="20">
        <v>34.295000000000002</v>
      </c>
      <c r="L566" s="3">
        <v>2</v>
      </c>
      <c r="M566" s="3">
        <v>0</v>
      </c>
      <c r="N566" s="3">
        <v>0</v>
      </c>
      <c r="O566" s="3">
        <v>0</v>
      </c>
      <c r="P566" s="12">
        <v>1</v>
      </c>
      <c r="Q566" s="18">
        <v>13224.057049999999</v>
      </c>
      <c r="AE566" s="32"/>
      <c r="AF566" s="32"/>
    </row>
    <row r="567" spans="1:32" x14ac:dyDescent="0.25">
      <c r="A567" s="69">
        <v>124</v>
      </c>
      <c r="B567" s="3">
        <v>58</v>
      </c>
      <c r="C567" s="3">
        <v>27.17</v>
      </c>
      <c r="D567" s="3">
        <v>0</v>
      </c>
      <c r="E567" s="60">
        <v>12222.898300000001</v>
      </c>
      <c r="F567" s="32"/>
      <c r="G567" s="32"/>
      <c r="H567" s="6">
        <v>124</v>
      </c>
      <c r="I567" s="2">
        <v>58</v>
      </c>
      <c r="J567" s="3">
        <v>0</v>
      </c>
      <c r="K567" s="20">
        <v>27.17</v>
      </c>
      <c r="L567" s="3">
        <v>0</v>
      </c>
      <c r="M567" s="3">
        <v>0</v>
      </c>
      <c r="N567" s="3">
        <v>0</v>
      </c>
      <c r="O567" s="3">
        <v>1</v>
      </c>
      <c r="P567" s="12">
        <v>0</v>
      </c>
      <c r="Q567" s="18">
        <v>12222.898300000001</v>
      </c>
      <c r="AE567" s="32"/>
      <c r="AF567" s="32"/>
    </row>
    <row r="568" spans="1:32" x14ac:dyDescent="0.25">
      <c r="A568" s="69">
        <v>125</v>
      </c>
      <c r="B568" s="3">
        <v>22</v>
      </c>
      <c r="C568" s="3">
        <v>26.84</v>
      </c>
      <c r="D568" s="3">
        <v>0</v>
      </c>
      <c r="E568" s="60">
        <v>1664.9996000000001</v>
      </c>
      <c r="F568" s="32"/>
      <c r="G568" s="32"/>
      <c r="H568" s="6">
        <v>125</v>
      </c>
      <c r="I568" s="2">
        <v>22</v>
      </c>
      <c r="J568" s="3">
        <v>1</v>
      </c>
      <c r="K568" s="20">
        <v>26.84</v>
      </c>
      <c r="L568" s="3">
        <v>0</v>
      </c>
      <c r="M568" s="3">
        <v>0</v>
      </c>
      <c r="N568" s="3">
        <v>1</v>
      </c>
      <c r="O568" s="3">
        <v>0</v>
      </c>
      <c r="P568" s="12">
        <v>0</v>
      </c>
      <c r="Q568" s="18">
        <v>1664.9996000000001</v>
      </c>
      <c r="AE568" s="32"/>
      <c r="AF568" s="32"/>
    </row>
    <row r="569" spans="1:32" x14ac:dyDescent="0.25">
      <c r="A569" s="69">
        <v>126</v>
      </c>
      <c r="B569" s="3">
        <v>52</v>
      </c>
      <c r="C569" s="3">
        <v>30.2</v>
      </c>
      <c r="D569" s="3">
        <v>1</v>
      </c>
      <c r="E569" s="60">
        <v>9724.5300000000007</v>
      </c>
      <c r="F569" s="32"/>
      <c r="G569" s="32"/>
      <c r="H569" s="6">
        <v>126</v>
      </c>
      <c r="I569" s="2">
        <v>52</v>
      </c>
      <c r="J569" s="3">
        <v>1</v>
      </c>
      <c r="K569" s="20">
        <v>30.2</v>
      </c>
      <c r="L569" s="3">
        <v>1</v>
      </c>
      <c r="M569" s="3">
        <v>1</v>
      </c>
      <c r="N569" s="3">
        <v>0</v>
      </c>
      <c r="O569" s="3">
        <v>0</v>
      </c>
      <c r="P569" s="12">
        <v>0</v>
      </c>
      <c r="Q569" s="18">
        <v>9724.5300000000007</v>
      </c>
      <c r="AE569" s="32"/>
      <c r="AF569" s="32"/>
    </row>
    <row r="570" spans="1:32" x14ac:dyDescent="0.25">
      <c r="A570" s="69">
        <v>127</v>
      </c>
      <c r="B570" s="3">
        <v>25</v>
      </c>
      <c r="C570" s="3">
        <v>23.465</v>
      </c>
      <c r="D570" s="3">
        <v>0</v>
      </c>
      <c r="E570" s="60">
        <v>3206.4913499999998</v>
      </c>
      <c r="F570" s="32"/>
      <c r="G570" s="32"/>
      <c r="H570" s="6">
        <v>127</v>
      </c>
      <c r="I570" s="2">
        <v>25</v>
      </c>
      <c r="J570" s="3">
        <v>0</v>
      </c>
      <c r="K570" s="20">
        <v>23.465</v>
      </c>
      <c r="L570" s="3">
        <v>0</v>
      </c>
      <c r="M570" s="3">
        <v>0</v>
      </c>
      <c r="N570" s="3">
        <v>0</v>
      </c>
      <c r="O570" s="3">
        <v>0</v>
      </c>
      <c r="P570" s="12">
        <v>1</v>
      </c>
      <c r="Q570" s="18">
        <v>3206.4913499999998</v>
      </c>
      <c r="AE570" s="32"/>
      <c r="AF570" s="32"/>
    </row>
    <row r="571" spans="1:32" x14ac:dyDescent="0.25">
      <c r="A571" s="69">
        <v>128</v>
      </c>
      <c r="B571" s="3">
        <v>59</v>
      </c>
      <c r="C571" s="3">
        <v>25.46</v>
      </c>
      <c r="D571" s="3">
        <v>1</v>
      </c>
      <c r="E571" s="60">
        <v>12913.992399999999</v>
      </c>
      <c r="F571" s="32"/>
      <c r="G571" s="32"/>
      <c r="H571" s="6">
        <v>128</v>
      </c>
      <c r="I571" s="2">
        <v>59</v>
      </c>
      <c r="J571" s="3">
        <v>1</v>
      </c>
      <c r="K571" s="20">
        <v>25.46</v>
      </c>
      <c r="L571" s="3">
        <v>1</v>
      </c>
      <c r="M571" s="3">
        <v>0</v>
      </c>
      <c r="N571" s="3">
        <v>0</v>
      </c>
      <c r="O571" s="3">
        <v>0</v>
      </c>
      <c r="P571" s="12">
        <v>1</v>
      </c>
      <c r="Q571" s="18">
        <v>12913.992399999999</v>
      </c>
      <c r="AE571" s="32"/>
      <c r="AF571" s="32"/>
    </row>
    <row r="572" spans="1:32" x14ac:dyDescent="0.25">
      <c r="A572" s="69">
        <v>129</v>
      </c>
      <c r="B572" s="3">
        <v>19</v>
      </c>
      <c r="C572" s="3">
        <v>30.59</v>
      </c>
      <c r="D572" s="3">
        <v>0</v>
      </c>
      <c r="E572" s="60">
        <v>1639.5631000000001</v>
      </c>
      <c r="F572" s="32"/>
      <c r="G572" s="32"/>
      <c r="H572" s="6">
        <v>129</v>
      </c>
      <c r="I572" s="2">
        <v>19</v>
      </c>
      <c r="J572" s="3">
        <v>1</v>
      </c>
      <c r="K572" s="20">
        <v>30.59</v>
      </c>
      <c r="L572" s="3">
        <v>0</v>
      </c>
      <c r="M572" s="3">
        <v>0</v>
      </c>
      <c r="N572" s="3">
        <v>0</v>
      </c>
      <c r="O572" s="3">
        <v>1</v>
      </c>
      <c r="P572" s="12">
        <v>0</v>
      </c>
      <c r="Q572" s="18">
        <v>1639.5631000000001</v>
      </c>
      <c r="AE572" s="32"/>
      <c r="AF572" s="32"/>
    </row>
    <row r="573" spans="1:32" x14ac:dyDescent="0.25">
      <c r="A573" s="69">
        <v>130</v>
      </c>
      <c r="B573" s="3">
        <v>39</v>
      </c>
      <c r="C573" s="3">
        <v>45.43</v>
      </c>
      <c r="D573" s="3">
        <v>2</v>
      </c>
      <c r="E573" s="60">
        <v>6356.2707</v>
      </c>
      <c r="F573" s="32"/>
      <c r="G573" s="32"/>
      <c r="H573" s="6">
        <v>130</v>
      </c>
      <c r="I573" s="2">
        <v>39</v>
      </c>
      <c r="J573" s="3">
        <v>1</v>
      </c>
      <c r="K573" s="20">
        <v>45.43</v>
      </c>
      <c r="L573" s="3">
        <v>2</v>
      </c>
      <c r="M573" s="3">
        <v>0</v>
      </c>
      <c r="N573" s="3">
        <v>1</v>
      </c>
      <c r="O573" s="3">
        <v>0</v>
      </c>
      <c r="P573" s="12">
        <v>0</v>
      </c>
      <c r="Q573" s="18">
        <v>6356.2707</v>
      </c>
      <c r="AE573" s="32"/>
      <c r="AF573" s="32"/>
    </row>
    <row r="574" spans="1:32" x14ac:dyDescent="0.25">
      <c r="A574" s="69">
        <v>131</v>
      </c>
      <c r="B574" s="3">
        <v>32</v>
      </c>
      <c r="C574" s="3">
        <v>23.65</v>
      </c>
      <c r="D574" s="3">
        <v>1</v>
      </c>
      <c r="E574" s="60">
        <v>17626.239509999999</v>
      </c>
      <c r="F574" s="32"/>
      <c r="G574" s="32"/>
      <c r="H574" s="6">
        <v>131</v>
      </c>
      <c r="I574" s="2">
        <v>32</v>
      </c>
      <c r="J574" s="3">
        <v>0</v>
      </c>
      <c r="K574" s="20">
        <v>23.65</v>
      </c>
      <c r="L574" s="3">
        <v>1</v>
      </c>
      <c r="M574" s="3">
        <v>0</v>
      </c>
      <c r="N574" s="3">
        <v>1</v>
      </c>
      <c r="O574" s="3">
        <v>0</v>
      </c>
      <c r="P574" s="12">
        <v>0</v>
      </c>
      <c r="Q574" s="18">
        <v>17626.239509999999</v>
      </c>
      <c r="AE574" s="32"/>
      <c r="AF574" s="32"/>
    </row>
    <row r="575" spans="1:32" x14ac:dyDescent="0.25">
      <c r="A575" s="69">
        <v>132</v>
      </c>
      <c r="B575" s="3">
        <v>19</v>
      </c>
      <c r="C575" s="3">
        <v>20.7</v>
      </c>
      <c r="D575" s="3">
        <v>0</v>
      </c>
      <c r="E575" s="60">
        <v>1242.816</v>
      </c>
      <c r="F575" s="32"/>
      <c r="G575" s="32"/>
      <c r="H575" s="6">
        <v>132</v>
      </c>
      <c r="I575" s="2">
        <v>19</v>
      </c>
      <c r="J575" s="3">
        <v>1</v>
      </c>
      <c r="K575" s="20">
        <v>20.7</v>
      </c>
      <c r="L575" s="3">
        <v>0</v>
      </c>
      <c r="M575" s="3">
        <v>1</v>
      </c>
      <c r="N575" s="3">
        <v>0</v>
      </c>
      <c r="O575" s="3">
        <v>0</v>
      </c>
      <c r="P575" s="12">
        <v>0</v>
      </c>
      <c r="Q575" s="18">
        <v>1242.816</v>
      </c>
      <c r="AE575" s="32"/>
      <c r="AF575" s="32"/>
    </row>
    <row r="576" spans="1:32" x14ac:dyDescent="0.25">
      <c r="A576" s="69">
        <v>133</v>
      </c>
      <c r="B576" s="3">
        <v>33</v>
      </c>
      <c r="C576" s="3">
        <v>28.27</v>
      </c>
      <c r="D576" s="3">
        <v>1</v>
      </c>
      <c r="E576" s="60">
        <v>4779.6022999999996</v>
      </c>
      <c r="F576" s="32"/>
      <c r="G576" s="32"/>
      <c r="H576" s="6">
        <v>133</v>
      </c>
      <c r="I576" s="2">
        <v>33</v>
      </c>
      <c r="J576" s="3">
        <v>0</v>
      </c>
      <c r="K576" s="20">
        <v>28.27</v>
      </c>
      <c r="L576" s="3">
        <v>1</v>
      </c>
      <c r="M576" s="3">
        <v>0</v>
      </c>
      <c r="N576" s="3">
        <v>1</v>
      </c>
      <c r="O576" s="3">
        <v>0</v>
      </c>
      <c r="P576" s="12">
        <v>0</v>
      </c>
      <c r="Q576" s="18">
        <v>4779.6022999999996</v>
      </c>
      <c r="AE576" s="32"/>
      <c r="AF576" s="32"/>
    </row>
    <row r="577" spans="1:32" x14ac:dyDescent="0.25">
      <c r="A577" s="69">
        <v>134</v>
      </c>
      <c r="B577" s="3">
        <v>21</v>
      </c>
      <c r="C577" s="3">
        <v>20.234999999999999</v>
      </c>
      <c r="D577" s="3">
        <v>3</v>
      </c>
      <c r="E577" s="60">
        <v>3861.2096499999998</v>
      </c>
      <c r="F577" s="32"/>
      <c r="G577" s="32"/>
      <c r="H577" s="6">
        <v>134</v>
      </c>
      <c r="I577" s="2">
        <v>21</v>
      </c>
      <c r="J577" s="3">
        <v>1</v>
      </c>
      <c r="K577" s="20">
        <v>20.234999999999999</v>
      </c>
      <c r="L577" s="3">
        <v>3</v>
      </c>
      <c r="M577" s="3">
        <v>0</v>
      </c>
      <c r="N577" s="3">
        <v>0</v>
      </c>
      <c r="O577" s="3">
        <v>0</v>
      </c>
      <c r="P577" s="12">
        <v>1</v>
      </c>
      <c r="Q577" s="18">
        <v>3861.2096499999998</v>
      </c>
      <c r="AE577" s="32"/>
      <c r="AF577" s="32"/>
    </row>
    <row r="578" spans="1:32" x14ac:dyDescent="0.25">
      <c r="A578" s="69">
        <v>135</v>
      </c>
      <c r="B578" s="3">
        <v>61</v>
      </c>
      <c r="C578" s="3">
        <v>35.909999999999997</v>
      </c>
      <c r="D578" s="3">
        <v>0</v>
      </c>
      <c r="E578" s="60">
        <v>13635.6379</v>
      </c>
      <c r="F578" s="32"/>
      <c r="G578" s="32"/>
      <c r="H578" s="6">
        <v>135</v>
      </c>
      <c r="I578" s="2">
        <v>61</v>
      </c>
      <c r="J578" s="3">
        <v>0</v>
      </c>
      <c r="K578" s="20">
        <v>35.909999999999997</v>
      </c>
      <c r="L578" s="3">
        <v>0</v>
      </c>
      <c r="M578" s="3">
        <v>0</v>
      </c>
      <c r="N578" s="3">
        <v>0</v>
      </c>
      <c r="O578" s="3">
        <v>0</v>
      </c>
      <c r="P578" s="12">
        <v>1</v>
      </c>
      <c r="Q578" s="18">
        <v>13635.6379</v>
      </c>
      <c r="AE578" s="32"/>
      <c r="AF578" s="32"/>
    </row>
    <row r="579" spans="1:32" x14ac:dyDescent="0.25">
      <c r="A579" s="69">
        <v>136</v>
      </c>
      <c r="B579" s="3">
        <v>38</v>
      </c>
      <c r="C579" s="3">
        <v>30.69</v>
      </c>
      <c r="D579" s="3">
        <v>1</v>
      </c>
      <c r="E579" s="60">
        <v>5976.8311000000003</v>
      </c>
      <c r="F579" s="32"/>
      <c r="G579" s="32"/>
      <c r="H579" s="6">
        <v>136</v>
      </c>
      <c r="I579" s="2">
        <v>38</v>
      </c>
      <c r="J579" s="3">
        <v>0</v>
      </c>
      <c r="K579" s="20">
        <v>30.69</v>
      </c>
      <c r="L579" s="3">
        <v>1</v>
      </c>
      <c r="M579" s="3">
        <v>0</v>
      </c>
      <c r="N579" s="3">
        <v>1</v>
      </c>
      <c r="O579" s="3">
        <v>0</v>
      </c>
      <c r="P579" s="12">
        <v>0</v>
      </c>
      <c r="Q579" s="18">
        <v>5976.8311000000003</v>
      </c>
      <c r="AE579" s="32"/>
      <c r="AF579" s="32"/>
    </row>
    <row r="580" spans="1:32" x14ac:dyDescent="0.25">
      <c r="A580" s="69">
        <v>137</v>
      </c>
      <c r="B580" s="3">
        <v>58</v>
      </c>
      <c r="C580" s="3">
        <v>29</v>
      </c>
      <c r="D580" s="3">
        <v>0</v>
      </c>
      <c r="E580" s="60">
        <v>11842.441999999999</v>
      </c>
      <c r="F580" s="32"/>
      <c r="G580" s="32"/>
      <c r="H580" s="6">
        <v>137</v>
      </c>
      <c r="I580" s="2">
        <v>58</v>
      </c>
      <c r="J580" s="3">
        <v>0</v>
      </c>
      <c r="K580" s="20">
        <v>29</v>
      </c>
      <c r="L580" s="3">
        <v>0</v>
      </c>
      <c r="M580" s="3">
        <v>1</v>
      </c>
      <c r="N580" s="3">
        <v>0</v>
      </c>
      <c r="O580" s="3">
        <v>0</v>
      </c>
      <c r="P580" s="12">
        <v>0</v>
      </c>
      <c r="Q580" s="18">
        <v>11842.441999999999</v>
      </c>
      <c r="AE580" s="32"/>
      <c r="AF580" s="32"/>
    </row>
    <row r="581" spans="1:32" x14ac:dyDescent="0.25">
      <c r="A581" s="69">
        <v>138</v>
      </c>
      <c r="B581" s="3">
        <v>47</v>
      </c>
      <c r="C581" s="3">
        <v>19.57</v>
      </c>
      <c r="D581" s="3">
        <v>1</v>
      </c>
      <c r="E581" s="60">
        <v>8428.0692999999992</v>
      </c>
      <c r="F581" s="32"/>
      <c r="G581" s="32"/>
      <c r="H581" s="6">
        <v>138</v>
      </c>
      <c r="I581" s="2">
        <v>47</v>
      </c>
      <c r="J581" s="3">
        <v>1</v>
      </c>
      <c r="K581" s="20">
        <v>19.57</v>
      </c>
      <c r="L581" s="3">
        <v>1</v>
      </c>
      <c r="M581" s="3">
        <v>0</v>
      </c>
      <c r="N581" s="3">
        <v>0</v>
      </c>
      <c r="O581" s="3">
        <v>1</v>
      </c>
      <c r="P581" s="12">
        <v>0</v>
      </c>
      <c r="Q581" s="18">
        <v>8428.0692999999992</v>
      </c>
      <c r="AE581" s="32"/>
      <c r="AF581" s="32"/>
    </row>
    <row r="582" spans="1:32" x14ac:dyDescent="0.25">
      <c r="A582" s="69">
        <v>139</v>
      </c>
      <c r="B582" s="3">
        <v>20</v>
      </c>
      <c r="C582" s="3">
        <v>31.13</v>
      </c>
      <c r="D582" s="3">
        <v>2</v>
      </c>
      <c r="E582" s="60">
        <v>2566.4706999999999</v>
      </c>
      <c r="F582" s="32"/>
      <c r="G582" s="32"/>
      <c r="H582" s="6">
        <v>139</v>
      </c>
      <c r="I582" s="2">
        <v>20</v>
      </c>
      <c r="J582" s="3">
        <v>1</v>
      </c>
      <c r="K582" s="20">
        <v>31.13</v>
      </c>
      <c r="L582" s="3">
        <v>2</v>
      </c>
      <c r="M582" s="3">
        <v>0</v>
      </c>
      <c r="N582" s="3">
        <v>1</v>
      </c>
      <c r="O582" s="3">
        <v>0</v>
      </c>
      <c r="P582" s="12">
        <v>0</v>
      </c>
      <c r="Q582" s="18">
        <v>2566.4706999999999</v>
      </c>
      <c r="AE582" s="32"/>
      <c r="AF582" s="32"/>
    </row>
    <row r="583" spans="1:32" x14ac:dyDescent="0.25">
      <c r="A583" s="69">
        <v>140</v>
      </c>
      <c r="B583" s="3">
        <v>41</v>
      </c>
      <c r="C583" s="3">
        <v>40.26</v>
      </c>
      <c r="D583" s="3">
        <v>0</v>
      </c>
      <c r="E583" s="60">
        <v>5709.1643999999997</v>
      </c>
      <c r="F583" s="32"/>
      <c r="G583" s="32"/>
      <c r="H583" s="6">
        <v>140</v>
      </c>
      <c r="I583" s="2">
        <v>41</v>
      </c>
      <c r="J583" s="3">
        <v>1</v>
      </c>
      <c r="K583" s="20">
        <v>40.26</v>
      </c>
      <c r="L583" s="3">
        <v>0</v>
      </c>
      <c r="M583" s="3">
        <v>0</v>
      </c>
      <c r="N583" s="3">
        <v>1</v>
      </c>
      <c r="O583" s="3">
        <v>0</v>
      </c>
      <c r="P583" s="12">
        <v>0</v>
      </c>
      <c r="Q583" s="18">
        <v>5709.1643999999997</v>
      </c>
      <c r="AE583" s="32"/>
      <c r="AF583" s="32"/>
    </row>
    <row r="584" spans="1:32" x14ac:dyDescent="0.25">
      <c r="A584" s="69">
        <v>141</v>
      </c>
      <c r="B584" s="3">
        <v>46</v>
      </c>
      <c r="C584" s="3">
        <v>33.725000000000001</v>
      </c>
      <c r="D584" s="3">
        <v>1</v>
      </c>
      <c r="E584" s="60">
        <v>8823.9857499999998</v>
      </c>
      <c r="F584" s="32"/>
      <c r="G584" s="32"/>
      <c r="H584" s="6">
        <v>141</v>
      </c>
      <c r="I584" s="2">
        <v>46</v>
      </c>
      <c r="J584" s="3">
        <v>0</v>
      </c>
      <c r="K584" s="20">
        <v>33.725000000000001</v>
      </c>
      <c r="L584" s="3">
        <v>1</v>
      </c>
      <c r="M584" s="3">
        <v>0</v>
      </c>
      <c r="N584" s="3">
        <v>0</v>
      </c>
      <c r="O584" s="3">
        <v>0</v>
      </c>
      <c r="P584" s="12">
        <v>1</v>
      </c>
      <c r="Q584" s="18">
        <v>8823.9857499999998</v>
      </c>
      <c r="AE584" s="32"/>
      <c r="AF584" s="32"/>
    </row>
    <row r="585" spans="1:32" x14ac:dyDescent="0.25">
      <c r="A585" s="69">
        <v>142</v>
      </c>
      <c r="B585" s="3">
        <v>42</v>
      </c>
      <c r="C585" s="3">
        <v>29.48</v>
      </c>
      <c r="D585" s="3">
        <v>2</v>
      </c>
      <c r="E585" s="60">
        <v>7640.3091999999997</v>
      </c>
      <c r="F585" s="32"/>
      <c r="G585" s="32"/>
      <c r="H585" s="6">
        <v>142</v>
      </c>
      <c r="I585" s="2">
        <v>42</v>
      </c>
      <c r="J585" s="3">
        <v>0</v>
      </c>
      <c r="K585" s="20">
        <v>29.48</v>
      </c>
      <c r="L585" s="3">
        <v>2</v>
      </c>
      <c r="M585" s="3">
        <v>0</v>
      </c>
      <c r="N585" s="3">
        <v>1</v>
      </c>
      <c r="O585" s="3">
        <v>0</v>
      </c>
      <c r="P585" s="12">
        <v>0</v>
      </c>
      <c r="Q585" s="18">
        <v>7640.3091999999997</v>
      </c>
      <c r="AE585" s="32"/>
      <c r="AF585" s="32"/>
    </row>
    <row r="586" spans="1:32" x14ac:dyDescent="0.25">
      <c r="A586" s="69">
        <v>143</v>
      </c>
      <c r="B586" s="3">
        <v>34</v>
      </c>
      <c r="C586" s="3">
        <v>33.25</v>
      </c>
      <c r="D586" s="3">
        <v>1</v>
      </c>
      <c r="E586" s="60">
        <v>5594.8455000000004</v>
      </c>
      <c r="F586" s="32"/>
      <c r="G586" s="32"/>
      <c r="H586" s="6">
        <v>143</v>
      </c>
      <c r="I586" s="2">
        <v>34</v>
      </c>
      <c r="J586" s="3">
        <v>0</v>
      </c>
      <c r="K586" s="20">
        <v>33.25</v>
      </c>
      <c r="L586" s="3">
        <v>1</v>
      </c>
      <c r="M586" s="3">
        <v>0</v>
      </c>
      <c r="N586" s="3">
        <v>0</v>
      </c>
      <c r="O586" s="3">
        <v>0</v>
      </c>
      <c r="P586" s="12">
        <v>1</v>
      </c>
      <c r="Q586" s="18">
        <v>5594.8455000000004</v>
      </c>
      <c r="AE586" s="32"/>
      <c r="AF586" s="32"/>
    </row>
    <row r="587" spans="1:32" x14ac:dyDescent="0.25">
      <c r="A587" s="69">
        <v>144</v>
      </c>
      <c r="B587" s="3">
        <v>43</v>
      </c>
      <c r="C587" s="3">
        <v>32.6</v>
      </c>
      <c r="D587" s="3">
        <v>2</v>
      </c>
      <c r="E587" s="60">
        <v>7441.5010000000002</v>
      </c>
      <c r="F587" s="32"/>
      <c r="G587" s="32"/>
      <c r="H587" s="6">
        <v>144</v>
      </c>
      <c r="I587" s="2">
        <v>43</v>
      </c>
      <c r="J587" s="3">
        <v>1</v>
      </c>
      <c r="K587" s="20">
        <v>32.6</v>
      </c>
      <c r="L587" s="3">
        <v>2</v>
      </c>
      <c r="M587" s="3">
        <v>1</v>
      </c>
      <c r="N587" s="3">
        <v>0</v>
      </c>
      <c r="O587" s="3">
        <v>0</v>
      </c>
      <c r="P587" s="12">
        <v>0</v>
      </c>
      <c r="Q587" s="18">
        <v>7441.5010000000002</v>
      </c>
      <c r="AE587" s="32"/>
      <c r="AF587" s="32"/>
    </row>
    <row r="588" spans="1:32" x14ac:dyDescent="0.25">
      <c r="A588" s="69">
        <v>145</v>
      </c>
      <c r="B588" s="3">
        <v>52</v>
      </c>
      <c r="C588" s="3">
        <v>37.524999999999999</v>
      </c>
      <c r="D588" s="3">
        <v>2</v>
      </c>
      <c r="E588" s="60">
        <v>33471.971890000001</v>
      </c>
      <c r="F588" s="32"/>
      <c r="G588" s="32"/>
      <c r="H588" s="6">
        <v>145</v>
      </c>
      <c r="I588" s="2">
        <v>52</v>
      </c>
      <c r="J588" s="3">
        <v>0</v>
      </c>
      <c r="K588" s="20">
        <v>37.524999999999999</v>
      </c>
      <c r="L588" s="3">
        <v>2</v>
      </c>
      <c r="M588" s="3">
        <v>0</v>
      </c>
      <c r="N588" s="3">
        <v>0</v>
      </c>
      <c r="O588" s="3">
        <v>1</v>
      </c>
      <c r="P588" s="12">
        <v>0</v>
      </c>
      <c r="Q588" s="18">
        <v>33471.971890000001</v>
      </c>
      <c r="AE588" s="32"/>
      <c r="AF588" s="32"/>
    </row>
    <row r="589" spans="1:32" x14ac:dyDescent="0.25">
      <c r="A589" s="69">
        <v>146</v>
      </c>
      <c r="B589" s="3">
        <v>18</v>
      </c>
      <c r="C589" s="3">
        <v>39.159999999999997</v>
      </c>
      <c r="D589" s="3">
        <v>0</v>
      </c>
      <c r="E589" s="60">
        <v>1633.0444</v>
      </c>
      <c r="F589" s="32"/>
      <c r="G589" s="32"/>
      <c r="H589" s="6">
        <v>146</v>
      </c>
      <c r="I589" s="2">
        <v>18</v>
      </c>
      <c r="J589" s="3">
        <v>0</v>
      </c>
      <c r="K589" s="20">
        <v>39.159999999999997</v>
      </c>
      <c r="L589" s="3">
        <v>0</v>
      </c>
      <c r="M589" s="3">
        <v>0</v>
      </c>
      <c r="N589" s="3">
        <v>1</v>
      </c>
      <c r="O589" s="3">
        <v>0</v>
      </c>
      <c r="P589" s="12">
        <v>0</v>
      </c>
      <c r="Q589" s="18">
        <v>1633.0444</v>
      </c>
      <c r="AE589" s="32"/>
      <c r="AF589" s="32"/>
    </row>
    <row r="590" spans="1:32" x14ac:dyDescent="0.25">
      <c r="A590" s="69">
        <v>147</v>
      </c>
      <c r="B590" s="3">
        <v>51</v>
      </c>
      <c r="C590" s="3">
        <v>31.635000000000002</v>
      </c>
      <c r="D590" s="3">
        <v>0</v>
      </c>
      <c r="E590" s="60">
        <v>9174.1356500000002</v>
      </c>
      <c r="F590" s="32"/>
      <c r="G590" s="32"/>
      <c r="H590" s="6">
        <v>147</v>
      </c>
      <c r="I590" s="2">
        <v>51</v>
      </c>
      <c r="J590" s="3">
        <v>1</v>
      </c>
      <c r="K590" s="20">
        <v>31.635000000000002</v>
      </c>
      <c r="L590" s="3">
        <v>0</v>
      </c>
      <c r="M590" s="3">
        <v>0</v>
      </c>
      <c r="N590" s="3">
        <v>0</v>
      </c>
      <c r="O590" s="3">
        <v>1</v>
      </c>
      <c r="P590" s="12">
        <v>0</v>
      </c>
      <c r="Q590" s="18">
        <v>9174.1356500000002</v>
      </c>
      <c r="AE590" s="32"/>
      <c r="AF590" s="32"/>
    </row>
    <row r="591" spans="1:32" x14ac:dyDescent="0.25">
      <c r="A591" s="69">
        <v>148</v>
      </c>
      <c r="B591" s="3">
        <v>56</v>
      </c>
      <c r="C591" s="3">
        <v>25.3</v>
      </c>
      <c r="D591" s="3">
        <v>0</v>
      </c>
      <c r="E591" s="60">
        <v>11070.535</v>
      </c>
      <c r="F591" s="32"/>
      <c r="G591" s="32"/>
      <c r="H591" s="6">
        <v>148</v>
      </c>
      <c r="I591" s="2">
        <v>56</v>
      </c>
      <c r="J591" s="3">
        <v>0</v>
      </c>
      <c r="K591" s="20">
        <v>25.3</v>
      </c>
      <c r="L591" s="3">
        <v>0</v>
      </c>
      <c r="M591" s="3">
        <v>1</v>
      </c>
      <c r="N591" s="3">
        <v>0</v>
      </c>
      <c r="O591" s="3">
        <v>0</v>
      </c>
      <c r="P591" s="12">
        <v>0</v>
      </c>
      <c r="Q591" s="18">
        <v>11070.535</v>
      </c>
      <c r="AE591" s="32"/>
      <c r="AF591" s="32"/>
    </row>
    <row r="592" spans="1:32" x14ac:dyDescent="0.25">
      <c r="A592" s="69">
        <v>149</v>
      </c>
      <c r="B592" s="3">
        <v>64</v>
      </c>
      <c r="C592" s="3">
        <v>39.049999999999997</v>
      </c>
      <c r="D592" s="3">
        <v>3</v>
      </c>
      <c r="E592" s="60">
        <v>16085.127500000001</v>
      </c>
      <c r="F592" s="32"/>
      <c r="G592" s="32"/>
      <c r="H592" s="6">
        <v>149</v>
      </c>
      <c r="I592" s="2">
        <v>64</v>
      </c>
      <c r="J592" s="3">
        <v>0</v>
      </c>
      <c r="K592" s="20">
        <v>39.049999999999997</v>
      </c>
      <c r="L592" s="3">
        <v>3</v>
      </c>
      <c r="M592" s="3">
        <v>0</v>
      </c>
      <c r="N592" s="3">
        <v>1</v>
      </c>
      <c r="O592" s="3">
        <v>0</v>
      </c>
      <c r="P592" s="12">
        <v>0</v>
      </c>
      <c r="Q592" s="18">
        <v>16085.127500000001</v>
      </c>
      <c r="AE592" s="32"/>
      <c r="AF592" s="32"/>
    </row>
    <row r="593" spans="1:32" x14ac:dyDescent="0.25">
      <c r="A593" s="69">
        <v>150</v>
      </c>
      <c r="B593" s="3">
        <v>51</v>
      </c>
      <c r="C593" s="3">
        <v>34.1</v>
      </c>
      <c r="D593" s="3">
        <v>0</v>
      </c>
      <c r="E593" s="60">
        <v>9283.5619999999999</v>
      </c>
      <c r="F593" s="32"/>
      <c r="G593" s="32"/>
      <c r="H593" s="6">
        <v>150</v>
      </c>
      <c r="I593" s="2">
        <v>51</v>
      </c>
      <c r="J593" s="3">
        <v>0</v>
      </c>
      <c r="K593" s="20">
        <v>34.1</v>
      </c>
      <c r="L593" s="3">
        <v>0</v>
      </c>
      <c r="M593" s="3">
        <v>0</v>
      </c>
      <c r="N593" s="3">
        <v>1</v>
      </c>
      <c r="O593" s="3">
        <v>0</v>
      </c>
      <c r="P593" s="12">
        <v>0</v>
      </c>
      <c r="Q593" s="18">
        <v>9283.5619999999999</v>
      </c>
      <c r="AE593" s="32"/>
      <c r="AF593" s="32"/>
    </row>
    <row r="594" spans="1:32" x14ac:dyDescent="0.25">
      <c r="A594" s="69">
        <v>151</v>
      </c>
      <c r="B594" s="3">
        <v>27</v>
      </c>
      <c r="C594" s="3">
        <v>25.175000000000001</v>
      </c>
      <c r="D594" s="3">
        <v>0</v>
      </c>
      <c r="E594" s="60">
        <v>3558.6202499999999</v>
      </c>
      <c r="F594" s="32"/>
      <c r="G594" s="32"/>
      <c r="H594" s="6">
        <v>151</v>
      </c>
      <c r="I594" s="2">
        <v>27</v>
      </c>
      <c r="J594" s="3">
        <v>0</v>
      </c>
      <c r="K594" s="20">
        <v>25.175000000000001</v>
      </c>
      <c r="L594" s="3">
        <v>0</v>
      </c>
      <c r="M594" s="3">
        <v>0</v>
      </c>
      <c r="N594" s="3">
        <v>0</v>
      </c>
      <c r="O594" s="3">
        <v>0</v>
      </c>
      <c r="P594" s="12">
        <v>1</v>
      </c>
      <c r="Q594" s="18">
        <v>3558.6202499999999</v>
      </c>
      <c r="AE594" s="32"/>
      <c r="AF594" s="32"/>
    </row>
    <row r="595" spans="1:32" x14ac:dyDescent="0.25">
      <c r="A595" s="69">
        <v>152</v>
      </c>
      <c r="B595" s="3">
        <v>28</v>
      </c>
      <c r="C595" s="3">
        <v>26.98</v>
      </c>
      <c r="D595" s="3">
        <v>2</v>
      </c>
      <c r="E595" s="60">
        <v>4435.0941999999995</v>
      </c>
      <c r="F595" s="32"/>
      <c r="G595" s="32"/>
      <c r="H595" s="6">
        <v>152</v>
      </c>
      <c r="I595" s="2">
        <v>28</v>
      </c>
      <c r="J595" s="3">
        <v>1</v>
      </c>
      <c r="K595" s="20">
        <v>26.98</v>
      </c>
      <c r="L595" s="3">
        <v>2</v>
      </c>
      <c r="M595" s="3">
        <v>0</v>
      </c>
      <c r="N595" s="3">
        <v>0</v>
      </c>
      <c r="O595" s="3">
        <v>0</v>
      </c>
      <c r="P595" s="12">
        <v>1</v>
      </c>
      <c r="Q595" s="18">
        <v>4435.0941999999995</v>
      </c>
      <c r="AE595" s="32"/>
      <c r="AF595" s="32"/>
    </row>
    <row r="596" spans="1:32" x14ac:dyDescent="0.25">
      <c r="A596" s="69">
        <v>153</v>
      </c>
      <c r="B596" s="3">
        <v>47</v>
      </c>
      <c r="C596" s="3">
        <v>29.37</v>
      </c>
      <c r="D596" s="3">
        <v>1</v>
      </c>
      <c r="E596" s="60">
        <v>8547.6913000000004</v>
      </c>
      <c r="F596" s="32"/>
      <c r="G596" s="32"/>
      <c r="H596" s="6">
        <v>153</v>
      </c>
      <c r="I596" s="2">
        <v>47</v>
      </c>
      <c r="J596" s="3">
        <v>0</v>
      </c>
      <c r="K596" s="20">
        <v>29.37</v>
      </c>
      <c r="L596" s="3">
        <v>1</v>
      </c>
      <c r="M596" s="3">
        <v>0</v>
      </c>
      <c r="N596" s="3">
        <v>1</v>
      </c>
      <c r="O596" s="3">
        <v>0</v>
      </c>
      <c r="P596" s="12">
        <v>0</v>
      </c>
      <c r="Q596" s="18">
        <v>8547.6913000000004</v>
      </c>
      <c r="AE596" s="32"/>
      <c r="AF596" s="32"/>
    </row>
    <row r="597" spans="1:32" x14ac:dyDescent="0.25">
      <c r="A597" s="69">
        <v>154</v>
      </c>
      <c r="B597" s="3">
        <v>38</v>
      </c>
      <c r="C597" s="3">
        <v>34.799999999999997</v>
      </c>
      <c r="D597" s="3">
        <v>2</v>
      </c>
      <c r="E597" s="60">
        <v>6571.5439999999999</v>
      </c>
      <c r="F597" s="32"/>
      <c r="G597" s="32"/>
      <c r="H597" s="6">
        <v>154</v>
      </c>
      <c r="I597" s="2">
        <v>38</v>
      </c>
      <c r="J597" s="3">
        <v>0</v>
      </c>
      <c r="K597" s="20">
        <v>34.799999999999997</v>
      </c>
      <c r="L597" s="3">
        <v>2</v>
      </c>
      <c r="M597" s="3">
        <v>1</v>
      </c>
      <c r="N597" s="3">
        <v>0</v>
      </c>
      <c r="O597" s="3">
        <v>0</v>
      </c>
      <c r="P597" s="12">
        <v>0</v>
      </c>
      <c r="Q597" s="18">
        <v>6571.5439999999999</v>
      </c>
      <c r="AE597" s="32"/>
      <c r="AF597" s="32"/>
    </row>
    <row r="598" spans="1:32" x14ac:dyDescent="0.25">
      <c r="A598" s="69">
        <v>155</v>
      </c>
      <c r="B598" s="3">
        <v>18</v>
      </c>
      <c r="C598" s="3">
        <v>33.155000000000001</v>
      </c>
      <c r="D598" s="3">
        <v>0</v>
      </c>
      <c r="E598" s="60">
        <v>2207.6974500000001</v>
      </c>
      <c r="F598" s="32"/>
      <c r="G598" s="32"/>
      <c r="H598" s="6">
        <v>155</v>
      </c>
      <c r="I598" s="2">
        <v>18</v>
      </c>
      <c r="J598" s="3">
        <v>0</v>
      </c>
      <c r="K598" s="20">
        <v>33.155000000000001</v>
      </c>
      <c r="L598" s="3">
        <v>0</v>
      </c>
      <c r="M598" s="3">
        <v>0</v>
      </c>
      <c r="N598" s="3">
        <v>0</v>
      </c>
      <c r="O598" s="3">
        <v>0</v>
      </c>
      <c r="P598" s="12">
        <v>1</v>
      </c>
      <c r="Q598" s="18">
        <v>2207.6974500000001</v>
      </c>
      <c r="AE598" s="32"/>
      <c r="AF598" s="32"/>
    </row>
    <row r="599" spans="1:32" x14ac:dyDescent="0.25">
      <c r="A599" s="69">
        <v>156</v>
      </c>
      <c r="B599" s="3">
        <v>34</v>
      </c>
      <c r="C599" s="3">
        <v>19</v>
      </c>
      <c r="D599" s="3">
        <v>3</v>
      </c>
      <c r="E599" s="60">
        <v>6753.0379999999996</v>
      </c>
      <c r="F599" s="32"/>
      <c r="G599" s="32"/>
      <c r="H599" s="6">
        <v>156</v>
      </c>
      <c r="I599" s="2">
        <v>34</v>
      </c>
      <c r="J599" s="3">
        <v>0</v>
      </c>
      <c r="K599" s="20">
        <v>19</v>
      </c>
      <c r="L599" s="3">
        <v>3</v>
      </c>
      <c r="M599" s="3">
        <v>0</v>
      </c>
      <c r="N599" s="3">
        <v>0</v>
      </c>
      <c r="O599" s="3">
        <v>0</v>
      </c>
      <c r="P599" s="12">
        <v>1</v>
      </c>
      <c r="Q599" s="18">
        <v>6753.0379999999996</v>
      </c>
      <c r="AE599" s="32"/>
      <c r="AF599" s="32"/>
    </row>
    <row r="600" spans="1:32" x14ac:dyDescent="0.25">
      <c r="A600" s="69">
        <v>157</v>
      </c>
      <c r="B600" s="3">
        <v>20</v>
      </c>
      <c r="C600" s="3">
        <v>33</v>
      </c>
      <c r="D600" s="3">
        <v>0</v>
      </c>
      <c r="E600" s="60">
        <v>1880.07</v>
      </c>
      <c r="F600" s="32"/>
      <c r="G600" s="32"/>
      <c r="H600" s="6">
        <v>157</v>
      </c>
      <c r="I600" s="2">
        <v>20</v>
      </c>
      <c r="J600" s="3">
        <v>0</v>
      </c>
      <c r="K600" s="20">
        <v>33</v>
      </c>
      <c r="L600" s="3">
        <v>0</v>
      </c>
      <c r="M600" s="3">
        <v>0</v>
      </c>
      <c r="N600" s="3">
        <v>1</v>
      </c>
      <c r="O600" s="3">
        <v>0</v>
      </c>
      <c r="P600" s="12">
        <v>0</v>
      </c>
      <c r="Q600" s="18">
        <v>1880.07</v>
      </c>
      <c r="AE600" s="32"/>
      <c r="AF600" s="32"/>
    </row>
    <row r="601" spans="1:32" x14ac:dyDescent="0.25">
      <c r="A601" s="69">
        <v>158</v>
      </c>
      <c r="B601" s="3">
        <v>56</v>
      </c>
      <c r="C601" s="3">
        <v>28.594999999999999</v>
      </c>
      <c r="D601" s="3">
        <v>0</v>
      </c>
      <c r="E601" s="60">
        <v>11658.11505</v>
      </c>
      <c r="F601" s="32"/>
      <c r="G601" s="32"/>
      <c r="H601" s="6">
        <v>158</v>
      </c>
      <c r="I601" s="2">
        <v>56</v>
      </c>
      <c r="J601" s="3">
        <v>0</v>
      </c>
      <c r="K601" s="20">
        <v>28.594999999999999</v>
      </c>
      <c r="L601" s="3">
        <v>0</v>
      </c>
      <c r="M601" s="3">
        <v>0</v>
      </c>
      <c r="N601" s="3">
        <v>0</v>
      </c>
      <c r="O601" s="3">
        <v>0</v>
      </c>
      <c r="P601" s="12">
        <v>1</v>
      </c>
      <c r="Q601" s="18">
        <v>11658.11505</v>
      </c>
      <c r="AE601" s="32"/>
      <c r="AF601" s="32"/>
    </row>
    <row r="602" spans="1:32" x14ac:dyDescent="0.25">
      <c r="A602" s="69">
        <v>159</v>
      </c>
      <c r="B602" s="3">
        <v>55</v>
      </c>
      <c r="C602" s="3">
        <v>37.1</v>
      </c>
      <c r="D602" s="3">
        <v>0</v>
      </c>
      <c r="E602" s="60">
        <v>10713.644</v>
      </c>
      <c r="F602" s="32"/>
      <c r="G602" s="32"/>
      <c r="H602" s="6">
        <v>159</v>
      </c>
      <c r="I602" s="2">
        <v>55</v>
      </c>
      <c r="J602" s="3">
        <v>0</v>
      </c>
      <c r="K602" s="20">
        <v>37.1</v>
      </c>
      <c r="L602" s="3">
        <v>0</v>
      </c>
      <c r="M602" s="3">
        <v>1</v>
      </c>
      <c r="N602" s="3">
        <v>0</v>
      </c>
      <c r="O602" s="3">
        <v>0</v>
      </c>
      <c r="P602" s="12">
        <v>0</v>
      </c>
      <c r="Q602" s="18">
        <v>10713.644</v>
      </c>
      <c r="AE602" s="32"/>
      <c r="AF602" s="32"/>
    </row>
    <row r="603" spans="1:32" x14ac:dyDescent="0.25">
      <c r="A603" s="69">
        <v>160</v>
      </c>
      <c r="B603" s="3">
        <v>30</v>
      </c>
      <c r="C603" s="3">
        <v>31.4</v>
      </c>
      <c r="D603" s="3">
        <v>1</v>
      </c>
      <c r="E603" s="60">
        <v>3659.346</v>
      </c>
      <c r="F603" s="32"/>
      <c r="G603" s="32"/>
      <c r="H603" s="6">
        <v>160</v>
      </c>
      <c r="I603" s="2">
        <v>30</v>
      </c>
      <c r="J603" s="3">
        <v>1</v>
      </c>
      <c r="K603" s="20">
        <v>31.4</v>
      </c>
      <c r="L603" s="3">
        <v>1</v>
      </c>
      <c r="M603" s="3">
        <v>1</v>
      </c>
      <c r="N603" s="3">
        <v>0</v>
      </c>
      <c r="O603" s="3">
        <v>0</v>
      </c>
      <c r="P603" s="12">
        <v>0</v>
      </c>
      <c r="Q603" s="18">
        <v>3659.346</v>
      </c>
      <c r="AE603" s="32"/>
      <c r="AF603" s="32"/>
    </row>
    <row r="604" spans="1:32" x14ac:dyDescent="0.25">
      <c r="A604" s="69">
        <v>161</v>
      </c>
      <c r="B604" s="3">
        <v>49</v>
      </c>
      <c r="C604" s="3">
        <v>21.3</v>
      </c>
      <c r="D604" s="3">
        <v>1</v>
      </c>
      <c r="E604" s="60">
        <v>9182.17</v>
      </c>
      <c r="F604" s="32"/>
      <c r="G604" s="32"/>
      <c r="H604" s="6">
        <v>161</v>
      </c>
      <c r="I604" s="2">
        <v>49</v>
      </c>
      <c r="J604" s="3">
        <v>0</v>
      </c>
      <c r="K604" s="20">
        <v>21.3</v>
      </c>
      <c r="L604" s="3">
        <v>1</v>
      </c>
      <c r="M604" s="3">
        <v>1</v>
      </c>
      <c r="N604" s="3">
        <v>0</v>
      </c>
      <c r="O604" s="3">
        <v>0</v>
      </c>
      <c r="P604" s="12">
        <v>0</v>
      </c>
      <c r="Q604" s="18">
        <v>9182.17</v>
      </c>
      <c r="AE604" s="32"/>
      <c r="AF604" s="32"/>
    </row>
    <row r="605" spans="1:32" x14ac:dyDescent="0.25">
      <c r="A605" s="69">
        <v>162</v>
      </c>
      <c r="B605" s="3">
        <v>59</v>
      </c>
      <c r="C605" s="3">
        <v>28.785</v>
      </c>
      <c r="D605" s="3">
        <v>0</v>
      </c>
      <c r="E605" s="60">
        <v>12129.614149999999</v>
      </c>
      <c r="F605" s="32"/>
      <c r="G605" s="32"/>
      <c r="H605" s="6">
        <v>162</v>
      </c>
      <c r="I605" s="2">
        <v>59</v>
      </c>
      <c r="J605" s="3">
        <v>1</v>
      </c>
      <c r="K605" s="20">
        <v>28.785</v>
      </c>
      <c r="L605" s="3">
        <v>0</v>
      </c>
      <c r="M605" s="3">
        <v>0</v>
      </c>
      <c r="N605" s="3">
        <v>0</v>
      </c>
      <c r="O605" s="3">
        <v>1</v>
      </c>
      <c r="P605" s="12">
        <v>0</v>
      </c>
      <c r="Q605" s="18">
        <v>12129.614149999999</v>
      </c>
      <c r="AE605" s="32"/>
      <c r="AF605" s="32"/>
    </row>
    <row r="606" spans="1:32" x14ac:dyDescent="0.25">
      <c r="A606" s="69">
        <v>163</v>
      </c>
      <c r="B606" s="3">
        <v>29</v>
      </c>
      <c r="C606" s="3">
        <v>26.03</v>
      </c>
      <c r="D606" s="3">
        <v>0</v>
      </c>
      <c r="E606" s="60">
        <v>3736.4647</v>
      </c>
      <c r="F606" s="32"/>
      <c r="G606" s="32"/>
      <c r="H606" s="6">
        <v>163</v>
      </c>
      <c r="I606" s="2">
        <v>29</v>
      </c>
      <c r="J606" s="3">
        <v>0</v>
      </c>
      <c r="K606" s="20">
        <v>26.03</v>
      </c>
      <c r="L606" s="3">
        <v>0</v>
      </c>
      <c r="M606" s="3">
        <v>0</v>
      </c>
      <c r="N606" s="3">
        <v>0</v>
      </c>
      <c r="O606" s="3">
        <v>1</v>
      </c>
      <c r="P606" s="12">
        <v>0</v>
      </c>
      <c r="Q606" s="18">
        <v>3736.4647</v>
      </c>
      <c r="AE606" s="32"/>
      <c r="AF606" s="32"/>
    </row>
    <row r="607" spans="1:32" x14ac:dyDescent="0.25">
      <c r="A607" s="69">
        <v>164</v>
      </c>
      <c r="B607" s="3">
        <v>36</v>
      </c>
      <c r="C607" s="3">
        <v>28.88</v>
      </c>
      <c r="D607" s="3">
        <v>3</v>
      </c>
      <c r="E607" s="60">
        <v>6748.5911999999998</v>
      </c>
      <c r="F607" s="32"/>
      <c r="G607" s="32"/>
      <c r="H607" s="6">
        <v>164</v>
      </c>
      <c r="I607" s="2">
        <v>36</v>
      </c>
      <c r="J607" s="3">
        <v>1</v>
      </c>
      <c r="K607" s="20">
        <v>28.88</v>
      </c>
      <c r="L607" s="3">
        <v>3</v>
      </c>
      <c r="M607" s="3">
        <v>0</v>
      </c>
      <c r="N607" s="3">
        <v>0</v>
      </c>
      <c r="O607" s="3">
        <v>0</v>
      </c>
      <c r="P607" s="12">
        <v>1</v>
      </c>
      <c r="Q607" s="18">
        <v>6748.5911999999998</v>
      </c>
      <c r="AE607" s="32"/>
      <c r="AF607" s="32"/>
    </row>
    <row r="608" spans="1:32" x14ac:dyDescent="0.25">
      <c r="A608" s="69">
        <v>165</v>
      </c>
      <c r="B608" s="3">
        <v>33</v>
      </c>
      <c r="C608" s="3">
        <v>42.46</v>
      </c>
      <c r="D608" s="3">
        <v>1</v>
      </c>
      <c r="E608" s="60">
        <v>11326.71487</v>
      </c>
      <c r="F608" s="32"/>
      <c r="G608" s="32"/>
      <c r="H608" s="6">
        <v>165</v>
      </c>
      <c r="I608" s="2">
        <v>33</v>
      </c>
      <c r="J608" s="3">
        <v>1</v>
      </c>
      <c r="K608" s="20">
        <v>42.46</v>
      </c>
      <c r="L608" s="3">
        <v>1</v>
      </c>
      <c r="M608" s="3">
        <v>0</v>
      </c>
      <c r="N608" s="3">
        <v>1</v>
      </c>
      <c r="O608" s="3">
        <v>0</v>
      </c>
      <c r="P608" s="12">
        <v>0</v>
      </c>
      <c r="Q608" s="18">
        <v>11326.71487</v>
      </c>
      <c r="AE608" s="32"/>
      <c r="AF608" s="32"/>
    </row>
    <row r="609" spans="1:32" x14ac:dyDescent="0.25">
      <c r="A609" s="69">
        <v>166</v>
      </c>
      <c r="B609" s="3">
        <v>58</v>
      </c>
      <c r="C609" s="3">
        <v>38</v>
      </c>
      <c r="D609" s="3">
        <v>0</v>
      </c>
      <c r="E609" s="60">
        <v>11365.951999999999</v>
      </c>
      <c r="F609" s="32"/>
      <c r="G609" s="32"/>
      <c r="H609" s="6">
        <v>166</v>
      </c>
      <c r="I609" s="2">
        <v>58</v>
      </c>
      <c r="J609" s="3">
        <v>1</v>
      </c>
      <c r="K609" s="20">
        <v>38</v>
      </c>
      <c r="L609" s="3">
        <v>0</v>
      </c>
      <c r="M609" s="3">
        <v>1</v>
      </c>
      <c r="N609" s="3">
        <v>0</v>
      </c>
      <c r="O609" s="3">
        <v>0</v>
      </c>
      <c r="P609" s="12">
        <v>0</v>
      </c>
      <c r="Q609" s="18">
        <v>11365.951999999999</v>
      </c>
      <c r="AE609" s="32"/>
      <c r="AF609" s="32"/>
    </row>
    <row r="610" spans="1:32" x14ac:dyDescent="0.25">
      <c r="A610" s="69">
        <v>167</v>
      </c>
      <c r="B610" s="3">
        <v>53</v>
      </c>
      <c r="C610" s="3">
        <v>36.1</v>
      </c>
      <c r="D610" s="3">
        <v>1</v>
      </c>
      <c r="E610" s="60">
        <v>10085.846</v>
      </c>
      <c r="F610" s="32"/>
      <c r="G610" s="32"/>
      <c r="H610" s="6">
        <v>167</v>
      </c>
      <c r="I610" s="2">
        <v>53</v>
      </c>
      <c r="J610" s="3">
        <v>1</v>
      </c>
      <c r="K610" s="20">
        <v>36.1</v>
      </c>
      <c r="L610" s="3">
        <v>1</v>
      </c>
      <c r="M610" s="3">
        <v>1</v>
      </c>
      <c r="N610" s="3">
        <v>0</v>
      </c>
      <c r="O610" s="3">
        <v>0</v>
      </c>
      <c r="P610" s="12">
        <v>0</v>
      </c>
      <c r="Q610" s="18">
        <v>10085.846</v>
      </c>
      <c r="AE610" s="32"/>
      <c r="AF610" s="32"/>
    </row>
    <row r="611" spans="1:32" x14ac:dyDescent="0.25">
      <c r="A611" s="69">
        <v>168</v>
      </c>
      <c r="B611" s="3">
        <v>24</v>
      </c>
      <c r="C611" s="3">
        <v>29.3</v>
      </c>
      <c r="D611" s="3">
        <v>0</v>
      </c>
      <c r="E611" s="60">
        <v>1977.8150000000001</v>
      </c>
      <c r="F611" s="32"/>
      <c r="G611" s="32"/>
      <c r="H611" s="6">
        <v>168</v>
      </c>
      <c r="I611" s="2">
        <v>24</v>
      </c>
      <c r="J611" s="3">
        <v>1</v>
      </c>
      <c r="K611" s="20">
        <v>29.3</v>
      </c>
      <c r="L611" s="3">
        <v>0</v>
      </c>
      <c r="M611" s="3">
        <v>1</v>
      </c>
      <c r="N611" s="3">
        <v>0</v>
      </c>
      <c r="O611" s="3">
        <v>0</v>
      </c>
      <c r="P611" s="12">
        <v>0</v>
      </c>
      <c r="Q611" s="18">
        <v>1977.8150000000001</v>
      </c>
      <c r="AE611" s="32"/>
      <c r="AF611" s="32"/>
    </row>
    <row r="612" spans="1:32" x14ac:dyDescent="0.25">
      <c r="A612" s="69">
        <v>169</v>
      </c>
      <c r="B612" s="3">
        <v>29</v>
      </c>
      <c r="C612" s="3">
        <v>35.53</v>
      </c>
      <c r="D612" s="3">
        <v>0</v>
      </c>
      <c r="E612" s="60">
        <v>3366.6696999999999</v>
      </c>
      <c r="F612" s="32"/>
      <c r="G612" s="32"/>
      <c r="H612" s="6">
        <v>169</v>
      </c>
      <c r="I612" s="2">
        <v>29</v>
      </c>
      <c r="J612" s="3">
        <v>0</v>
      </c>
      <c r="K612" s="20">
        <v>35.53</v>
      </c>
      <c r="L612" s="3">
        <v>0</v>
      </c>
      <c r="M612" s="3">
        <v>0</v>
      </c>
      <c r="N612" s="3">
        <v>1</v>
      </c>
      <c r="O612" s="3">
        <v>0</v>
      </c>
      <c r="P612" s="12">
        <v>0</v>
      </c>
      <c r="Q612" s="18">
        <v>3366.6696999999999</v>
      </c>
      <c r="AE612" s="32"/>
      <c r="AF612" s="32"/>
    </row>
    <row r="613" spans="1:32" x14ac:dyDescent="0.25">
      <c r="A613" s="69">
        <v>170</v>
      </c>
      <c r="B613" s="3">
        <v>40</v>
      </c>
      <c r="C613" s="3">
        <v>22.704999999999998</v>
      </c>
      <c r="D613" s="3">
        <v>2</v>
      </c>
      <c r="E613" s="60">
        <v>7173.35995</v>
      </c>
      <c r="F613" s="32"/>
      <c r="G613" s="32"/>
      <c r="H613" s="6">
        <v>170</v>
      </c>
      <c r="I613" s="2">
        <v>40</v>
      </c>
      <c r="J613" s="3">
        <v>1</v>
      </c>
      <c r="K613" s="20">
        <v>22.704999999999998</v>
      </c>
      <c r="L613" s="3">
        <v>2</v>
      </c>
      <c r="M613" s="3">
        <v>0</v>
      </c>
      <c r="N613" s="3">
        <v>0</v>
      </c>
      <c r="O613" s="3">
        <v>0</v>
      </c>
      <c r="P613" s="12">
        <v>1</v>
      </c>
      <c r="Q613" s="18">
        <v>7173.35995</v>
      </c>
      <c r="AE613" s="32"/>
      <c r="AF613" s="32"/>
    </row>
    <row r="614" spans="1:32" x14ac:dyDescent="0.25">
      <c r="A614" s="69">
        <v>171</v>
      </c>
      <c r="B614" s="3">
        <v>51</v>
      </c>
      <c r="C614" s="3">
        <v>39.700000000000003</v>
      </c>
      <c r="D614" s="3">
        <v>1</v>
      </c>
      <c r="E614" s="60">
        <v>9391.3459999999995</v>
      </c>
      <c r="F614" s="32"/>
      <c r="G614" s="32"/>
      <c r="H614" s="6">
        <v>171</v>
      </c>
      <c r="I614" s="2">
        <v>51</v>
      </c>
      <c r="J614" s="3">
        <v>1</v>
      </c>
      <c r="K614" s="20">
        <v>39.700000000000003</v>
      </c>
      <c r="L614" s="3">
        <v>1</v>
      </c>
      <c r="M614" s="3">
        <v>1</v>
      </c>
      <c r="N614" s="3">
        <v>0</v>
      </c>
      <c r="O614" s="3">
        <v>0</v>
      </c>
      <c r="P614" s="12">
        <v>0</v>
      </c>
      <c r="Q614" s="18">
        <v>9391.3459999999995</v>
      </c>
      <c r="AE614" s="32"/>
      <c r="AF614" s="32"/>
    </row>
    <row r="615" spans="1:32" x14ac:dyDescent="0.25">
      <c r="A615" s="69">
        <v>172</v>
      </c>
      <c r="B615" s="3">
        <v>64</v>
      </c>
      <c r="C615" s="3">
        <v>38.19</v>
      </c>
      <c r="D615" s="3">
        <v>0</v>
      </c>
      <c r="E615" s="60">
        <v>14410.9321</v>
      </c>
      <c r="F615" s="32"/>
      <c r="G615" s="32"/>
      <c r="H615" s="6">
        <v>172</v>
      </c>
      <c r="I615" s="2">
        <v>64</v>
      </c>
      <c r="J615" s="3">
        <v>1</v>
      </c>
      <c r="K615" s="20">
        <v>38.19</v>
      </c>
      <c r="L615" s="3">
        <v>0</v>
      </c>
      <c r="M615" s="3">
        <v>0</v>
      </c>
      <c r="N615" s="3">
        <v>0</v>
      </c>
      <c r="O615" s="3">
        <v>0</v>
      </c>
      <c r="P615" s="12">
        <v>1</v>
      </c>
      <c r="Q615" s="18">
        <v>14410.9321</v>
      </c>
      <c r="AE615" s="32"/>
      <c r="AF615" s="32"/>
    </row>
    <row r="616" spans="1:32" x14ac:dyDescent="0.25">
      <c r="A616" s="69">
        <v>173</v>
      </c>
      <c r="B616" s="3">
        <v>19</v>
      </c>
      <c r="C616" s="3">
        <v>24.51</v>
      </c>
      <c r="D616" s="3">
        <v>1</v>
      </c>
      <c r="E616" s="60">
        <v>2709.1118999999999</v>
      </c>
      <c r="F616" s="32"/>
      <c r="G616" s="32"/>
      <c r="H616" s="6">
        <v>173</v>
      </c>
      <c r="I616" s="2">
        <v>19</v>
      </c>
      <c r="J616" s="3">
        <v>0</v>
      </c>
      <c r="K616" s="20">
        <v>24.51</v>
      </c>
      <c r="L616" s="3">
        <v>1</v>
      </c>
      <c r="M616" s="3">
        <v>0</v>
      </c>
      <c r="N616" s="3">
        <v>0</v>
      </c>
      <c r="O616" s="3">
        <v>1</v>
      </c>
      <c r="P616" s="12">
        <v>0</v>
      </c>
      <c r="Q616" s="18">
        <v>2709.1118999999999</v>
      </c>
      <c r="AE616" s="32"/>
      <c r="AF616" s="32"/>
    </row>
    <row r="617" spans="1:32" x14ac:dyDescent="0.25">
      <c r="A617" s="69">
        <v>174</v>
      </c>
      <c r="B617" s="3">
        <v>35</v>
      </c>
      <c r="C617" s="3">
        <v>38.094999999999999</v>
      </c>
      <c r="D617" s="3">
        <v>2</v>
      </c>
      <c r="E617" s="60">
        <v>24915.046259999999</v>
      </c>
      <c r="F617" s="32"/>
      <c r="G617" s="32"/>
      <c r="H617" s="6">
        <v>174</v>
      </c>
      <c r="I617" s="2">
        <v>35</v>
      </c>
      <c r="J617" s="3">
        <v>0</v>
      </c>
      <c r="K617" s="20">
        <v>38.094999999999999</v>
      </c>
      <c r="L617" s="3">
        <v>2</v>
      </c>
      <c r="M617" s="3">
        <v>0</v>
      </c>
      <c r="N617" s="3">
        <v>0</v>
      </c>
      <c r="O617" s="3">
        <v>0</v>
      </c>
      <c r="P617" s="12">
        <v>1</v>
      </c>
      <c r="Q617" s="18">
        <v>24915.046259999999</v>
      </c>
      <c r="AE617" s="32"/>
      <c r="AF617" s="32"/>
    </row>
    <row r="618" spans="1:32" x14ac:dyDescent="0.25">
      <c r="A618" s="69">
        <v>175</v>
      </c>
      <c r="B618" s="3">
        <v>56</v>
      </c>
      <c r="C618" s="3">
        <v>33.659999999999997</v>
      </c>
      <c r="D618" s="3">
        <v>4</v>
      </c>
      <c r="E618" s="60">
        <v>12949.1554</v>
      </c>
      <c r="F618" s="32"/>
      <c r="G618" s="32"/>
      <c r="H618" s="6">
        <v>175</v>
      </c>
      <c r="I618" s="2">
        <v>56</v>
      </c>
      <c r="J618" s="3">
        <v>1</v>
      </c>
      <c r="K618" s="20">
        <v>33.659999999999997</v>
      </c>
      <c r="L618" s="3">
        <v>4</v>
      </c>
      <c r="M618" s="3">
        <v>0</v>
      </c>
      <c r="N618" s="3">
        <v>1</v>
      </c>
      <c r="O618" s="3">
        <v>0</v>
      </c>
      <c r="P618" s="12">
        <v>0</v>
      </c>
      <c r="Q618" s="18">
        <v>12949.1554</v>
      </c>
      <c r="AE618" s="32"/>
      <c r="AF618" s="32"/>
    </row>
    <row r="619" spans="1:32" x14ac:dyDescent="0.25">
      <c r="A619" s="69">
        <v>176</v>
      </c>
      <c r="B619" s="3">
        <v>33</v>
      </c>
      <c r="C619" s="3">
        <v>42.4</v>
      </c>
      <c r="D619" s="3">
        <v>5</v>
      </c>
      <c r="E619" s="60">
        <v>6666.2430000000004</v>
      </c>
      <c r="F619" s="32"/>
      <c r="G619" s="32"/>
      <c r="H619" s="6">
        <v>176</v>
      </c>
      <c r="I619" s="2">
        <v>33</v>
      </c>
      <c r="J619" s="3">
        <v>1</v>
      </c>
      <c r="K619" s="20">
        <v>42.4</v>
      </c>
      <c r="L619" s="3">
        <v>5</v>
      </c>
      <c r="M619" s="3">
        <v>1</v>
      </c>
      <c r="N619" s="3">
        <v>0</v>
      </c>
      <c r="O619" s="3">
        <v>0</v>
      </c>
      <c r="P619" s="12">
        <v>0</v>
      </c>
      <c r="Q619" s="18">
        <v>6666.2430000000004</v>
      </c>
      <c r="AE619" s="32"/>
      <c r="AF619" s="32"/>
    </row>
    <row r="620" spans="1:32" x14ac:dyDescent="0.25">
      <c r="A620" s="69">
        <v>177</v>
      </c>
      <c r="B620" s="3">
        <v>61</v>
      </c>
      <c r="C620" s="3">
        <v>33.914999999999999</v>
      </c>
      <c r="D620" s="3">
        <v>0</v>
      </c>
      <c r="E620" s="60">
        <v>13143.86485</v>
      </c>
      <c r="F620" s="32"/>
      <c r="G620" s="32"/>
      <c r="H620" s="6">
        <v>177</v>
      </c>
      <c r="I620" s="2">
        <v>61</v>
      </c>
      <c r="J620" s="3">
        <v>1</v>
      </c>
      <c r="K620" s="20">
        <v>33.914999999999999</v>
      </c>
      <c r="L620" s="3">
        <v>0</v>
      </c>
      <c r="M620" s="3">
        <v>0</v>
      </c>
      <c r="N620" s="3">
        <v>0</v>
      </c>
      <c r="O620" s="3">
        <v>0</v>
      </c>
      <c r="P620" s="12">
        <v>1</v>
      </c>
      <c r="Q620" s="18">
        <v>13143.86485</v>
      </c>
      <c r="AE620" s="32"/>
      <c r="AF620" s="32"/>
    </row>
    <row r="621" spans="1:32" x14ac:dyDescent="0.25">
      <c r="A621" s="69">
        <v>178</v>
      </c>
      <c r="B621" s="3">
        <v>23</v>
      </c>
      <c r="C621" s="3">
        <v>34.96</v>
      </c>
      <c r="D621" s="3">
        <v>3</v>
      </c>
      <c r="E621" s="60">
        <v>4466.6214</v>
      </c>
      <c r="F621" s="32"/>
      <c r="G621" s="32"/>
      <c r="H621" s="6">
        <v>178</v>
      </c>
      <c r="I621" s="2">
        <v>23</v>
      </c>
      <c r="J621" s="3">
        <v>0</v>
      </c>
      <c r="K621" s="20">
        <v>34.96</v>
      </c>
      <c r="L621" s="3">
        <v>3</v>
      </c>
      <c r="M621" s="3">
        <v>0</v>
      </c>
      <c r="N621" s="3">
        <v>0</v>
      </c>
      <c r="O621" s="3">
        <v>1</v>
      </c>
      <c r="P621" s="12">
        <v>0</v>
      </c>
      <c r="Q621" s="18">
        <v>4466.6214</v>
      </c>
      <c r="AE621" s="32"/>
      <c r="AF621" s="32"/>
    </row>
    <row r="622" spans="1:32" x14ac:dyDescent="0.25">
      <c r="A622" s="69">
        <v>179</v>
      </c>
      <c r="B622" s="3">
        <v>43</v>
      </c>
      <c r="C622" s="3">
        <v>35.31</v>
      </c>
      <c r="D622" s="3">
        <v>2</v>
      </c>
      <c r="E622" s="60">
        <v>18806.145469999999</v>
      </c>
      <c r="F622" s="32"/>
      <c r="G622" s="32"/>
      <c r="H622" s="6">
        <v>179</v>
      </c>
      <c r="I622" s="2">
        <v>43</v>
      </c>
      <c r="J622" s="3">
        <v>1</v>
      </c>
      <c r="K622" s="20">
        <v>35.31</v>
      </c>
      <c r="L622" s="3">
        <v>2</v>
      </c>
      <c r="M622" s="3">
        <v>0</v>
      </c>
      <c r="N622" s="3">
        <v>1</v>
      </c>
      <c r="O622" s="3">
        <v>0</v>
      </c>
      <c r="P622" s="12">
        <v>0</v>
      </c>
      <c r="Q622" s="18">
        <v>18806.145469999999</v>
      </c>
      <c r="AE622" s="32"/>
      <c r="AF622" s="32"/>
    </row>
    <row r="623" spans="1:32" x14ac:dyDescent="0.25">
      <c r="A623" s="69">
        <v>180</v>
      </c>
      <c r="B623" s="3">
        <v>48</v>
      </c>
      <c r="C623" s="3">
        <v>30.78</v>
      </c>
      <c r="D623" s="3">
        <v>3</v>
      </c>
      <c r="E623" s="60">
        <v>10141.136200000001</v>
      </c>
      <c r="F623" s="32"/>
      <c r="G623" s="32"/>
      <c r="H623" s="6">
        <v>180</v>
      </c>
      <c r="I623" s="2">
        <v>48</v>
      </c>
      <c r="J623" s="3">
        <v>1</v>
      </c>
      <c r="K623" s="20">
        <v>30.78</v>
      </c>
      <c r="L623" s="3">
        <v>3</v>
      </c>
      <c r="M623" s="3">
        <v>0</v>
      </c>
      <c r="N623" s="3">
        <v>0</v>
      </c>
      <c r="O623" s="3">
        <v>0</v>
      </c>
      <c r="P623" s="12">
        <v>1</v>
      </c>
      <c r="Q623" s="18">
        <v>10141.136200000001</v>
      </c>
      <c r="AE623" s="32"/>
      <c r="AF623" s="32"/>
    </row>
    <row r="624" spans="1:32" x14ac:dyDescent="0.25">
      <c r="A624" s="69">
        <v>181</v>
      </c>
      <c r="B624" s="3">
        <v>39</v>
      </c>
      <c r="C624" s="3">
        <v>26.22</v>
      </c>
      <c r="D624" s="3">
        <v>1</v>
      </c>
      <c r="E624" s="60">
        <v>6123.5688</v>
      </c>
      <c r="F624" s="32"/>
      <c r="G624" s="32"/>
      <c r="H624" s="6">
        <v>181</v>
      </c>
      <c r="I624" s="2">
        <v>39</v>
      </c>
      <c r="J624" s="3">
        <v>1</v>
      </c>
      <c r="K624" s="20">
        <v>26.22</v>
      </c>
      <c r="L624" s="3">
        <v>1</v>
      </c>
      <c r="M624" s="3">
        <v>0</v>
      </c>
      <c r="N624" s="3">
        <v>0</v>
      </c>
      <c r="O624" s="3">
        <v>1</v>
      </c>
      <c r="P624" s="12">
        <v>0</v>
      </c>
      <c r="Q624" s="18">
        <v>6123.5688</v>
      </c>
      <c r="AE624" s="32"/>
      <c r="AF624" s="32"/>
    </row>
    <row r="625" spans="1:32" x14ac:dyDescent="0.25">
      <c r="A625" s="69">
        <v>182</v>
      </c>
      <c r="B625" s="3">
        <v>40</v>
      </c>
      <c r="C625" s="3">
        <v>23.37</v>
      </c>
      <c r="D625" s="3">
        <v>3</v>
      </c>
      <c r="E625" s="60">
        <v>8252.2842999999993</v>
      </c>
      <c r="F625" s="32"/>
      <c r="G625" s="32"/>
      <c r="H625" s="6">
        <v>182</v>
      </c>
      <c r="I625" s="2">
        <v>40</v>
      </c>
      <c r="J625" s="3">
        <v>0</v>
      </c>
      <c r="K625" s="20">
        <v>23.37</v>
      </c>
      <c r="L625" s="3">
        <v>3</v>
      </c>
      <c r="M625" s="3">
        <v>0</v>
      </c>
      <c r="N625" s="3">
        <v>0</v>
      </c>
      <c r="O625" s="3">
        <v>0</v>
      </c>
      <c r="P625" s="12">
        <v>1</v>
      </c>
      <c r="Q625" s="18">
        <v>8252.2842999999993</v>
      </c>
      <c r="AE625" s="32"/>
      <c r="AF625" s="32"/>
    </row>
    <row r="626" spans="1:32" x14ac:dyDescent="0.25">
      <c r="A626" s="69">
        <v>183</v>
      </c>
      <c r="B626" s="3">
        <v>18</v>
      </c>
      <c r="C626" s="3">
        <v>28.5</v>
      </c>
      <c r="D626" s="3">
        <v>0</v>
      </c>
      <c r="E626" s="60">
        <v>1712.2270000000001</v>
      </c>
      <c r="F626" s="32"/>
      <c r="G626" s="32"/>
      <c r="H626" s="6">
        <v>183</v>
      </c>
      <c r="I626" s="2">
        <v>18</v>
      </c>
      <c r="J626" s="3">
        <v>1</v>
      </c>
      <c r="K626" s="20">
        <v>28.5</v>
      </c>
      <c r="L626" s="3">
        <v>0</v>
      </c>
      <c r="M626" s="3">
        <v>0</v>
      </c>
      <c r="N626" s="3">
        <v>0</v>
      </c>
      <c r="O626" s="3">
        <v>0</v>
      </c>
      <c r="P626" s="12">
        <v>1</v>
      </c>
      <c r="Q626" s="18">
        <v>1712.2270000000001</v>
      </c>
      <c r="AE626" s="32"/>
      <c r="AF626" s="32"/>
    </row>
    <row r="627" spans="1:32" x14ac:dyDescent="0.25">
      <c r="A627" s="69">
        <v>184</v>
      </c>
      <c r="B627" s="3">
        <v>58</v>
      </c>
      <c r="C627" s="3">
        <v>32.965000000000003</v>
      </c>
      <c r="D627" s="3">
        <v>0</v>
      </c>
      <c r="E627" s="60">
        <v>12430.95335</v>
      </c>
      <c r="F627" s="32"/>
      <c r="G627" s="32"/>
      <c r="H627" s="6">
        <v>184</v>
      </c>
      <c r="I627" s="2">
        <v>58</v>
      </c>
      <c r="J627" s="3">
        <v>0</v>
      </c>
      <c r="K627" s="20">
        <v>32.965000000000003</v>
      </c>
      <c r="L627" s="3">
        <v>0</v>
      </c>
      <c r="M627" s="3">
        <v>0</v>
      </c>
      <c r="N627" s="3">
        <v>0</v>
      </c>
      <c r="O627" s="3">
        <v>0</v>
      </c>
      <c r="P627" s="12">
        <v>1</v>
      </c>
      <c r="Q627" s="18">
        <v>12430.95335</v>
      </c>
      <c r="AE627" s="32"/>
      <c r="AF627" s="32"/>
    </row>
    <row r="628" spans="1:32" x14ac:dyDescent="0.25">
      <c r="A628" s="69">
        <v>185</v>
      </c>
      <c r="B628" s="3">
        <v>49</v>
      </c>
      <c r="C628" s="3">
        <v>42.68</v>
      </c>
      <c r="D628" s="3">
        <v>2</v>
      </c>
      <c r="E628" s="60">
        <v>9800.8881999999994</v>
      </c>
      <c r="F628" s="32"/>
      <c r="G628" s="32"/>
      <c r="H628" s="6">
        <v>185</v>
      </c>
      <c r="I628" s="2">
        <v>49</v>
      </c>
      <c r="J628" s="3">
        <v>0</v>
      </c>
      <c r="K628" s="20">
        <v>42.68</v>
      </c>
      <c r="L628" s="3">
        <v>2</v>
      </c>
      <c r="M628" s="3">
        <v>0</v>
      </c>
      <c r="N628" s="3">
        <v>1</v>
      </c>
      <c r="O628" s="3">
        <v>0</v>
      </c>
      <c r="P628" s="12">
        <v>0</v>
      </c>
      <c r="Q628" s="18">
        <v>9800.8881999999994</v>
      </c>
      <c r="AE628" s="32"/>
      <c r="AF628" s="32"/>
    </row>
    <row r="629" spans="1:32" x14ac:dyDescent="0.25">
      <c r="A629" s="69">
        <v>186</v>
      </c>
      <c r="B629" s="3">
        <v>53</v>
      </c>
      <c r="C629" s="3">
        <v>39.6</v>
      </c>
      <c r="D629" s="3">
        <v>1</v>
      </c>
      <c r="E629" s="60">
        <v>10579.710999999999</v>
      </c>
      <c r="F629" s="32"/>
      <c r="G629" s="32"/>
      <c r="H629" s="6">
        <v>186</v>
      </c>
      <c r="I629" s="2">
        <v>53</v>
      </c>
      <c r="J629" s="3">
        <v>0</v>
      </c>
      <c r="K629" s="20">
        <v>39.6</v>
      </c>
      <c r="L629" s="3">
        <v>1</v>
      </c>
      <c r="M629" s="3">
        <v>0</v>
      </c>
      <c r="N629" s="3">
        <v>1</v>
      </c>
      <c r="O629" s="3">
        <v>0</v>
      </c>
      <c r="P629" s="12">
        <v>0</v>
      </c>
      <c r="Q629" s="18">
        <v>10579.710999999999</v>
      </c>
      <c r="AE629" s="32"/>
      <c r="AF629" s="32"/>
    </row>
    <row r="630" spans="1:32" x14ac:dyDescent="0.25">
      <c r="A630" s="69">
        <v>187</v>
      </c>
      <c r="B630" s="3">
        <v>48</v>
      </c>
      <c r="C630" s="3">
        <v>31.13</v>
      </c>
      <c r="D630" s="3">
        <v>0</v>
      </c>
      <c r="E630" s="60">
        <v>8280.6226999999999</v>
      </c>
      <c r="F630" s="32"/>
      <c r="G630" s="32"/>
      <c r="H630" s="6">
        <v>187</v>
      </c>
      <c r="I630" s="2">
        <v>48</v>
      </c>
      <c r="J630" s="3">
        <v>0</v>
      </c>
      <c r="K630" s="20">
        <v>31.13</v>
      </c>
      <c r="L630" s="3">
        <v>0</v>
      </c>
      <c r="M630" s="3">
        <v>0</v>
      </c>
      <c r="N630" s="3">
        <v>1</v>
      </c>
      <c r="O630" s="3">
        <v>0</v>
      </c>
      <c r="P630" s="12">
        <v>0</v>
      </c>
      <c r="Q630" s="18">
        <v>8280.6226999999999</v>
      </c>
      <c r="AE630" s="32"/>
      <c r="AF630" s="32"/>
    </row>
    <row r="631" spans="1:32" x14ac:dyDescent="0.25">
      <c r="A631" s="69">
        <v>188</v>
      </c>
      <c r="B631" s="3">
        <v>45</v>
      </c>
      <c r="C631" s="3">
        <v>36.299999999999997</v>
      </c>
      <c r="D631" s="3">
        <v>2</v>
      </c>
      <c r="E631" s="60">
        <v>8527.5319999999992</v>
      </c>
      <c r="F631" s="32"/>
      <c r="G631" s="32"/>
      <c r="H631" s="6">
        <v>188</v>
      </c>
      <c r="I631" s="2">
        <v>45</v>
      </c>
      <c r="J631" s="3">
        <v>0</v>
      </c>
      <c r="K631" s="20">
        <v>36.299999999999997</v>
      </c>
      <c r="L631" s="3">
        <v>2</v>
      </c>
      <c r="M631" s="3">
        <v>0</v>
      </c>
      <c r="N631" s="3">
        <v>1</v>
      </c>
      <c r="O631" s="3">
        <v>0</v>
      </c>
      <c r="P631" s="12">
        <v>0</v>
      </c>
      <c r="Q631" s="18">
        <v>8527.5319999999992</v>
      </c>
      <c r="AE631" s="32"/>
      <c r="AF631" s="32"/>
    </row>
    <row r="632" spans="1:32" x14ac:dyDescent="0.25">
      <c r="A632" s="69">
        <v>189</v>
      </c>
      <c r="B632" s="3">
        <v>59</v>
      </c>
      <c r="C632" s="3">
        <v>35.200000000000003</v>
      </c>
      <c r="D632" s="3">
        <v>0</v>
      </c>
      <c r="E632" s="60">
        <v>12244.531000000001</v>
      </c>
      <c r="F632" s="32"/>
      <c r="G632" s="32"/>
      <c r="H632" s="6">
        <v>189</v>
      </c>
      <c r="I632" s="2">
        <v>59</v>
      </c>
      <c r="J632" s="3">
        <v>0</v>
      </c>
      <c r="K632" s="20">
        <v>35.200000000000003</v>
      </c>
      <c r="L632" s="3">
        <v>0</v>
      </c>
      <c r="M632" s="3">
        <v>0</v>
      </c>
      <c r="N632" s="3">
        <v>1</v>
      </c>
      <c r="O632" s="3">
        <v>0</v>
      </c>
      <c r="P632" s="12">
        <v>0</v>
      </c>
      <c r="Q632" s="18">
        <v>12244.531000000001</v>
      </c>
      <c r="AE632" s="32"/>
      <c r="AF632" s="32"/>
    </row>
    <row r="633" spans="1:32" x14ac:dyDescent="0.25">
      <c r="A633" s="69">
        <v>190</v>
      </c>
      <c r="B633" s="3">
        <v>26</v>
      </c>
      <c r="C633" s="3">
        <v>42.4</v>
      </c>
      <c r="D633" s="3">
        <v>1</v>
      </c>
      <c r="E633" s="60">
        <v>3410.3240000000001</v>
      </c>
      <c r="F633" s="32"/>
      <c r="G633" s="32"/>
      <c r="H633" s="6">
        <v>190</v>
      </c>
      <c r="I633" s="2">
        <v>26</v>
      </c>
      <c r="J633" s="3">
        <v>0</v>
      </c>
      <c r="K633" s="20">
        <v>42.4</v>
      </c>
      <c r="L633" s="3">
        <v>1</v>
      </c>
      <c r="M633" s="3">
        <v>1</v>
      </c>
      <c r="N633" s="3">
        <v>0</v>
      </c>
      <c r="O633" s="3">
        <v>0</v>
      </c>
      <c r="P633" s="12">
        <v>0</v>
      </c>
      <c r="Q633" s="18">
        <v>3410.3240000000001</v>
      </c>
      <c r="AE633" s="32"/>
      <c r="AF633" s="32"/>
    </row>
    <row r="634" spans="1:32" x14ac:dyDescent="0.25">
      <c r="A634" s="69">
        <v>191</v>
      </c>
      <c r="B634" s="3">
        <v>27</v>
      </c>
      <c r="C634" s="3">
        <v>33.155000000000001</v>
      </c>
      <c r="D634" s="3">
        <v>2</v>
      </c>
      <c r="E634" s="60">
        <v>4058.71245</v>
      </c>
      <c r="F634" s="32"/>
      <c r="G634" s="32"/>
      <c r="H634" s="6">
        <v>191</v>
      </c>
      <c r="I634" s="2">
        <v>27</v>
      </c>
      <c r="J634" s="3">
        <v>1</v>
      </c>
      <c r="K634" s="20">
        <v>33.155000000000001</v>
      </c>
      <c r="L634" s="3">
        <v>2</v>
      </c>
      <c r="M634" s="3">
        <v>0</v>
      </c>
      <c r="N634" s="3">
        <v>0</v>
      </c>
      <c r="O634" s="3">
        <v>1</v>
      </c>
      <c r="P634" s="12">
        <v>0</v>
      </c>
      <c r="Q634" s="18">
        <v>4058.71245</v>
      </c>
      <c r="AE634" s="32"/>
      <c r="AF634" s="32"/>
    </row>
    <row r="635" spans="1:32" x14ac:dyDescent="0.25">
      <c r="A635" s="69">
        <v>192</v>
      </c>
      <c r="B635" s="3">
        <v>48</v>
      </c>
      <c r="C635" s="3">
        <v>35.909999999999997</v>
      </c>
      <c r="D635" s="3">
        <v>1</v>
      </c>
      <c r="E635" s="60">
        <v>26392.260289999998</v>
      </c>
      <c r="F635" s="32"/>
      <c r="G635" s="32"/>
      <c r="H635" s="6">
        <v>192</v>
      </c>
      <c r="I635" s="2">
        <v>48</v>
      </c>
      <c r="J635" s="3">
        <v>0</v>
      </c>
      <c r="K635" s="20">
        <v>35.909999999999997</v>
      </c>
      <c r="L635" s="3">
        <v>1</v>
      </c>
      <c r="M635" s="3">
        <v>0</v>
      </c>
      <c r="N635" s="3">
        <v>0</v>
      </c>
      <c r="O635" s="3">
        <v>0</v>
      </c>
      <c r="P635" s="12">
        <v>1</v>
      </c>
      <c r="Q635" s="18">
        <v>26392.260289999998</v>
      </c>
      <c r="AE635" s="32"/>
      <c r="AF635" s="32"/>
    </row>
    <row r="636" spans="1:32" x14ac:dyDescent="0.25">
      <c r="A636" s="69">
        <v>193</v>
      </c>
      <c r="B636" s="3">
        <v>57</v>
      </c>
      <c r="C636" s="3">
        <v>28.785</v>
      </c>
      <c r="D636" s="3">
        <v>4</v>
      </c>
      <c r="E636" s="60">
        <v>14394.398150000001</v>
      </c>
      <c r="F636" s="32"/>
      <c r="G636" s="32"/>
      <c r="H636" s="6">
        <v>193</v>
      </c>
      <c r="I636" s="2">
        <v>57</v>
      </c>
      <c r="J636" s="3">
        <v>0</v>
      </c>
      <c r="K636" s="20">
        <v>28.785</v>
      </c>
      <c r="L636" s="3">
        <v>4</v>
      </c>
      <c r="M636" s="3">
        <v>0</v>
      </c>
      <c r="N636" s="3">
        <v>0</v>
      </c>
      <c r="O636" s="3">
        <v>0</v>
      </c>
      <c r="P636" s="12">
        <v>1</v>
      </c>
      <c r="Q636" s="18">
        <v>14394.398150000001</v>
      </c>
      <c r="AE636" s="32"/>
      <c r="AF636" s="32"/>
    </row>
    <row r="637" spans="1:32" x14ac:dyDescent="0.25">
      <c r="A637" s="69">
        <v>194</v>
      </c>
      <c r="B637" s="3">
        <v>37</v>
      </c>
      <c r="C637" s="3">
        <v>46.53</v>
      </c>
      <c r="D637" s="3">
        <v>3</v>
      </c>
      <c r="E637" s="60">
        <v>6435.6237000000001</v>
      </c>
      <c r="F637" s="32"/>
      <c r="G637" s="32"/>
      <c r="H637" s="6">
        <v>194</v>
      </c>
      <c r="I637" s="2">
        <v>37</v>
      </c>
      <c r="J637" s="3">
        <v>1</v>
      </c>
      <c r="K637" s="20">
        <v>46.53</v>
      </c>
      <c r="L637" s="3">
        <v>3</v>
      </c>
      <c r="M637" s="3">
        <v>0</v>
      </c>
      <c r="N637" s="3">
        <v>1</v>
      </c>
      <c r="O637" s="3">
        <v>0</v>
      </c>
      <c r="P637" s="12">
        <v>0</v>
      </c>
      <c r="Q637" s="18">
        <v>6435.6237000000001</v>
      </c>
      <c r="AE637" s="32"/>
      <c r="AF637" s="32"/>
    </row>
    <row r="638" spans="1:32" x14ac:dyDescent="0.25">
      <c r="A638" s="69">
        <v>195</v>
      </c>
      <c r="B638" s="3">
        <v>57</v>
      </c>
      <c r="C638" s="3">
        <v>23.98</v>
      </c>
      <c r="D638" s="3">
        <v>1</v>
      </c>
      <c r="E638" s="60">
        <v>22192.437109999999</v>
      </c>
      <c r="F638" s="32"/>
      <c r="G638" s="32"/>
      <c r="H638" s="6">
        <v>195</v>
      </c>
      <c r="I638" s="2">
        <v>57</v>
      </c>
      <c r="J638" s="3">
        <v>0</v>
      </c>
      <c r="K638" s="20">
        <v>23.98</v>
      </c>
      <c r="L638" s="3">
        <v>1</v>
      </c>
      <c r="M638" s="3">
        <v>0</v>
      </c>
      <c r="N638" s="3">
        <v>1</v>
      </c>
      <c r="O638" s="3">
        <v>0</v>
      </c>
      <c r="P638" s="12">
        <v>0</v>
      </c>
      <c r="Q638" s="18">
        <v>22192.437109999999</v>
      </c>
      <c r="AE638" s="32"/>
      <c r="AF638" s="32"/>
    </row>
    <row r="639" spans="1:32" x14ac:dyDescent="0.25">
      <c r="A639" s="69">
        <v>196</v>
      </c>
      <c r="B639" s="3">
        <v>32</v>
      </c>
      <c r="C639" s="3">
        <v>31.54</v>
      </c>
      <c r="D639" s="3">
        <v>1</v>
      </c>
      <c r="E639" s="60">
        <v>5148.5526</v>
      </c>
      <c r="F639" s="32"/>
      <c r="G639" s="32"/>
      <c r="H639" s="6">
        <v>196</v>
      </c>
      <c r="I639" s="2">
        <v>32</v>
      </c>
      <c r="J639" s="3">
        <v>0</v>
      </c>
      <c r="K639" s="20">
        <v>31.54</v>
      </c>
      <c r="L639" s="3">
        <v>1</v>
      </c>
      <c r="M639" s="3">
        <v>0</v>
      </c>
      <c r="N639" s="3">
        <v>0</v>
      </c>
      <c r="O639" s="3">
        <v>0</v>
      </c>
      <c r="P639" s="12">
        <v>1</v>
      </c>
      <c r="Q639" s="18">
        <v>5148.5526</v>
      </c>
      <c r="AE639" s="32"/>
      <c r="AF639" s="32"/>
    </row>
    <row r="640" spans="1:32" x14ac:dyDescent="0.25">
      <c r="A640" s="69">
        <v>197</v>
      </c>
      <c r="B640" s="3">
        <v>18</v>
      </c>
      <c r="C640" s="3">
        <v>33.659999999999997</v>
      </c>
      <c r="D640" s="3">
        <v>0</v>
      </c>
      <c r="E640" s="60">
        <v>1136.3994</v>
      </c>
      <c r="F640" s="32"/>
      <c r="G640" s="32"/>
      <c r="H640" s="6">
        <v>197</v>
      </c>
      <c r="I640" s="2">
        <v>18</v>
      </c>
      <c r="J640" s="3">
        <v>1</v>
      </c>
      <c r="K640" s="20">
        <v>33.659999999999997</v>
      </c>
      <c r="L640" s="3">
        <v>0</v>
      </c>
      <c r="M640" s="3">
        <v>0</v>
      </c>
      <c r="N640" s="3">
        <v>1</v>
      </c>
      <c r="O640" s="3">
        <v>0</v>
      </c>
      <c r="P640" s="12">
        <v>0</v>
      </c>
      <c r="Q640" s="18">
        <v>1136.3994</v>
      </c>
      <c r="AE640" s="32"/>
      <c r="AF640" s="32"/>
    </row>
    <row r="641" spans="1:17" x14ac:dyDescent="0.25">
      <c r="A641" s="69">
        <v>198</v>
      </c>
      <c r="B641" s="3">
        <v>49</v>
      </c>
      <c r="C641" s="3">
        <v>28.7</v>
      </c>
      <c r="D641" s="3">
        <v>1</v>
      </c>
      <c r="E641" s="60">
        <v>8703.4560000000001</v>
      </c>
      <c r="F641" s="32"/>
      <c r="G641" s="32"/>
      <c r="H641" s="6">
        <v>198</v>
      </c>
      <c r="I641" s="2">
        <v>49</v>
      </c>
      <c r="J641" s="3">
        <v>1</v>
      </c>
      <c r="K641" s="20">
        <v>28.7</v>
      </c>
      <c r="L641" s="3">
        <v>1</v>
      </c>
      <c r="M641" s="3">
        <v>1</v>
      </c>
      <c r="N641" s="3">
        <v>0</v>
      </c>
      <c r="O641" s="3">
        <v>0</v>
      </c>
      <c r="P641" s="12">
        <v>0</v>
      </c>
      <c r="Q641" s="18">
        <v>8703.4560000000001</v>
      </c>
    </row>
    <row r="642" spans="1:17" x14ac:dyDescent="0.25">
      <c r="A642" s="69">
        <v>199</v>
      </c>
      <c r="B642" s="3">
        <v>40</v>
      </c>
      <c r="C642" s="3">
        <v>29.81</v>
      </c>
      <c r="D642" s="3">
        <v>1</v>
      </c>
      <c r="E642" s="60">
        <v>6500.2358999999997</v>
      </c>
      <c r="F642" s="32"/>
      <c r="G642" s="32"/>
      <c r="H642" s="6">
        <v>199</v>
      </c>
      <c r="I642" s="2">
        <v>40</v>
      </c>
      <c r="J642" s="3">
        <v>0</v>
      </c>
      <c r="K642" s="20">
        <v>29.81</v>
      </c>
      <c r="L642" s="3">
        <v>1</v>
      </c>
      <c r="M642" s="3">
        <v>0</v>
      </c>
      <c r="N642" s="3">
        <v>1</v>
      </c>
      <c r="O642" s="3">
        <v>0</v>
      </c>
      <c r="P642" s="12">
        <v>0</v>
      </c>
      <c r="Q642" s="18">
        <v>6500.2358999999997</v>
      </c>
    </row>
    <row r="643" spans="1:17" x14ac:dyDescent="0.25">
      <c r="A643" s="69">
        <v>200</v>
      </c>
      <c r="B643" s="3">
        <v>30</v>
      </c>
      <c r="C643" s="3">
        <v>31.57</v>
      </c>
      <c r="D643" s="3">
        <v>3</v>
      </c>
      <c r="E643" s="60">
        <v>4837.5823</v>
      </c>
      <c r="F643" s="32"/>
      <c r="G643" s="32"/>
      <c r="H643" s="6">
        <v>200</v>
      </c>
      <c r="I643" s="2">
        <v>30</v>
      </c>
      <c r="J643" s="3">
        <v>1</v>
      </c>
      <c r="K643" s="20">
        <v>31.57</v>
      </c>
      <c r="L643" s="3">
        <v>3</v>
      </c>
      <c r="M643" s="3">
        <v>0</v>
      </c>
      <c r="N643" s="3">
        <v>1</v>
      </c>
      <c r="O643" s="3">
        <v>0</v>
      </c>
      <c r="P643" s="12">
        <v>0</v>
      </c>
      <c r="Q643" s="18">
        <v>4837.5823</v>
      </c>
    </row>
    <row r="644" spans="1:17" x14ac:dyDescent="0.25">
      <c r="A644" s="69">
        <v>201</v>
      </c>
      <c r="B644" s="3">
        <v>29</v>
      </c>
      <c r="C644" s="3">
        <v>31.16</v>
      </c>
      <c r="D644" s="3">
        <v>0</v>
      </c>
      <c r="E644" s="60">
        <v>3943.5954000000002</v>
      </c>
      <c r="F644" s="32"/>
      <c r="G644" s="32"/>
      <c r="H644" s="6">
        <v>201</v>
      </c>
      <c r="I644" s="2">
        <v>29</v>
      </c>
      <c r="J644" s="3">
        <v>0</v>
      </c>
      <c r="K644" s="20">
        <v>31.16</v>
      </c>
      <c r="L644" s="3">
        <v>0</v>
      </c>
      <c r="M644" s="3">
        <v>0</v>
      </c>
      <c r="N644" s="3">
        <v>0</v>
      </c>
      <c r="O644" s="3">
        <v>0</v>
      </c>
      <c r="P644" s="12">
        <v>1</v>
      </c>
      <c r="Q644" s="18">
        <v>3943.5954000000002</v>
      </c>
    </row>
    <row r="645" spans="1:17" x14ac:dyDescent="0.25">
      <c r="A645" s="69">
        <v>202</v>
      </c>
      <c r="B645" s="3">
        <v>36</v>
      </c>
      <c r="C645" s="3">
        <v>29.7</v>
      </c>
      <c r="D645" s="3">
        <v>0</v>
      </c>
      <c r="E645" s="60">
        <v>4399.7309999999998</v>
      </c>
      <c r="F645" s="32"/>
      <c r="G645" s="32"/>
      <c r="H645" s="6">
        <v>202</v>
      </c>
      <c r="I645" s="2">
        <v>36</v>
      </c>
      <c r="J645" s="3">
        <v>1</v>
      </c>
      <c r="K645" s="20">
        <v>29.7</v>
      </c>
      <c r="L645" s="3">
        <v>0</v>
      </c>
      <c r="M645" s="3">
        <v>0</v>
      </c>
      <c r="N645" s="3">
        <v>1</v>
      </c>
      <c r="O645" s="3">
        <v>0</v>
      </c>
      <c r="P645" s="12">
        <v>0</v>
      </c>
      <c r="Q645" s="18">
        <v>4399.7309999999998</v>
      </c>
    </row>
    <row r="646" spans="1:17" x14ac:dyDescent="0.25">
      <c r="A646" s="69">
        <v>203</v>
      </c>
      <c r="B646" s="3">
        <v>41</v>
      </c>
      <c r="C646" s="3">
        <v>31.02</v>
      </c>
      <c r="D646" s="3">
        <v>0</v>
      </c>
      <c r="E646" s="60">
        <v>6185.3208000000004</v>
      </c>
      <c r="F646" s="32"/>
      <c r="G646" s="32"/>
      <c r="H646" s="6">
        <v>203</v>
      </c>
      <c r="I646" s="2">
        <v>41</v>
      </c>
      <c r="J646" s="3">
        <v>0</v>
      </c>
      <c r="K646" s="20">
        <v>31.02</v>
      </c>
      <c r="L646" s="3">
        <v>0</v>
      </c>
      <c r="M646" s="3">
        <v>0</v>
      </c>
      <c r="N646" s="3">
        <v>1</v>
      </c>
      <c r="O646" s="3">
        <v>0</v>
      </c>
      <c r="P646" s="12">
        <v>0</v>
      </c>
      <c r="Q646" s="18">
        <v>6185.3208000000004</v>
      </c>
    </row>
    <row r="647" spans="1:17" x14ac:dyDescent="0.25">
      <c r="A647" s="69">
        <v>204</v>
      </c>
      <c r="B647" s="3">
        <v>45</v>
      </c>
      <c r="C647" s="3">
        <v>21.375</v>
      </c>
      <c r="D647" s="3">
        <v>0</v>
      </c>
      <c r="E647" s="60">
        <v>7222.7862500000001</v>
      </c>
      <c r="F647" s="32"/>
      <c r="G647" s="32"/>
      <c r="H647" s="6">
        <v>204</v>
      </c>
      <c r="I647" s="2">
        <v>45</v>
      </c>
      <c r="J647" s="3">
        <v>1</v>
      </c>
      <c r="K647" s="20">
        <v>21.375</v>
      </c>
      <c r="L647" s="3">
        <v>0</v>
      </c>
      <c r="M647" s="3">
        <v>0</v>
      </c>
      <c r="N647" s="3">
        <v>0</v>
      </c>
      <c r="O647" s="3">
        <v>1</v>
      </c>
      <c r="P647" s="12">
        <v>0</v>
      </c>
      <c r="Q647" s="18">
        <v>7222.7862500000001</v>
      </c>
    </row>
    <row r="648" spans="1:17" x14ac:dyDescent="0.25">
      <c r="A648" s="69">
        <v>205</v>
      </c>
      <c r="B648" s="3">
        <v>55</v>
      </c>
      <c r="C648" s="3">
        <v>40.81</v>
      </c>
      <c r="D648" s="3">
        <v>3</v>
      </c>
      <c r="E648" s="60">
        <v>12485.8009</v>
      </c>
      <c r="F648" s="32"/>
      <c r="G648" s="32"/>
      <c r="H648" s="6">
        <v>205</v>
      </c>
      <c r="I648" s="2">
        <v>55</v>
      </c>
      <c r="J648" s="3">
        <v>0</v>
      </c>
      <c r="K648" s="20">
        <v>40.81</v>
      </c>
      <c r="L648" s="3">
        <v>3</v>
      </c>
      <c r="M648" s="3">
        <v>0</v>
      </c>
      <c r="N648" s="3">
        <v>1</v>
      </c>
      <c r="O648" s="3">
        <v>0</v>
      </c>
      <c r="P648" s="12">
        <v>0</v>
      </c>
      <c r="Q648" s="18">
        <v>12485.8009</v>
      </c>
    </row>
    <row r="649" spans="1:17" x14ac:dyDescent="0.25">
      <c r="A649" s="69">
        <v>206</v>
      </c>
      <c r="B649" s="3">
        <v>56</v>
      </c>
      <c r="C649" s="3">
        <v>36.1</v>
      </c>
      <c r="D649" s="3">
        <v>3</v>
      </c>
      <c r="E649" s="60">
        <v>12363.547</v>
      </c>
      <c r="F649" s="32"/>
      <c r="G649" s="32"/>
      <c r="H649" s="6">
        <v>206</v>
      </c>
      <c r="I649" s="2">
        <v>56</v>
      </c>
      <c r="J649" s="3">
        <v>1</v>
      </c>
      <c r="K649" s="20">
        <v>36.1</v>
      </c>
      <c r="L649" s="3">
        <v>3</v>
      </c>
      <c r="M649" s="3">
        <v>1</v>
      </c>
      <c r="N649" s="3">
        <v>0</v>
      </c>
      <c r="O649" s="3">
        <v>0</v>
      </c>
      <c r="P649" s="12">
        <v>0</v>
      </c>
      <c r="Q649" s="18">
        <v>12363.547</v>
      </c>
    </row>
    <row r="650" spans="1:17" x14ac:dyDescent="0.25">
      <c r="A650" s="69">
        <v>207</v>
      </c>
      <c r="B650" s="3">
        <v>49</v>
      </c>
      <c r="C650" s="3">
        <v>23.18</v>
      </c>
      <c r="D650" s="3">
        <v>2</v>
      </c>
      <c r="E650" s="60">
        <v>10156.7832</v>
      </c>
      <c r="F650" s="32"/>
      <c r="G650" s="32"/>
      <c r="H650" s="6">
        <v>207</v>
      </c>
      <c r="I650" s="2">
        <v>49</v>
      </c>
      <c r="J650" s="3">
        <v>0</v>
      </c>
      <c r="K650" s="20">
        <v>23.18</v>
      </c>
      <c r="L650" s="3">
        <v>2</v>
      </c>
      <c r="M650" s="3">
        <v>0</v>
      </c>
      <c r="N650" s="3">
        <v>0</v>
      </c>
      <c r="O650" s="3">
        <v>1</v>
      </c>
      <c r="P650" s="12">
        <v>0</v>
      </c>
      <c r="Q650" s="18">
        <v>10156.7832</v>
      </c>
    </row>
    <row r="651" spans="1:17" x14ac:dyDescent="0.25">
      <c r="A651" s="69">
        <v>208</v>
      </c>
      <c r="B651" s="3">
        <v>21</v>
      </c>
      <c r="C651" s="3">
        <v>17.399999999999999</v>
      </c>
      <c r="D651" s="3">
        <v>1</v>
      </c>
      <c r="E651" s="60">
        <v>2585.2689999999998</v>
      </c>
      <c r="F651" s="32"/>
      <c r="G651" s="32"/>
      <c r="H651" s="6">
        <v>208</v>
      </c>
      <c r="I651" s="2">
        <v>21</v>
      </c>
      <c r="J651" s="3">
        <v>0</v>
      </c>
      <c r="K651" s="20">
        <v>17.399999999999999</v>
      </c>
      <c r="L651" s="3">
        <v>1</v>
      </c>
      <c r="M651" s="3">
        <v>1</v>
      </c>
      <c r="N651" s="3">
        <v>0</v>
      </c>
      <c r="O651" s="3">
        <v>0</v>
      </c>
      <c r="P651" s="12">
        <v>0</v>
      </c>
      <c r="Q651" s="18">
        <v>2585.2689999999998</v>
      </c>
    </row>
    <row r="652" spans="1:17" x14ac:dyDescent="0.25">
      <c r="A652" s="69">
        <v>209</v>
      </c>
      <c r="B652" s="3">
        <v>19</v>
      </c>
      <c r="C652" s="3">
        <v>20.3</v>
      </c>
      <c r="D652" s="3">
        <v>0</v>
      </c>
      <c r="E652" s="60">
        <v>1242.26</v>
      </c>
      <c r="F652" s="32"/>
      <c r="G652" s="32"/>
      <c r="H652" s="6">
        <v>209</v>
      </c>
      <c r="I652" s="2">
        <v>19</v>
      </c>
      <c r="J652" s="3">
        <v>1</v>
      </c>
      <c r="K652" s="20">
        <v>20.3</v>
      </c>
      <c r="L652" s="3">
        <v>0</v>
      </c>
      <c r="M652" s="3">
        <v>1</v>
      </c>
      <c r="N652" s="3">
        <v>0</v>
      </c>
      <c r="O652" s="3">
        <v>0</v>
      </c>
      <c r="P652" s="12">
        <v>0</v>
      </c>
      <c r="Q652" s="18">
        <v>1242.26</v>
      </c>
    </row>
    <row r="653" spans="1:17" x14ac:dyDescent="0.25">
      <c r="A653" s="69">
        <v>210</v>
      </c>
      <c r="B653" s="3">
        <v>53</v>
      </c>
      <c r="C653" s="3">
        <v>24.32</v>
      </c>
      <c r="D653" s="3">
        <v>0</v>
      </c>
      <c r="E653" s="60">
        <v>9863.4717999999993</v>
      </c>
      <c r="F653" s="32"/>
      <c r="G653" s="32"/>
      <c r="H653" s="6">
        <v>210</v>
      </c>
      <c r="I653" s="2">
        <v>53</v>
      </c>
      <c r="J653" s="3">
        <v>1</v>
      </c>
      <c r="K653" s="20">
        <v>24.32</v>
      </c>
      <c r="L653" s="3">
        <v>0</v>
      </c>
      <c r="M653" s="3">
        <v>0</v>
      </c>
      <c r="N653" s="3">
        <v>0</v>
      </c>
      <c r="O653" s="3">
        <v>1</v>
      </c>
      <c r="P653" s="12">
        <v>0</v>
      </c>
      <c r="Q653" s="18">
        <v>9863.4717999999993</v>
      </c>
    </row>
    <row r="654" spans="1:17" x14ac:dyDescent="0.25">
      <c r="A654" s="69">
        <v>211</v>
      </c>
      <c r="B654" s="3">
        <v>33</v>
      </c>
      <c r="C654" s="3">
        <v>18.5</v>
      </c>
      <c r="D654" s="3">
        <v>1</v>
      </c>
      <c r="E654" s="60">
        <v>4766.0219999999999</v>
      </c>
      <c r="F654" s="32"/>
      <c r="G654" s="32"/>
      <c r="H654" s="6">
        <v>211</v>
      </c>
      <c r="I654" s="2">
        <v>33</v>
      </c>
      <c r="J654" s="3">
        <v>0</v>
      </c>
      <c r="K654" s="20">
        <v>18.5</v>
      </c>
      <c r="L654" s="3">
        <v>1</v>
      </c>
      <c r="M654" s="3">
        <v>1</v>
      </c>
      <c r="N654" s="3">
        <v>0</v>
      </c>
      <c r="O654" s="3">
        <v>0</v>
      </c>
      <c r="P654" s="12">
        <v>0</v>
      </c>
      <c r="Q654" s="18">
        <v>4766.0219999999999</v>
      </c>
    </row>
    <row r="655" spans="1:17" x14ac:dyDescent="0.25">
      <c r="A655" s="69">
        <v>212</v>
      </c>
      <c r="B655" s="3">
        <v>53</v>
      </c>
      <c r="C655" s="3">
        <v>26.41</v>
      </c>
      <c r="D655" s="3">
        <v>2</v>
      </c>
      <c r="E655" s="60">
        <v>11244.376899999999</v>
      </c>
      <c r="F655" s="32"/>
      <c r="G655" s="32"/>
      <c r="H655" s="6">
        <v>212</v>
      </c>
      <c r="I655" s="2">
        <v>53</v>
      </c>
      <c r="J655" s="3">
        <v>1</v>
      </c>
      <c r="K655" s="20">
        <v>26.41</v>
      </c>
      <c r="L655" s="3">
        <v>2</v>
      </c>
      <c r="M655" s="3">
        <v>0</v>
      </c>
      <c r="N655" s="3">
        <v>0</v>
      </c>
      <c r="O655" s="3">
        <v>0</v>
      </c>
      <c r="P655" s="12">
        <v>1</v>
      </c>
      <c r="Q655" s="18">
        <v>11244.376899999999</v>
      </c>
    </row>
    <row r="656" spans="1:17" x14ac:dyDescent="0.25">
      <c r="A656" s="69">
        <v>213</v>
      </c>
      <c r="B656" s="3">
        <v>42</v>
      </c>
      <c r="C656" s="3">
        <v>26.125</v>
      </c>
      <c r="D656" s="3">
        <v>2</v>
      </c>
      <c r="E656" s="60">
        <v>7729.6457499999997</v>
      </c>
      <c r="F656" s="32"/>
      <c r="G656" s="32"/>
      <c r="H656" s="6">
        <v>213</v>
      </c>
      <c r="I656" s="2">
        <v>42</v>
      </c>
      <c r="J656" s="3">
        <v>1</v>
      </c>
      <c r="K656" s="20">
        <v>26.125</v>
      </c>
      <c r="L656" s="3">
        <v>2</v>
      </c>
      <c r="M656" s="3">
        <v>0</v>
      </c>
      <c r="N656" s="3">
        <v>0</v>
      </c>
      <c r="O656" s="3">
        <v>0</v>
      </c>
      <c r="P656" s="12">
        <v>1</v>
      </c>
      <c r="Q656" s="18">
        <v>7729.6457499999997</v>
      </c>
    </row>
    <row r="657" spans="1:17" x14ac:dyDescent="0.25">
      <c r="A657" s="69">
        <v>214</v>
      </c>
      <c r="B657" s="3">
        <v>40</v>
      </c>
      <c r="C657" s="3">
        <v>41.69</v>
      </c>
      <c r="D657" s="3">
        <v>0</v>
      </c>
      <c r="E657" s="60">
        <v>5438.7491</v>
      </c>
      <c r="F657" s="32"/>
      <c r="G657" s="32"/>
      <c r="H657" s="6">
        <v>214</v>
      </c>
      <c r="I657" s="2">
        <v>40</v>
      </c>
      <c r="J657" s="3">
        <v>1</v>
      </c>
      <c r="K657" s="20">
        <v>41.69</v>
      </c>
      <c r="L657" s="3">
        <v>0</v>
      </c>
      <c r="M657" s="3">
        <v>0</v>
      </c>
      <c r="N657" s="3">
        <v>1</v>
      </c>
      <c r="O657" s="3">
        <v>0</v>
      </c>
      <c r="P657" s="12">
        <v>0</v>
      </c>
      <c r="Q657" s="18">
        <v>5438.7491</v>
      </c>
    </row>
    <row r="658" spans="1:17" x14ac:dyDescent="0.25">
      <c r="A658" s="69">
        <v>215</v>
      </c>
      <c r="B658" s="3">
        <v>47</v>
      </c>
      <c r="C658" s="3">
        <v>24.1</v>
      </c>
      <c r="D658" s="3">
        <v>1</v>
      </c>
      <c r="E658" s="60">
        <v>26236.579969999999</v>
      </c>
      <c r="F658" s="32"/>
      <c r="G658" s="32"/>
      <c r="H658" s="6">
        <v>215</v>
      </c>
      <c r="I658" s="2">
        <v>47</v>
      </c>
      <c r="J658" s="3">
        <v>0</v>
      </c>
      <c r="K658" s="20">
        <v>24.1</v>
      </c>
      <c r="L658" s="3">
        <v>1</v>
      </c>
      <c r="M658" s="3">
        <v>1</v>
      </c>
      <c r="N658" s="3">
        <v>0</v>
      </c>
      <c r="O658" s="3">
        <v>0</v>
      </c>
      <c r="P658" s="12">
        <v>0</v>
      </c>
      <c r="Q658" s="18">
        <v>26236.579969999999</v>
      </c>
    </row>
    <row r="659" spans="1:17" x14ac:dyDescent="0.25">
      <c r="A659" s="69">
        <v>216</v>
      </c>
      <c r="B659" s="3">
        <v>21</v>
      </c>
      <c r="C659" s="3">
        <v>27.36</v>
      </c>
      <c r="D659" s="3">
        <v>0</v>
      </c>
      <c r="E659" s="60">
        <v>2104.1134000000002</v>
      </c>
      <c r="F659" s="32"/>
      <c r="G659" s="32"/>
      <c r="H659" s="6">
        <v>216</v>
      </c>
      <c r="I659" s="2">
        <v>21</v>
      </c>
      <c r="J659" s="3">
        <v>1</v>
      </c>
      <c r="K659" s="20">
        <v>27.36</v>
      </c>
      <c r="L659" s="3">
        <v>0</v>
      </c>
      <c r="M659" s="3">
        <v>0</v>
      </c>
      <c r="N659" s="3">
        <v>0</v>
      </c>
      <c r="O659" s="3">
        <v>0</v>
      </c>
      <c r="P659" s="12">
        <v>1</v>
      </c>
      <c r="Q659" s="18">
        <v>2104.1134000000002</v>
      </c>
    </row>
    <row r="660" spans="1:17" x14ac:dyDescent="0.25">
      <c r="A660" s="69">
        <v>217</v>
      </c>
      <c r="B660" s="3">
        <v>47</v>
      </c>
      <c r="C660" s="3">
        <v>36.200000000000003</v>
      </c>
      <c r="D660" s="3">
        <v>1</v>
      </c>
      <c r="E660" s="60">
        <v>8068.1850000000004</v>
      </c>
      <c r="F660" s="32"/>
      <c r="G660" s="32"/>
      <c r="H660" s="6">
        <v>217</v>
      </c>
      <c r="I660" s="2">
        <v>47</v>
      </c>
      <c r="J660" s="3">
        <v>1</v>
      </c>
      <c r="K660" s="20">
        <v>36.200000000000003</v>
      </c>
      <c r="L660" s="3">
        <v>1</v>
      </c>
      <c r="M660" s="3">
        <v>1</v>
      </c>
      <c r="N660" s="3">
        <v>0</v>
      </c>
      <c r="O660" s="3">
        <v>0</v>
      </c>
      <c r="P660" s="12">
        <v>0</v>
      </c>
      <c r="Q660" s="18">
        <v>8068.1850000000004</v>
      </c>
    </row>
    <row r="661" spans="1:17" x14ac:dyDescent="0.25">
      <c r="A661" s="69">
        <v>218</v>
      </c>
      <c r="B661" s="3">
        <v>20</v>
      </c>
      <c r="C661" s="3">
        <v>32.395000000000003</v>
      </c>
      <c r="D661" s="3">
        <v>1</v>
      </c>
      <c r="E661" s="60">
        <v>2362.2290499999999</v>
      </c>
      <c r="F661" s="32"/>
      <c r="G661" s="32"/>
      <c r="H661" s="6">
        <v>218</v>
      </c>
      <c r="I661" s="2">
        <v>20</v>
      </c>
      <c r="J661" s="3">
        <v>1</v>
      </c>
      <c r="K661" s="20">
        <v>32.395000000000003</v>
      </c>
      <c r="L661" s="3">
        <v>1</v>
      </c>
      <c r="M661" s="3">
        <v>0</v>
      </c>
      <c r="N661" s="3">
        <v>0</v>
      </c>
      <c r="O661" s="3">
        <v>1</v>
      </c>
      <c r="P661" s="12">
        <v>0</v>
      </c>
      <c r="Q661" s="18">
        <v>2362.2290499999999</v>
      </c>
    </row>
    <row r="662" spans="1:17" x14ac:dyDescent="0.25">
      <c r="A662" s="69">
        <v>219</v>
      </c>
      <c r="B662" s="3">
        <v>24</v>
      </c>
      <c r="C662" s="3">
        <v>23.655000000000001</v>
      </c>
      <c r="D662" s="3">
        <v>0</v>
      </c>
      <c r="E662" s="60">
        <v>2352.9684499999998</v>
      </c>
      <c r="F662" s="32"/>
      <c r="G662" s="32"/>
      <c r="H662" s="6">
        <v>219</v>
      </c>
      <c r="I662" s="2">
        <v>24</v>
      </c>
      <c r="J662" s="3">
        <v>1</v>
      </c>
      <c r="K662" s="20">
        <v>23.655000000000001</v>
      </c>
      <c r="L662" s="3">
        <v>0</v>
      </c>
      <c r="M662" s="3">
        <v>0</v>
      </c>
      <c r="N662" s="3">
        <v>0</v>
      </c>
      <c r="O662" s="3">
        <v>1</v>
      </c>
      <c r="P662" s="12">
        <v>0</v>
      </c>
      <c r="Q662" s="18">
        <v>2352.9684499999998</v>
      </c>
    </row>
    <row r="663" spans="1:17" x14ac:dyDescent="0.25">
      <c r="A663" s="69">
        <v>220</v>
      </c>
      <c r="B663" s="3">
        <v>27</v>
      </c>
      <c r="C663" s="3">
        <v>34.799999999999997</v>
      </c>
      <c r="D663" s="3">
        <v>1</v>
      </c>
      <c r="E663" s="60">
        <v>3577.9989999999998</v>
      </c>
      <c r="F663" s="32"/>
      <c r="G663" s="32"/>
      <c r="H663" s="6">
        <v>220</v>
      </c>
      <c r="I663" s="2">
        <v>27</v>
      </c>
      <c r="J663" s="3">
        <v>0</v>
      </c>
      <c r="K663" s="20">
        <v>34.799999999999997</v>
      </c>
      <c r="L663" s="3">
        <v>1</v>
      </c>
      <c r="M663" s="3">
        <v>1</v>
      </c>
      <c r="N663" s="3">
        <v>0</v>
      </c>
      <c r="O663" s="3">
        <v>0</v>
      </c>
      <c r="P663" s="12">
        <v>0</v>
      </c>
      <c r="Q663" s="18">
        <v>3577.9989999999998</v>
      </c>
    </row>
    <row r="664" spans="1:17" x14ac:dyDescent="0.25">
      <c r="A664" s="69">
        <v>221</v>
      </c>
      <c r="B664" s="3">
        <v>26</v>
      </c>
      <c r="C664" s="3">
        <v>40.185000000000002</v>
      </c>
      <c r="D664" s="3">
        <v>0</v>
      </c>
      <c r="E664" s="60">
        <v>3201.2451500000002</v>
      </c>
      <c r="F664" s="32"/>
      <c r="G664" s="32"/>
      <c r="H664" s="6">
        <v>221</v>
      </c>
      <c r="I664" s="2">
        <v>26</v>
      </c>
      <c r="J664" s="3">
        <v>0</v>
      </c>
      <c r="K664" s="20">
        <v>40.185000000000002</v>
      </c>
      <c r="L664" s="3">
        <v>0</v>
      </c>
      <c r="M664" s="3">
        <v>0</v>
      </c>
      <c r="N664" s="3">
        <v>0</v>
      </c>
      <c r="O664" s="3">
        <v>1</v>
      </c>
      <c r="P664" s="12">
        <v>0</v>
      </c>
      <c r="Q664" s="18">
        <v>3201.2451500000002</v>
      </c>
    </row>
    <row r="665" spans="1:17" x14ac:dyDescent="0.25">
      <c r="A665" s="69">
        <v>222</v>
      </c>
      <c r="B665" s="3">
        <v>53</v>
      </c>
      <c r="C665" s="3">
        <v>32.299999999999997</v>
      </c>
      <c r="D665" s="3">
        <v>2</v>
      </c>
      <c r="E665" s="60">
        <v>29186.482360000002</v>
      </c>
      <c r="F665" s="32"/>
      <c r="G665" s="32"/>
      <c r="H665" s="6">
        <v>222</v>
      </c>
      <c r="I665" s="2">
        <v>53</v>
      </c>
      <c r="J665" s="3">
        <v>0</v>
      </c>
      <c r="K665" s="20">
        <v>32.299999999999997</v>
      </c>
      <c r="L665" s="3">
        <v>2</v>
      </c>
      <c r="M665" s="3">
        <v>0</v>
      </c>
      <c r="N665" s="3">
        <v>0</v>
      </c>
      <c r="O665" s="3">
        <v>0</v>
      </c>
      <c r="P665" s="12">
        <v>1</v>
      </c>
      <c r="Q665" s="18">
        <v>29186.482360000002</v>
      </c>
    </row>
    <row r="666" spans="1:17" x14ac:dyDescent="0.25">
      <c r="A666" s="69">
        <v>223</v>
      </c>
      <c r="B666" s="3">
        <v>56</v>
      </c>
      <c r="C666" s="3">
        <v>33.725000000000001</v>
      </c>
      <c r="D666" s="3">
        <v>0</v>
      </c>
      <c r="E666" s="60">
        <v>10976.24575</v>
      </c>
      <c r="F666" s="32"/>
      <c r="G666" s="32"/>
      <c r="H666" s="6">
        <v>223</v>
      </c>
      <c r="I666" s="2">
        <v>56</v>
      </c>
      <c r="J666" s="3">
        <v>1</v>
      </c>
      <c r="K666" s="20">
        <v>33.725000000000001</v>
      </c>
      <c r="L666" s="3">
        <v>0</v>
      </c>
      <c r="M666" s="3">
        <v>0</v>
      </c>
      <c r="N666" s="3">
        <v>0</v>
      </c>
      <c r="O666" s="3">
        <v>1</v>
      </c>
      <c r="P666" s="12">
        <v>0</v>
      </c>
      <c r="Q666" s="18">
        <v>10976.24575</v>
      </c>
    </row>
    <row r="667" spans="1:17" x14ac:dyDescent="0.25">
      <c r="A667" s="69">
        <v>224</v>
      </c>
      <c r="B667" s="3">
        <v>23</v>
      </c>
      <c r="C667" s="3">
        <v>39.270000000000003</v>
      </c>
      <c r="D667" s="3">
        <v>2</v>
      </c>
      <c r="E667" s="60">
        <v>3500.6122999999998</v>
      </c>
      <c r="F667" s="32"/>
      <c r="G667" s="32"/>
      <c r="H667" s="6">
        <v>224</v>
      </c>
      <c r="I667" s="2">
        <v>23</v>
      </c>
      <c r="J667" s="3">
        <v>0</v>
      </c>
      <c r="K667" s="20">
        <v>39.270000000000003</v>
      </c>
      <c r="L667" s="3">
        <v>2</v>
      </c>
      <c r="M667" s="3">
        <v>0</v>
      </c>
      <c r="N667" s="3">
        <v>1</v>
      </c>
      <c r="O667" s="3">
        <v>0</v>
      </c>
      <c r="P667" s="12">
        <v>0</v>
      </c>
      <c r="Q667" s="18">
        <v>3500.6122999999998</v>
      </c>
    </row>
    <row r="668" spans="1:17" x14ac:dyDescent="0.25">
      <c r="A668" s="69">
        <v>225</v>
      </c>
      <c r="B668" s="3">
        <v>21</v>
      </c>
      <c r="C668" s="3">
        <v>34.869999999999997</v>
      </c>
      <c r="D668" s="3">
        <v>0</v>
      </c>
      <c r="E668" s="60">
        <v>2020.5523000000001</v>
      </c>
      <c r="F668" s="32"/>
      <c r="G668" s="32"/>
      <c r="H668" s="6">
        <v>225</v>
      </c>
      <c r="I668" s="2">
        <v>21</v>
      </c>
      <c r="J668" s="3">
        <v>0</v>
      </c>
      <c r="K668" s="20">
        <v>34.869999999999997</v>
      </c>
      <c r="L668" s="3">
        <v>0</v>
      </c>
      <c r="M668" s="3">
        <v>0</v>
      </c>
      <c r="N668" s="3">
        <v>1</v>
      </c>
      <c r="O668" s="3">
        <v>0</v>
      </c>
      <c r="P668" s="12">
        <v>0</v>
      </c>
      <c r="Q668" s="18">
        <v>2020.5523000000001</v>
      </c>
    </row>
    <row r="669" spans="1:17" x14ac:dyDescent="0.25">
      <c r="A669" s="69">
        <v>226</v>
      </c>
      <c r="B669" s="3">
        <v>50</v>
      </c>
      <c r="C669" s="3">
        <v>44.744999999999997</v>
      </c>
      <c r="D669" s="3">
        <v>0</v>
      </c>
      <c r="E669" s="60">
        <v>9541.6955500000004</v>
      </c>
      <c r="F669" s="32"/>
      <c r="G669" s="32"/>
      <c r="H669" s="6">
        <v>226</v>
      </c>
      <c r="I669" s="2">
        <v>50</v>
      </c>
      <c r="J669" s="3">
        <v>0</v>
      </c>
      <c r="K669" s="20">
        <v>44.744999999999997</v>
      </c>
      <c r="L669" s="3">
        <v>0</v>
      </c>
      <c r="M669" s="3">
        <v>0</v>
      </c>
      <c r="N669" s="3">
        <v>0</v>
      </c>
      <c r="O669" s="3">
        <v>0</v>
      </c>
      <c r="P669" s="12">
        <v>1</v>
      </c>
      <c r="Q669" s="18">
        <v>9541.6955500000004</v>
      </c>
    </row>
    <row r="670" spans="1:17" x14ac:dyDescent="0.25">
      <c r="A670" s="69">
        <v>227</v>
      </c>
      <c r="B670" s="3">
        <v>53</v>
      </c>
      <c r="C670" s="3">
        <v>41.47</v>
      </c>
      <c r="D670" s="3">
        <v>0</v>
      </c>
      <c r="E670" s="60">
        <v>9504.3102999999992</v>
      </c>
      <c r="F670" s="32"/>
      <c r="G670" s="32"/>
      <c r="H670" s="6">
        <v>227</v>
      </c>
      <c r="I670" s="2">
        <v>53</v>
      </c>
      <c r="J670" s="3">
        <v>1</v>
      </c>
      <c r="K670" s="20">
        <v>41.47</v>
      </c>
      <c r="L670" s="3">
        <v>0</v>
      </c>
      <c r="M670" s="3">
        <v>0</v>
      </c>
      <c r="N670" s="3">
        <v>1</v>
      </c>
      <c r="O670" s="3">
        <v>0</v>
      </c>
      <c r="P670" s="12">
        <v>0</v>
      </c>
      <c r="Q670" s="18">
        <v>9504.3102999999992</v>
      </c>
    </row>
    <row r="671" spans="1:17" x14ac:dyDescent="0.25">
      <c r="A671" s="69">
        <v>228</v>
      </c>
      <c r="B671" s="3">
        <v>34</v>
      </c>
      <c r="C671" s="3">
        <v>26.41</v>
      </c>
      <c r="D671" s="3">
        <v>1</v>
      </c>
      <c r="E671" s="60">
        <v>5385.3379000000004</v>
      </c>
      <c r="F671" s="32"/>
      <c r="G671" s="32"/>
      <c r="H671" s="6">
        <v>228</v>
      </c>
      <c r="I671" s="2">
        <v>34</v>
      </c>
      <c r="J671" s="3">
        <v>0</v>
      </c>
      <c r="K671" s="20">
        <v>26.41</v>
      </c>
      <c r="L671" s="3">
        <v>1</v>
      </c>
      <c r="M671" s="3">
        <v>0</v>
      </c>
      <c r="N671" s="3">
        <v>0</v>
      </c>
      <c r="O671" s="3">
        <v>1</v>
      </c>
      <c r="P671" s="12">
        <v>0</v>
      </c>
      <c r="Q671" s="18">
        <v>5385.3379000000004</v>
      </c>
    </row>
    <row r="672" spans="1:17" x14ac:dyDescent="0.25">
      <c r="A672" s="69">
        <v>229</v>
      </c>
      <c r="B672" s="3">
        <v>47</v>
      </c>
      <c r="C672" s="3">
        <v>29.545000000000002</v>
      </c>
      <c r="D672" s="3">
        <v>1</v>
      </c>
      <c r="E672" s="60">
        <v>8930.9345499999999</v>
      </c>
      <c r="F672" s="32"/>
      <c r="G672" s="32"/>
      <c r="H672" s="6">
        <v>229</v>
      </c>
      <c r="I672" s="2">
        <v>47</v>
      </c>
      <c r="J672" s="3">
        <v>0</v>
      </c>
      <c r="K672" s="20">
        <v>29.545000000000002</v>
      </c>
      <c r="L672" s="3">
        <v>1</v>
      </c>
      <c r="M672" s="3">
        <v>0</v>
      </c>
      <c r="N672" s="3">
        <v>0</v>
      </c>
      <c r="O672" s="3">
        <v>1</v>
      </c>
      <c r="P672" s="12">
        <v>0</v>
      </c>
      <c r="Q672" s="18">
        <v>8930.9345499999999</v>
      </c>
    </row>
    <row r="673" spans="1:17" x14ac:dyDescent="0.25">
      <c r="A673" s="69">
        <v>230</v>
      </c>
      <c r="B673" s="3">
        <v>33</v>
      </c>
      <c r="C673" s="3">
        <v>32.9</v>
      </c>
      <c r="D673" s="3">
        <v>2</v>
      </c>
      <c r="E673" s="60">
        <v>5375.0379999999996</v>
      </c>
      <c r="F673" s="32"/>
      <c r="G673" s="32"/>
      <c r="H673" s="6">
        <v>230</v>
      </c>
      <c r="I673" s="2">
        <v>33</v>
      </c>
      <c r="J673" s="3">
        <v>0</v>
      </c>
      <c r="K673" s="20">
        <v>32.9</v>
      </c>
      <c r="L673" s="3">
        <v>2</v>
      </c>
      <c r="M673" s="3">
        <v>1</v>
      </c>
      <c r="N673" s="3">
        <v>0</v>
      </c>
      <c r="O673" s="3">
        <v>0</v>
      </c>
      <c r="P673" s="12">
        <v>0</v>
      </c>
      <c r="Q673" s="18">
        <v>5375.0379999999996</v>
      </c>
    </row>
    <row r="674" spans="1:17" x14ac:dyDescent="0.25">
      <c r="A674" s="69">
        <v>231</v>
      </c>
      <c r="B674" s="3">
        <v>49</v>
      </c>
      <c r="C674" s="3">
        <v>28.69</v>
      </c>
      <c r="D674" s="3">
        <v>3</v>
      </c>
      <c r="E674" s="60">
        <v>10264.4421</v>
      </c>
      <c r="F674" s="32"/>
      <c r="G674" s="32"/>
      <c r="H674" s="6">
        <v>231</v>
      </c>
      <c r="I674" s="2">
        <v>49</v>
      </c>
      <c r="J674" s="3">
        <v>1</v>
      </c>
      <c r="K674" s="20">
        <v>28.69</v>
      </c>
      <c r="L674" s="3">
        <v>3</v>
      </c>
      <c r="M674" s="3">
        <v>0</v>
      </c>
      <c r="N674" s="3">
        <v>0</v>
      </c>
      <c r="O674" s="3">
        <v>1</v>
      </c>
      <c r="P674" s="12">
        <v>0</v>
      </c>
      <c r="Q674" s="18">
        <v>10264.4421</v>
      </c>
    </row>
    <row r="675" spans="1:17" x14ac:dyDescent="0.25">
      <c r="A675" s="69">
        <v>232</v>
      </c>
      <c r="B675" s="3">
        <v>31</v>
      </c>
      <c r="C675" s="3">
        <v>30.495000000000001</v>
      </c>
      <c r="D675" s="3">
        <v>3</v>
      </c>
      <c r="E675" s="60">
        <v>6113.2310500000003</v>
      </c>
      <c r="F675" s="32"/>
      <c r="G675" s="32"/>
      <c r="H675" s="6">
        <v>232</v>
      </c>
      <c r="I675" s="2">
        <v>31</v>
      </c>
      <c r="J675" s="3">
        <v>0</v>
      </c>
      <c r="K675" s="20">
        <v>30.495000000000001</v>
      </c>
      <c r="L675" s="3">
        <v>3</v>
      </c>
      <c r="M675" s="3">
        <v>0</v>
      </c>
      <c r="N675" s="3">
        <v>0</v>
      </c>
      <c r="O675" s="3">
        <v>0</v>
      </c>
      <c r="P675" s="12">
        <v>1</v>
      </c>
      <c r="Q675" s="18">
        <v>6113.2310500000003</v>
      </c>
    </row>
    <row r="676" spans="1:17" x14ac:dyDescent="0.25">
      <c r="A676" s="69">
        <v>233</v>
      </c>
      <c r="B676" s="3">
        <v>36</v>
      </c>
      <c r="C676" s="3">
        <v>27.74</v>
      </c>
      <c r="D676" s="3">
        <v>0</v>
      </c>
      <c r="E676" s="60">
        <v>5469.0065999999997</v>
      </c>
      <c r="F676" s="32"/>
      <c r="G676" s="32"/>
      <c r="H676" s="6">
        <v>233</v>
      </c>
      <c r="I676" s="2">
        <v>36</v>
      </c>
      <c r="J676" s="3">
        <v>0</v>
      </c>
      <c r="K676" s="20">
        <v>27.74</v>
      </c>
      <c r="L676" s="3">
        <v>0</v>
      </c>
      <c r="M676" s="3">
        <v>0</v>
      </c>
      <c r="N676" s="3">
        <v>0</v>
      </c>
      <c r="O676" s="3">
        <v>0</v>
      </c>
      <c r="P676" s="12">
        <v>1</v>
      </c>
      <c r="Q676" s="18">
        <v>5469.0065999999997</v>
      </c>
    </row>
    <row r="677" spans="1:17" x14ac:dyDescent="0.25">
      <c r="A677" s="69">
        <v>234</v>
      </c>
      <c r="B677" s="3">
        <v>18</v>
      </c>
      <c r="C677" s="3">
        <v>35.200000000000003</v>
      </c>
      <c r="D677" s="3">
        <v>1</v>
      </c>
      <c r="E677" s="60">
        <v>1727.54</v>
      </c>
      <c r="F677" s="32"/>
      <c r="G677" s="32"/>
      <c r="H677" s="6">
        <v>234</v>
      </c>
      <c r="I677" s="2">
        <v>18</v>
      </c>
      <c r="J677" s="3">
        <v>1</v>
      </c>
      <c r="K677" s="20">
        <v>35.200000000000003</v>
      </c>
      <c r="L677" s="3">
        <v>1</v>
      </c>
      <c r="M677" s="3">
        <v>0</v>
      </c>
      <c r="N677" s="3">
        <v>1</v>
      </c>
      <c r="O677" s="3">
        <v>0</v>
      </c>
      <c r="P677" s="12">
        <v>0</v>
      </c>
      <c r="Q677" s="18">
        <v>1727.54</v>
      </c>
    </row>
    <row r="678" spans="1:17" x14ac:dyDescent="0.25">
      <c r="A678" s="69">
        <v>235</v>
      </c>
      <c r="B678" s="3">
        <v>50</v>
      </c>
      <c r="C678" s="3">
        <v>23.54</v>
      </c>
      <c r="D678" s="3">
        <v>2</v>
      </c>
      <c r="E678" s="60">
        <v>10107.220600000001</v>
      </c>
      <c r="F678" s="32"/>
      <c r="G678" s="32"/>
      <c r="H678" s="6">
        <v>235</v>
      </c>
      <c r="I678" s="2">
        <v>50</v>
      </c>
      <c r="J678" s="3">
        <v>0</v>
      </c>
      <c r="K678" s="20">
        <v>23.54</v>
      </c>
      <c r="L678" s="3">
        <v>2</v>
      </c>
      <c r="M678" s="3">
        <v>0</v>
      </c>
      <c r="N678" s="3">
        <v>1</v>
      </c>
      <c r="O678" s="3">
        <v>0</v>
      </c>
      <c r="P678" s="12">
        <v>0</v>
      </c>
      <c r="Q678" s="18">
        <v>10107.220600000001</v>
      </c>
    </row>
    <row r="679" spans="1:17" x14ac:dyDescent="0.25">
      <c r="A679" s="69">
        <v>236</v>
      </c>
      <c r="B679" s="3">
        <v>43</v>
      </c>
      <c r="C679" s="3">
        <v>30.684999999999999</v>
      </c>
      <c r="D679" s="3">
        <v>2</v>
      </c>
      <c r="E679" s="60">
        <v>8310.8391499999998</v>
      </c>
      <c r="F679" s="32"/>
      <c r="G679" s="32"/>
      <c r="H679" s="6">
        <v>236</v>
      </c>
      <c r="I679" s="2">
        <v>43</v>
      </c>
      <c r="J679" s="3">
        <v>0</v>
      </c>
      <c r="K679" s="20">
        <v>30.684999999999999</v>
      </c>
      <c r="L679" s="3">
        <v>2</v>
      </c>
      <c r="M679" s="3">
        <v>0</v>
      </c>
      <c r="N679" s="3">
        <v>0</v>
      </c>
      <c r="O679" s="3">
        <v>1</v>
      </c>
      <c r="P679" s="12">
        <v>0</v>
      </c>
      <c r="Q679" s="18">
        <v>8310.8391499999998</v>
      </c>
    </row>
    <row r="680" spans="1:17" x14ac:dyDescent="0.25">
      <c r="A680" s="69">
        <v>237</v>
      </c>
      <c r="B680" s="3">
        <v>20</v>
      </c>
      <c r="C680" s="3">
        <v>40.47</v>
      </c>
      <c r="D680" s="3">
        <v>0</v>
      </c>
      <c r="E680" s="60">
        <v>1984.4532999999999</v>
      </c>
      <c r="F680" s="32"/>
      <c r="G680" s="32"/>
      <c r="H680" s="6">
        <v>237</v>
      </c>
      <c r="I680" s="2">
        <v>20</v>
      </c>
      <c r="J680" s="3">
        <v>1</v>
      </c>
      <c r="K680" s="20">
        <v>40.47</v>
      </c>
      <c r="L680" s="3">
        <v>0</v>
      </c>
      <c r="M680" s="3">
        <v>0</v>
      </c>
      <c r="N680" s="3">
        <v>0</v>
      </c>
      <c r="O680" s="3">
        <v>0</v>
      </c>
      <c r="P680" s="12">
        <v>1</v>
      </c>
      <c r="Q680" s="18">
        <v>1984.4532999999999</v>
      </c>
    </row>
    <row r="681" spans="1:17" x14ac:dyDescent="0.25">
      <c r="A681" s="69">
        <v>238</v>
      </c>
      <c r="B681" s="3">
        <v>24</v>
      </c>
      <c r="C681" s="3">
        <v>22.6</v>
      </c>
      <c r="D681" s="3">
        <v>0</v>
      </c>
      <c r="E681" s="60">
        <v>2457.502</v>
      </c>
      <c r="F681" s="32"/>
      <c r="G681" s="32"/>
      <c r="H681" s="6">
        <v>238</v>
      </c>
      <c r="I681" s="2">
        <v>24</v>
      </c>
      <c r="J681" s="3">
        <v>0</v>
      </c>
      <c r="K681" s="20">
        <v>22.6</v>
      </c>
      <c r="L681" s="3">
        <v>0</v>
      </c>
      <c r="M681" s="3">
        <v>1</v>
      </c>
      <c r="N681" s="3">
        <v>0</v>
      </c>
      <c r="O681" s="3">
        <v>0</v>
      </c>
      <c r="P681" s="12">
        <v>0</v>
      </c>
      <c r="Q681" s="18">
        <v>2457.502</v>
      </c>
    </row>
    <row r="682" spans="1:17" x14ac:dyDescent="0.25">
      <c r="A682" s="69">
        <v>239</v>
      </c>
      <c r="B682" s="3">
        <v>60</v>
      </c>
      <c r="C682" s="3">
        <v>28.9</v>
      </c>
      <c r="D682" s="3">
        <v>0</v>
      </c>
      <c r="E682" s="60">
        <v>12146.971</v>
      </c>
      <c r="F682" s="32"/>
      <c r="G682" s="32"/>
      <c r="H682" s="6">
        <v>239</v>
      </c>
      <c r="I682" s="2">
        <v>60</v>
      </c>
      <c r="J682" s="3">
        <v>1</v>
      </c>
      <c r="K682" s="20">
        <v>28.9</v>
      </c>
      <c r="L682" s="3">
        <v>0</v>
      </c>
      <c r="M682" s="3">
        <v>1</v>
      </c>
      <c r="N682" s="3">
        <v>0</v>
      </c>
      <c r="O682" s="3">
        <v>0</v>
      </c>
      <c r="P682" s="12">
        <v>0</v>
      </c>
      <c r="Q682" s="18">
        <v>12146.971</v>
      </c>
    </row>
    <row r="683" spans="1:17" x14ac:dyDescent="0.25">
      <c r="A683" s="69">
        <v>240</v>
      </c>
      <c r="B683" s="3">
        <v>49</v>
      </c>
      <c r="C683" s="3">
        <v>22.61</v>
      </c>
      <c r="D683" s="3">
        <v>1</v>
      </c>
      <c r="E683" s="60">
        <v>9566.9909000000007</v>
      </c>
      <c r="F683" s="32"/>
      <c r="G683" s="32"/>
      <c r="H683" s="6">
        <v>240</v>
      </c>
      <c r="I683" s="2">
        <v>49</v>
      </c>
      <c r="J683" s="3">
        <v>0</v>
      </c>
      <c r="K683" s="20">
        <v>22.61</v>
      </c>
      <c r="L683" s="3">
        <v>1</v>
      </c>
      <c r="M683" s="3">
        <v>0</v>
      </c>
      <c r="N683" s="3">
        <v>0</v>
      </c>
      <c r="O683" s="3">
        <v>1</v>
      </c>
      <c r="P683" s="12">
        <v>0</v>
      </c>
      <c r="Q683" s="18">
        <v>9566.9909000000007</v>
      </c>
    </row>
    <row r="684" spans="1:17" x14ac:dyDescent="0.25">
      <c r="A684" s="69">
        <v>241</v>
      </c>
      <c r="B684" s="3">
        <v>60</v>
      </c>
      <c r="C684" s="3">
        <v>24.32</v>
      </c>
      <c r="D684" s="3">
        <v>1</v>
      </c>
      <c r="E684" s="60">
        <v>13112.604799999999</v>
      </c>
      <c r="F684" s="32"/>
      <c r="G684" s="32"/>
      <c r="H684" s="6">
        <v>241</v>
      </c>
      <c r="I684" s="2">
        <v>60</v>
      </c>
      <c r="J684" s="3">
        <v>1</v>
      </c>
      <c r="K684" s="20">
        <v>24.32</v>
      </c>
      <c r="L684" s="3">
        <v>1</v>
      </c>
      <c r="M684" s="3">
        <v>0</v>
      </c>
      <c r="N684" s="3">
        <v>0</v>
      </c>
      <c r="O684" s="3">
        <v>1</v>
      </c>
      <c r="P684" s="12">
        <v>0</v>
      </c>
      <c r="Q684" s="18">
        <v>13112.604799999999</v>
      </c>
    </row>
    <row r="685" spans="1:17" x14ac:dyDescent="0.25">
      <c r="A685" s="69">
        <v>242</v>
      </c>
      <c r="B685" s="3">
        <v>51</v>
      </c>
      <c r="C685" s="3">
        <v>36.67</v>
      </c>
      <c r="D685" s="3">
        <v>2</v>
      </c>
      <c r="E685" s="60">
        <v>10848.1343</v>
      </c>
      <c r="F685" s="32"/>
      <c r="G685" s="32"/>
      <c r="H685" s="6">
        <v>242</v>
      </c>
      <c r="I685" s="2">
        <v>51</v>
      </c>
      <c r="J685" s="3">
        <v>0</v>
      </c>
      <c r="K685" s="20">
        <v>36.67</v>
      </c>
      <c r="L685" s="3">
        <v>2</v>
      </c>
      <c r="M685" s="3">
        <v>0</v>
      </c>
      <c r="N685" s="3">
        <v>0</v>
      </c>
      <c r="O685" s="3">
        <v>1</v>
      </c>
      <c r="P685" s="12">
        <v>0</v>
      </c>
      <c r="Q685" s="18">
        <v>10848.1343</v>
      </c>
    </row>
    <row r="686" spans="1:17" x14ac:dyDescent="0.25">
      <c r="A686" s="69">
        <v>243</v>
      </c>
      <c r="B686" s="3">
        <v>58</v>
      </c>
      <c r="C686" s="3">
        <v>33.44</v>
      </c>
      <c r="D686" s="3">
        <v>0</v>
      </c>
      <c r="E686" s="60">
        <v>12231.613600000001</v>
      </c>
      <c r="F686" s="32"/>
      <c r="G686" s="32"/>
      <c r="H686" s="6">
        <v>243</v>
      </c>
      <c r="I686" s="2">
        <v>58</v>
      </c>
      <c r="J686" s="3">
        <v>0</v>
      </c>
      <c r="K686" s="20">
        <v>33.44</v>
      </c>
      <c r="L686" s="3">
        <v>0</v>
      </c>
      <c r="M686" s="3">
        <v>0</v>
      </c>
      <c r="N686" s="3">
        <v>0</v>
      </c>
      <c r="O686" s="3">
        <v>1</v>
      </c>
      <c r="P686" s="12">
        <v>0</v>
      </c>
      <c r="Q686" s="18">
        <v>12231.613600000001</v>
      </c>
    </row>
    <row r="687" spans="1:17" x14ac:dyDescent="0.25">
      <c r="A687" s="69">
        <v>244</v>
      </c>
      <c r="B687" s="3">
        <v>51</v>
      </c>
      <c r="C687" s="3">
        <v>40.659999999999997</v>
      </c>
      <c r="D687" s="3">
        <v>0</v>
      </c>
      <c r="E687" s="60">
        <v>9875.6803999999993</v>
      </c>
      <c r="F687" s="32"/>
      <c r="G687" s="32"/>
      <c r="H687" s="6">
        <v>244</v>
      </c>
      <c r="I687" s="2">
        <v>51</v>
      </c>
      <c r="J687" s="3">
        <v>0</v>
      </c>
      <c r="K687" s="20">
        <v>40.659999999999997</v>
      </c>
      <c r="L687" s="3">
        <v>0</v>
      </c>
      <c r="M687" s="3">
        <v>0</v>
      </c>
      <c r="N687" s="3">
        <v>0</v>
      </c>
      <c r="O687" s="3">
        <v>0</v>
      </c>
      <c r="P687" s="12">
        <v>1</v>
      </c>
      <c r="Q687" s="18">
        <v>9875.6803999999993</v>
      </c>
    </row>
    <row r="688" spans="1:17" x14ac:dyDescent="0.25">
      <c r="A688" s="69">
        <v>245</v>
      </c>
      <c r="B688" s="3">
        <v>53</v>
      </c>
      <c r="C688" s="3">
        <v>36.6</v>
      </c>
      <c r="D688" s="3">
        <v>3</v>
      </c>
      <c r="E688" s="60">
        <v>11264.540999999999</v>
      </c>
      <c r="F688" s="32"/>
      <c r="G688" s="32"/>
      <c r="H688" s="6">
        <v>245</v>
      </c>
      <c r="I688" s="2">
        <v>53</v>
      </c>
      <c r="J688" s="3">
        <v>1</v>
      </c>
      <c r="K688" s="20">
        <v>36.6</v>
      </c>
      <c r="L688" s="3">
        <v>3</v>
      </c>
      <c r="M688" s="3">
        <v>1</v>
      </c>
      <c r="N688" s="3">
        <v>0</v>
      </c>
      <c r="O688" s="3">
        <v>0</v>
      </c>
      <c r="P688" s="12">
        <v>0</v>
      </c>
      <c r="Q688" s="18">
        <v>11264.540999999999</v>
      </c>
    </row>
    <row r="689" spans="1:17" x14ac:dyDescent="0.25">
      <c r="A689" s="69">
        <v>246</v>
      </c>
      <c r="B689" s="3">
        <v>62</v>
      </c>
      <c r="C689" s="3">
        <v>37.4</v>
      </c>
      <c r="D689" s="3">
        <v>0</v>
      </c>
      <c r="E689" s="60">
        <v>12979.358</v>
      </c>
      <c r="F689" s="32"/>
      <c r="G689" s="32"/>
      <c r="H689" s="6">
        <v>246</v>
      </c>
      <c r="I689" s="2">
        <v>62</v>
      </c>
      <c r="J689" s="3">
        <v>1</v>
      </c>
      <c r="K689" s="20">
        <v>37.4</v>
      </c>
      <c r="L689" s="3">
        <v>0</v>
      </c>
      <c r="M689" s="3">
        <v>1</v>
      </c>
      <c r="N689" s="3">
        <v>0</v>
      </c>
      <c r="O689" s="3">
        <v>0</v>
      </c>
      <c r="P689" s="12">
        <v>0</v>
      </c>
      <c r="Q689" s="18">
        <v>12979.358</v>
      </c>
    </row>
    <row r="690" spans="1:17" x14ac:dyDescent="0.25">
      <c r="A690" s="69">
        <v>247</v>
      </c>
      <c r="B690" s="3">
        <v>19</v>
      </c>
      <c r="C690" s="3">
        <v>35.4</v>
      </c>
      <c r="D690" s="3">
        <v>0</v>
      </c>
      <c r="E690" s="60">
        <v>1263.249</v>
      </c>
      <c r="F690" s="32"/>
      <c r="G690" s="32"/>
      <c r="H690" s="6">
        <v>247</v>
      </c>
      <c r="I690" s="2">
        <v>19</v>
      </c>
      <c r="J690" s="3">
        <v>1</v>
      </c>
      <c r="K690" s="20">
        <v>35.4</v>
      </c>
      <c r="L690" s="3">
        <v>0</v>
      </c>
      <c r="M690" s="3">
        <v>1</v>
      </c>
      <c r="N690" s="3">
        <v>0</v>
      </c>
      <c r="O690" s="3">
        <v>0</v>
      </c>
      <c r="P690" s="12">
        <v>0</v>
      </c>
      <c r="Q690" s="18">
        <v>1263.249</v>
      </c>
    </row>
    <row r="691" spans="1:17" x14ac:dyDescent="0.25">
      <c r="A691" s="69">
        <v>248</v>
      </c>
      <c r="B691" s="3">
        <v>50</v>
      </c>
      <c r="C691" s="3">
        <v>27.074999999999999</v>
      </c>
      <c r="D691" s="3">
        <v>1</v>
      </c>
      <c r="E691" s="60">
        <v>10106.134249999999</v>
      </c>
      <c r="F691" s="32"/>
      <c r="G691" s="32"/>
      <c r="H691" s="6">
        <v>248</v>
      </c>
      <c r="I691" s="2">
        <v>50</v>
      </c>
      <c r="J691" s="3">
        <v>0</v>
      </c>
      <c r="K691" s="20">
        <v>27.074999999999999</v>
      </c>
      <c r="L691" s="3">
        <v>1</v>
      </c>
      <c r="M691" s="3">
        <v>0</v>
      </c>
      <c r="N691" s="3">
        <v>0</v>
      </c>
      <c r="O691" s="3">
        <v>0</v>
      </c>
      <c r="P691" s="12">
        <v>1</v>
      </c>
      <c r="Q691" s="18">
        <v>10106.134249999999</v>
      </c>
    </row>
    <row r="692" spans="1:17" x14ac:dyDescent="0.25">
      <c r="A692" s="69">
        <v>249</v>
      </c>
      <c r="B692" s="3">
        <v>41</v>
      </c>
      <c r="C692" s="3">
        <v>28.405000000000001</v>
      </c>
      <c r="D692" s="3">
        <v>1</v>
      </c>
      <c r="E692" s="60">
        <v>6664.68595</v>
      </c>
      <c r="F692" s="32"/>
      <c r="G692" s="32"/>
      <c r="H692" s="6">
        <v>249</v>
      </c>
      <c r="I692" s="2">
        <v>41</v>
      </c>
      <c r="J692" s="3">
        <v>1</v>
      </c>
      <c r="K692" s="20">
        <v>28.405000000000001</v>
      </c>
      <c r="L692" s="3">
        <v>1</v>
      </c>
      <c r="M692" s="3">
        <v>0</v>
      </c>
      <c r="N692" s="3">
        <v>0</v>
      </c>
      <c r="O692" s="3">
        <v>1</v>
      </c>
      <c r="P692" s="12">
        <v>0</v>
      </c>
      <c r="Q692" s="18">
        <v>6664.68595</v>
      </c>
    </row>
    <row r="693" spans="1:17" x14ac:dyDescent="0.25">
      <c r="A693" s="69">
        <v>250</v>
      </c>
      <c r="B693" s="3">
        <v>18</v>
      </c>
      <c r="C693" s="3">
        <v>40.28</v>
      </c>
      <c r="D693" s="3">
        <v>0</v>
      </c>
      <c r="E693" s="60">
        <v>2217.6012000000001</v>
      </c>
      <c r="F693" s="32"/>
      <c r="G693" s="32"/>
      <c r="H693" s="6">
        <v>250</v>
      </c>
      <c r="I693" s="2">
        <v>18</v>
      </c>
      <c r="J693" s="3">
        <v>0</v>
      </c>
      <c r="K693" s="20">
        <v>40.28</v>
      </c>
      <c r="L693" s="3">
        <v>0</v>
      </c>
      <c r="M693" s="3">
        <v>0</v>
      </c>
      <c r="N693" s="3">
        <v>0</v>
      </c>
      <c r="O693" s="3">
        <v>0</v>
      </c>
      <c r="P693" s="12">
        <v>1</v>
      </c>
      <c r="Q693" s="18">
        <v>2217.6012000000001</v>
      </c>
    </row>
    <row r="694" spans="1:17" x14ac:dyDescent="0.25">
      <c r="A694" s="69">
        <v>251</v>
      </c>
      <c r="B694" s="3">
        <v>41</v>
      </c>
      <c r="C694" s="3">
        <v>36.08</v>
      </c>
      <c r="D694" s="3">
        <v>1</v>
      </c>
      <c r="E694" s="60">
        <v>6781.3541999999998</v>
      </c>
      <c r="F694" s="32"/>
      <c r="G694" s="32"/>
      <c r="H694" s="6">
        <v>251</v>
      </c>
      <c r="I694" s="2">
        <v>41</v>
      </c>
      <c r="J694" s="3">
        <v>0</v>
      </c>
      <c r="K694" s="20">
        <v>36.08</v>
      </c>
      <c r="L694" s="3">
        <v>1</v>
      </c>
      <c r="M694" s="3">
        <v>0</v>
      </c>
      <c r="N694" s="3">
        <v>1</v>
      </c>
      <c r="O694" s="3">
        <v>0</v>
      </c>
      <c r="P694" s="12">
        <v>0</v>
      </c>
      <c r="Q694" s="18">
        <v>6781.3541999999998</v>
      </c>
    </row>
    <row r="695" spans="1:17" x14ac:dyDescent="0.25">
      <c r="A695" s="69">
        <v>252</v>
      </c>
      <c r="B695" s="3">
        <v>53</v>
      </c>
      <c r="C695" s="3">
        <v>21.4</v>
      </c>
      <c r="D695" s="3">
        <v>1</v>
      </c>
      <c r="E695" s="60">
        <v>10065.413</v>
      </c>
      <c r="F695" s="32"/>
      <c r="G695" s="32"/>
      <c r="H695" s="6">
        <v>252</v>
      </c>
      <c r="I695" s="2">
        <v>53</v>
      </c>
      <c r="J695" s="3">
        <v>1</v>
      </c>
      <c r="K695" s="20">
        <v>21.4</v>
      </c>
      <c r="L695" s="3">
        <v>1</v>
      </c>
      <c r="M695" s="3">
        <v>1</v>
      </c>
      <c r="N695" s="3">
        <v>0</v>
      </c>
      <c r="O695" s="3">
        <v>0</v>
      </c>
      <c r="P695" s="12">
        <v>0</v>
      </c>
      <c r="Q695" s="18">
        <v>10065.413</v>
      </c>
    </row>
    <row r="696" spans="1:17" x14ac:dyDescent="0.25">
      <c r="A696" s="69">
        <v>253</v>
      </c>
      <c r="B696" s="3">
        <v>24</v>
      </c>
      <c r="C696" s="3">
        <v>30.1</v>
      </c>
      <c r="D696" s="3">
        <v>3</v>
      </c>
      <c r="E696" s="60">
        <v>4234.9269999999997</v>
      </c>
      <c r="F696" s="32"/>
      <c r="G696" s="32"/>
      <c r="H696" s="6">
        <v>253</v>
      </c>
      <c r="I696" s="2">
        <v>24</v>
      </c>
      <c r="J696" s="3">
        <v>0</v>
      </c>
      <c r="K696" s="20">
        <v>30.1</v>
      </c>
      <c r="L696" s="3">
        <v>3</v>
      </c>
      <c r="M696" s="3">
        <v>1</v>
      </c>
      <c r="N696" s="3">
        <v>0</v>
      </c>
      <c r="O696" s="3">
        <v>0</v>
      </c>
      <c r="P696" s="12">
        <v>0</v>
      </c>
      <c r="Q696" s="18">
        <v>4234.9269999999997</v>
      </c>
    </row>
    <row r="697" spans="1:17" x14ac:dyDescent="0.25">
      <c r="A697" s="69">
        <v>254</v>
      </c>
      <c r="B697" s="3">
        <v>48</v>
      </c>
      <c r="C697" s="3">
        <v>27.265000000000001</v>
      </c>
      <c r="D697" s="3">
        <v>1</v>
      </c>
      <c r="E697" s="60">
        <v>9447.2503500000003</v>
      </c>
      <c r="F697" s="32"/>
      <c r="G697" s="32"/>
      <c r="H697" s="6">
        <v>254</v>
      </c>
      <c r="I697" s="2">
        <v>48</v>
      </c>
      <c r="J697" s="3">
        <v>0</v>
      </c>
      <c r="K697" s="20">
        <v>27.265000000000001</v>
      </c>
      <c r="L697" s="3">
        <v>1</v>
      </c>
      <c r="M697" s="3">
        <v>0</v>
      </c>
      <c r="N697" s="3">
        <v>0</v>
      </c>
      <c r="O697" s="3">
        <v>0</v>
      </c>
      <c r="P697" s="12">
        <v>1</v>
      </c>
      <c r="Q697" s="18">
        <v>9447.2503500000003</v>
      </c>
    </row>
    <row r="698" spans="1:17" x14ac:dyDescent="0.25">
      <c r="A698" s="69">
        <v>255</v>
      </c>
      <c r="B698" s="3">
        <v>59</v>
      </c>
      <c r="C698" s="3">
        <v>32.1</v>
      </c>
      <c r="D698" s="3">
        <v>3</v>
      </c>
      <c r="E698" s="60">
        <v>14007.222</v>
      </c>
      <c r="F698" s="32"/>
      <c r="G698" s="32"/>
      <c r="H698" s="6">
        <v>255</v>
      </c>
      <c r="I698" s="2">
        <v>59</v>
      </c>
      <c r="J698" s="3">
        <v>0</v>
      </c>
      <c r="K698" s="20">
        <v>32.1</v>
      </c>
      <c r="L698" s="3">
        <v>3</v>
      </c>
      <c r="M698" s="3">
        <v>1</v>
      </c>
      <c r="N698" s="3">
        <v>0</v>
      </c>
      <c r="O698" s="3">
        <v>0</v>
      </c>
      <c r="P698" s="12">
        <v>0</v>
      </c>
      <c r="Q698" s="18">
        <v>14007.222</v>
      </c>
    </row>
    <row r="699" spans="1:17" x14ac:dyDescent="0.25">
      <c r="A699" s="69">
        <v>256</v>
      </c>
      <c r="B699" s="3">
        <v>49</v>
      </c>
      <c r="C699" s="3">
        <v>34.770000000000003</v>
      </c>
      <c r="D699" s="3">
        <v>1</v>
      </c>
      <c r="E699" s="60">
        <v>9583.8932999999997</v>
      </c>
      <c r="F699" s="32"/>
      <c r="G699" s="32"/>
      <c r="H699" s="6">
        <v>256</v>
      </c>
      <c r="I699" s="2">
        <v>49</v>
      </c>
      <c r="J699" s="3">
        <v>0</v>
      </c>
      <c r="K699" s="20">
        <v>34.770000000000003</v>
      </c>
      <c r="L699" s="3">
        <v>1</v>
      </c>
      <c r="M699" s="3">
        <v>0</v>
      </c>
      <c r="N699" s="3">
        <v>0</v>
      </c>
      <c r="O699" s="3">
        <v>1</v>
      </c>
      <c r="P699" s="12">
        <v>0</v>
      </c>
      <c r="Q699" s="18">
        <v>9583.8932999999997</v>
      </c>
    </row>
    <row r="700" spans="1:17" x14ac:dyDescent="0.25">
      <c r="A700" s="69">
        <v>257</v>
      </c>
      <c r="B700" s="3">
        <v>26</v>
      </c>
      <c r="C700" s="3">
        <v>23.7</v>
      </c>
      <c r="D700" s="3">
        <v>2</v>
      </c>
      <c r="E700" s="60">
        <v>3484.3310000000001</v>
      </c>
      <c r="F700" s="32"/>
      <c r="G700" s="32"/>
      <c r="H700" s="6">
        <v>257</v>
      </c>
      <c r="I700" s="2">
        <v>26</v>
      </c>
      <c r="J700" s="3">
        <v>1</v>
      </c>
      <c r="K700" s="20">
        <v>23.7</v>
      </c>
      <c r="L700" s="3">
        <v>2</v>
      </c>
      <c r="M700" s="3">
        <v>1</v>
      </c>
      <c r="N700" s="3">
        <v>0</v>
      </c>
      <c r="O700" s="3">
        <v>0</v>
      </c>
      <c r="P700" s="12">
        <v>0</v>
      </c>
      <c r="Q700" s="18">
        <v>3484.3310000000001</v>
      </c>
    </row>
    <row r="701" spans="1:17" x14ac:dyDescent="0.25">
      <c r="A701" s="69">
        <v>258</v>
      </c>
      <c r="B701" s="3">
        <v>45</v>
      </c>
      <c r="C701" s="3">
        <v>24.035</v>
      </c>
      <c r="D701" s="3">
        <v>2</v>
      </c>
      <c r="E701" s="60">
        <v>8604.4836500000001</v>
      </c>
      <c r="F701" s="32"/>
      <c r="G701" s="32"/>
      <c r="H701" s="6">
        <v>258</v>
      </c>
      <c r="I701" s="2">
        <v>45</v>
      </c>
      <c r="J701" s="3">
        <v>1</v>
      </c>
      <c r="K701" s="20">
        <v>24.035</v>
      </c>
      <c r="L701" s="3">
        <v>2</v>
      </c>
      <c r="M701" s="3">
        <v>0</v>
      </c>
      <c r="N701" s="3">
        <v>0</v>
      </c>
      <c r="O701" s="3">
        <v>0</v>
      </c>
      <c r="P701" s="12">
        <v>1</v>
      </c>
      <c r="Q701" s="18">
        <v>8604.4836500000001</v>
      </c>
    </row>
    <row r="702" spans="1:17" x14ac:dyDescent="0.25">
      <c r="A702" s="69">
        <v>259</v>
      </c>
      <c r="B702" s="3">
        <v>31</v>
      </c>
      <c r="C702" s="3">
        <v>26.62</v>
      </c>
      <c r="D702" s="3">
        <v>0</v>
      </c>
      <c r="E702" s="60">
        <v>3757.8447999999999</v>
      </c>
      <c r="F702" s="32"/>
      <c r="G702" s="32"/>
      <c r="H702" s="6">
        <v>259</v>
      </c>
      <c r="I702" s="2">
        <v>31</v>
      </c>
      <c r="J702" s="3">
        <v>0</v>
      </c>
      <c r="K702" s="20">
        <v>26.62</v>
      </c>
      <c r="L702" s="3">
        <v>0</v>
      </c>
      <c r="M702" s="3">
        <v>0</v>
      </c>
      <c r="N702" s="3">
        <v>1</v>
      </c>
      <c r="O702" s="3">
        <v>0</v>
      </c>
      <c r="P702" s="12">
        <v>0</v>
      </c>
      <c r="Q702" s="18">
        <v>3757.8447999999999</v>
      </c>
    </row>
    <row r="703" spans="1:17" x14ac:dyDescent="0.25">
      <c r="A703" s="69">
        <v>260</v>
      </c>
      <c r="B703" s="3">
        <v>50</v>
      </c>
      <c r="C703" s="3">
        <v>26.41</v>
      </c>
      <c r="D703" s="3">
        <v>0</v>
      </c>
      <c r="E703" s="60">
        <v>8827.2098999999998</v>
      </c>
      <c r="F703" s="32"/>
      <c r="G703" s="32"/>
      <c r="H703" s="6">
        <v>260</v>
      </c>
      <c r="I703" s="2">
        <v>50</v>
      </c>
      <c r="J703" s="3">
        <v>1</v>
      </c>
      <c r="K703" s="20">
        <v>26.41</v>
      </c>
      <c r="L703" s="3">
        <v>0</v>
      </c>
      <c r="M703" s="3">
        <v>0</v>
      </c>
      <c r="N703" s="3">
        <v>0</v>
      </c>
      <c r="O703" s="3">
        <v>1</v>
      </c>
      <c r="P703" s="12">
        <v>0</v>
      </c>
      <c r="Q703" s="18">
        <v>8827.2098999999998</v>
      </c>
    </row>
    <row r="704" spans="1:17" x14ac:dyDescent="0.25">
      <c r="A704" s="69">
        <v>261</v>
      </c>
      <c r="B704" s="3">
        <v>50</v>
      </c>
      <c r="C704" s="3">
        <v>30.114999999999998</v>
      </c>
      <c r="D704" s="3">
        <v>1</v>
      </c>
      <c r="E704" s="60">
        <v>9910.3598500000007</v>
      </c>
      <c r="F704" s="32"/>
      <c r="G704" s="32"/>
      <c r="H704" s="6">
        <v>261</v>
      </c>
      <c r="I704" s="2">
        <v>50</v>
      </c>
      <c r="J704" s="3">
        <v>0</v>
      </c>
      <c r="K704" s="20">
        <v>30.114999999999998</v>
      </c>
      <c r="L704" s="3">
        <v>1</v>
      </c>
      <c r="M704" s="3">
        <v>0</v>
      </c>
      <c r="N704" s="3">
        <v>0</v>
      </c>
      <c r="O704" s="3">
        <v>1</v>
      </c>
      <c r="P704" s="12">
        <v>0</v>
      </c>
      <c r="Q704" s="18">
        <v>9910.3598500000007</v>
      </c>
    </row>
    <row r="705" spans="1:17" x14ac:dyDescent="0.25">
      <c r="A705" s="69">
        <v>262</v>
      </c>
      <c r="B705" s="3">
        <v>34</v>
      </c>
      <c r="C705" s="3">
        <v>27</v>
      </c>
      <c r="D705" s="3">
        <v>2</v>
      </c>
      <c r="E705" s="60">
        <v>11737.848840000001</v>
      </c>
      <c r="F705" s="32"/>
      <c r="G705" s="32"/>
      <c r="H705" s="6">
        <v>262</v>
      </c>
      <c r="I705" s="2">
        <v>34</v>
      </c>
      <c r="J705" s="3">
        <v>1</v>
      </c>
      <c r="K705" s="20">
        <v>27</v>
      </c>
      <c r="L705" s="3">
        <v>2</v>
      </c>
      <c r="M705" s="3">
        <v>1</v>
      </c>
      <c r="N705" s="3">
        <v>0</v>
      </c>
      <c r="O705" s="3">
        <v>0</v>
      </c>
      <c r="P705" s="12">
        <v>0</v>
      </c>
      <c r="Q705" s="18">
        <v>11737.848840000001</v>
      </c>
    </row>
    <row r="706" spans="1:17" x14ac:dyDescent="0.25">
      <c r="A706" s="69">
        <v>263</v>
      </c>
      <c r="B706" s="3">
        <v>19</v>
      </c>
      <c r="C706" s="3">
        <v>21.754999999999999</v>
      </c>
      <c r="D706" s="3">
        <v>0</v>
      </c>
      <c r="E706" s="60">
        <v>1627.2824499999999</v>
      </c>
      <c r="F706" s="32"/>
      <c r="G706" s="32"/>
      <c r="H706" s="6">
        <v>263</v>
      </c>
      <c r="I706" s="2">
        <v>19</v>
      </c>
      <c r="J706" s="3">
        <v>1</v>
      </c>
      <c r="K706" s="20">
        <v>21.754999999999999</v>
      </c>
      <c r="L706" s="3">
        <v>0</v>
      </c>
      <c r="M706" s="3">
        <v>0</v>
      </c>
      <c r="N706" s="3">
        <v>0</v>
      </c>
      <c r="O706" s="3">
        <v>1</v>
      </c>
      <c r="P706" s="12">
        <v>0</v>
      </c>
      <c r="Q706" s="18">
        <v>1627.2824499999999</v>
      </c>
    </row>
    <row r="707" spans="1:17" x14ac:dyDescent="0.25">
      <c r="A707" s="69">
        <v>264</v>
      </c>
      <c r="B707" s="3">
        <v>47</v>
      </c>
      <c r="C707" s="3">
        <v>36</v>
      </c>
      <c r="D707" s="3">
        <v>1</v>
      </c>
      <c r="E707" s="60">
        <v>8556.9069999999992</v>
      </c>
      <c r="F707" s="32"/>
      <c r="G707" s="32"/>
      <c r="H707" s="6">
        <v>264</v>
      </c>
      <c r="I707" s="2">
        <v>47</v>
      </c>
      <c r="J707" s="3">
        <v>0</v>
      </c>
      <c r="K707" s="20">
        <v>36</v>
      </c>
      <c r="L707" s="3">
        <v>1</v>
      </c>
      <c r="M707" s="3">
        <v>1</v>
      </c>
      <c r="N707" s="3">
        <v>0</v>
      </c>
      <c r="O707" s="3">
        <v>0</v>
      </c>
      <c r="P707" s="12">
        <v>0</v>
      </c>
      <c r="Q707" s="18">
        <v>8556.9069999999992</v>
      </c>
    </row>
    <row r="708" spans="1:17" x14ac:dyDescent="0.25">
      <c r="A708" s="69">
        <v>265</v>
      </c>
      <c r="B708" s="3">
        <v>28</v>
      </c>
      <c r="C708" s="3">
        <v>30.875</v>
      </c>
      <c r="D708" s="3">
        <v>0</v>
      </c>
      <c r="E708" s="60">
        <v>3062.5082499999999</v>
      </c>
      <c r="F708" s="32"/>
      <c r="G708" s="32"/>
      <c r="H708" s="6">
        <v>265</v>
      </c>
      <c r="I708" s="2">
        <v>28</v>
      </c>
      <c r="J708" s="3">
        <v>1</v>
      </c>
      <c r="K708" s="20">
        <v>30.875</v>
      </c>
      <c r="L708" s="3">
        <v>0</v>
      </c>
      <c r="M708" s="3">
        <v>0</v>
      </c>
      <c r="N708" s="3">
        <v>0</v>
      </c>
      <c r="O708" s="3">
        <v>1</v>
      </c>
      <c r="P708" s="12">
        <v>0</v>
      </c>
      <c r="Q708" s="18">
        <v>3062.5082499999999</v>
      </c>
    </row>
    <row r="709" spans="1:17" x14ac:dyDescent="0.25">
      <c r="A709" s="69">
        <v>266</v>
      </c>
      <c r="B709" s="3">
        <v>21</v>
      </c>
      <c r="C709" s="3">
        <v>28.975000000000001</v>
      </c>
      <c r="D709" s="3">
        <v>0</v>
      </c>
      <c r="E709" s="60">
        <v>1906.35825</v>
      </c>
      <c r="F709" s="32"/>
      <c r="G709" s="32"/>
      <c r="H709" s="6">
        <v>266</v>
      </c>
      <c r="I709" s="2">
        <v>21</v>
      </c>
      <c r="J709" s="3">
        <v>1</v>
      </c>
      <c r="K709" s="20">
        <v>28.975000000000001</v>
      </c>
      <c r="L709" s="3">
        <v>0</v>
      </c>
      <c r="M709" s="3">
        <v>0</v>
      </c>
      <c r="N709" s="3">
        <v>0</v>
      </c>
      <c r="O709" s="3">
        <v>1</v>
      </c>
      <c r="P709" s="12">
        <v>0</v>
      </c>
      <c r="Q709" s="18">
        <v>1906.35825</v>
      </c>
    </row>
    <row r="710" spans="1:17" x14ac:dyDescent="0.25">
      <c r="A710" s="69">
        <v>267</v>
      </c>
      <c r="B710" s="3">
        <v>64</v>
      </c>
      <c r="C710" s="3">
        <v>37.905000000000001</v>
      </c>
      <c r="D710" s="3">
        <v>0</v>
      </c>
      <c r="E710" s="60">
        <v>14210.53595</v>
      </c>
      <c r="F710" s="32"/>
      <c r="G710" s="32"/>
      <c r="H710" s="6">
        <v>267</v>
      </c>
      <c r="I710" s="2">
        <v>64</v>
      </c>
      <c r="J710" s="3">
        <v>1</v>
      </c>
      <c r="K710" s="20">
        <v>37.905000000000001</v>
      </c>
      <c r="L710" s="3">
        <v>0</v>
      </c>
      <c r="M710" s="3">
        <v>0</v>
      </c>
      <c r="N710" s="3">
        <v>0</v>
      </c>
      <c r="O710" s="3">
        <v>1</v>
      </c>
      <c r="P710" s="12">
        <v>0</v>
      </c>
      <c r="Q710" s="18">
        <v>14210.53595</v>
      </c>
    </row>
    <row r="711" spans="1:17" x14ac:dyDescent="0.25">
      <c r="A711" s="69">
        <v>268</v>
      </c>
      <c r="B711" s="3">
        <v>58</v>
      </c>
      <c r="C711" s="3">
        <v>22.77</v>
      </c>
      <c r="D711" s="3">
        <v>0</v>
      </c>
      <c r="E711" s="60">
        <v>11833.782300000001</v>
      </c>
      <c r="F711" s="32"/>
      <c r="G711" s="32"/>
      <c r="H711" s="6">
        <v>268</v>
      </c>
      <c r="I711" s="2">
        <v>58</v>
      </c>
      <c r="J711" s="3">
        <v>0</v>
      </c>
      <c r="K711" s="20">
        <v>22.77</v>
      </c>
      <c r="L711" s="3">
        <v>0</v>
      </c>
      <c r="M711" s="3">
        <v>0</v>
      </c>
      <c r="N711" s="3">
        <v>1</v>
      </c>
      <c r="O711" s="3">
        <v>0</v>
      </c>
      <c r="P711" s="12">
        <v>0</v>
      </c>
      <c r="Q711" s="18">
        <v>11833.782300000001</v>
      </c>
    </row>
    <row r="712" spans="1:17" x14ac:dyDescent="0.25">
      <c r="A712" s="69">
        <v>269</v>
      </c>
      <c r="B712" s="3">
        <v>24</v>
      </c>
      <c r="C712" s="3">
        <v>33.630000000000003</v>
      </c>
      <c r="D712" s="3">
        <v>4</v>
      </c>
      <c r="E712" s="60">
        <v>17128.426080000001</v>
      </c>
      <c r="F712" s="32"/>
      <c r="G712" s="32"/>
      <c r="H712" s="6">
        <v>269</v>
      </c>
      <c r="I712" s="2">
        <v>24</v>
      </c>
      <c r="J712" s="3">
        <v>1</v>
      </c>
      <c r="K712" s="20">
        <v>33.630000000000003</v>
      </c>
      <c r="L712" s="3">
        <v>4</v>
      </c>
      <c r="M712" s="3">
        <v>0</v>
      </c>
      <c r="N712" s="3">
        <v>0</v>
      </c>
      <c r="O712" s="3">
        <v>0</v>
      </c>
      <c r="P712" s="12">
        <v>1</v>
      </c>
      <c r="Q712" s="18">
        <v>17128.426080000001</v>
      </c>
    </row>
    <row r="713" spans="1:17" x14ac:dyDescent="0.25">
      <c r="A713" s="69">
        <v>270</v>
      </c>
      <c r="B713" s="3">
        <v>31</v>
      </c>
      <c r="C713" s="3">
        <v>27.645</v>
      </c>
      <c r="D713" s="3">
        <v>2</v>
      </c>
      <c r="E713" s="60">
        <v>5031.26955</v>
      </c>
      <c r="F713" s="32"/>
      <c r="G713" s="32"/>
      <c r="H713" s="6">
        <v>270</v>
      </c>
      <c r="I713" s="2">
        <v>31</v>
      </c>
      <c r="J713" s="3">
        <v>1</v>
      </c>
      <c r="K713" s="20">
        <v>27.645</v>
      </c>
      <c r="L713" s="3">
        <v>2</v>
      </c>
      <c r="M713" s="3">
        <v>0</v>
      </c>
      <c r="N713" s="3">
        <v>0</v>
      </c>
      <c r="O713" s="3">
        <v>0</v>
      </c>
      <c r="P713" s="12">
        <v>1</v>
      </c>
      <c r="Q713" s="18">
        <v>5031.26955</v>
      </c>
    </row>
    <row r="714" spans="1:17" x14ac:dyDescent="0.25">
      <c r="A714" s="69">
        <v>271</v>
      </c>
      <c r="B714" s="3">
        <v>39</v>
      </c>
      <c r="C714" s="3">
        <v>22.8</v>
      </c>
      <c r="D714" s="3">
        <v>3</v>
      </c>
      <c r="E714" s="60">
        <v>7985.8149999999996</v>
      </c>
      <c r="F714" s="32"/>
      <c r="G714" s="32"/>
      <c r="H714" s="6">
        <v>271</v>
      </c>
      <c r="I714" s="2">
        <v>39</v>
      </c>
      <c r="J714" s="3">
        <v>0</v>
      </c>
      <c r="K714" s="20">
        <v>22.8</v>
      </c>
      <c r="L714" s="3">
        <v>3</v>
      </c>
      <c r="M714" s="3">
        <v>0</v>
      </c>
      <c r="N714" s="3">
        <v>0</v>
      </c>
      <c r="O714" s="3">
        <v>0</v>
      </c>
      <c r="P714" s="12">
        <v>1</v>
      </c>
      <c r="Q714" s="18">
        <v>7985.8149999999996</v>
      </c>
    </row>
    <row r="715" spans="1:17" x14ac:dyDescent="0.25">
      <c r="A715" s="69">
        <v>272</v>
      </c>
      <c r="B715" s="3">
        <v>30</v>
      </c>
      <c r="C715" s="3">
        <v>37.43</v>
      </c>
      <c r="D715" s="3">
        <v>3</v>
      </c>
      <c r="E715" s="60">
        <v>5428.7277000000004</v>
      </c>
      <c r="F715" s="32"/>
      <c r="G715" s="32"/>
      <c r="H715" s="6">
        <v>272</v>
      </c>
      <c r="I715" s="2">
        <v>30</v>
      </c>
      <c r="J715" s="3">
        <v>1</v>
      </c>
      <c r="K715" s="20">
        <v>37.43</v>
      </c>
      <c r="L715" s="3">
        <v>3</v>
      </c>
      <c r="M715" s="3">
        <v>0</v>
      </c>
      <c r="N715" s="3">
        <v>0</v>
      </c>
      <c r="O715" s="3">
        <v>0</v>
      </c>
      <c r="P715" s="12">
        <v>1</v>
      </c>
      <c r="Q715" s="18">
        <v>5428.7277000000004</v>
      </c>
    </row>
    <row r="716" spans="1:17" x14ac:dyDescent="0.25">
      <c r="A716" s="69">
        <v>273</v>
      </c>
      <c r="B716" s="3">
        <v>22</v>
      </c>
      <c r="C716" s="3">
        <v>34.58</v>
      </c>
      <c r="D716" s="3">
        <v>2</v>
      </c>
      <c r="E716" s="60">
        <v>3925.7582000000002</v>
      </c>
      <c r="F716" s="32"/>
      <c r="G716" s="32"/>
      <c r="H716" s="6">
        <v>273</v>
      </c>
      <c r="I716" s="2">
        <v>22</v>
      </c>
      <c r="J716" s="3">
        <v>0</v>
      </c>
      <c r="K716" s="20">
        <v>34.58</v>
      </c>
      <c r="L716" s="3">
        <v>2</v>
      </c>
      <c r="M716" s="3">
        <v>0</v>
      </c>
      <c r="N716" s="3">
        <v>0</v>
      </c>
      <c r="O716" s="3">
        <v>0</v>
      </c>
      <c r="P716" s="12">
        <v>1</v>
      </c>
      <c r="Q716" s="18">
        <v>3925.7582000000002</v>
      </c>
    </row>
    <row r="717" spans="1:17" x14ac:dyDescent="0.25">
      <c r="A717" s="69">
        <v>274</v>
      </c>
      <c r="B717" s="3">
        <v>23</v>
      </c>
      <c r="C717" s="3">
        <v>35.200000000000003</v>
      </c>
      <c r="D717" s="3">
        <v>1</v>
      </c>
      <c r="E717" s="60">
        <v>2416.9549999999999</v>
      </c>
      <c r="F717" s="32"/>
      <c r="G717" s="32"/>
      <c r="H717" s="6">
        <v>274</v>
      </c>
      <c r="I717" s="2">
        <v>23</v>
      </c>
      <c r="J717" s="3">
        <v>1</v>
      </c>
      <c r="K717" s="20">
        <v>35.200000000000003</v>
      </c>
      <c r="L717" s="3">
        <v>1</v>
      </c>
      <c r="M717" s="3">
        <v>1</v>
      </c>
      <c r="N717" s="3">
        <v>0</v>
      </c>
      <c r="O717" s="3">
        <v>0</v>
      </c>
      <c r="P717" s="12">
        <v>0</v>
      </c>
      <c r="Q717" s="18">
        <v>2416.9549999999999</v>
      </c>
    </row>
    <row r="718" spans="1:17" x14ac:dyDescent="0.25">
      <c r="A718" s="69">
        <v>275</v>
      </c>
      <c r="B718" s="3">
        <v>27</v>
      </c>
      <c r="C718" s="3">
        <v>26.03</v>
      </c>
      <c r="D718" s="3">
        <v>0</v>
      </c>
      <c r="E718" s="60">
        <v>3070.8087</v>
      </c>
      <c r="F718" s="32"/>
      <c r="G718" s="32"/>
      <c r="H718" s="6">
        <v>275</v>
      </c>
      <c r="I718" s="2">
        <v>27</v>
      </c>
      <c r="J718" s="3">
        <v>1</v>
      </c>
      <c r="K718" s="20">
        <v>26.03</v>
      </c>
      <c r="L718" s="3">
        <v>0</v>
      </c>
      <c r="M718" s="3">
        <v>0</v>
      </c>
      <c r="N718" s="3">
        <v>0</v>
      </c>
      <c r="O718" s="3">
        <v>0</v>
      </c>
      <c r="P718" s="12">
        <v>1</v>
      </c>
      <c r="Q718" s="18">
        <v>3070.8087</v>
      </c>
    </row>
    <row r="719" spans="1:17" x14ac:dyDescent="0.25">
      <c r="A719" s="69">
        <v>276</v>
      </c>
      <c r="B719" s="3">
        <v>45</v>
      </c>
      <c r="C719" s="3">
        <v>25.175000000000001</v>
      </c>
      <c r="D719" s="3">
        <v>2</v>
      </c>
      <c r="E719" s="60">
        <v>9095.0682500000003</v>
      </c>
      <c r="F719" s="32"/>
      <c r="G719" s="32"/>
      <c r="H719" s="6">
        <v>276</v>
      </c>
      <c r="I719" s="2">
        <v>45</v>
      </c>
      <c r="J719" s="3">
        <v>0</v>
      </c>
      <c r="K719" s="20">
        <v>25.175000000000001</v>
      </c>
      <c r="L719" s="3">
        <v>2</v>
      </c>
      <c r="M719" s="3">
        <v>0</v>
      </c>
      <c r="N719" s="3">
        <v>0</v>
      </c>
      <c r="O719" s="3">
        <v>0</v>
      </c>
      <c r="P719" s="12">
        <v>1</v>
      </c>
      <c r="Q719" s="18">
        <v>9095.0682500000003</v>
      </c>
    </row>
    <row r="720" spans="1:17" x14ac:dyDescent="0.25">
      <c r="A720" s="69">
        <v>277</v>
      </c>
      <c r="B720" s="3">
        <v>57</v>
      </c>
      <c r="C720" s="3">
        <v>31.824999999999999</v>
      </c>
      <c r="D720" s="3">
        <v>0</v>
      </c>
      <c r="E720" s="60">
        <v>11842.623750000001</v>
      </c>
      <c r="F720" s="32"/>
      <c r="G720" s="32"/>
      <c r="H720" s="6">
        <v>277</v>
      </c>
      <c r="I720" s="2">
        <v>57</v>
      </c>
      <c r="J720" s="3">
        <v>0</v>
      </c>
      <c r="K720" s="20">
        <v>31.824999999999999</v>
      </c>
      <c r="L720" s="3">
        <v>0</v>
      </c>
      <c r="M720" s="3">
        <v>0</v>
      </c>
      <c r="N720" s="3">
        <v>0</v>
      </c>
      <c r="O720" s="3">
        <v>1</v>
      </c>
      <c r="P720" s="12">
        <v>0</v>
      </c>
      <c r="Q720" s="18">
        <v>11842.623750000001</v>
      </c>
    </row>
    <row r="721" spans="1:17" x14ac:dyDescent="0.25">
      <c r="A721" s="69">
        <v>278</v>
      </c>
      <c r="B721" s="3">
        <v>47</v>
      </c>
      <c r="C721" s="3">
        <v>32.299999999999997</v>
      </c>
      <c r="D721" s="3">
        <v>1</v>
      </c>
      <c r="E721" s="60">
        <v>8062.7640000000001</v>
      </c>
      <c r="F721" s="32"/>
      <c r="G721" s="32"/>
      <c r="H721" s="6">
        <v>278</v>
      </c>
      <c r="I721" s="2">
        <v>47</v>
      </c>
      <c r="J721" s="3">
        <v>1</v>
      </c>
      <c r="K721" s="20">
        <v>32.299999999999997</v>
      </c>
      <c r="L721" s="3">
        <v>1</v>
      </c>
      <c r="M721" s="3">
        <v>1</v>
      </c>
      <c r="N721" s="3">
        <v>0</v>
      </c>
      <c r="O721" s="3">
        <v>0</v>
      </c>
      <c r="P721" s="12">
        <v>0</v>
      </c>
      <c r="Q721" s="18">
        <v>8062.7640000000001</v>
      </c>
    </row>
    <row r="722" spans="1:17" x14ac:dyDescent="0.25">
      <c r="A722" s="69">
        <v>279</v>
      </c>
      <c r="B722" s="3">
        <v>42</v>
      </c>
      <c r="C722" s="3">
        <v>29</v>
      </c>
      <c r="D722" s="3">
        <v>1</v>
      </c>
      <c r="E722" s="60">
        <v>7050.6419999999998</v>
      </c>
      <c r="F722" s="32"/>
      <c r="G722" s="32"/>
      <c r="H722" s="6">
        <v>279</v>
      </c>
      <c r="I722" s="2">
        <v>42</v>
      </c>
      <c r="J722" s="3">
        <v>0</v>
      </c>
      <c r="K722" s="20">
        <v>29</v>
      </c>
      <c r="L722" s="3">
        <v>1</v>
      </c>
      <c r="M722" s="3">
        <v>1</v>
      </c>
      <c r="N722" s="3">
        <v>0</v>
      </c>
      <c r="O722" s="3">
        <v>0</v>
      </c>
      <c r="P722" s="12">
        <v>0</v>
      </c>
      <c r="Q722" s="18">
        <v>7050.6419999999998</v>
      </c>
    </row>
    <row r="723" spans="1:17" x14ac:dyDescent="0.25">
      <c r="A723" s="69">
        <v>280</v>
      </c>
      <c r="B723" s="3">
        <v>64</v>
      </c>
      <c r="C723" s="3">
        <v>39.700000000000003</v>
      </c>
      <c r="D723" s="3">
        <v>0</v>
      </c>
      <c r="E723" s="60">
        <v>14319.031000000001</v>
      </c>
      <c r="F723" s="32"/>
      <c r="G723" s="32"/>
      <c r="H723" s="6">
        <v>280</v>
      </c>
      <c r="I723" s="2">
        <v>64</v>
      </c>
      <c r="J723" s="3">
        <v>0</v>
      </c>
      <c r="K723" s="20">
        <v>39.700000000000003</v>
      </c>
      <c r="L723" s="3">
        <v>0</v>
      </c>
      <c r="M723" s="3">
        <v>1</v>
      </c>
      <c r="N723" s="3">
        <v>0</v>
      </c>
      <c r="O723" s="3">
        <v>0</v>
      </c>
      <c r="P723" s="12">
        <v>0</v>
      </c>
      <c r="Q723" s="18">
        <v>14319.031000000001</v>
      </c>
    </row>
    <row r="724" spans="1:17" x14ac:dyDescent="0.25">
      <c r="A724" s="69">
        <v>281</v>
      </c>
      <c r="B724" s="3">
        <v>38</v>
      </c>
      <c r="C724" s="3">
        <v>19.475000000000001</v>
      </c>
      <c r="D724" s="3">
        <v>2</v>
      </c>
      <c r="E724" s="60">
        <v>6933.2422500000002</v>
      </c>
      <c r="F724" s="32"/>
      <c r="G724" s="32"/>
      <c r="H724" s="6">
        <v>281</v>
      </c>
      <c r="I724" s="2">
        <v>38</v>
      </c>
      <c r="J724" s="3">
        <v>0</v>
      </c>
      <c r="K724" s="20">
        <v>19.475000000000001</v>
      </c>
      <c r="L724" s="3">
        <v>2</v>
      </c>
      <c r="M724" s="3">
        <v>0</v>
      </c>
      <c r="N724" s="3">
        <v>0</v>
      </c>
      <c r="O724" s="3">
        <v>1</v>
      </c>
      <c r="P724" s="12">
        <v>0</v>
      </c>
      <c r="Q724" s="18">
        <v>6933.2422500000002</v>
      </c>
    </row>
    <row r="725" spans="1:17" x14ac:dyDescent="0.25">
      <c r="A725" s="69">
        <v>282</v>
      </c>
      <c r="B725" s="3">
        <v>61</v>
      </c>
      <c r="C725" s="3">
        <v>36.1</v>
      </c>
      <c r="D725" s="3">
        <v>3</v>
      </c>
      <c r="E725" s="60">
        <v>27941.28758</v>
      </c>
      <c r="F725" s="32"/>
      <c r="G725" s="32"/>
      <c r="H725" s="6">
        <v>282</v>
      </c>
      <c r="I725" s="2">
        <v>61</v>
      </c>
      <c r="J725" s="3">
        <v>1</v>
      </c>
      <c r="K725" s="20">
        <v>36.1</v>
      </c>
      <c r="L725" s="3">
        <v>3</v>
      </c>
      <c r="M725" s="3">
        <v>1</v>
      </c>
      <c r="N725" s="3">
        <v>0</v>
      </c>
      <c r="O725" s="3">
        <v>0</v>
      </c>
      <c r="P725" s="12">
        <v>0</v>
      </c>
      <c r="Q725" s="18">
        <v>27941.28758</v>
      </c>
    </row>
    <row r="726" spans="1:17" x14ac:dyDescent="0.25">
      <c r="A726" s="69">
        <v>283</v>
      </c>
      <c r="B726" s="3">
        <v>53</v>
      </c>
      <c r="C726" s="3">
        <v>26.7</v>
      </c>
      <c r="D726" s="3">
        <v>2</v>
      </c>
      <c r="E726" s="60">
        <v>11150.78</v>
      </c>
      <c r="F726" s="32"/>
      <c r="G726" s="32"/>
      <c r="H726" s="6">
        <v>283</v>
      </c>
      <c r="I726" s="2">
        <v>53</v>
      </c>
      <c r="J726" s="3">
        <v>0</v>
      </c>
      <c r="K726" s="20">
        <v>26.7</v>
      </c>
      <c r="L726" s="3">
        <v>2</v>
      </c>
      <c r="M726" s="3">
        <v>1</v>
      </c>
      <c r="N726" s="3">
        <v>0</v>
      </c>
      <c r="O726" s="3">
        <v>0</v>
      </c>
      <c r="P726" s="12">
        <v>0</v>
      </c>
      <c r="Q726" s="18">
        <v>11150.78</v>
      </c>
    </row>
    <row r="727" spans="1:17" x14ac:dyDescent="0.25">
      <c r="A727" s="69">
        <v>284</v>
      </c>
      <c r="B727" s="3">
        <v>44</v>
      </c>
      <c r="C727" s="3">
        <v>36.479999999999997</v>
      </c>
      <c r="D727" s="3">
        <v>0</v>
      </c>
      <c r="E727" s="60">
        <v>12797.20962</v>
      </c>
      <c r="F727" s="32"/>
      <c r="G727" s="32"/>
      <c r="H727" s="6">
        <v>284</v>
      </c>
      <c r="I727" s="2">
        <v>44</v>
      </c>
      <c r="J727" s="3">
        <v>0</v>
      </c>
      <c r="K727" s="20">
        <v>36.479999999999997</v>
      </c>
      <c r="L727" s="3">
        <v>0</v>
      </c>
      <c r="M727" s="3">
        <v>0</v>
      </c>
      <c r="N727" s="3">
        <v>0</v>
      </c>
      <c r="O727" s="3">
        <v>0</v>
      </c>
      <c r="P727" s="12">
        <v>1</v>
      </c>
      <c r="Q727" s="18">
        <v>12797.20962</v>
      </c>
    </row>
    <row r="728" spans="1:17" x14ac:dyDescent="0.25">
      <c r="A728" s="69">
        <v>285</v>
      </c>
      <c r="B728" s="3">
        <v>41</v>
      </c>
      <c r="C728" s="3">
        <v>34.200000000000003</v>
      </c>
      <c r="D728" s="3">
        <v>2</v>
      </c>
      <c r="E728" s="60">
        <v>7261.741</v>
      </c>
      <c r="F728" s="32"/>
      <c r="G728" s="32"/>
      <c r="H728" s="6">
        <v>285</v>
      </c>
      <c r="I728" s="2">
        <v>41</v>
      </c>
      <c r="J728" s="3">
        <v>1</v>
      </c>
      <c r="K728" s="20">
        <v>34.200000000000003</v>
      </c>
      <c r="L728" s="3">
        <v>2</v>
      </c>
      <c r="M728" s="3">
        <v>0</v>
      </c>
      <c r="N728" s="3">
        <v>0</v>
      </c>
      <c r="O728" s="3">
        <v>1</v>
      </c>
      <c r="P728" s="12">
        <v>0</v>
      </c>
      <c r="Q728" s="18">
        <v>7261.741</v>
      </c>
    </row>
    <row r="729" spans="1:17" x14ac:dyDescent="0.25">
      <c r="A729" s="69">
        <v>286</v>
      </c>
      <c r="B729" s="3">
        <v>51</v>
      </c>
      <c r="C729" s="3">
        <v>33.33</v>
      </c>
      <c r="D729" s="3">
        <v>3</v>
      </c>
      <c r="E729" s="60">
        <v>10560.4917</v>
      </c>
      <c r="F729" s="32"/>
      <c r="G729" s="32"/>
      <c r="H729" s="6">
        <v>286</v>
      </c>
      <c r="I729" s="2">
        <v>51</v>
      </c>
      <c r="J729" s="3">
        <v>1</v>
      </c>
      <c r="K729" s="20">
        <v>33.33</v>
      </c>
      <c r="L729" s="3">
        <v>3</v>
      </c>
      <c r="M729" s="3">
        <v>0</v>
      </c>
      <c r="N729" s="3">
        <v>1</v>
      </c>
      <c r="O729" s="3">
        <v>0</v>
      </c>
      <c r="P729" s="12">
        <v>0</v>
      </c>
      <c r="Q729" s="18">
        <v>10560.4917</v>
      </c>
    </row>
    <row r="730" spans="1:17" x14ac:dyDescent="0.25">
      <c r="A730" s="69">
        <v>287</v>
      </c>
      <c r="B730" s="3">
        <v>40</v>
      </c>
      <c r="C730" s="3">
        <v>32.299999999999997</v>
      </c>
      <c r="D730" s="3">
        <v>2</v>
      </c>
      <c r="E730" s="60">
        <v>6986.6970000000001</v>
      </c>
      <c r="F730" s="32"/>
      <c r="G730" s="32"/>
      <c r="H730" s="6">
        <v>287</v>
      </c>
      <c r="I730" s="2">
        <v>40</v>
      </c>
      <c r="J730" s="3">
        <v>1</v>
      </c>
      <c r="K730" s="20">
        <v>32.299999999999997</v>
      </c>
      <c r="L730" s="3">
        <v>2</v>
      </c>
      <c r="M730" s="3">
        <v>0</v>
      </c>
      <c r="N730" s="3">
        <v>0</v>
      </c>
      <c r="O730" s="3">
        <v>1</v>
      </c>
      <c r="P730" s="12">
        <v>0</v>
      </c>
      <c r="Q730" s="18">
        <v>6986.6970000000001</v>
      </c>
    </row>
    <row r="731" spans="1:17" x14ac:dyDescent="0.25">
      <c r="A731" s="69">
        <v>288</v>
      </c>
      <c r="B731" s="3">
        <v>45</v>
      </c>
      <c r="C731" s="3">
        <v>39.805</v>
      </c>
      <c r="D731" s="3">
        <v>0</v>
      </c>
      <c r="E731" s="60">
        <v>7448.4039499999999</v>
      </c>
      <c r="F731" s="32"/>
      <c r="G731" s="32"/>
      <c r="H731" s="6">
        <v>288</v>
      </c>
      <c r="I731" s="2">
        <v>45</v>
      </c>
      <c r="J731" s="3">
        <v>1</v>
      </c>
      <c r="K731" s="20">
        <v>39.805</v>
      </c>
      <c r="L731" s="3">
        <v>0</v>
      </c>
      <c r="M731" s="3">
        <v>0</v>
      </c>
      <c r="N731" s="3">
        <v>0</v>
      </c>
      <c r="O731" s="3">
        <v>0</v>
      </c>
      <c r="P731" s="12">
        <v>1</v>
      </c>
      <c r="Q731" s="18">
        <v>7448.4039499999999</v>
      </c>
    </row>
    <row r="732" spans="1:17" x14ac:dyDescent="0.25">
      <c r="A732" s="69">
        <v>289</v>
      </c>
      <c r="B732" s="3">
        <v>35</v>
      </c>
      <c r="C732" s="3">
        <v>34.32</v>
      </c>
      <c r="D732" s="3">
        <v>3</v>
      </c>
      <c r="E732" s="60">
        <v>5934.3797999999997</v>
      </c>
      <c r="F732" s="32"/>
      <c r="G732" s="32"/>
      <c r="H732" s="6">
        <v>289</v>
      </c>
      <c r="I732" s="2">
        <v>35</v>
      </c>
      <c r="J732" s="3">
        <v>1</v>
      </c>
      <c r="K732" s="20">
        <v>34.32</v>
      </c>
      <c r="L732" s="3">
        <v>3</v>
      </c>
      <c r="M732" s="3">
        <v>0</v>
      </c>
      <c r="N732" s="3">
        <v>1</v>
      </c>
      <c r="O732" s="3">
        <v>0</v>
      </c>
      <c r="P732" s="12">
        <v>0</v>
      </c>
      <c r="Q732" s="18">
        <v>5934.3797999999997</v>
      </c>
    </row>
    <row r="733" spans="1:17" x14ac:dyDescent="0.25">
      <c r="A733" s="69">
        <v>290</v>
      </c>
      <c r="B733" s="3">
        <v>53</v>
      </c>
      <c r="C733" s="3">
        <v>28.88</v>
      </c>
      <c r="D733" s="3">
        <v>0</v>
      </c>
      <c r="E733" s="60">
        <v>9869.8101999999999</v>
      </c>
      <c r="F733" s="32"/>
      <c r="G733" s="32"/>
      <c r="H733" s="6">
        <v>290</v>
      </c>
      <c r="I733" s="2">
        <v>53</v>
      </c>
      <c r="J733" s="3">
        <v>1</v>
      </c>
      <c r="K733" s="20">
        <v>28.88</v>
      </c>
      <c r="L733" s="3">
        <v>0</v>
      </c>
      <c r="M733" s="3">
        <v>0</v>
      </c>
      <c r="N733" s="3">
        <v>0</v>
      </c>
      <c r="O733" s="3">
        <v>1</v>
      </c>
      <c r="P733" s="12">
        <v>0</v>
      </c>
      <c r="Q733" s="18">
        <v>9869.8101999999999</v>
      </c>
    </row>
    <row r="734" spans="1:17" x14ac:dyDescent="0.25">
      <c r="A734" s="69">
        <v>291</v>
      </c>
      <c r="B734" s="3">
        <v>18</v>
      </c>
      <c r="C734" s="3">
        <v>41.14</v>
      </c>
      <c r="D734" s="3">
        <v>0</v>
      </c>
      <c r="E734" s="60">
        <v>1146.7965999999999</v>
      </c>
      <c r="F734" s="32"/>
      <c r="G734" s="32"/>
      <c r="H734" s="6">
        <v>291</v>
      </c>
      <c r="I734" s="2">
        <v>18</v>
      </c>
      <c r="J734" s="3">
        <v>1</v>
      </c>
      <c r="K734" s="20">
        <v>41.14</v>
      </c>
      <c r="L734" s="3">
        <v>0</v>
      </c>
      <c r="M734" s="3">
        <v>0</v>
      </c>
      <c r="N734" s="3">
        <v>1</v>
      </c>
      <c r="O734" s="3">
        <v>0</v>
      </c>
      <c r="P734" s="12">
        <v>0</v>
      </c>
      <c r="Q734" s="18">
        <v>1146.7965999999999</v>
      </c>
    </row>
    <row r="735" spans="1:17" x14ac:dyDescent="0.25">
      <c r="A735" s="69">
        <v>292</v>
      </c>
      <c r="B735" s="3">
        <v>51</v>
      </c>
      <c r="C735" s="3">
        <v>35.97</v>
      </c>
      <c r="D735" s="3">
        <v>1</v>
      </c>
      <c r="E735" s="60">
        <v>9386.1612999999998</v>
      </c>
      <c r="F735" s="32"/>
      <c r="G735" s="32"/>
      <c r="H735" s="6">
        <v>292</v>
      </c>
      <c r="I735" s="2">
        <v>51</v>
      </c>
      <c r="J735" s="3">
        <v>1</v>
      </c>
      <c r="K735" s="20">
        <v>35.97</v>
      </c>
      <c r="L735" s="3">
        <v>1</v>
      </c>
      <c r="M735" s="3">
        <v>0</v>
      </c>
      <c r="N735" s="3">
        <v>1</v>
      </c>
      <c r="O735" s="3">
        <v>0</v>
      </c>
      <c r="P735" s="12">
        <v>0</v>
      </c>
      <c r="Q735" s="18">
        <v>9386.1612999999998</v>
      </c>
    </row>
    <row r="736" spans="1:17" x14ac:dyDescent="0.25">
      <c r="A736" s="69">
        <v>293</v>
      </c>
      <c r="B736" s="3">
        <v>31</v>
      </c>
      <c r="C736" s="3">
        <v>29.26</v>
      </c>
      <c r="D736" s="3">
        <v>1</v>
      </c>
      <c r="E736" s="60">
        <v>4350.5144</v>
      </c>
      <c r="F736" s="32"/>
      <c r="G736" s="32"/>
      <c r="H736" s="6">
        <v>293</v>
      </c>
      <c r="I736" s="2">
        <v>31</v>
      </c>
      <c r="J736" s="3">
        <v>0</v>
      </c>
      <c r="K736" s="20">
        <v>29.26</v>
      </c>
      <c r="L736" s="3">
        <v>1</v>
      </c>
      <c r="M736" s="3">
        <v>0</v>
      </c>
      <c r="N736" s="3">
        <v>1</v>
      </c>
      <c r="O736" s="3">
        <v>0</v>
      </c>
      <c r="P736" s="12">
        <v>0</v>
      </c>
      <c r="Q736" s="18">
        <v>4350.5144</v>
      </c>
    </row>
    <row r="737" spans="1:17" x14ac:dyDescent="0.25">
      <c r="A737" s="69">
        <v>294</v>
      </c>
      <c r="B737" s="3">
        <v>35</v>
      </c>
      <c r="C737" s="3">
        <v>27.7</v>
      </c>
      <c r="D737" s="3">
        <v>3</v>
      </c>
      <c r="E737" s="60">
        <v>6414.1779999999999</v>
      </c>
      <c r="F737" s="32"/>
      <c r="G737" s="32"/>
      <c r="H737" s="6">
        <v>294</v>
      </c>
      <c r="I737" s="2">
        <v>35</v>
      </c>
      <c r="J737" s="3">
        <v>0</v>
      </c>
      <c r="K737" s="20">
        <v>27.7</v>
      </c>
      <c r="L737" s="3">
        <v>3</v>
      </c>
      <c r="M737" s="3">
        <v>1</v>
      </c>
      <c r="N737" s="3">
        <v>0</v>
      </c>
      <c r="O737" s="3">
        <v>0</v>
      </c>
      <c r="P737" s="12">
        <v>0</v>
      </c>
      <c r="Q737" s="18">
        <v>6414.1779999999999</v>
      </c>
    </row>
    <row r="738" spans="1:17" x14ac:dyDescent="0.25">
      <c r="A738" s="69">
        <v>295</v>
      </c>
      <c r="B738" s="3">
        <v>60</v>
      </c>
      <c r="C738" s="3">
        <v>36.954999999999998</v>
      </c>
      <c r="D738" s="3">
        <v>0</v>
      </c>
      <c r="E738" s="60">
        <v>12741.167450000001</v>
      </c>
      <c r="F738" s="32"/>
      <c r="G738" s="32"/>
      <c r="H738" s="6">
        <v>295</v>
      </c>
      <c r="I738" s="2">
        <v>60</v>
      </c>
      <c r="J738" s="3">
        <v>1</v>
      </c>
      <c r="K738" s="20">
        <v>36.954999999999998</v>
      </c>
      <c r="L738" s="3">
        <v>0</v>
      </c>
      <c r="M738" s="3">
        <v>0</v>
      </c>
      <c r="N738" s="3">
        <v>0</v>
      </c>
      <c r="O738" s="3">
        <v>0</v>
      </c>
      <c r="P738" s="12">
        <v>1</v>
      </c>
      <c r="Q738" s="18">
        <v>12741.167450000001</v>
      </c>
    </row>
    <row r="739" spans="1:17" x14ac:dyDescent="0.25">
      <c r="A739" s="69">
        <v>296</v>
      </c>
      <c r="B739" s="3">
        <v>21</v>
      </c>
      <c r="C739" s="3">
        <v>36.86</v>
      </c>
      <c r="D739" s="3">
        <v>0</v>
      </c>
      <c r="E739" s="60">
        <v>1917.3184000000001</v>
      </c>
      <c r="F739" s="32"/>
      <c r="G739" s="32"/>
      <c r="H739" s="6">
        <v>296</v>
      </c>
      <c r="I739" s="2">
        <v>21</v>
      </c>
      <c r="J739" s="3">
        <v>1</v>
      </c>
      <c r="K739" s="20">
        <v>36.86</v>
      </c>
      <c r="L739" s="3">
        <v>0</v>
      </c>
      <c r="M739" s="3">
        <v>0</v>
      </c>
      <c r="N739" s="3">
        <v>0</v>
      </c>
      <c r="O739" s="3">
        <v>1</v>
      </c>
      <c r="P739" s="12">
        <v>0</v>
      </c>
      <c r="Q739" s="18">
        <v>1917.3184000000001</v>
      </c>
    </row>
    <row r="740" spans="1:17" x14ac:dyDescent="0.25">
      <c r="A740" s="69">
        <v>297</v>
      </c>
      <c r="B740" s="3">
        <v>29</v>
      </c>
      <c r="C740" s="3">
        <v>22.515000000000001</v>
      </c>
      <c r="D740" s="3">
        <v>3</v>
      </c>
      <c r="E740" s="60">
        <v>5209.5788499999999</v>
      </c>
      <c r="F740" s="32"/>
      <c r="G740" s="32"/>
      <c r="H740" s="6">
        <v>297</v>
      </c>
      <c r="I740" s="2">
        <v>29</v>
      </c>
      <c r="J740" s="3">
        <v>1</v>
      </c>
      <c r="K740" s="20">
        <v>22.515000000000001</v>
      </c>
      <c r="L740" s="3">
        <v>3</v>
      </c>
      <c r="M740" s="3">
        <v>0</v>
      </c>
      <c r="N740" s="3">
        <v>0</v>
      </c>
      <c r="O740" s="3">
        <v>0</v>
      </c>
      <c r="P740" s="12">
        <v>1</v>
      </c>
      <c r="Q740" s="18">
        <v>5209.5788499999999</v>
      </c>
    </row>
    <row r="741" spans="1:17" x14ac:dyDescent="0.25">
      <c r="A741" s="69">
        <v>298</v>
      </c>
      <c r="B741" s="3">
        <v>62</v>
      </c>
      <c r="C741" s="3">
        <v>29.92</v>
      </c>
      <c r="D741" s="3">
        <v>0</v>
      </c>
      <c r="E741" s="60">
        <v>13457.960800000001</v>
      </c>
      <c r="F741" s="32"/>
      <c r="G741" s="32"/>
      <c r="H741" s="6">
        <v>298</v>
      </c>
      <c r="I741" s="2">
        <v>62</v>
      </c>
      <c r="J741" s="3">
        <v>0</v>
      </c>
      <c r="K741" s="20">
        <v>29.92</v>
      </c>
      <c r="L741" s="3">
        <v>0</v>
      </c>
      <c r="M741" s="3">
        <v>0</v>
      </c>
      <c r="N741" s="3">
        <v>1</v>
      </c>
      <c r="O741" s="3">
        <v>0</v>
      </c>
      <c r="P741" s="12">
        <v>0</v>
      </c>
      <c r="Q741" s="18">
        <v>13457.960800000001</v>
      </c>
    </row>
    <row r="742" spans="1:17" x14ac:dyDescent="0.25">
      <c r="A742" s="69">
        <v>299</v>
      </c>
      <c r="B742" s="3">
        <v>39</v>
      </c>
      <c r="C742" s="3">
        <v>41.8</v>
      </c>
      <c r="D742" s="3">
        <v>0</v>
      </c>
      <c r="E742" s="60">
        <v>5662.2250000000004</v>
      </c>
      <c r="F742" s="32"/>
      <c r="G742" s="32"/>
      <c r="H742" s="6">
        <v>299</v>
      </c>
      <c r="I742" s="2">
        <v>39</v>
      </c>
      <c r="J742" s="3">
        <v>0</v>
      </c>
      <c r="K742" s="20">
        <v>41.8</v>
      </c>
      <c r="L742" s="3">
        <v>0</v>
      </c>
      <c r="M742" s="3">
        <v>0</v>
      </c>
      <c r="N742" s="3">
        <v>1</v>
      </c>
      <c r="O742" s="3">
        <v>0</v>
      </c>
      <c r="P742" s="12">
        <v>0</v>
      </c>
      <c r="Q742" s="18">
        <v>5662.2250000000004</v>
      </c>
    </row>
    <row r="743" spans="1:17" x14ac:dyDescent="0.25">
      <c r="A743" s="69">
        <v>300</v>
      </c>
      <c r="B743" s="3">
        <v>19</v>
      </c>
      <c r="C743" s="3">
        <v>27.6</v>
      </c>
      <c r="D743" s="3">
        <v>0</v>
      </c>
      <c r="E743" s="60">
        <v>1252.4069999999999</v>
      </c>
      <c r="F743" s="32"/>
      <c r="G743" s="32"/>
      <c r="H743" s="6">
        <v>300</v>
      </c>
      <c r="I743" s="2">
        <v>19</v>
      </c>
      <c r="J743" s="3">
        <v>1</v>
      </c>
      <c r="K743" s="20">
        <v>27.6</v>
      </c>
      <c r="L743" s="3">
        <v>0</v>
      </c>
      <c r="M743" s="3">
        <v>1</v>
      </c>
      <c r="N743" s="3">
        <v>0</v>
      </c>
      <c r="O743" s="3">
        <v>0</v>
      </c>
      <c r="P743" s="12">
        <v>0</v>
      </c>
      <c r="Q743" s="18">
        <v>1252.4069999999999</v>
      </c>
    </row>
    <row r="744" spans="1:17" x14ac:dyDescent="0.25">
      <c r="A744" s="69">
        <v>301</v>
      </c>
      <c r="B744" s="3">
        <v>22</v>
      </c>
      <c r="C744" s="3">
        <v>23.18</v>
      </c>
      <c r="D744" s="3">
        <v>0</v>
      </c>
      <c r="E744" s="60">
        <v>2731.9122000000002</v>
      </c>
      <c r="F744" s="32"/>
      <c r="G744" s="32"/>
      <c r="H744" s="6">
        <v>301</v>
      </c>
      <c r="I744" s="2">
        <v>22</v>
      </c>
      <c r="J744" s="3">
        <v>0</v>
      </c>
      <c r="K744" s="20">
        <v>23.18</v>
      </c>
      <c r="L744" s="3">
        <v>0</v>
      </c>
      <c r="M744" s="3">
        <v>0</v>
      </c>
      <c r="N744" s="3">
        <v>0</v>
      </c>
      <c r="O744" s="3">
        <v>0</v>
      </c>
      <c r="P744" s="12">
        <v>1</v>
      </c>
      <c r="Q744" s="18">
        <v>2731.9122000000002</v>
      </c>
    </row>
    <row r="745" spans="1:17" x14ac:dyDescent="0.25">
      <c r="A745" s="69">
        <v>302</v>
      </c>
      <c r="B745" s="3">
        <v>39</v>
      </c>
      <c r="C745" s="3">
        <v>31.92</v>
      </c>
      <c r="D745" s="3">
        <v>2</v>
      </c>
      <c r="E745" s="60">
        <v>7209.4917999999998</v>
      </c>
      <c r="F745" s="32"/>
      <c r="G745" s="32"/>
      <c r="H745" s="6">
        <v>302</v>
      </c>
      <c r="I745" s="2">
        <v>39</v>
      </c>
      <c r="J745" s="3">
        <v>0</v>
      </c>
      <c r="K745" s="20">
        <v>31.92</v>
      </c>
      <c r="L745" s="3">
        <v>2</v>
      </c>
      <c r="M745" s="3">
        <v>0</v>
      </c>
      <c r="N745" s="3">
        <v>0</v>
      </c>
      <c r="O745" s="3">
        <v>1</v>
      </c>
      <c r="P745" s="12">
        <v>0</v>
      </c>
      <c r="Q745" s="18">
        <v>7209.4917999999998</v>
      </c>
    </row>
    <row r="746" spans="1:17" x14ac:dyDescent="0.25">
      <c r="A746" s="69">
        <v>303</v>
      </c>
      <c r="B746" s="3">
        <v>30</v>
      </c>
      <c r="C746" s="3">
        <v>44.22</v>
      </c>
      <c r="D746" s="3">
        <v>2</v>
      </c>
      <c r="E746" s="60">
        <v>4266.1657999999998</v>
      </c>
      <c r="F746" s="32"/>
      <c r="G746" s="32"/>
      <c r="H746" s="6">
        <v>303</v>
      </c>
      <c r="I746" s="2">
        <v>30</v>
      </c>
      <c r="J746" s="3">
        <v>1</v>
      </c>
      <c r="K746" s="20">
        <v>44.22</v>
      </c>
      <c r="L746" s="3">
        <v>2</v>
      </c>
      <c r="M746" s="3">
        <v>0</v>
      </c>
      <c r="N746" s="3">
        <v>1</v>
      </c>
      <c r="O746" s="3">
        <v>0</v>
      </c>
      <c r="P746" s="12">
        <v>0</v>
      </c>
      <c r="Q746" s="18">
        <v>4266.1657999999998</v>
      </c>
    </row>
    <row r="747" spans="1:17" x14ac:dyDescent="0.25">
      <c r="A747" s="69">
        <v>304</v>
      </c>
      <c r="B747" s="3">
        <v>30</v>
      </c>
      <c r="C747" s="3">
        <v>22.895</v>
      </c>
      <c r="D747" s="3">
        <v>1</v>
      </c>
      <c r="E747" s="60">
        <v>4719.52405</v>
      </c>
      <c r="F747" s="32"/>
      <c r="G747" s="32"/>
      <c r="H747" s="6">
        <v>304</v>
      </c>
      <c r="I747" s="2">
        <v>30</v>
      </c>
      <c r="J747" s="3">
        <v>0</v>
      </c>
      <c r="K747" s="20">
        <v>22.895</v>
      </c>
      <c r="L747" s="3">
        <v>1</v>
      </c>
      <c r="M747" s="3">
        <v>0</v>
      </c>
      <c r="N747" s="3">
        <v>0</v>
      </c>
      <c r="O747" s="3">
        <v>0</v>
      </c>
      <c r="P747" s="12">
        <v>1</v>
      </c>
      <c r="Q747" s="18">
        <v>4719.52405</v>
      </c>
    </row>
    <row r="748" spans="1:17" x14ac:dyDescent="0.25">
      <c r="A748" s="69">
        <v>305</v>
      </c>
      <c r="B748" s="3">
        <v>58</v>
      </c>
      <c r="C748" s="3">
        <v>33.1</v>
      </c>
      <c r="D748" s="3">
        <v>0</v>
      </c>
      <c r="E748" s="60">
        <v>11848.141</v>
      </c>
      <c r="F748" s="32"/>
      <c r="G748" s="32"/>
      <c r="H748" s="6">
        <v>305</v>
      </c>
      <c r="I748" s="2">
        <v>58</v>
      </c>
      <c r="J748" s="3">
        <v>0</v>
      </c>
      <c r="K748" s="20">
        <v>33.1</v>
      </c>
      <c r="L748" s="3">
        <v>0</v>
      </c>
      <c r="M748" s="3">
        <v>1</v>
      </c>
      <c r="N748" s="3">
        <v>0</v>
      </c>
      <c r="O748" s="3">
        <v>0</v>
      </c>
      <c r="P748" s="12">
        <v>0</v>
      </c>
      <c r="Q748" s="18">
        <v>11848.141</v>
      </c>
    </row>
    <row r="749" spans="1:17" x14ac:dyDescent="0.25">
      <c r="A749" s="69">
        <v>306</v>
      </c>
      <c r="B749" s="3">
        <v>42</v>
      </c>
      <c r="C749" s="3">
        <v>26.18</v>
      </c>
      <c r="D749" s="3">
        <v>1</v>
      </c>
      <c r="E749" s="60">
        <v>7046.7222000000002</v>
      </c>
      <c r="F749" s="32"/>
      <c r="G749" s="32"/>
      <c r="H749" s="6">
        <v>306</v>
      </c>
      <c r="I749" s="2">
        <v>42</v>
      </c>
      <c r="J749" s="3">
        <v>0</v>
      </c>
      <c r="K749" s="20">
        <v>26.18</v>
      </c>
      <c r="L749" s="3">
        <v>1</v>
      </c>
      <c r="M749" s="3">
        <v>0</v>
      </c>
      <c r="N749" s="3">
        <v>1</v>
      </c>
      <c r="O749" s="3">
        <v>0</v>
      </c>
      <c r="P749" s="12">
        <v>0</v>
      </c>
      <c r="Q749" s="18">
        <v>7046.7222000000002</v>
      </c>
    </row>
    <row r="750" spans="1:17" x14ac:dyDescent="0.25">
      <c r="A750" s="69">
        <v>307</v>
      </c>
      <c r="B750" s="3">
        <v>64</v>
      </c>
      <c r="C750" s="3">
        <v>35.97</v>
      </c>
      <c r="D750" s="3">
        <v>0</v>
      </c>
      <c r="E750" s="60">
        <v>14313.846299999999</v>
      </c>
      <c r="F750" s="32"/>
      <c r="G750" s="32"/>
      <c r="H750" s="6">
        <v>307</v>
      </c>
      <c r="I750" s="2">
        <v>64</v>
      </c>
      <c r="J750" s="3">
        <v>0</v>
      </c>
      <c r="K750" s="20">
        <v>35.97</v>
      </c>
      <c r="L750" s="3">
        <v>0</v>
      </c>
      <c r="M750" s="3">
        <v>0</v>
      </c>
      <c r="N750" s="3">
        <v>1</v>
      </c>
      <c r="O750" s="3">
        <v>0</v>
      </c>
      <c r="P750" s="12">
        <v>0</v>
      </c>
      <c r="Q750" s="18">
        <v>14313.846299999999</v>
      </c>
    </row>
    <row r="751" spans="1:17" x14ac:dyDescent="0.25">
      <c r="A751" s="69">
        <v>308</v>
      </c>
      <c r="B751" s="3">
        <v>21</v>
      </c>
      <c r="C751" s="3">
        <v>22.3</v>
      </c>
      <c r="D751" s="3">
        <v>1</v>
      </c>
      <c r="E751" s="60">
        <v>2103.08</v>
      </c>
      <c r="F751" s="32"/>
      <c r="G751" s="32"/>
      <c r="H751" s="6">
        <v>308</v>
      </c>
      <c r="I751" s="2">
        <v>21</v>
      </c>
      <c r="J751" s="3">
        <v>1</v>
      </c>
      <c r="K751" s="20">
        <v>22.3</v>
      </c>
      <c r="L751" s="3">
        <v>1</v>
      </c>
      <c r="M751" s="3">
        <v>1</v>
      </c>
      <c r="N751" s="3">
        <v>0</v>
      </c>
      <c r="O751" s="3">
        <v>0</v>
      </c>
      <c r="P751" s="12">
        <v>0</v>
      </c>
      <c r="Q751" s="18">
        <v>2103.08</v>
      </c>
    </row>
    <row r="752" spans="1:17" x14ac:dyDescent="0.25">
      <c r="A752" s="69">
        <v>309</v>
      </c>
      <c r="B752" s="3">
        <v>23</v>
      </c>
      <c r="C752" s="3">
        <v>26.51</v>
      </c>
      <c r="D752" s="3">
        <v>0</v>
      </c>
      <c r="E752" s="60">
        <v>1815.8759</v>
      </c>
      <c r="F752" s="32"/>
      <c r="G752" s="32"/>
      <c r="H752" s="6">
        <v>309</v>
      </c>
      <c r="I752" s="2">
        <v>23</v>
      </c>
      <c r="J752" s="3">
        <v>1</v>
      </c>
      <c r="K752" s="20">
        <v>26.51</v>
      </c>
      <c r="L752" s="3">
        <v>0</v>
      </c>
      <c r="M752" s="3">
        <v>0</v>
      </c>
      <c r="N752" s="3">
        <v>1</v>
      </c>
      <c r="O752" s="3">
        <v>0</v>
      </c>
      <c r="P752" s="12">
        <v>0</v>
      </c>
      <c r="Q752" s="18">
        <v>1815.8759</v>
      </c>
    </row>
    <row r="753" spans="1:17" x14ac:dyDescent="0.25">
      <c r="A753" s="69">
        <v>310</v>
      </c>
      <c r="B753" s="3">
        <v>45</v>
      </c>
      <c r="C753" s="3">
        <v>35.814999999999998</v>
      </c>
      <c r="D753" s="3">
        <v>0</v>
      </c>
      <c r="E753" s="60">
        <v>7731.8578500000003</v>
      </c>
      <c r="F753" s="32"/>
      <c r="G753" s="32"/>
      <c r="H753" s="6">
        <v>310</v>
      </c>
      <c r="I753" s="2">
        <v>45</v>
      </c>
      <c r="J753" s="3">
        <v>0</v>
      </c>
      <c r="K753" s="20">
        <v>35.814999999999998</v>
      </c>
      <c r="L753" s="3">
        <v>0</v>
      </c>
      <c r="M753" s="3">
        <v>0</v>
      </c>
      <c r="N753" s="3">
        <v>0</v>
      </c>
      <c r="O753" s="3">
        <v>1</v>
      </c>
      <c r="P753" s="12">
        <v>0</v>
      </c>
      <c r="Q753" s="18">
        <v>7731.8578500000003</v>
      </c>
    </row>
    <row r="754" spans="1:17" x14ac:dyDescent="0.25">
      <c r="A754" s="69">
        <v>311</v>
      </c>
      <c r="B754" s="3">
        <v>40</v>
      </c>
      <c r="C754" s="3">
        <v>41.42</v>
      </c>
      <c r="D754" s="3">
        <v>1</v>
      </c>
      <c r="E754" s="60">
        <v>28476.734990000001</v>
      </c>
      <c r="F754" s="32"/>
      <c r="G754" s="32"/>
      <c r="H754" s="6">
        <v>311</v>
      </c>
      <c r="I754" s="2">
        <v>40</v>
      </c>
      <c r="J754" s="3">
        <v>0</v>
      </c>
      <c r="K754" s="20">
        <v>41.42</v>
      </c>
      <c r="L754" s="3">
        <v>1</v>
      </c>
      <c r="M754" s="3">
        <v>0</v>
      </c>
      <c r="N754" s="3">
        <v>0</v>
      </c>
      <c r="O754" s="3">
        <v>1</v>
      </c>
      <c r="P754" s="12">
        <v>0</v>
      </c>
      <c r="Q754" s="18">
        <v>28476.734990000001</v>
      </c>
    </row>
    <row r="755" spans="1:17" x14ac:dyDescent="0.25">
      <c r="A755" s="69">
        <v>312</v>
      </c>
      <c r="B755" s="3">
        <v>19</v>
      </c>
      <c r="C755" s="3">
        <v>36.575000000000003</v>
      </c>
      <c r="D755" s="3">
        <v>0</v>
      </c>
      <c r="E755" s="60">
        <v>2136.8822500000001</v>
      </c>
      <c r="F755" s="32"/>
      <c r="G755" s="32"/>
      <c r="H755" s="6">
        <v>312</v>
      </c>
      <c r="I755" s="2">
        <v>19</v>
      </c>
      <c r="J755" s="3">
        <v>0</v>
      </c>
      <c r="K755" s="20">
        <v>36.575000000000003</v>
      </c>
      <c r="L755" s="3">
        <v>0</v>
      </c>
      <c r="M755" s="3">
        <v>0</v>
      </c>
      <c r="N755" s="3">
        <v>0</v>
      </c>
      <c r="O755" s="3">
        <v>1</v>
      </c>
      <c r="P755" s="12">
        <v>0</v>
      </c>
      <c r="Q755" s="18">
        <v>2136.8822500000001</v>
      </c>
    </row>
    <row r="756" spans="1:17" x14ac:dyDescent="0.25">
      <c r="A756" s="69">
        <v>313</v>
      </c>
      <c r="B756" s="3">
        <v>18</v>
      </c>
      <c r="C756" s="3">
        <v>30.14</v>
      </c>
      <c r="D756" s="3">
        <v>0</v>
      </c>
      <c r="E756" s="60">
        <v>1131.5065999999999</v>
      </c>
      <c r="F756" s="32"/>
      <c r="G756" s="32"/>
      <c r="H756" s="6">
        <v>313</v>
      </c>
      <c r="I756" s="2">
        <v>18</v>
      </c>
      <c r="J756" s="3">
        <v>1</v>
      </c>
      <c r="K756" s="20">
        <v>30.14</v>
      </c>
      <c r="L756" s="3">
        <v>0</v>
      </c>
      <c r="M756" s="3">
        <v>0</v>
      </c>
      <c r="N756" s="3">
        <v>1</v>
      </c>
      <c r="O756" s="3">
        <v>0</v>
      </c>
      <c r="P756" s="12">
        <v>0</v>
      </c>
      <c r="Q756" s="18">
        <v>1131.5065999999999</v>
      </c>
    </row>
    <row r="757" spans="1:17" x14ac:dyDescent="0.25">
      <c r="A757" s="69">
        <v>314</v>
      </c>
      <c r="B757" s="3">
        <v>25</v>
      </c>
      <c r="C757" s="3">
        <v>25.84</v>
      </c>
      <c r="D757" s="3">
        <v>1</v>
      </c>
      <c r="E757" s="60">
        <v>3309.7926000000002</v>
      </c>
      <c r="F757" s="32"/>
      <c r="G757" s="32"/>
      <c r="H757" s="6">
        <v>314</v>
      </c>
      <c r="I757" s="2">
        <v>25</v>
      </c>
      <c r="J757" s="3">
        <v>1</v>
      </c>
      <c r="K757" s="20">
        <v>25.84</v>
      </c>
      <c r="L757" s="3">
        <v>1</v>
      </c>
      <c r="M757" s="3">
        <v>0</v>
      </c>
      <c r="N757" s="3">
        <v>0</v>
      </c>
      <c r="O757" s="3">
        <v>0</v>
      </c>
      <c r="P757" s="12">
        <v>1</v>
      </c>
      <c r="Q757" s="18">
        <v>3309.7926000000002</v>
      </c>
    </row>
    <row r="758" spans="1:17" x14ac:dyDescent="0.25">
      <c r="A758" s="69">
        <v>315</v>
      </c>
      <c r="B758" s="3">
        <v>46</v>
      </c>
      <c r="C758" s="3">
        <v>30.8</v>
      </c>
      <c r="D758" s="3">
        <v>3</v>
      </c>
      <c r="E758" s="60">
        <v>9414.92</v>
      </c>
      <c r="F758" s="32"/>
      <c r="G758" s="32"/>
      <c r="H758" s="6">
        <v>315</v>
      </c>
      <c r="I758" s="2">
        <v>46</v>
      </c>
      <c r="J758" s="3">
        <v>0</v>
      </c>
      <c r="K758" s="20">
        <v>30.8</v>
      </c>
      <c r="L758" s="3">
        <v>3</v>
      </c>
      <c r="M758" s="3">
        <v>1</v>
      </c>
      <c r="N758" s="3">
        <v>0</v>
      </c>
      <c r="O758" s="3">
        <v>0</v>
      </c>
      <c r="P758" s="12">
        <v>0</v>
      </c>
      <c r="Q758" s="18">
        <v>9414.92</v>
      </c>
    </row>
    <row r="759" spans="1:17" x14ac:dyDescent="0.25">
      <c r="A759" s="69">
        <v>316</v>
      </c>
      <c r="B759" s="3">
        <v>33</v>
      </c>
      <c r="C759" s="3">
        <v>42.94</v>
      </c>
      <c r="D759" s="3">
        <v>3</v>
      </c>
      <c r="E759" s="60">
        <v>6360.9935999999998</v>
      </c>
      <c r="F759" s="32"/>
      <c r="G759" s="32"/>
      <c r="H759" s="6">
        <v>316</v>
      </c>
      <c r="I759" s="2">
        <v>33</v>
      </c>
      <c r="J759" s="3">
        <v>0</v>
      </c>
      <c r="K759" s="20">
        <v>42.94</v>
      </c>
      <c r="L759" s="3">
        <v>3</v>
      </c>
      <c r="M759" s="3">
        <v>0</v>
      </c>
      <c r="N759" s="3">
        <v>0</v>
      </c>
      <c r="O759" s="3">
        <v>1</v>
      </c>
      <c r="P759" s="12">
        <v>0</v>
      </c>
      <c r="Q759" s="18">
        <v>6360.9935999999998</v>
      </c>
    </row>
    <row r="760" spans="1:17" x14ac:dyDescent="0.25">
      <c r="A760" s="69">
        <v>317</v>
      </c>
      <c r="B760" s="3">
        <v>54</v>
      </c>
      <c r="C760" s="3">
        <v>21.01</v>
      </c>
      <c r="D760" s="3">
        <v>2</v>
      </c>
      <c r="E760" s="60">
        <v>11013.7119</v>
      </c>
      <c r="F760" s="32"/>
      <c r="G760" s="32"/>
      <c r="H760" s="6">
        <v>317</v>
      </c>
      <c r="I760" s="2">
        <v>54</v>
      </c>
      <c r="J760" s="3">
        <v>1</v>
      </c>
      <c r="K760" s="20">
        <v>21.01</v>
      </c>
      <c r="L760" s="3">
        <v>2</v>
      </c>
      <c r="M760" s="3">
        <v>0</v>
      </c>
      <c r="N760" s="3">
        <v>1</v>
      </c>
      <c r="O760" s="3">
        <v>0</v>
      </c>
      <c r="P760" s="12">
        <v>0</v>
      </c>
      <c r="Q760" s="18">
        <v>11013.7119</v>
      </c>
    </row>
    <row r="761" spans="1:17" x14ac:dyDescent="0.25">
      <c r="A761" s="69">
        <v>318</v>
      </c>
      <c r="B761" s="3">
        <v>28</v>
      </c>
      <c r="C761" s="3">
        <v>22.515000000000001</v>
      </c>
      <c r="D761" s="3">
        <v>2</v>
      </c>
      <c r="E761" s="60">
        <v>4428.8878500000001</v>
      </c>
      <c r="F761" s="32"/>
      <c r="G761" s="32"/>
      <c r="H761" s="6">
        <v>318</v>
      </c>
      <c r="I761" s="2">
        <v>28</v>
      </c>
      <c r="J761" s="3">
        <v>1</v>
      </c>
      <c r="K761" s="20">
        <v>22.515000000000001</v>
      </c>
      <c r="L761" s="3">
        <v>2</v>
      </c>
      <c r="M761" s="3">
        <v>0</v>
      </c>
      <c r="N761" s="3">
        <v>0</v>
      </c>
      <c r="O761" s="3">
        <v>0</v>
      </c>
      <c r="P761" s="12">
        <v>1</v>
      </c>
      <c r="Q761" s="18">
        <v>4428.8878500000001</v>
      </c>
    </row>
    <row r="762" spans="1:17" x14ac:dyDescent="0.25">
      <c r="A762" s="69">
        <v>319</v>
      </c>
      <c r="B762" s="3">
        <v>36</v>
      </c>
      <c r="C762" s="3">
        <v>34.43</v>
      </c>
      <c r="D762" s="3">
        <v>2</v>
      </c>
      <c r="E762" s="60">
        <v>5584.3056999999999</v>
      </c>
      <c r="F762" s="32"/>
      <c r="G762" s="32"/>
      <c r="H762" s="6">
        <v>319</v>
      </c>
      <c r="I762" s="2">
        <v>36</v>
      </c>
      <c r="J762" s="3">
        <v>1</v>
      </c>
      <c r="K762" s="20">
        <v>34.43</v>
      </c>
      <c r="L762" s="3">
        <v>2</v>
      </c>
      <c r="M762" s="3">
        <v>0</v>
      </c>
      <c r="N762" s="3">
        <v>1</v>
      </c>
      <c r="O762" s="3">
        <v>0</v>
      </c>
      <c r="P762" s="12">
        <v>0</v>
      </c>
      <c r="Q762" s="18">
        <v>5584.3056999999999</v>
      </c>
    </row>
    <row r="763" spans="1:17" x14ac:dyDescent="0.25">
      <c r="A763" s="69">
        <v>320</v>
      </c>
      <c r="B763" s="3">
        <v>20</v>
      </c>
      <c r="C763" s="3">
        <v>31.46</v>
      </c>
      <c r="D763" s="3">
        <v>0</v>
      </c>
      <c r="E763" s="60">
        <v>1877.9294</v>
      </c>
      <c r="F763" s="32"/>
      <c r="G763" s="32"/>
      <c r="H763" s="6">
        <v>320</v>
      </c>
      <c r="I763" s="2">
        <v>20</v>
      </c>
      <c r="J763" s="3">
        <v>0</v>
      </c>
      <c r="K763" s="20">
        <v>31.46</v>
      </c>
      <c r="L763" s="3">
        <v>0</v>
      </c>
      <c r="M763" s="3">
        <v>0</v>
      </c>
      <c r="N763" s="3">
        <v>1</v>
      </c>
      <c r="O763" s="3">
        <v>0</v>
      </c>
      <c r="P763" s="12">
        <v>0</v>
      </c>
      <c r="Q763" s="18">
        <v>1877.9294</v>
      </c>
    </row>
    <row r="764" spans="1:17" x14ac:dyDescent="0.25">
      <c r="A764" s="69">
        <v>321</v>
      </c>
      <c r="B764" s="3">
        <v>24</v>
      </c>
      <c r="C764" s="3">
        <v>24.225000000000001</v>
      </c>
      <c r="D764" s="3">
        <v>0</v>
      </c>
      <c r="E764" s="60">
        <v>2842.7607499999999</v>
      </c>
      <c r="F764" s="32"/>
      <c r="G764" s="32"/>
      <c r="H764" s="6">
        <v>321</v>
      </c>
      <c r="I764" s="2">
        <v>24</v>
      </c>
      <c r="J764" s="3">
        <v>0</v>
      </c>
      <c r="K764" s="20">
        <v>24.225000000000001</v>
      </c>
      <c r="L764" s="3">
        <v>0</v>
      </c>
      <c r="M764" s="3">
        <v>0</v>
      </c>
      <c r="N764" s="3">
        <v>0</v>
      </c>
      <c r="O764" s="3">
        <v>1</v>
      </c>
      <c r="P764" s="12">
        <v>0</v>
      </c>
      <c r="Q764" s="18">
        <v>2842.7607499999999</v>
      </c>
    </row>
    <row r="765" spans="1:17" x14ac:dyDescent="0.25">
      <c r="A765" s="69">
        <v>322</v>
      </c>
      <c r="B765" s="3">
        <v>23</v>
      </c>
      <c r="C765" s="3">
        <v>37.1</v>
      </c>
      <c r="D765" s="3">
        <v>3</v>
      </c>
      <c r="E765" s="60">
        <v>3597.596</v>
      </c>
      <c r="F765" s="32"/>
      <c r="G765" s="32"/>
      <c r="H765" s="6">
        <v>322</v>
      </c>
      <c r="I765" s="2">
        <v>23</v>
      </c>
      <c r="J765" s="3">
        <v>1</v>
      </c>
      <c r="K765" s="20">
        <v>37.1</v>
      </c>
      <c r="L765" s="3">
        <v>3</v>
      </c>
      <c r="M765" s="3">
        <v>1</v>
      </c>
      <c r="N765" s="3">
        <v>0</v>
      </c>
      <c r="O765" s="3">
        <v>0</v>
      </c>
      <c r="P765" s="12">
        <v>0</v>
      </c>
      <c r="Q765" s="18">
        <v>3597.596</v>
      </c>
    </row>
    <row r="766" spans="1:17" x14ac:dyDescent="0.25">
      <c r="A766" s="69">
        <v>323</v>
      </c>
      <c r="B766" s="3">
        <v>45</v>
      </c>
      <c r="C766" s="3">
        <v>33.700000000000003</v>
      </c>
      <c r="D766" s="3">
        <v>1</v>
      </c>
      <c r="E766" s="60">
        <v>7445.9179999999997</v>
      </c>
      <c r="F766" s="32"/>
      <c r="G766" s="32"/>
      <c r="H766" s="6">
        <v>323</v>
      </c>
      <c r="I766" s="2">
        <v>45</v>
      </c>
      <c r="J766" s="3">
        <v>1</v>
      </c>
      <c r="K766" s="20">
        <v>33.700000000000003</v>
      </c>
      <c r="L766" s="3">
        <v>1</v>
      </c>
      <c r="M766" s="3">
        <v>1</v>
      </c>
      <c r="N766" s="3">
        <v>0</v>
      </c>
      <c r="O766" s="3">
        <v>0</v>
      </c>
      <c r="P766" s="12">
        <v>0</v>
      </c>
      <c r="Q766" s="18">
        <v>7445.9179999999997</v>
      </c>
    </row>
    <row r="767" spans="1:17" x14ac:dyDescent="0.25">
      <c r="A767" s="69">
        <v>324</v>
      </c>
      <c r="B767" s="3">
        <v>26</v>
      </c>
      <c r="C767" s="3">
        <v>17.670000000000002</v>
      </c>
      <c r="D767" s="3">
        <v>0</v>
      </c>
      <c r="E767" s="60">
        <v>2680.9493000000002</v>
      </c>
      <c r="F767" s="32"/>
      <c r="G767" s="32"/>
      <c r="H767" s="6">
        <v>324</v>
      </c>
      <c r="I767" s="2">
        <v>26</v>
      </c>
      <c r="J767" s="3">
        <v>1</v>
      </c>
      <c r="K767" s="20">
        <v>17.670000000000002</v>
      </c>
      <c r="L767" s="3">
        <v>0</v>
      </c>
      <c r="M767" s="3">
        <v>0</v>
      </c>
      <c r="N767" s="3">
        <v>0</v>
      </c>
      <c r="O767" s="3">
        <v>1</v>
      </c>
      <c r="P767" s="12">
        <v>0</v>
      </c>
      <c r="Q767" s="18">
        <v>2680.9493000000002</v>
      </c>
    </row>
    <row r="768" spans="1:17" x14ac:dyDescent="0.25">
      <c r="A768" s="69">
        <v>325</v>
      </c>
      <c r="B768" s="3">
        <v>18</v>
      </c>
      <c r="C768" s="3">
        <v>31.13</v>
      </c>
      <c r="D768" s="3">
        <v>0</v>
      </c>
      <c r="E768" s="60">
        <v>1621.8827000000001</v>
      </c>
      <c r="F768" s="32"/>
      <c r="G768" s="32"/>
      <c r="H768" s="6">
        <v>325</v>
      </c>
      <c r="I768" s="2">
        <v>18</v>
      </c>
      <c r="J768" s="3">
        <v>0</v>
      </c>
      <c r="K768" s="20">
        <v>31.13</v>
      </c>
      <c r="L768" s="3">
        <v>0</v>
      </c>
      <c r="M768" s="3">
        <v>0</v>
      </c>
      <c r="N768" s="3">
        <v>1</v>
      </c>
      <c r="O768" s="3">
        <v>0</v>
      </c>
      <c r="P768" s="12">
        <v>0</v>
      </c>
      <c r="Q768" s="18">
        <v>1621.8827000000001</v>
      </c>
    </row>
    <row r="769" spans="1:17" x14ac:dyDescent="0.25">
      <c r="A769" s="69">
        <v>326</v>
      </c>
      <c r="B769" s="3">
        <v>44</v>
      </c>
      <c r="C769" s="3">
        <v>29.81</v>
      </c>
      <c r="D769" s="3">
        <v>2</v>
      </c>
      <c r="E769" s="60">
        <v>8219.2039000000004</v>
      </c>
      <c r="F769" s="32"/>
      <c r="G769" s="32"/>
      <c r="H769" s="6">
        <v>326</v>
      </c>
      <c r="I769" s="2">
        <v>44</v>
      </c>
      <c r="J769" s="3">
        <v>0</v>
      </c>
      <c r="K769" s="20">
        <v>29.81</v>
      </c>
      <c r="L769" s="3">
        <v>2</v>
      </c>
      <c r="M769" s="3">
        <v>0</v>
      </c>
      <c r="N769" s="3">
        <v>1</v>
      </c>
      <c r="O769" s="3">
        <v>0</v>
      </c>
      <c r="P769" s="12">
        <v>0</v>
      </c>
      <c r="Q769" s="18">
        <v>8219.2039000000004</v>
      </c>
    </row>
    <row r="770" spans="1:17" x14ac:dyDescent="0.25">
      <c r="A770" s="69">
        <v>327</v>
      </c>
      <c r="B770" s="3">
        <v>60</v>
      </c>
      <c r="C770" s="3">
        <v>24.32</v>
      </c>
      <c r="D770" s="3">
        <v>0</v>
      </c>
      <c r="E770" s="60">
        <v>12523.604799999999</v>
      </c>
      <c r="F770" s="32"/>
      <c r="G770" s="32"/>
      <c r="H770" s="6">
        <v>327</v>
      </c>
      <c r="I770" s="2">
        <v>60</v>
      </c>
      <c r="J770" s="3">
        <v>1</v>
      </c>
      <c r="K770" s="20">
        <v>24.32</v>
      </c>
      <c r="L770" s="3">
        <v>0</v>
      </c>
      <c r="M770" s="3">
        <v>0</v>
      </c>
      <c r="N770" s="3">
        <v>0</v>
      </c>
      <c r="O770" s="3">
        <v>1</v>
      </c>
      <c r="P770" s="12">
        <v>0</v>
      </c>
      <c r="Q770" s="18">
        <v>12523.604799999999</v>
      </c>
    </row>
    <row r="771" spans="1:17" x14ac:dyDescent="0.25">
      <c r="A771" s="69">
        <v>328</v>
      </c>
      <c r="B771" s="3">
        <v>64</v>
      </c>
      <c r="C771" s="3">
        <v>31.824999999999999</v>
      </c>
      <c r="D771" s="3">
        <v>2</v>
      </c>
      <c r="E771" s="60">
        <v>16069.08475</v>
      </c>
      <c r="F771" s="32"/>
      <c r="G771" s="32"/>
      <c r="H771" s="6">
        <v>328</v>
      </c>
      <c r="I771" s="2">
        <v>64</v>
      </c>
      <c r="J771" s="3">
        <v>0</v>
      </c>
      <c r="K771" s="20">
        <v>31.824999999999999</v>
      </c>
      <c r="L771" s="3">
        <v>2</v>
      </c>
      <c r="M771" s="3">
        <v>0</v>
      </c>
      <c r="N771" s="3">
        <v>0</v>
      </c>
      <c r="O771" s="3">
        <v>0</v>
      </c>
      <c r="P771" s="12">
        <v>1</v>
      </c>
      <c r="Q771" s="18">
        <v>16069.08475</v>
      </c>
    </row>
    <row r="772" spans="1:17" x14ac:dyDescent="0.25">
      <c r="A772" s="69">
        <v>329</v>
      </c>
      <c r="B772" s="3">
        <v>39</v>
      </c>
      <c r="C772" s="3">
        <v>21.85</v>
      </c>
      <c r="D772" s="3">
        <v>1</v>
      </c>
      <c r="E772" s="60">
        <v>6117.4944999999998</v>
      </c>
      <c r="F772" s="32"/>
      <c r="G772" s="32"/>
      <c r="H772" s="6">
        <v>329</v>
      </c>
      <c r="I772" s="2">
        <v>39</v>
      </c>
      <c r="J772" s="3">
        <v>1</v>
      </c>
      <c r="K772" s="20">
        <v>21.85</v>
      </c>
      <c r="L772" s="3">
        <v>1</v>
      </c>
      <c r="M772" s="3">
        <v>0</v>
      </c>
      <c r="N772" s="3">
        <v>0</v>
      </c>
      <c r="O772" s="3">
        <v>1</v>
      </c>
      <c r="P772" s="12">
        <v>0</v>
      </c>
      <c r="Q772" s="18">
        <v>6117.4944999999998</v>
      </c>
    </row>
    <row r="773" spans="1:17" x14ac:dyDescent="0.25">
      <c r="A773" s="69">
        <v>330</v>
      </c>
      <c r="B773" s="3">
        <v>63</v>
      </c>
      <c r="C773" s="3">
        <v>33.1</v>
      </c>
      <c r="D773" s="3">
        <v>0</v>
      </c>
      <c r="E773" s="60">
        <v>13393.755999999999</v>
      </c>
      <c r="F773" s="32"/>
      <c r="G773" s="32"/>
      <c r="H773" s="6">
        <v>330</v>
      </c>
      <c r="I773" s="2">
        <v>63</v>
      </c>
      <c r="J773" s="3">
        <v>1</v>
      </c>
      <c r="K773" s="20">
        <v>33.1</v>
      </c>
      <c r="L773" s="3">
        <v>0</v>
      </c>
      <c r="M773" s="3">
        <v>1</v>
      </c>
      <c r="N773" s="3">
        <v>0</v>
      </c>
      <c r="O773" s="3">
        <v>0</v>
      </c>
      <c r="P773" s="12">
        <v>0</v>
      </c>
      <c r="Q773" s="18">
        <v>13393.755999999999</v>
      </c>
    </row>
    <row r="774" spans="1:17" x14ac:dyDescent="0.25">
      <c r="A774" s="69">
        <v>331</v>
      </c>
      <c r="B774" s="3">
        <v>36</v>
      </c>
      <c r="C774" s="3">
        <v>25.84</v>
      </c>
      <c r="D774" s="3">
        <v>0</v>
      </c>
      <c r="E774" s="60">
        <v>5266.3656000000001</v>
      </c>
      <c r="F774" s="32"/>
      <c r="G774" s="32"/>
      <c r="H774" s="6">
        <v>331</v>
      </c>
      <c r="I774" s="2">
        <v>36</v>
      </c>
      <c r="J774" s="3">
        <v>0</v>
      </c>
      <c r="K774" s="20">
        <v>25.84</v>
      </c>
      <c r="L774" s="3">
        <v>0</v>
      </c>
      <c r="M774" s="3">
        <v>0</v>
      </c>
      <c r="N774" s="3">
        <v>0</v>
      </c>
      <c r="O774" s="3">
        <v>1</v>
      </c>
      <c r="P774" s="12">
        <v>0</v>
      </c>
      <c r="Q774" s="18">
        <v>5266.3656000000001</v>
      </c>
    </row>
    <row r="775" spans="1:17" x14ac:dyDescent="0.25">
      <c r="A775" s="69">
        <v>332</v>
      </c>
      <c r="B775" s="3">
        <v>28</v>
      </c>
      <c r="C775" s="3">
        <v>23.844999999999999</v>
      </c>
      <c r="D775" s="3">
        <v>2</v>
      </c>
      <c r="E775" s="60">
        <v>4719.7365499999996</v>
      </c>
      <c r="F775" s="32"/>
      <c r="G775" s="32"/>
      <c r="H775" s="6">
        <v>332</v>
      </c>
      <c r="I775" s="2">
        <v>28</v>
      </c>
      <c r="J775" s="3">
        <v>0</v>
      </c>
      <c r="K775" s="20">
        <v>23.844999999999999</v>
      </c>
      <c r="L775" s="3">
        <v>2</v>
      </c>
      <c r="M775" s="3">
        <v>0</v>
      </c>
      <c r="N775" s="3">
        <v>0</v>
      </c>
      <c r="O775" s="3">
        <v>1</v>
      </c>
      <c r="P775" s="12">
        <v>0</v>
      </c>
      <c r="Q775" s="18">
        <v>4719.7365499999996</v>
      </c>
    </row>
    <row r="776" spans="1:17" x14ac:dyDescent="0.25">
      <c r="A776" s="69">
        <v>333</v>
      </c>
      <c r="B776" s="3">
        <v>58</v>
      </c>
      <c r="C776" s="3">
        <v>34.39</v>
      </c>
      <c r="D776" s="3">
        <v>0</v>
      </c>
      <c r="E776" s="60">
        <v>11743.9341</v>
      </c>
      <c r="F776" s="32"/>
      <c r="G776" s="32"/>
      <c r="H776" s="6">
        <v>333</v>
      </c>
      <c r="I776" s="2">
        <v>58</v>
      </c>
      <c r="J776" s="3">
        <v>1</v>
      </c>
      <c r="K776" s="20">
        <v>34.39</v>
      </c>
      <c r="L776" s="3">
        <v>0</v>
      </c>
      <c r="M776" s="3">
        <v>0</v>
      </c>
      <c r="N776" s="3">
        <v>0</v>
      </c>
      <c r="O776" s="3">
        <v>1</v>
      </c>
      <c r="P776" s="12">
        <v>0</v>
      </c>
      <c r="Q776" s="18">
        <v>11743.9341</v>
      </c>
    </row>
    <row r="777" spans="1:17" x14ac:dyDescent="0.25">
      <c r="A777" s="69">
        <v>334</v>
      </c>
      <c r="B777" s="3">
        <v>36</v>
      </c>
      <c r="C777" s="3">
        <v>33.82</v>
      </c>
      <c r="D777" s="3">
        <v>1</v>
      </c>
      <c r="E777" s="60">
        <v>5377.4578000000001</v>
      </c>
      <c r="F777" s="32"/>
      <c r="G777" s="32"/>
      <c r="H777" s="6">
        <v>334</v>
      </c>
      <c r="I777" s="2">
        <v>36</v>
      </c>
      <c r="J777" s="3">
        <v>1</v>
      </c>
      <c r="K777" s="20">
        <v>33.82</v>
      </c>
      <c r="L777" s="3">
        <v>1</v>
      </c>
      <c r="M777" s="3">
        <v>0</v>
      </c>
      <c r="N777" s="3">
        <v>0</v>
      </c>
      <c r="O777" s="3">
        <v>1</v>
      </c>
      <c r="P777" s="12">
        <v>0</v>
      </c>
      <c r="Q777" s="18">
        <v>5377.4578000000001</v>
      </c>
    </row>
    <row r="778" spans="1:17" x14ac:dyDescent="0.25">
      <c r="A778" s="69">
        <v>335</v>
      </c>
      <c r="B778" s="3">
        <v>42</v>
      </c>
      <c r="C778" s="3">
        <v>35.97</v>
      </c>
      <c r="D778" s="3">
        <v>2</v>
      </c>
      <c r="E778" s="60">
        <v>7160.3302999999996</v>
      </c>
      <c r="F778" s="32"/>
      <c r="G778" s="32"/>
      <c r="H778" s="6">
        <v>335</v>
      </c>
      <c r="I778" s="2">
        <v>42</v>
      </c>
      <c r="J778" s="3">
        <v>1</v>
      </c>
      <c r="K778" s="20">
        <v>35.97</v>
      </c>
      <c r="L778" s="3">
        <v>2</v>
      </c>
      <c r="M778" s="3">
        <v>0</v>
      </c>
      <c r="N778" s="3">
        <v>1</v>
      </c>
      <c r="O778" s="3">
        <v>0</v>
      </c>
      <c r="P778" s="12">
        <v>0</v>
      </c>
      <c r="Q778" s="18">
        <v>7160.3302999999996</v>
      </c>
    </row>
    <row r="779" spans="1:17" x14ac:dyDescent="0.25">
      <c r="A779" s="69">
        <v>336</v>
      </c>
      <c r="B779" s="3">
        <v>36</v>
      </c>
      <c r="C779" s="3">
        <v>31.5</v>
      </c>
      <c r="D779" s="3">
        <v>0</v>
      </c>
      <c r="E779" s="60">
        <v>4402.2330000000002</v>
      </c>
      <c r="F779" s="32"/>
      <c r="G779" s="32"/>
      <c r="H779" s="6">
        <v>336</v>
      </c>
      <c r="I779" s="2">
        <v>36</v>
      </c>
      <c r="J779" s="3">
        <v>1</v>
      </c>
      <c r="K779" s="20">
        <v>31.5</v>
      </c>
      <c r="L779" s="3">
        <v>0</v>
      </c>
      <c r="M779" s="3">
        <v>1</v>
      </c>
      <c r="N779" s="3">
        <v>0</v>
      </c>
      <c r="O779" s="3">
        <v>0</v>
      </c>
      <c r="P779" s="12">
        <v>0</v>
      </c>
      <c r="Q779" s="18">
        <v>4402.2330000000002</v>
      </c>
    </row>
    <row r="780" spans="1:17" x14ac:dyDescent="0.25">
      <c r="A780" s="69">
        <v>337</v>
      </c>
      <c r="B780" s="3">
        <v>56</v>
      </c>
      <c r="C780" s="3">
        <v>28.31</v>
      </c>
      <c r="D780" s="3">
        <v>0</v>
      </c>
      <c r="E780" s="60">
        <v>11657.7189</v>
      </c>
      <c r="F780" s="32"/>
      <c r="G780" s="32"/>
      <c r="H780" s="6">
        <v>337</v>
      </c>
      <c r="I780" s="2">
        <v>56</v>
      </c>
      <c r="J780" s="3">
        <v>0</v>
      </c>
      <c r="K780" s="20">
        <v>28.31</v>
      </c>
      <c r="L780" s="3">
        <v>0</v>
      </c>
      <c r="M780" s="3">
        <v>0</v>
      </c>
      <c r="N780" s="3">
        <v>0</v>
      </c>
      <c r="O780" s="3">
        <v>0</v>
      </c>
      <c r="P780" s="12">
        <v>1</v>
      </c>
      <c r="Q780" s="18">
        <v>11657.7189</v>
      </c>
    </row>
    <row r="781" spans="1:17" x14ac:dyDescent="0.25">
      <c r="A781" s="69">
        <v>338</v>
      </c>
      <c r="B781" s="3">
        <v>35</v>
      </c>
      <c r="C781" s="3">
        <v>23.465</v>
      </c>
      <c r="D781" s="3">
        <v>2</v>
      </c>
      <c r="E781" s="60">
        <v>6402.2913500000004</v>
      </c>
      <c r="F781" s="32"/>
      <c r="G781" s="32"/>
      <c r="H781" s="6">
        <v>338</v>
      </c>
      <c r="I781" s="2">
        <v>35</v>
      </c>
      <c r="J781" s="3">
        <v>0</v>
      </c>
      <c r="K781" s="20">
        <v>23.465</v>
      </c>
      <c r="L781" s="3">
        <v>2</v>
      </c>
      <c r="M781" s="3">
        <v>0</v>
      </c>
      <c r="N781" s="3">
        <v>0</v>
      </c>
      <c r="O781" s="3">
        <v>0</v>
      </c>
      <c r="P781" s="12">
        <v>1</v>
      </c>
      <c r="Q781" s="18">
        <v>6402.2913500000004</v>
      </c>
    </row>
    <row r="782" spans="1:17" x14ac:dyDescent="0.25">
      <c r="A782" s="69">
        <v>339</v>
      </c>
      <c r="B782" s="3">
        <v>59</v>
      </c>
      <c r="C782" s="3">
        <v>31.35</v>
      </c>
      <c r="D782" s="3">
        <v>0</v>
      </c>
      <c r="E782" s="60">
        <v>12622.1795</v>
      </c>
      <c r="F782" s="32"/>
      <c r="G782" s="32"/>
      <c r="H782" s="6">
        <v>339</v>
      </c>
      <c r="I782" s="2">
        <v>59</v>
      </c>
      <c r="J782" s="3">
        <v>0</v>
      </c>
      <c r="K782" s="20">
        <v>31.35</v>
      </c>
      <c r="L782" s="3">
        <v>0</v>
      </c>
      <c r="M782" s="3">
        <v>0</v>
      </c>
      <c r="N782" s="3">
        <v>0</v>
      </c>
      <c r="O782" s="3">
        <v>1</v>
      </c>
      <c r="P782" s="12">
        <v>0</v>
      </c>
      <c r="Q782" s="18">
        <v>12622.1795</v>
      </c>
    </row>
    <row r="783" spans="1:17" x14ac:dyDescent="0.25">
      <c r="A783" s="69">
        <v>340</v>
      </c>
      <c r="B783" s="3">
        <v>21</v>
      </c>
      <c r="C783" s="3">
        <v>31.1</v>
      </c>
      <c r="D783" s="3">
        <v>0</v>
      </c>
      <c r="E783" s="60">
        <v>1526.3119999999999</v>
      </c>
      <c r="F783" s="32"/>
      <c r="G783" s="32"/>
      <c r="H783" s="6">
        <v>340</v>
      </c>
      <c r="I783" s="2">
        <v>21</v>
      </c>
      <c r="J783" s="3">
        <v>1</v>
      </c>
      <c r="K783" s="20">
        <v>31.1</v>
      </c>
      <c r="L783" s="3">
        <v>0</v>
      </c>
      <c r="M783" s="3">
        <v>1</v>
      </c>
      <c r="N783" s="3">
        <v>0</v>
      </c>
      <c r="O783" s="3">
        <v>0</v>
      </c>
      <c r="P783" s="12">
        <v>0</v>
      </c>
      <c r="Q783" s="18">
        <v>1526.3119999999999</v>
      </c>
    </row>
    <row r="784" spans="1:17" x14ac:dyDescent="0.25">
      <c r="A784" s="69">
        <v>341</v>
      </c>
      <c r="B784" s="3">
        <v>59</v>
      </c>
      <c r="C784" s="3">
        <v>24.7</v>
      </c>
      <c r="D784" s="3">
        <v>0</v>
      </c>
      <c r="E784" s="60">
        <v>12323.936</v>
      </c>
      <c r="F784" s="32"/>
      <c r="G784" s="32"/>
      <c r="H784" s="6">
        <v>341</v>
      </c>
      <c r="I784" s="2">
        <v>59</v>
      </c>
      <c r="J784" s="3">
        <v>1</v>
      </c>
      <c r="K784" s="20">
        <v>24.7</v>
      </c>
      <c r="L784" s="3">
        <v>0</v>
      </c>
      <c r="M784" s="3">
        <v>0</v>
      </c>
      <c r="N784" s="3">
        <v>0</v>
      </c>
      <c r="O784" s="3">
        <v>0</v>
      </c>
      <c r="P784" s="12">
        <v>1</v>
      </c>
      <c r="Q784" s="18">
        <v>12323.936</v>
      </c>
    </row>
    <row r="785" spans="1:17" x14ac:dyDescent="0.25">
      <c r="A785" s="69">
        <v>342</v>
      </c>
      <c r="B785" s="3">
        <v>53</v>
      </c>
      <c r="C785" s="3">
        <v>30.495000000000001</v>
      </c>
      <c r="D785" s="3">
        <v>0</v>
      </c>
      <c r="E785" s="60">
        <v>10072.055050000001</v>
      </c>
      <c r="F785" s="32"/>
      <c r="G785" s="32"/>
      <c r="H785" s="6">
        <v>342</v>
      </c>
      <c r="I785" s="2">
        <v>53</v>
      </c>
      <c r="J785" s="3">
        <v>1</v>
      </c>
      <c r="K785" s="20">
        <v>30.495000000000001</v>
      </c>
      <c r="L785" s="3">
        <v>0</v>
      </c>
      <c r="M785" s="3">
        <v>0</v>
      </c>
      <c r="N785" s="3">
        <v>0</v>
      </c>
      <c r="O785" s="3">
        <v>0</v>
      </c>
      <c r="P785" s="12">
        <v>1</v>
      </c>
      <c r="Q785" s="18">
        <v>10072.055050000001</v>
      </c>
    </row>
    <row r="786" spans="1:17" x14ac:dyDescent="0.25">
      <c r="A786" s="69">
        <v>343</v>
      </c>
      <c r="B786" s="3">
        <v>51</v>
      </c>
      <c r="C786" s="3">
        <v>34.200000000000003</v>
      </c>
      <c r="D786" s="3">
        <v>1</v>
      </c>
      <c r="E786" s="60">
        <v>9872.7009999999991</v>
      </c>
      <c r="F786" s="32"/>
      <c r="G786" s="32"/>
      <c r="H786" s="6">
        <v>343</v>
      </c>
      <c r="I786" s="2">
        <v>51</v>
      </c>
      <c r="J786" s="3">
        <v>0</v>
      </c>
      <c r="K786" s="20">
        <v>34.200000000000003</v>
      </c>
      <c r="L786" s="3">
        <v>1</v>
      </c>
      <c r="M786" s="3">
        <v>1</v>
      </c>
      <c r="N786" s="3">
        <v>0</v>
      </c>
      <c r="O786" s="3">
        <v>0</v>
      </c>
      <c r="P786" s="12">
        <v>0</v>
      </c>
      <c r="Q786" s="18">
        <v>9872.7009999999991</v>
      </c>
    </row>
    <row r="787" spans="1:17" x14ac:dyDescent="0.25">
      <c r="A787" s="69">
        <v>344</v>
      </c>
      <c r="B787" s="3">
        <v>23</v>
      </c>
      <c r="C787" s="3">
        <v>50.38</v>
      </c>
      <c r="D787" s="3">
        <v>1</v>
      </c>
      <c r="E787" s="60">
        <v>2438.0551999999998</v>
      </c>
      <c r="F787" s="32"/>
      <c r="G787" s="32"/>
      <c r="H787" s="6">
        <v>344</v>
      </c>
      <c r="I787" s="2">
        <v>23</v>
      </c>
      <c r="J787" s="3">
        <v>1</v>
      </c>
      <c r="K787" s="20">
        <v>50.38</v>
      </c>
      <c r="L787" s="3">
        <v>1</v>
      </c>
      <c r="M787" s="3">
        <v>0</v>
      </c>
      <c r="N787" s="3">
        <v>1</v>
      </c>
      <c r="O787" s="3">
        <v>0</v>
      </c>
      <c r="P787" s="12">
        <v>0</v>
      </c>
      <c r="Q787" s="18">
        <v>2438.0551999999998</v>
      </c>
    </row>
    <row r="788" spans="1:17" x14ac:dyDescent="0.25">
      <c r="A788" s="69">
        <v>345</v>
      </c>
      <c r="B788" s="3">
        <v>27</v>
      </c>
      <c r="C788" s="3">
        <v>24.1</v>
      </c>
      <c r="D788" s="3">
        <v>0</v>
      </c>
      <c r="E788" s="60">
        <v>2974.1260000000002</v>
      </c>
      <c r="F788" s="32"/>
      <c r="G788" s="32"/>
      <c r="H788" s="6">
        <v>345</v>
      </c>
      <c r="I788" s="2">
        <v>27</v>
      </c>
      <c r="J788" s="3">
        <v>0</v>
      </c>
      <c r="K788" s="20">
        <v>24.1</v>
      </c>
      <c r="L788" s="3">
        <v>0</v>
      </c>
      <c r="M788" s="3">
        <v>1</v>
      </c>
      <c r="N788" s="3">
        <v>0</v>
      </c>
      <c r="O788" s="3">
        <v>0</v>
      </c>
      <c r="P788" s="12">
        <v>0</v>
      </c>
      <c r="Q788" s="18">
        <v>2974.1260000000002</v>
      </c>
    </row>
    <row r="789" spans="1:17" x14ac:dyDescent="0.25">
      <c r="A789" s="69">
        <v>346</v>
      </c>
      <c r="B789" s="3">
        <v>55</v>
      </c>
      <c r="C789" s="3">
        <v>32.774999999999999</v>
      </c>
      <c r="D789" s="3">
        <v>0</v>
      </c>
      <c r="E789" s="60">
        <v>10601.632250000001</v>
      </c>
      <c r="F789" s="32"/>
      <c r="G789" s="32"/>
      <c r="H789" s="6">
        <v>346</v>
      </c>
      <c r="I789" s="2">
        <v>55</v>
      </c>
      <c r="J789" s="3">
        <v>1</v>
      </c>
      <c r="K789" s="20">
        <v>32.774999999999999</v>
      </c>
      <c r="L789" s="3">
        <v>0</v>
      </c>
      <c r="M789" s="3">
        <v>0</v>
      </c>
      <c r="N789" s="3">
        <v>0</v>
      </c>
      <c r="O789" s="3">
        <v>1</v>
      </c>
      <c r="P789" s="12">
        <v>0</v>
      </c>
      <c r="Q789" s="18">
        <v>10601.632250000001</v>
      </c>
    </row>
    <row r="790" spans="1:17" x14ac:dyDescent="0.25">
      <c r="A790" s="69">
        <v>347</v>
      </c>
      <c r="B790" s="3">
        <v>61</v>
      </c>
      <c r="C790" s="3">
        <v>32.299999999999997</v>
      </c>
      <c r="D790" s="3">
        <v>2</v>
      </c>
      <c r="E790" s="60">
        <v>14119.62</v>
      </c>
      <c r="F790" s="32"/>
      <c r="G790" s="32"/>
      <c r="H790" s="6">
        <v>347</v>
      </c>
      <c r="I790" s="2">
        <v>61</v>
      </c>
      <c r="J790" s="3">
        <v>1</v>
      </c>
      <c r="K790" s="20">
        <v>32.299999999999997</v>
      </c>
      <c r="L790" s="3">
        <v>2</v>
      </c>
      <c r="M790" s="3">
        <v>0</v>
      </c>
      <c r="N790" s="3">
        <v>0</v>
      </c>
      <c r="O790" s="3">
        <v>1</v>
      </c>
      <c r="P790" s="12">
        <v>0</v>
      </c>
      <c r="Q790" s="18">
        <v>14119.62</v>
      </c>
    </row>
    <row r="791" spans="1:17" x14ac:dyDescent="0.25">
      <c r="A791" s="69">
        <v>348</v>
      </c>
      <c r="B791" s="3">
        <v>53</v>
      </c>
      <c r="C791" s="3">
        <v>23.75</v>
      </c>
      <c r="D791" s="3">
        <v>2</v>
      </c>
      <c r="E791" s="60">
        <v>11729.6795</v>
      </c>
      <c r="F791" s="32"/>
      <c r="G791" s="32"/>
      <c r="H791" s="6">
        <v>348</v>
      </c>
      <c r="I791" s="2">
        <v>53</v>
      </c>
      <c r="J791" s="3">
        <v>0</v>
      </c>
      <c r="K791" s="20">
        <v>23.75</v>
      </c>
      <c r="L791" s="3">
        <v>2</v>
      </c>
      <c r="M791" s="3">
        <v>0</v>
      </c>
      <c r="N791" s="3">
        <v>0</v>
      </c>
      <c r="O791" s="3">
        <v>0</v>
      </c>
      <c r="P791" s="12">
        <v>1</v>
      </c>
      <c r="Q791" s="18">
        <v>11729.6795</v>
      </c>
    </row>
    <row r="792" spans="1:17" x14ac:dyDescent="0.25">
      <c r="A792" s="69">
        <v>349</v>
      </c>
      <c r="B792" s="3">
        <v>20</v>
      </c>
      <c r="C792" s="3">
        <v>29.6</v>
      </c>
      <c r="D792" s="3">
        <v>0</v>
      </c>
      <c r="E792" s="60">
        <v>1875.3440000000001</v>
      </c>
      <c r="F792" s="32"/>
      <c r="G792" s="32"/>
      <c r="H792" s="6">
        <v>349</v>
      </c>
      <c r="I792" s="2">
        <v>20</v>
      </c>
      <c r="J792" s="3">
        <v>0</v>
      </c>
      <c r="K792" s="20">
        <v>29.6</v>
      </c>
      <c r="L792" s="3">
        <v>0</v>
      </c>
      <c r="M792" s="3">
        <v>1</v>
      </c>
      <c r="N792" s="3">
        <v>0</v>
      </c>
      <c r="O792" s="3">
        <v>0</v>
      </c>
      <c r="P792" s="12">
        <v>0</v>
      </c>
      <c r="Q792" s="18">
        <v>1875.3440000000001</v>
      </c>
    </row>
    <row r="793" spans="1:17" x14ac:dyDescent="0.25">
      <c r="A793" s="69">
        <v>350</v>
      </c>
      <c r="B793" s="3">
        <v>25</v>
      </c>
      <c r="C793" s="3">
        <v>32.229999999999997</v>
      </c>
      <c r="D793" s="3">
        <v>1</v>
      </c>
      <c r="E793" s="60">
        <v>18218.161390000001</v>
      </c>
      <c r="F793" s="32"/>
      <c r="G793" s="32"/>
      <c r="H793" s="6">
        <v>350</v>
      </c>
      <c r="I793" s="2">
        <v>25</v>
      </c>
      <c r="J793" s="3">
        <v>0</v>
      </c>
      <c r="K793" s="20">
        <v>32.229999999999997</v>
      </c>
      <c r="L793" s="3">
        <v>1</v>
      </c>
      <c r="M793" s="3">
        <v>0</v>
      </c>
      <c r="N793" s="3">
        <v>1</v>
      </c>
      <c r="O793" s="3">
        <v>0</v>
      </c>
      <c r="P793" s="12">
        <v>0</v>
      </c>
      <c r="Q793" s="18">
        <v>18218.161390000001</v>
      </c>
    </row>
    <row r="794" spans="1:17" x14ac:dyDescent="0.25">
      <c r="A794" s="69">
        <v>351</v>
      </c>
      <c r="B794" s="3">
        <v>57</v>
      </c>
      <c r="C794" s="3">
        <v>28.1</v>
      </c>
      <c r="D794" s="3">
        <v>0</v>
      </c>
      <c r="E794" s="60">
        <v>10965.446</v>
      </c>
      <c r="F794" s="32"/>
      <c r="G794" s="32"/>
      <c r="H794" s="6">
        <v>351</v>
      </c>
      <c r="I794" s="2">
        <v>57</v>
      </c>
      <c r="J794" s="3">
        <v>1</v>
      </c>
      <c r="K794" s="20">
        <v>28.1</v>
      </c>
      <c r="L794" s="3">
        <v>0</v>
      </c>
      <c r="M794" s="3">
        <v>1</v>
      </c>
      <c r="N794" s="3">
        <v>0</v>
      </c>
      <c r="O794" s="3">
        <v>0</v>
      </c>
      <c r="P794" s="12">
        <v>0</v>
      </c>
      <c r="Q794" s="18">
        <v>10965.446</v>
      </c>
    </row>
    <row r="795" spans="1:17" x14ac:dyDescent="0.25">
      <c r="A795" s="69">
        <v>352</v>
      </c>
      <c r="B795" s="3">
        <v>38</v>
      </c>
      <c r="C795" s="3">
        <v>28</v>
      </c>
      <c r="D795" s="3">
        <v>3</v>
      </c>
      <c r="E795" s="60">
        <v>7151.0919999999996</v>
      </c>
      <c r="F795" s="32"/>
      <c r="G795" s="32"/>
      <c r="H795" s="6">
        <v>352</v>
      </c>
      <c r="I795" s="2">
        <v>38</v>
      </c>
      <c r="J795" s="3">
        <v>0</v>
      </c>
      <c r="K795" s="20">
        <v>28</v>
      </c>
      <c r="L795" s="3">
        <v>3</v>
      </c>
      <c r="M795" s="3">
        <v>1</v>
      </c>
      <c r="N795" s="3">
        <v>0</v>
      </c>
      <c r="O795" s="3">
        <v>0</v>
      </c>
      <c r="P795" s="12">
        <v>0</v>
      </c>
      <c r="Q795" s="18">
        <v>7151.0919999999996</v>
      </c>
    </row>
    <row r="796" spans="1:17" x14ac:dyDescent="0.25">
      <c r="A796" s="69">
        <v>353</v>
      </c>
      <c r="B796" s="3">
        <v>55</v>
      </c>
      <c r="C796" s="3">
        <v>33.534999999999997</v>
      </c>
      <c r="D796" s="3">
        <v>2</v>
      </c>
      <c r="E796" s="60">
        <v>12269.68865</v>
      </c>
      <c r="F796" s="32"/>
      <c r="G796" s="32"/>
      <c r="H796" s="6">
        <v>353</v>
      </c>
      <c r="I796" s="2">
        <v>55</v>
      </c>
      <c r="J796" s="3">
        <v>0</v>
      </c>
      <c r="K796" s="20">
        <v>33.534999999999997</v>
      </c>
      <c r="L796" s="3">
        <v>2</v>
      </c>
      <c r="M796" s="3">
        <v>0</v>
      </c>
      <c r="N796" s="3">
        <v>0</v>
      </c>
      <c r="O796" s="3">
        <v>1</v>
      </c>
      <c r="P796" s="12">
        <v>0</v>
      </c>
      <c r="Q796" s="18">
        <v>12269.68865</v>
      </c>
    </row>
    <row r="797" spans="1:17" x14ac:dyDescent="0.25">
      <c r="A797" s="69">
        <v>354</v>
      </c>
      <c r="B797" s="3">
        <v>36</v>
      </c>
      <c r="C797" s="3">
        <v>19.855</v>
      </c>
      <c r="D797" s="3">
        <v>0</v>
      </c>
      <c r="E797" s="60">
        <v>5458.0464499999998</v>
      </c>
      <c r="F797" s="32"/>
      <c r="G797" s="32"/>
      <c r="H797" s="6">
        <v>354</v>
      </c>
      <c r="I797" s="2">
        <v>36</v>
      </c>
      <c r="J797" s="3">
        <v>0</v>
      </c>
      <c r="K797" s="20">
        <v>19.855</v>
      </c>
      <c r="L797" s="3">
        <v>0</v>
      </c>
      <c r="M797" s="3">
        <v>0</v>
      </c>
      <c r="N797" s="3">
        <v>0</v>
      </c>
      <c r="O797" s="3">
        <v>0</v>
      </c>
      <c r="P797" s="12">
        <v>1</v>
      </c>
      <c r="Q797" s="18">
        <v>5458.0464499999998</v>
      </c>
    </row>
    <row r="798" spans="1:17" x14ac:dyDescent="0.25">
      <c r="A798" s="69">
        <v>355</v>
      </c>
      <c r="B798" s="3">
        <v>51</v>
      </c>
      <c r="C798" s="3">
        <v>25.4</v>
      </c>
      <c r="D798" s="3">
        <v>0</v>
      </c>
      <c r="E798" s="60">
        <v>8782.4689999999991</v>
      </c>
      <c r="F798" s="32"/>
      <c r="G798" s="32"/>
      <c r="H798" s="6">
        <v>355</v>
      </c>
      <c r="I798" s="2">
        <v>51</v>
      </c>
      <c r="J798" s="3">
        <v>1</v>
      </c>
      <c r="K798" s="20">
        <v>25.4</v>
      </c>
      <c r="L798" s="3">
        <v>0</v>
      </c>
      <c r="M798" s="3">
        <v>1</v>
      </c>
      <c r="N798" s="3">
        <v>0</v>
      </c>
      <c r="O798" s="3">
        <v>0</v>
      </c>
      <c r="P798" s="12">
        <v>0</v>
      </c>
      <c r="Q798" s="18">
        <v>8782.4689999999991</v>
      </c>
    </row>
    <row r="799" spans="1:17" x14ac:dyDescent="0.25">
      <c r="A799" s="69">
        <v>356</v>
      </c>
      <c r="B799" s="3">
        <v>40</v>
      </c>
      <c r="C799" s="3">
        <v>29.9</v>
      </c>
      <c r="D799" s="3">
        <v>2</v>
      </c>
      <c r="E799" s="60">
        <v>6600.3609999999999</v>
      </c>
      <c r="F799" s="32"/>
      <c r="G799" s="32"/>
      <c r="H799" s="6">
        <v>356</v>
      </c>
      <c r="I799" s="2">
        <v>40</v>
      </c>
      <c r="J799" s="3">
        <v>1</v>
      </c>
      <c r="K799" s="20">
        <v>29.9</v>
      </c>
      <c r="L799" s="3">
        <v>2</v>
      </c>
      <c r="M799" s="3">
        <v>1</v>
      </c>
      <c r="N799" s="3">
        <v>0</v>
      </c>
      <c r="O799" s="3">
        <v>0</v>
      </c>
      <c r="P799" s="12">
        <v>0</v>
      </c>
      <c r="Q799" s="18">
        <v>6600.3609999999999</v>
      </c>
    </row>
    <row r="800" spans="1:17" x14ac:dyDescent="0.25">
      <c r="A800" s="69">
        <v>357</v>
      </c>
      <c r="B800" s="3">
        <v>18</v>
      </c>
      <c r="C800" s="3">
        <v>37.29</v>
      </c>
      <c r="D800" s="3">
        <v>0</v>
      </c>
      <c r="E800" s="60">
        <v>1141.4450999999999</v>
      </c>
      <c r="F800" s="32"/>
      <c r="G800" s="32"/>
      <c r="H800" s="6">
        <v>357</v>
      </c>
      <c r="I800" s="2">
        <v>18</v>
      </c>
      <c r="J800" s="3">
        <v>1</v>
      </c>
      <c r="K800" s="20">
        <v>37.29</v>
      </c>
      <c r="L800" s="3">
        <v>0</v>
      </c>
      <c r="M800" s="3">
        <v>0</v>
      </c>
      <c r="N800" s="3">
        <v>1</v>
      </c>
      <c r="O800" s="3">
        <v>0</v>
      </c>
      <c r="P800" s="12">
        <v>0</v>
      </c>
      <c r="Q800" s="18">
        <v>1141.4450999999999</v>
      </c>
    </row>
    <row r="801" spans="1:17" x14ac:dyDescent="0.25">
      <c r="A801" s="69">
        <v>358</v>
      </c>
      <c r="B801" s="3">
        <v>57</v>
      </c>
      <c r="C801" s="3">
        <v>43.7</v>
      </c>
      <c r="D801" s="3">
        <v>1</v>
      </c>
      <c r="E801" s="60">
        <v>11576.13</v>
      </c>
      <c r="F801" s="32"/>
      <c r="G801" s="32"/>
      <c r="H801" s="6">
        <v>358</v>
      </c>
      <c r="I801" s="2">
        <v>57</v>
      </c>
      <c r="J801" s="3">
        <v>1</v>
      </c>
      <c r="K801" s="20">
        <v>43.7</v>
      </c>
      <c r="L801" s="3">
        <v>1</v>
      </c>
      <c r="M801" s="3">
        <v>1</v>
      </c>
      <c r="N801" s="3">
        <v>0</v>
      </c>
      <c r="O801" s="3">
        <v>0</v>
      </c>
      <c r="P801" s="12">
        <v>0</v>
      </c>
      <c r="Q801" s="18">
        <v>11576.13</v>
      </c>
    </row>
    <row r="802" spans="1:17" x14ac:dyDescent="0.25">
      <c r="A802" s="69">
        <v>359</v>
      </c>
      <c r="B802" s="3">
        <v>61</v>
      </c>
      <c r="C802" s="3">
        <v>23.655000000000001</v>
      </c>
      <c r="D802" s="3">
        <v>0</v>
      </c>
      <c r="E802" s="60">
        <v>13129.603450000001</v>
      </c>
      <c r="F802" s="32"/>
      <c r="G802" s="32"/>
      <c r="H802" s="6">
        <v>359</v>
      </c>
      <c r="I802" s="2">
        <v>61</v>
      </c>
      <c r="J802" s="3">
        <v>1</v>
      </c>
      <c r="K802" s="20">
        <v>23.655000000000001</v>
      </c>
      <c r="L802" s="3">
        <v>0</v>
      </c>
      <c r="M802" s="3">
        <v>0</v>
      </c>
      <c r="N802" s="3">
        <v>0</v>
      </c>
      <c r="O802" s="3">
        <v>0</v>
      </c>
      <c r="P802" s="12">
        <v>1</v>
      </c>
      <c r="Q802" s="18">
        <v>13129.603450000001</v>
      </c>
    </row>
    <row r="803" spans="1:17" x14ac:dyDescent="0.25">
      <c r="A803" s="69">
        <v>360</v>
      </c>
      <c r="B803" s="3">
        <v>25</v>
      </c>
      <c r="C803" s="3">
        <v>24.3</v>
      </c>
      <c r="D803" s="3">
        <v>3</v>
      </c>
      <c r="E803" s="60">
        <v>4391.652</v>
      </c>
      <c r="F803" s="32"/>
      <c r="G803" s="32"/>
      <c r="H803" s="6">
        <v>360</v>
      </c>
      <c r="I803" s="2">
        <v>25</v>
      </c>
      <c r="J803" s="3">
        <v>0</v>
      </c>
      <c r="K803" s="20">
        <v>24.3</v>
      </c>
      <c r="L803" s="3">
        <v>3</v>
      </c>
      <c r="M803" s="3">
        <v>1</v>
      </c>
      <c r="N803" s="3">
        <v>0</v>
      </c>
      <c r="O803" s="3">
        <v>0</v>
      </c>
      <c r="P803" s="12">
        <v>0</v>
      </c>
      <c r="Q803" s="18">
        <v>4391.652</v>
      </c>
    </row>
    <row r="804" spans="1:17" x14ac:dyDescent="0.25">
      <c r="A804" s="69">
        <v>361</v>
      </c>
      <c r="B804" s="3">
        <v>50</v>
      </c>
      <c r="C804" s="3">
        <v>36.200000000000003</v>
      </c>
      <c r="D804" s="3">
        <v>0</v>
      </c>
      <c r="E804" s="60">
        <v>8457.8179999999993</v>
      </c>
      <c r="F804" s="32"/>
      <c r="G804" s="32"/>
      <c r="H804" s="6">
        <v>361</v>
      </c>
      <c r="I804" s="2">
        <v>50</v>
      </c>
      <c r="J804" s="3">
        <v>1</v>
      </c>
      <c r="K804" s="20">
        <v>36.200000000000003</v>
      </c>
      <c r="L804" s="3">
        <v>0</v>
      </c>
      <c r="M804" s="3">
        <v>1</v>
      </c>
      <c r="N804" s="3">
        <v>0</v>
      </c>
      <c r="O804" s="3">
        <v>0</v>
      </c>
      <c r="P804" s="12">
        <v>0</v>
      </c>
      <c r="Q804" s="18">
        <v>8457.8179999999993</v>
      </c>
    </row>
    <row r="805" spans="1:17" x14ac:dyDescent="0.25">
      <c r="A805" s="69">
        <v>362</v>
      </c>
      <c r="B805" s="3">
        <v>26</v>
      </c>
      <c r="C805" s="3">
        <v>29.48</v>
      </c>
      <c r="D805" s="3">
        <v>1</v>
      </c>
      <c r="E805" s="60">
        <v>3392.3652000000002</v>
      </c>
      <c r="F805" s="32"/>
      <c r="G805" s="32"/>
      <c r="H805" s="6">
        <v>362</v>
      </c>
      <c r="I805" s="2">
        <v>26</v>
      </c>
      <c r="J805" s="3">
        <v>0</v>
      </c>
      <c r="K805" s="20">
        <v>29.48</v>
      </c>
      <c r="L805" s="3">
        <v>1</v>
      </c>
      <c r="M805" s="3">
        <v>0</v>
      </c>
      <c r="N805" s="3">
        <v>1</v>
      </c>
      <c r="O805" s="3">
        <v>0</v>
      </c>
      <c r="P805" s="12">
        <v>0</v>
      </c>
      <c r="Q805" s="18">
        <v>3392.3652000000002</v>
      </c>
    </row>
    <row r="806" spans="1:17" x14ac:dyDescent="0.25">
      <c r="A806" s="69">
        <v>363</v>
      </c>
      <c r="B806" s="3">
        <v>42</v>
      </c>
      <c r="C806" s="3">
        <v>24.86</v>
      </c>
      <c r="D806" s="3">
        <v>0</v>
      </c>
      <c r="E806" s="60">
        <v>5966.8873999999996</v>
      </c>
      <c r="F806" s="32"/>
      <c r="G806" s="32"/>
      <c r="H806" s="6">
        <v>363</v>
      </c>
      <c r="I806" s="2">
        <v>42</v>
      </c>
      <c r="J806" s="3">
        <v>1</v>
      </c>
      <c r="K806" s="20">
        <v>24.86</v>
      </c>
      <c r="L806" s="3">
        <v>0</v>
      </c>
      <c r="M806" s="3">
        <v>0</v>
      </c>
      <c r="N806" s="3">
        <v>1</v>
      </c>
      <c r="O806" s="3">
        <v>0</v>
      </c>
      <c r="P806" s="12">
        <v>0</v>
      </c>
      <c r="Q806" s="18">
        <v>5966.8873999999996</v>
      </c>
    </row>
    <row r="807" spans="1:17" x14ac:dyDescent="0.25">
      <c r="A807" s="69">
        <v>364</v>
      </c>
      <c r="B807" s="3">
        <v>43</v>
      </c>
      <c r="C807" s="3">
        <v>30.1</v>
      </c>
      <c r="D807" s="3">
        <v>1</v>
      </c>
      <c r="E807" s="60">
        <v>6849.0259999999998</v>
      </c>
      <c r="F807" s="32"/>
      <c r="G807" s="32"/>
      <c r="H807" s="6">
        <v>364</v>
      </c>
      <c r="I807" s="2">
        <v>43</v>
      </c>
      <c r="J807" s="3">
        <v>1</v>
      </c>
      <c r="K807" s="20">
        <v>30.1</v>
      </c>
      <c r="L807" s="3">
        <v>1</v>
      </c>
      <c r="M807" s="3">
        <v>1</v>
      </c>
      <c r="N807" s="3">
        <v>0</v>
      </c>
      <c r="O807" s="3">
        <v>0</v>
      </c>
      <c r="P807" s="12">
        <v>0</v>
      </c>
      <c r="Q807" s="18">
        <v>6849.0259999999998</v>
      </c>
    </row>
    <row r="808" spans="1:17" x14ac:dyDescent="0.25">
      <c r="A808" s="69">
        <v>365</v>
      </c>
      <c r="B808" s="3">
        <v>44</v>
      </c>
      <c r="C808" s="3">
        <v>21.85</v>
      </c>
      <c r="D808" s="3">
        <v>3</v>
      </c>
      <c r="E808" s="60">
        <v>8891.1394999999993</v>
      </c>
      <c r="F808" s="32"/>
      <c r="G808" s="32"/>
      <c r="H808" s="6">
        <v>365</v>
      </c>
      <c r="I808" s="2">
        <v>44</v>
      </c>
      <c r="J808" s="3">
        <v>1</v>
      </c>
      <c r="K808" s="20">
        <v>21.85</v>
      </c>
      <c r="L808" s="3">
        <v>3</v>
      </c>
      <c r="M808" s="3">
        <v>0</v>
      </c>
      <c r="N808" s="3">
        <v>0</v>
      </c>
      <c r="O808" s="3">
        <v>0</v>
      </c>
      <c r="P808" s="12">
        <v>1</v>
      </c>
      <c r="Q808" s="18">
        <v>8891.1394999999993</v>
      </c>
    </row>
    <row r="809" spans="1:17" x14ac:dyDescent="0.25">
      <c r="A809" s="69">
        <v>366</v>
      </c>
      <c r="B809" s="3">
        <v>23</v>
      </c>
      <c r="C809" s="3">
        <v>28.12</v>
      </c>
      <c r="D809" s="3">
        <v>0</v>
      </c>
      <c r="E809" s="60">
        <v>2690.1138000000001</v>
      </c>
      <c r="F809" s="32"/>
      <c r="G809" s="32"/>
      <c r="H809" s="6">
        <v>366</v>
      </c>
      <c r="I809" s="2">
        <v>23</v>
      </c>
      <c r="J809" s="3">
        <v>0</v>
      </c>
      <c r="K809" s="20">
        <v>28.12</v>
      </c>
      <c r="L809" s="3">
        <v>0</v>
      </c>
      <c r="M809" s="3">
        <v>0</v>
      </c>
      <c r="N809" s="3">
        <v>0</v>
      </c>
      <c r="O809" s="3">
        <v>1</v>
      </c>
      <c r="P809" s="12">
        <v>0</v>
      </c>
      <c r="Q809" s="18">
        <v>2690.1138000000001</v>
      </c>
    </row>
    <row r="810" spans="1:17" x14ac:dyDescent="0.25">
      <c r="A810" s="69">
        <v>367</v>
      </c>
      <c r="B810" s="3">
        <v>49</v>
      </c>
      <c r="C810" s="3">
        <v>27.1</v>
      </c>
      <c r="D810" s="3">
        <v>1</v>
      </c>
      <c r="E810" s="60">
        <v>26140.3603</v>
      </c>
      <c r="F810" s="32"/>
      <c r="G810" s="32"/>
      <c r="H810" s="6">
        <v>367</v>
      </c>
      <c r="I810" s="2">
        <v>49</v>
      </c>
      <c r="J810" s="3">
        <v>0</v>
      </c>
      <c r="K810" s="20">
        <v>27.1</v>
      </c>
      <c r="L810" s="3">
        <v>1</v>
      </c>
      <c r="M810" s="3">
        <v>1</v>
      </c>
      <c r="N810" s="3">
        <v>0</v>
      </c>
      <c r="O810" s="3">
        <v>0</v>
      </c>
      <c r="P810" s="12">
        <v>0</v>
      </c>
      <c r="Q810" s="18">
        <v>26140.3603</v>
      </c>
    </row>
    <row r="811" spans="1:17" x14ac:dyDescent="0.25">
      <c r="A811" s="69">
        <v>368</v>
      </c>
      <c r="B811" s="3">
        <v>33</v>
      </c>
      <c r="C811" s="3">
        <v>33.44</v>
      </c>
      <c r="D811" s="3">
        <v>5</v>
      </c>
      <c r="E811" s="60">
        <v>6653.7885999999999</v>
      </c>
      <c r="F811" s="32"/>
      <c r="G811" s="32"/>
      <c r="H811" s="6">
        <v>368</v>
      </c>
      <c r="I811" s="2">
        <v>33</v>
      </c>
      <c r="J811" s="3">
        <v>1</v>
      </c>
      <c r="K811" s="20">
        <v>33.44</v>
      </c>
      <c r="L811" s="3">
        <v>5</v>
      </c>
      <c r="M811" s="3">
        <v>0</v>
      </c>
      <c r="N811" s="3">
        <v>1</v>
      </c>
      <c r="O811" s="3">
        <v>0</v>
      </c>
      <c r="P811" s="12">
        <v>0</v>
      </c>
      <c r="Q811" s="18">
        <v>6653.7885999999999</v>
      </c>
    </row>
    <row r="812" spans="1:17" x14ac:dyDescent="0.25">
      <c r="A812" s="69">
        <v>369</v>
      </c>
      <c r="B812" s="3">
        <v>41</v>
      </c>
      <c r="C812" s="3">
        <v>28.8</v>
      </c>
      <c r="D812" s="3">
        <v>1</v>
      </c>
      <c r="E812" s="60">
        <v>6282.2349999999997</v>
      </c>
      <c r="F812" s="32"/>
      <c r="G812" s="32"/>
      <c r="H812" s="6">
        <v>369</v>
      </c>
      <c r="I812" s="2">
        <v>41</v>
      </c>
      <c r="J812" s="3">
        <v>1</v>
      </c>
      <c r="K812" s="20">
        <v>28.8</v>
      </c>
      <c r="L812" s="3">
        <v>1</v>
      </c>
      <c r="M812" s="3">
        <v>1</v>
      </c>
      <c r="N812" s="3">
        <v>0</v>
      </c>
      <c r="O812" s="3">
        <v>0</v>
      </c>
      <c r="P812" s="12">
        <v>0</v>
      </c>
      <c r="Q812" s="18">
        <v>6282.2349999999997</v>
      </c>
    </row>
    <row r="813" spans="1:17" x14ac:dyDescent="0.25">
      <c r="A813" s="69">
        <v>370</v>
      </c>
      <c r="B813" s="3">
        <v>37</v>
      </c>
      <c r="C813" s="3">
        <v>29.5</v>
      </c>
      <c r="D813" s="3">
        <v>2</v>
      </c>
      <c r="E813" s="60">
        <v>6311.9520000000002</v>
      </c>
      <c r="F813" s="32"/>
      <c r="G813" s="32"/>
      <c r="H813" s="6">
        <v>370</v>
      </c>
      <c r="I813" s="2">
        <v>37</v>
      </c>
      <c r="J813" s="3">
        <v>0</v>
      </c>
      <c r="K813" s="20">
        <v>29.5</v>
      </c>
      <c r="L813" s="3">
        <v>2</v>
      </c>
      <c r="M813" s="3">
        <v>1</v>
      </c>
      <c r="N813" s="3">
        <v>0</v>
      </c>
      <c r="O813" s="3">
        <v>0</v>
      </c>
      <c r="P813" s="12">
        <v>0</v>
      </c>
      <c r="Q813" s="18">
        <v>6311.9520000000002</v>
      </c>
    </row>
    <row r="814" spans="1:17" x14ac:dyDescent="0.25">
      <c r="A814" s="69">
        <v>371</v>
      </c>
      <c r="B814" s="3">
        <v>22</v>
      </c>
      <c r="C814" s="3">
        <v>34.799999999999997</v>
      </c>
      <c r="D814" s="3">
        <v>3</v>
      </c>
      <c r="E814" s="60">
        <v>3443.0639999999999</v>
      </c>
      <c r="F814" s="32"/>
      <c r="G814" s="32"/>
      <c r="H814" s="6">
        <v>371</v>
      </c>
      <c r="I814" s="2">
        <v>22</v>
      </c>
      <c r="J814" s="3">
        <v>1</v>
      </c>
      <c r="K814" s="20">
        <v>34.799999999999997</v>
      </c>
      <c r="L814" s="3">
        <v>3</v>
      </c>
      <c r="M814" s="3">
        <v>1</v>
      </c>
      <c r="N814" s="3">
        <v>0</v>
      </c>
      <c r="O814" s="3">
        <v>0</v>
      </c>
      <c r="P814" s="12">
        <v>0</v>
      </c>
      <c r="Q814" s="18">
        <v>3443.0639999999999</v>
      </c>
    </row>
    <row r="815" spans="1:17" x14ac:dyDescent="0.25">
      <c r="A815" s="69">
        <v>372</v>
      </c>
      <c r="B815" s="3">
        <v>23</v>
      </c>
      <c r="C815" s="3">
        <v>27.36</v>
      </c>
      <c r="D815" s="3">
        <v>1</v>
      </c>
      <c r="E815" s="60">
        <v>2789.0574000000001</v>
      </c>
      <c r="F815" s="32"/>
      <c r="G815" s="32"/>
      <c r="H815" s="6">
        <v>372</v>
      </c>
      <c r="I815" s="2">
        <v>23</v>
      </c>
      <c r="J815" s="3">
        <v>1</v>
      </c>
      <c r="K815" s="20">
        <v>27.36</v>
      </c>
      <c r="L815" s="3">
        <v>1</v>
      </c>
      <c r="M815" s="3">
        <v>0</v>
      </c>
      <c r="N815" s="3">
        <v>0</v>
      </c>
      <c r="O815" s="3">
        <v>1</v>
      </c>
      <c r="P815" s="12">
        <v>0</v>
      </c>
      <c r="Q815" s="18">
        <v>2789.0574000000001</v>
      </c>
    </row>
    <row r="816" spans="1:17" x14ac:dyDescent="0.25">
      <c r="A816" s="69">
        <v>373</v>
      </c>
      <c r="B816" s="3">
        <v>21</v>
      </c>
      <c r="C816" s="3">
        <v>22.135000000000002</v>
      </c>
      <c r="D816" s="3">
        <v>0</v>
      </c>
      <c r="E816" s="60">
        <v>2585.8506499999999</v>
      </c>
      <c r="F816" s="32"/>
      <c r="G816" s="32"/>
      <c r="H816" s="6">
        <v>373</v>
      </c>
      <c r="I816" s="2">
        <v>21</v>
      </c>
      <c r="J816" s="3">
        <v>0</v>
      </c>
      <c r="K816" s="20">
        <v>22.135000000000002</v>
      </c>
      <c r="L816" s="3">
        <v>0</v>
      </c>
      <c r="M816" s="3">
        <v>0</v>
      </c>
      <c r="N816" s="3">
        <v>0</v>
      </c>
      <c r="O816" s="3">
        <v>0</v>
      </c>
      <c r="P816" s="12">
        <v>1</v>
      </c>
      <c r="Q816" s="18">
        <v>2585.8506499999999</v>
      </c>
    </row>
    <row r="817" spans="1:17" x14ac:dyDescent="0.25">
      <c r="A817" s="69">
        <v>374</v>
      </c>
      <c r="B817" s="3">
        <v>25</v>
      </c>
      <c r="C817" s="3">
        <v>26.695</v>
      </c>
      <c r="D817" s="3">
        <v>4</v>
      </c>
      <c r="E817" s="60">
        <v>4877.9810500000003</v>
      </c>
      <c r="F817" s="32"/>
      <c r="G817" s="32"/>
      <c r="H817" s="6">
        <v>374</v>
      </c>
      <c r="I817" s="2">
        <v>25</v>
      </c>
      <c r="J817" s="3">
        <v>1</v>
      </c>
      <c r="K817" s="20">
        <v>26.695</v>
      </c>
      <c r="L817" s="3">
        <v>4</v>
      </c>
      <c r="M817" s="3">
        <v>0</v>
      </c>
      <c r="N817" s="3">
        <v>0</v>
      </c>
      <c r="O817" s="3">
        <v>1</v>
      </c>
      <c r="P817" s="12">
        <v>0</v>
      </c>
      <c r="Q817" s="18">
        <v>4877.9810500000003</v>
      </c>
    </row>
    <row r="818" spans="1:17" x14ac:dyDescent="0.25">
      <c r="A818" s="69">
        <v>375</v>
      </c>
      <c r="B818" s="3">
        <v>36</v>
      </c>
      <c r="C818" s="3">
        <v>30.02</v>
      </c>
      <c r="D818" s="3">
        <v>0</v>
      </c>
      <c r="E818" s="60">
        <v>5272.1758</v>
      </c>
      <c r="F818" s="32"/>
      <c r="G818" s="32"/>
      <c r="H818" s="6">
        <v>375</v>
      </c>
      <c r="I818" s="2">
        <v>36</v>
      </c>
      <c r="J818" s="3">
        <v>0</v>
      </c>
      <c r="K818" s="20">
        <v>30.02</v>
      </c>
      <c r="L818" s="3">
        <v>0</v>
      </c>
      <c r="M818" s="3">
        <v>0</v>
      </c>
      <c r="N818" s="3">
        <v>0</v>
      </c>
      <c r="O818" s="3">
        <v>1</v>
      </c>
      <c r="P818" s="12">
        <v>0</v>
      </c>
      <c r="Q818" s="18">
        <v>5272.1758</v>
      </c>
    </row>
    <row r="819" spans="1:17" x14ac:dyDescent="0.25">
      <c r="A819" s="69">
        <v>376</v>
      </c>
      <c r="B819" s="3">
        <v>22</v>
      </c>
      <c r="C819" s="3">
        <v>39.5</v>
      </c>
      <c r="D819" s="3">
        <v>0</v>
      </c>
      <c r="E819" s="60">
        <v>1682.597</v>
      </c>
      <c r="F819" s="32"/>
      <c r="G819" s="32"/>
      <c r="H819" s="6">
        <v>376</v>
      </c>
      <c r="I819" s="2">
        <v>22</v>
      </c>
      <c r="J819" s="3">
        <v>1</v>
      </c>
      <c r="K819" s="20">
        <v>39.5</v>
      </c>
      <c r="L819" s="3">
        <v>0</v>
      </c>
      <c r="M819" s="3">
        <v>1</v>
      </c>
      <c r="N819" s="3">
        <v>0</v>
      </c>
      <c r="O819" s="3">
        <v>0</v>
      </c>
      <c r="P819" s="12">
        <v>0</v>
      </c>
      <c r="Q819" s="18">
        <v>1682.597</v>
      </c>
    </row>
    <row r="820" spans="1:17" x14ac:dyDescent="0.25">
      <c r="A820" s="69">
        <v>377</v>
      </c>
      <c r="B820" s="3">
        <v>57</v>
      </c>
      <c r="C820" s="3">
        <v>33.630000000000003</v>
      </c>
      <c r="D820" s="3">
        <v>1</v>
      </c>
      <c r="E820" s="60">
        <v>11945.1327</v>
      </c>
      <c r="F820" s="32"/>
      <c r="G820" s="32"/>
      <c r="H820" s="6">
        <v>377</v>
      </c>
      <c r="I820" s="2">
        <v>57</v>
      </c>
      <c r="J820" s="3">
        <v>1</v>
      </c>
      <c r="K820" s="20">
        <v>33.630000000000003</v>
      </c>
      <c r="L820" s="3">
        <v>1</v>
      </c>
      <c r="M820" s="3">
        <v>0</v>
      </c>
      <c r="N820" s="3">
        <v>0</v>
      </c>
      <c r="O820" s="3">
        <v>1</v>
      </c>
      <c r="P820" s="12">
        <v>0</v>
      </c>
      <c r="Q820" s="18">
        <v>11945.1327</v>
      </c>
    </row>
    <row r="821" spans="1:17" x14ac:dyDescent="0.25">
      <c r="A821" s="69">
        <v>378</v>
      </c>
      <c r="B821" s="3">
        <v>36</v>
      </c>
      <c r="C821" s="3">
        <v>29.04</v>
      </c>
      <c r="D821" s="3">
        <v>4</v>
      </c>
      <c r="E821" s="60">
        <v>7243.8136000000004</v>
      </c>
      <c r="F821" s="32"/>
      <c r="G821" s="32"/>
      <c r="H821" s="6">
        <v>378</v>
      </c>
      <c r="I821" s="2">
        <v>36</v>
      </c>
      <c r="J821" s="3">
        <v>0</v>
      </c>
      <c r="K821" s="20">
        <v>29.04</v>
      </c>
      <c r="L821" s="3">
        <v>4</v>
      </c>
      <c r="M821" s="3">
        <v>0</v>
      </c>
      <c r="N821" s="3">
        <v>1</v>
      </c>
      <c r="O821" s="3">
        <v>0</v>
      </c>
      <c r="P821" s="12">
        <v>0</v>
      </c>
      <c r="Q821" s="18">
        <v>7243.8136000000004</v>
      </c>
    </row>
    <row r="822" spans="1:17" x14ac:dyDescent="0.25">
      <c r="A822" s="69">
        <v>379</v>
      </c>
      <c r="B822" s="3">
        <v>54</v>
      </c>
      <c r="C822" s="3">
        <v>24.035</v>
      </c>
      <c r="D822" s="3">
        <v>0</v>
      </c>
      <c r="E822" s="60">
        <v>10422.916649999999</v>
      </c>
      <c r="F822" s="32"/>
      <c r="G822" s="32"/>
      <c r="H822" s="6">
        <v>379</v>
      </c>
      <c r="I822" s="2">
        <v>54</v>
      </c>
      <c r="J822" s="3">
        <v>1</v>
      </c>
      <c r="K822" s="20">
        <v>24.035</v>
      </c>
      <c r="L822" s="3">
        <v>0</v>
      </c>
      <c r="M822" s="3">
        <v>0</v>
      </c>
      <c r="N822" s="3">
        <v>0</v>
      </c>
      <c r="O822" s="3">
        <v>0</v>
      </c>
      <c r="P822" s="12">
        <v>1</v>
      </c>
      <c r="Q822" s="18">
        <v>10422.916649999999</v>
      </c>
    </row>
    <row r="823" spans="1:17" x14ac:dyDescent="0.25">
      <c r="A823" s="69">
        <v>380</v>
      </c>
      <c r="B823" s="3">
        <v>62</v>
      </c>
      <c r="C823" s="3">
        <v>32.11</v>
      </c>
      <c r="D823" s="3">
        <v>0</v>
      </c>
      <c r="E823" s="60">
        <v>13555.0049</v>
      </c>
      <c r="F823" s="32"/>
      <c r="G823" s="32"/>
      <c r="H823" s="6">
        <v>380</v>
      </c>
      <c r="I823" s="2">
        <v>62</v>
      </c>
      <c r="J823" s="3">
        <v>1</v>
      </c>
      <c r="K823" s="20">
        <v>32.11</v>
      </c>
      <c r="L823" s="3">
        <v>0</v>
      </c>
      <c r="M823" s="3">
        <v>0</v>
      </c>
      <c r="N823" s="3">
        <v>0</v>
      </c>
      <c r="O823" s="3">
        <v>0</v>
      </c>
      <c r="P823" s="12">
        <v>1</v>
      </c>
      <c r="Q823" s="18">
        <v>13555.0049</v>
      </c>
    </row>
    <row r="824" spans="1:17" x14ac:dyDescent="0.25">
      <c r="A824" s="69">
        <v>381</v>
      </c>
      <c r="B824" s="3">
        <v>61</v>
      </c>
      <c r="C824" s="3">
        <v>44</v>
      </c>
      <c r="D824" s="3">
        <v>0</v>
      </c>
      <c r="E824" s="60">
        <v>13063.883</v>
      </c>
      <c r="F824" s="32"/>
      <c r="G824" s="32"/>
      <c r="H824" s="6">
        <v>381</v>
      </c>
      <c r="I824" s="2">
        <v>61</v>
      </c>
      <c r="J824" s="3">
        <v>0</v>
      </c>
      <c r="K824" s="20">
        <v>44</v>
      </c>
      <c r="L824" s="3">
        <v>0</v>
      </c>
      <c r="M824" s="3">
        <v>1</v>
      </c>
      <c r="N824" s="3">
        <v>0</v>
      </c>
      <c r="O824" s="3">
        <v>0</v>
      </c>
      <c r="P824" s="12">
        <v>0</v>
      </c>
      <c r="Q824" s="18">
        <v>13063.883</v>
      </c>
    </row>
    <row r="825" spans="1:17" x14ac:dyDescent="0.25">
      <c r="A825" s="69">
        <v>382</v>
      </c>
      <c r="B825" s="3">
        <v>19</v>
      </c>
      <c r="C825" s="3">
        <v>25.555</v>
      </c>
      <c r="D825" s="3">
        <v>1</v>
      </c>
      <c r="E825" s="60">
        <v>2221.5644499999999</v>
      </c>
      <c r="F825" s="32"/>
      <c r="G825" s="32"/>
      <c r="H825" s="6">
        <v>382</v>
      </c>
      <c r="I825" s="2">
        <v>19</v>
      </c>
      <c r="J825" s="3">
        <v>1</v>
      </c>
      <c r="K825" s="20">
        <v>25.555</v>
      </c>
      <c r="L825" s="3">
        <v>1</v>
      </c>
      <c r="M825" s="3">
        <v>0</v>
      </c>
      <c r="N825" s="3">
        <v>0</v>
      </c>
      <c r="O825" s="3">
        <v>1</v>
      </c>
      <c r="P825" s="12">
        <v>0</v>
      </c>
      <c r="Q825" s="18">
        <v>2221.5644499999999</v>
      </c>
    </row>
    <row r="826" spans="1:17" x14ac:dyDescent="0.25">
      <c r="A826" s="69">
        <v>383</v>
      </c>
      <c r="B826" s="3">
        <v>18</v>
      </c>
      <c r="C826" s="3">
        <v>40.26</v>
      </c>
      <c r="D826" s="3">
        <v>0</v>
      </c>
      <c r="E826" s="60">
        <v>1634.5734</v>
      </c>
      <c r="F826" s="32"/>
      <c r="G826" s="32"/>
      <c r="H826" s="6">
        <v>383</v>
      </c>
      <c r="I826" s="2">
        <v>18</v>
      </c>
      <c r="J826" s="3">
        <v>0</v>
      </c>
      <c r="K826" s="20">
        <v>40.26</v>
      </c>
      <c r="L826" s="3">
        <v>0</v>
      </c>
      <c r="M826" s="3">
        <v>0</v>
      </c>
      <c r="N826" s="3">
        <v>1</v>
      </c>
      <c r="O826" s="3">
        <v>0</v>
      </c>
      <c r="P826" s="12">
        <v>0</v>
      </c>
      <c r="Q826" s="18">
        <v>1634.5734</v>
      </c>
    </row>
    <row r="827" spans="1:17" x14ac:dyDescent="0.25">
      <c r="A827" s="69">
        <v>384</v>
      </c>
      <c r="B827" s="3">
        <v>19</v>
      </c>
      <c r="C827" s="3">
        <v>22.515000000000001</v>
      </c>
      <c r="D827" s="3">
        <v>0</v>
      </c>
      <c r="E827" s="60">
        <v>2117.3388500000001</v>
      </c>
      <c r="F827" s="32"/>
      <c r="G827" s="32"/>
      <c r="H827" s="6">
        <v>384</v>
      </c>
      <c r="I827" s="2">
        <v>19</v>
      </c>
      <c r="J827" s="3">
        <v>0</v>
      </c>
      <c r="K827" s="20">
        <v>22.515000000000001</v>
      </c>
      <c r="L827" s="3">
        <v>0</v>
      </c>
      <c r="M827" s="3">
        <v>0</v>
      </c>
      <c r="N827" s="3">
        <v>0</v>
      </c>
      <c r="O827" s="3">
        <v>1</v>
      </c>
      <c r="P827" s="12">
        <v>0</v>
      </c>
      <c r="Q827" s="18">
        <v>2117.3388500000001</v>
      </c>
    </row>
    <row r="828" spans="1:17" x14ac:dyDescent="0.25">
      <c r="A828" s="69">
        <v>385</v>
      </c>
      <c r="B828" s="3">
        <v>49</v>
      </c>
      <c r="C828" s="3">
        <v>22.515000000000001</v>
      </c>
      <c r="D828" s="3">
        <v>0</v>
      </c>
      <c r="E828" s="60">
        <v>8688.8588500000005</v>
      </c>
      <c r="F828" s="32"/>
      <c r="G828" s="32"/>
      <c r="H828" s="6">
        <v>385</v>
      </c>
      <c r="I828" s="2">
        <v>49</v>
      </c>
      <c r="J828" s="3">
        <v>1</v>
      </c>
      <c r="K828" s="20">
        <v>22.515000000000001</v>
      </c>
      <c r="L828" s="3">
        <v>0</v>
      </c>
      <c r="M828" s="3">
        <v>0</v>
      </c>
      <c r="N828" s="3">
        <v>0</v>
      </c>
      <c r="O828" s="3">
        <v>0</v>
      </c>
      <c r="P828" s="12">
        <v>1</v>
      </c>
      <c r="Q828" s="18">
        <v>8688.8588500000005</v>
      </c>
    </row>
    <row r="829" spans="1:17" x14ac:dyDescent="0.25">
      <c r="A829" s="69">
        <v>386</v>
      </c>
      <c r="B829" s="3">
        <v>26</v>
      </c>
      <c r="C829" s="3">
        <v>27.265000000000001</v>
      </c>
      <c r="D829" s="3">
        <v>3</v>
      </c>
      <c r="E829" s="60">
        <v>4661.2863500000003</v>
      </c>
      <c r="F829" s="32"/>
      <c r="G829" s="32"/>
      <c r="H829" s="6">
        <v>386</v>
      </c>
      <c r="I829" s="2">
        <v>26</v>
      </c>
      <c r="J829" s="3">
        <v>1</v>
      </c>
      <c r="K829" s="20">
        <v>27.265000000000001</v>
      </c>
      <c r="L829" s="3">
        <v>3</v>
      </c>
      <c r="M829" s="3">
        <v>0</v>
      </c>
      <c r="N829" s="3">
        <v>0</v>
      </c>
      <c r="O829" s="3">
        <v>0</v>
      </c>
      <c r="P829" s="12">
        <v>1</v>
      </c>
      <c r="Q829" s="18">
        <v>4661.2863500000003</v>
      </c>
    </row>
    <row r="830" spans="1:17" x14ac:dyDescent="0.25">
      <c r="A830" s="69">
        <v>387</v>
      </c>
      <c r="B830" s="3">
        <v>49</v>
      </c>
      <c r="C830" s="3">
        <v>36.85</v>
      </c>
      <c r="D830" s="3">
        <v>0</v>
      </c>
      <c r="E830" s="60">
        <v>8125.7844999999998</v>
      </c>
      <c r="F830" s="32"/>
      <c r="G830" s="32"/>
      <c r="H830" s="6">
        <v>387</v>
      </c>
      <c r="I830" s="2">
        <v>49</v>
      </c>
      <c r="J830" s="3">
        <v>1</v>
      </c>
      <c r="K830" s="20">
        <v>36.85</v>
      </c>
      <c r="L830" s="3">
        <v>0</v>
      </c>
      <c r="M830" s="3">
        <v>0</v>
      </c>
      <c r="N830" s="3">
        <v>1</v>
      </c>
      <c r="O830" s="3">
        <v>0</v>
      </c>
      <c r="P830" s="12">
        <v>0</v>
      </c>
      <c r="Q830" s="18">
        <v>8125.7844999999998</v>
      </c>
    </row>
    <row r="831" spans="1:17" x14ac:dyDescent="0.25">
      <c r="A831" s="69">
        <v>388</v>
      </c>
      <c r="B831" s="3">
        <v>60</v>
      </c>
      <c r="C831" s="3">
        <v>35.1</v>
      </c>
      <c r="D831" s="3">
        <v>0</v>
      </c>
      <c r="E831" s="60">
        <v>12644.589</v>
      </c>
      <c r="F831" s="32"/>
      <c r="G831" s="32"/>
      <c r="H831" s="6">
        <v>388</v>
      </c>
      <c r="I831" s="2">
        <v>60</v>
      </c>
      <c r="J831" s="3">
        <v>0</v>
      </c>
      <c r="K831" s="20">
        <v>35.1</v>
      </c>
      <c r="L831" s="3">
        <v>0</v>
      </c>
      <c r="M831" s="3">
        <v>1</v>
      </c>
      <c r="N831" s="3">
        <v>0</v>
      </c>
      <c r="O831" s="3">
        <v>0</v>
      </c>
      <c r="P831" s="12">
        <v>0</v>
      </c>
      <c r="Q831" s="18">
        <v>12644.589</v>
      </c>
    </row>
    <row r="832" spans="1:17" x14ac:dyDescent="0.25">
      <c r="A832" s="69">
        <v>389</v>
      </c>
      <c r="B832" s="3">
        <v>26</v>
      </c>
      <c r="C832" s="3">
        <v>29.355</v>
      </c>
      <c r="D832" s="3">
        <v>2</v>
      </c>
      <c r="E832" s="60">
        <v>4564.1914500000003</v>
      </c>
      <c r="F832" s="32"/>
      <c r="G832" s="32"/>
      <c r="H832" s="6">
        <v>389</v>
      </c>
      <c r="I832" s="2">
        <v>26</v>
      </c>
      <c r="J832" s="3">
        <v>0</v>
      </c>
      <c r="K832" s="20">
        <v>29.355</v>
      </c>
      <c r="L832" s="3">
        <v>2</v>
      </c>
      <c r="M832" s="3">
        <v>0</v>
      </c>
      <c r="N832" s="3">
        <v>0</v>
      </c>
      <c r="O832" s="3">
        <v>0</v>
      </c>
      <c r="P832" s="12">
        <v>1</v>
      </c>
      <c r="Q832" s="18">
        <v>4564.1914500000003</v>
      </c>
    </row>
    <row r="833" spans="1:17" x14ac:dyDescent="0.25">
      <c r="A833" s="69">
        <v>390</v>
      </c>
      <c r="B833" s="3">
        <v>27</v>
      </c>
      <c r="C833" s="3">
        <v>32.585000000000001</v>
      </c>
      <c r="D833" s="3">
        <v>3</v>
      </c>
      <c r="E833" s="60">
        <v>4846.9201499999999</v>
      </c>
      <c r="F833" s="32"/>
      <c r="G833" s="32"/>
      <c r="H833" s="6">
        <v>390</v>
      </c>
      <c r="I833" s="2">
        <v>27</v>
      </c>
      <c r="J833" s="3">
        <v>1</v>
      </c>
      <c r="K833" s="20">
        <v>32.585000000000001</v>
      </c>
      <c r="L833" s="3">
        <v>3</v>
      </c>
      <c r="M833" s="3">
        <v>0</v>
      </c>
      <c r="N833" s="3">
        <v>0</v>
      </c>
      <c r="O833" s="3">
        <v>0</v>
      </c>
      <c r="P833" s="12">
        <v>1</v>
      </c>
      <c r="Q833" s="18">
        <v>4846.9201499999999</v>
      </c>
    </row>
    <row r="834" spans="1:17" x14ac:dyDescent="0.25">
      <c r="A834" s="69">
        <v>391</v>
      </c>
      <c r="B834" s="3">
        <v>44</v>
      </c>
      <c r="C834" s="3">
        <v>32.340000000000003</v>
      </c>
      <c r="D834" s="3">
        <v>1</v>
      </c>
      <c r="E834" s="60">
        <v>7633.7205999999996</v>
      </c>
      <c r="F834" s="32"/>
      <c r="G834" s="32"/>
      <c r="H834" s="6">
        <v>391</v>
      </c>
      <c r="I834" s="2">
        <v>44</v>
      </c>
      <c r="J834" s="3">
        <v>0</v>
      </c>
      <c r="K834" s="20">
        <v>32.340000000000003</v>
      </c>
      <c r="L834" s="3">
        <v>1</v>
      </c>
      <c r="M834" s="3">
        <v>0</v>
      </c>
      <c r="N834" s="3">
        <v>1</v>
      </c>
      <c r="O834" s="3">
        <v>0</v>
      </c>
      <c r="P834" s="12">
        <v>0</v>
      </c>
      <c r="Q834" s="18">
        <v>7633.7205999999996</v>
      </c>
    </row>
    <row r="835" spans="1:17" x14ac:dyDescent="0.25">
      <c r="A835" s="69">
        <v>392</v>
      </c>
      <c r="B835" s="3">
        <v>63</v>
      </c>
      <c r="C835" s="3">
        <v>39.799999999999997</v>
      </c>
      <c r="D835" s="3">
        <v>3</v>
      </c>
      <c r="E835" s="60">
        <v>15170.069</v>
      </c>
      <c r="F835" s="32"/>
      <c r="G835" s="32"/>
      <c r="H835" s="6">
        <v>392</v>
      </c>
      <c r="I835" s="2">
        <v>63</v>
      </c>
      <c r="J835" s="3">
        <v>1</v>
      </c>
      <c r="K835" s="20">
        <v>39.799999999999997</v>
      </c>
      <c r="L835" s="3">
        <v>3</v>
      </c>
      <c r="M835" s="3">
        <v>1</v>
      </c>
      <c r="N835" s="3">
        <v>0</v>
      </c>
      <c r="O835" s="3">
        <v>0</v>
      </c>
      <c r="P835" s="12">
        <v>0</v>
      </c>
      <c r="Q835" s="18">
        <v>15170.069</v>
      </c>
    </row>
    <row r="836" spans="1:17" x14ac:dyDescent="0.25">
      <c r="A836" s="69">
        <v>393</v>
      </c>
      <c r="B836" s="3">
        <v>22</v>
      </c>
      <c r="C836" s="3">
        <v>28.31</v>
      </c>
      <c r="D836" s="3">
        <v>1</v>
      </c>
      <c r="E836" s="60">
        <v>2639.0428999999999</v>
      </c>
      <c r="F836" s="32"/>
      <c r="G836" s="32"/>
      <c r="H836" s="6">
        <v>393</v>
      </c>
      <c r="I836" s="2">
        <v>22</v>
      </c>
      <c r="J836" s="3">
        <v>1</v>
      </c>
      <c r="K836" s="20">
        <v>28.31</v>
      </c>
      <c r="L836" s="3">
        <v>1</v>
      </c>
      <c r="M836" s="3">
        <v>0</v>
      </c>
      <c r="N836" s="3">
        <v>0</v>
      </c>
      <c r="O836" s="3">
        <v>1</v>
      </c>
      <c r="P836" s="12">
        <v>0</v>
      </c>
      <c r="Q836" s="18">
        <v>2639.0428999999999</v>
      </c>
    </row>
    <row r="837" spans="1:17" x14ac:dyDescent="0.25">
      <c r="A837" s="69">
        <v>394</v>
      </c>
      <c r="B837" s="3">
        <v>59</v>
      </c>
      <c r="C837" s="3">
        <v>26.695</v>
      </c>
      <c r="D837" s="3">
        <v>3</v>
      </c>
      <c r="E837" s="60">
        <v>14382.709049999999</v>
      </c>
      <c r="F837" s="32"/>
      <c r="G837" s="32"/>
      <c r="H837" s="6">
        <v>394</v>
      </c>
      <c r="I837" s="2">
        <v>59</v>
      </c>
      <c r="J837" s="3">
        <v>0</v>
      </c>
      <c r="K837" s="20">
        <v>26.695</v>
      </c>
      <c r="L837" s="3">
        <v>3</v>
      </c>
      <c r="M837" s="3">
        <v>0</v>
      </c>
      <c r="N837" s="3">
        <v>0</v>
      </c>
      <c r="O837" s="3">
        <v>1</v>
      </c>
      <c r="P837" s="12">
        <v>0</v>
      </c>
      <c r="Q837" s="18">
        <v>14382.709049999999</v>
      </c>
    </row>
    <row r="838" spans="1:17" x14ac:dyDescent="0.25">
      <c r="A838" s="69">
        <v>395</v>
      </c>
      <c r="B838" s="3">
        <v>44</v>
      </c>
      <c r="C838" s="3">
        <v>27.5</v>
      </c>
      <c r="D838" s="3">
        <v>1</v>
      </c>
      <c r="E838" s="60">
        <v>7626.9930000000004</v>
      </c>
      <c r="F838" s="32"/>
      <c r="G838" s="32"/>
      <c r="H838" s="6">
        <v>395</v>
      </c>
      <c r="I838" s="2">
        <v>44</v>
      </c>
      <c r="J838" s="3">
        <v>0</v>
      </c>
      <c r="K838" s="20">
        <v>27.5</v>
      </c>
      <c r="L838" s="3">
        <v>1</v>
      </c>
      <c r="M838" s="3">
        <v>1</v>
      </c>
      <c r="N838" s="3">
        <v>0</v>
      </c>
      <c r="O838" s="3">
        <v>0</v>
      </c>
      <c r="P838" s="12">
        <v>0</v>
      </c>
      <c r="Q838" s="18">
        <v>7626.9930000000004</v>
      </c>
    </row>
    <row r="839" spans="1:17" x14ac:dyDescent="0.25">
      <c r="A839" s="69">
        <v>396</v>
      </c>
      <c r="B839" s="3">
        <v>33</v>
      </c>
      <c r="C839" s="3">
        <v>24.605</v>
      </c>
      <c r="D839" s="3">
        <v>2</v>
      </c>
      <c r="E839" s="60">
        <v>5257.5079500000002</v>
      </c>
      <c r="F839" s="32"/>
      <c r="G839" s="32"/>
      <c r="H839" s="6">
        <v>396</v>
      </c>
      <c r="I839" s="2">
        <v>33</v>
      </c>
      <c r="J839" s="3">
        <v>1</v>
      </c>
      <c r="K839" s="20">
        <v>24.605</v>
      </c>
      <c r="L839" s="3">
        <v>2</v>
      </c>
      <c r="M839" s="3">
        <v>0</v>
      </c>
      <c r="N839" s="3">
        <v>0</v>
      </c>
      <c r="O839" s="3">
        <v>1</v>
      </c>
      <c r="P839" s="12">
        <v>0</v>
      </c>
      <c r="Q839" s="18">
        <v>5257.5079500000002</v>
      </c>
    </row>
    <row r="840" spans="1:17" x14ac:dyDescent="0.25">
      <c r="A840" s="69">
        <v>397</v>
      </c>
      <c r="B840" s="3">
        <v>24</v>
      </c>
      <c r="C840" s="3">
        <v>33.99</v>
      </c>
      <c r="D840" s="3">
        <v>0</v>
      </c>
      <c r="E840" s="60">
        <v>2473.3341</v>
      </c>
      <c r="F840" s="32"/>
      <c r="G840" s="32"/>
      <c r="H840" s="6">
        <v>397</v>
      </c>
      <c r="I840" s="2">
        <v>24</v>
      </c>
      <c r="J840" s="3">
        <v>0</v>
      </c>
      <c r="K840" s="20">
        <v>33.99</v>
      </c>
      <c r="L840" s="3">
        <v>0</v>
      </c>
      <c r="M840" s="3">
        <v>0</v>
      </c>
      <c r="N840" s="3">
        <v>1</v>
      </c>
      <c r="O840" s="3">
        <v>0</v>
      </c>
      <c r="P840" s="12">
        <v>0</v>
      </c>
      <c r="Q840" s="18">
        <v>2473.3341</v>
      </c>
    </row>
    <row r="841" spans="1:17" x14ac:dyDescent="0.25">
      <c r="A841" s="69">
        <v>398</v>
      </c>
      <c r="B841" s="3">
        <v>61</v>
      </c>
      <c r="C841" s="3">
        <v>28.2</v>
      </c>
      <c r="D841" s="3">
        <v>0</v>
      </c>
      <c r="E841" s="60">
        <v>13041.921</v>
      </c>
      <c r="F841" s="32"/>
      <c r="G841" s="32"/>
      <c r="H841" s="6">
        <v>398</v>
      </c>
      <c r="I841" s="2">
        <v>61</v>
      </c>
      <c r="J841" s="3">
        <v>0</v>
      </c>
      <c r="K841" s="20">
        <v>28.2</v>
      </c>
      <c r="L841" s="3">
        <v>0</v>
      </c>
      <c r="M841" s="3">
        <v>1</v>
      </c>
      <c r="N841" s="3">
        <v>0</v>
      </c>
      <c r="O841" s="3">
        <v>0</v>
      </c>
      <c r="P841" s="12">
        <v>0</v>
      </c>
      <c r="Q841" s="18">
        <v>13041.921</v>
      </c>
    </row>
    <row r="842" spans="1:17" x14ac:dyDescent="0.25">
      <c r="A842" s="69">
        <v>399</v>
      </c>
      <c r="B842" s="3">
        <v>35</v>
      </c>
      <c r="C842" s="3">
        <v>34.21</v>
      </c>
      <c r="D842" s="3">
        <v>1</v>
      </c>
      <c r="E842" s="60">
        <v>5245.2268999999997</v>
      </c>
      <c r="F842" s="32"/>
      <c r="G842" s="32"/>
      <c r="H842" s="6">
        <v>399</v>
      </c>
      <c r="I842" s="2">
        <v>35</v>
      </c>
      <c r="J842" s="3">
        <v>0</v>
      </c>
      <c r="K842" s="20">
        <v>34.21</v>
      </c>
      <c r="L842" s="3">
        <v>1</v>
      </c>
      <c r="M842" s="3">
        <v>0</v>
      </c>
      <c r="N842" s="3">
        <v>1</v>
      </c>
      <c r="O842" s="3">
        <v>0</v>
      </c>
      <c r="P842" s="12">
        <v>0</v>
      </c>
      <c r="Q842" s="18">
        <v>5245.2268999999997</v>
      </c>
    </row>
    <row r="843" spans="1:17" x14ac:dyDescent="0.25">
      <c r="A843" s="69">
        <v>400</v>
      </c>
      <c r="B843" s="3">
        <v>62</v>
      </c>
      <c r="C843" s="3">
        <v>25</v>
      </c>
      <c r="D843" s="3">
        <v>0</v>
      </c>
      <c r="E843" s="60">
        <v>13451.121999999999</v>
      </c>
      <c r="F843" s="32"/>
      <c r="G843" s="32"/>
      <c r="H843" s="6">
        <v>400</v>
      </c>
      <c r="I843" s="2">
        <v>62</v>
      </c>
      <c r="J843" s="3">
        <v>0</v>
      </c>
      <c r="K843" s="20">
        <v>25</v>
      </c>
      <c r="L843" s="3">
        <v>0</v>
      </c>
      <c r="M843" s="3">
        <v>1</v>
      </c>
      <c r="N843" s="3">
        <v>0</v>
      </c>
      <c r="O843" s="3">
        <v>0</v>
      </c>
      <c r="P843" s="12">
        <v>0</v>
      </c>
      <c r="Q843" s="18">
        <v>13451.121999999999</v>
      </c>
    </row>
    <row r="844" spans="1:17" x14ac:dyDescent="0.25">
      <c r="A844" s="69">
        <v>401</v>
      </c>
      <c r="B844" s="3">
        <v>62</v>
      </c>
      <c r="C844" s="3">
        <v>33.200000000000003</v>
      </c>
      <c r="D844" s="3">
        <v>0</v>
      </c>
      <c r="E844" s="60">
        <v>13462.52</v>
      </c>
      <c r="F844" s="32"/>
      <c r="G844" s="32"/>
      <c r="H844" s="6">
        <v>401</v>
      </c>
      <c r="I844" s="2">
        <v>62</v>
      </c>
      <c r="J844" s="3">
        <v>0</v>
      </c>
      <c r="K844" s="20">
        <v>33.200000000000003</v>
      </c>
      <c r="L844" s="3">
        <v>0</v>
      </c>
      <c r="M844" s="3">
        <v>1</v>
      </c>
      <c r="N844" s="3">
        <v>0</v>
      </c>
      <c r="O844" s="3">
        <v>0</v>
      </c>
      <c r="P844" s="12">
        <v>0</v>
      </c>
      <c r="Q844" s="18">
        <v>13462.52</v>
      </c>
    </row>
    <row r="845" spans="1:17" x14ac:dyDescent="0.25">
      <c r="A845" s="69">
        <v>402</v>
      </c>
      <c r="B845" s="3">
        <v>38</v>
      </c>
      <c r="C845" s="3">
        <v>31</v>
      </c>
      <c r="D845" s="3">
        <v>1</v>
      </c>
      <c r="E845" s="60">
        <v>5488.2619999999997</v>
      </c>
      <c r="F845" s="32"/>
      <c r="G845" s="32"/>
      <c r="H845" s="6">
        <v>402</v>
      </c>
      <c r="I845" s="2">
        <v>38</v>
      </c>
      <c r="J845" s="3">
        <v>1</v>
      </c>
      <c r="K845" s="20">
        <v>31</v>
      </c>
      <c r="L845" s="3">
        <v>1</v>
      </c>
      <c r="M845" s="3">
        <v>1</v>
      </c>
      <c r="N845" s="3">
        <v>0</v>
      </c>
      <c r="O845" s="3">
        <v>0</v>
      </c>
      <c r="P845" s="12">
        <v>0</v>
      </c>
      <c r="Q845" s="18">
        <v>5488.2619999999997</v>
      </c>
    </row>
    <row r="846" spans="1:17" x14ac:dyDescent="0.25">
      <c r="A846" s="69">
        <v>403</v>
      </c>
      <c r="B846" s="3">
        <v>34</v>
      </c>
      <c r="C846" s="3">
        <v>35.814999999999998</v>
      </c>
      <c r="D846" s="3">
        <v>0</v>
      </c>
      <c r="E846" s="60">
        <v>4320.4108500000002</v>
      </c>
      <c r="F846" s="32"/>
      <c r="G846" s="32"/>
      <c r="H846" s="6">
        <v>403</v>
      </c>
      <c r="I846" s="2">
        <v>34</v>
      </c>
      <c r="J846" s="3">
        <v>1</v>
      </c>
      <c r="K846" s="20">
        <v>35.814999999999998</v>
      </c>
      <c r="L846" s="3">
        <v>0</v>
      </c>
      <c r="M846" s="3">
        <v>0</v>
      </c>
      <c r="N846" s="3">
        <v>0</v>
      </c>
      <c r="O846" s="3">
        <v>1</v>
      </c>
      <c r="P846" s="12">
        <v>0</v>
      </c>
      <c r="Q846" s="18">
        <v>4320.4108500000002</v>
      </c>
    </row>
    <row r="847" spans="1:17" x14ac:dyDescent="0.25">
      <c r="A847" s="69">
        <v>404</v>
      </c>
      <c r="B847" s="3">
        <v>43</v>
      </c>
      <c r="C847" s="3">
        <v>23.2</v>
      </c>
      <c r="D847" s="3">
        <v>0</v>
      </c>
      <c r="E847" s="60">
        <v>6250.4350000000004</v>
      </c>
      <c r="F847" s="32"/>
      <c r="G847" s="32"/>
      <c r="H847" s="6">
        <v>404</v>
      </c>
      <c r="I847" s="2">
        <v>43</v>
      </c>
      <c r="J847" s="3">
        <v>1</v>
      </c>
      <c r="K847" s="20">
        <v>23.2</v>
      </c>
      <c r="L847" s="3">
        <v>0</v>
      </c>
      <c r="M847" s="3">
        <v>1</v>
      </c>
      <c r="N847" s="3">
        <v>0</v>
      </c>
      <c r="O847" s="3">
        <v>0</v>
      </c>
      <c r="P847" s="12">
        <v>0</v>
      </c>
      <c r="Q847" s="18">
        <v>6250.4350000000004</v>
      </c>
    </row>
    <row r="848" spans="1:17" x14ac:dyDescent="0.25">
      <c r="A848" s="69">
        <v>405</v>
      </c>
      <c r="B848" s="3">
        <v>50</v>
      </c>
      <c r="C848" s="3">
        <v>32.11</v>
      </c>
      <c r="D848" s="3">
        <v>2</v>
      </c>
      <c r="E848" s="60">
        <v>25333.332839999999</v>
      </c>
      <c r="F848" s="32"/>
      <c r="G848" s="32"/>
      <c r="H848" s="6">
        <v>405</v>
      </c>
      <c r="I848" s="2">
        <v>50</v>
      </c>
      <c r="J848" s="3">
        <v>1</v>
      </c>
      <c r="K848" s="20">
        <v>32.11</v>
      </c>
      <c r="L848" s="3">
        <v>2</v>
      </c>
      <c r="M848" s="3">
        <v>0</v>
      </c>
      <c r="N848" s="3">
        <v>0</v>
      </c>
      <c r="O848" s="3">
        <v>0</v>
      </c>
      <c r="P848" s="12">
        <v>1</v>
      </c>
      <c r="Q848" s="18">
        <v>25333.332839999999</v>
      </c>
    </row>
    <row r="849" spans="1:17" x14ac:dyDescent="0.25">
      <c r="A849" s="69">
        <v>406</v>
      </c>
      <c r="B849" s="3">
        <v>19</v>
      </c>
      <c r="C849" s="3">
        <v>23.4</v>
      </c>
      <c r="D849" s="3">
        <v>2</v>
      </c>
      <c r="E849" s="60">
        <v>2913.569</v>
      </c>
      <c r="F849" s="32"/>
      <c r="G849" s="32"/>
      <c r="H849" s="6">
        <v>406</v>
      </c>
      <c r="I849" s="2">
        <v>19</v>
      </c>
      <c r="J849" s="3">
        <v>0</v>
      </c>
      <c r="K849" s="20">
        <v>23.4</v>
      </c>
      <c r="L849" s="3">
        <v>2</v>
      </c>
      <c r="M849" s="3">
        <v>1</v>
      </c>
      <c r="N849" s="3">
        <v>0</v>
      </c>
      <c r="O849" s="3">
        <v>0</v>
      </c>
      <c r="P849" s="12">
        <v>0</v>
      </c>
      <c r="Q849" s="18">
        <v>2913.569</v>
      </c>
    </row>
    <row r="850" spans="1:17" x14ac:dyDescent="0.25">
      <c r="A850" s="69">
        <v>407</v>
      </c>
      <c r="B850" s="3">
        <v>57</v>
      </c>
      <c r="C850" s="3">
        <v>20.100000000000001</v>
      </c>
      <c r="D850" s="3">
        <v>1</v>
      </c>
      <c r="E850" s="60">
        <v>12032.325999999999</v>
      </c>
      <c r="F850" s="32"/>
      <c r="G850" s="32"/>
      <c r="H850" s="6">
        <v>407</v>
      </c>
      <c r="I850" s="2">
        <v>57</v>
      </c>
      <c r="J850" s="3">
        <v>0</v>
      </c>
      <c r="K850" s="20">
        <v>20.100000000000001</v>
      </c>
      <c r="L850" s="3">
        <v>1</v>
      </c>
      <c r="M850" s="3">
        <v>1</v>
      </c>
      <c r="N850" s="3">
        <v>0</v>
      </c>
      <c r="O850" s="3">
        <v>0</v>
      </c>
      <c r="P850" s="12">
        <v>0</v>
      </c>
      <c r="Q850" s="18">
        <v>12032.325999999999</v>
      </c>
    </row>
    <row r="851" spans="1:17" x14ac:dyDescent="0.25">
      <c r="A851" s="69">
        <v>408</v>
      </c>
      <c r="B851" s="3">
        <v>62</v>
      </c>
      <c r="C851" s="3">
        <v>39.159999999999997</v>
      </c>
      <c r="D851" s="3">
        <v>0</v>
      </c>
      <c r="E851" s="60">
        <v>13470.804400000001</v>
      </c>
      <c r="F851" s="32"/>
      <c r="G851" s="32"/>
      <c r="H851" s="6">
        <v>408</v>
      </c>
      <c r="I851" s="2">
        <v>62</v>
      </c>
      <c r="J851" s="3">
        <v>0</v>
      </c>
      <c r="K851" s="20">
        <v>39.159999999999997</v>
      </c>
      <c r="L851" s="3">
        <v>0</v>
      </c>
      <c r="M851" s="3">
        <v>0</v>
      </c>
      <c r="N851" s="3">
        <v>1</v>
      </c>
      <c r="O851" s="3">
        <v>0</v>
      </c>
      <c r="P851" s="12">
        <v>0</v>
      </c>
      <c r="Q851" s="18">
        <v>13470.804400000001</v>
      </c>
    </row>
    <row r="852" spans="1:17" x14ac:dyDescent="0.25">
      <c r="A852" s="69">
        <v>409</v>
      </c>
      <c r="B852" s="3">
        <v>41</v>
      </c>
      <c r="C852" s="3">
        <v>34.21</v>
      </c>
      <c r="D852" s="3">
        <v>1</v>
      </c>
      <c r="E852" s="60">
        <v>6289.7548999999999</v>
      </c>
      <c r="F852" s="32"/>
      <c r="G852" s="32"/>
      <c r="H852" s="6">
        <v>409</v>
      </c>
      <c r="I852" s="2">
        <v>41</v>
      </c>
      <c r="J852" s="3">
        <v>1</v>
      </c>
      <c r="K852" s="20">
        <v>34.21</v>
      </c>
      <c r="L852" s="3">
        <v>1</v>
      </c>
      <c r="M852" s="3">
        <v>0</v>
      </c>
      <c r="N852" s="3">
        <v>1</v>
      </c>
      <c r="O852" s="3">
        <v>0</v>
      </c>
      <c r="P852" s="12">
        <v>0</v>
      </c>
      <c r="Q852" s="18">
        <v>6289.7548999999999</v>
      </c>
    </row>
    <row r="853" spans="1:17" x14ac:dyDescent="0.25">
      <c r="A853" s="69">
        <v>410</v>
      </c>
      <c r="B853" s="3">
        <v>26</v>
      </c>
      <c r="C853" s="3">
        <v>46.53</v>
      </c>
      <c r="D853" s="3">
        <v>1</v>
      </c>
      <c r="E853" s="60">
        <v>2927.0646999999999</v>
      </c>
      <c r="F853" s="32"/>
      <c r="G853" s="32"/>
      <c r="H853" s="6">
        <v>410</v>
      </c>
      <c r="I853" s="2">
        <v>26</v>
      </c>
      <c r="J853" s="3">
        <v>1</v>
      </c>
      <c r="K853" s="20">
        <v>46.53</v>
      </c>
      <c r="L853" s="3">
        <v>1</v>
      </c>
      <c r="M853" s="3">
        <v>0</v>
      </c>
      <c r="N853" s="3">
        <v>1</v>
      </c>
      <c r="O853" s="3">
        <v>0</v>
      </c>
      <c r="P853" s="12">
        <v>0</v>
      </c>
      <c r="Q853" s="18">
        <v>2927.0646999999999</v>
      </c>
    </row>
    <row r="854" spans="1:17" x14ac:dyDescent="0.25">
      <c r="A854" s="69">
        <v>411</v>
      </c>
      <c r="B854" s="3">
        <v>39</v>
      </c>
      <c r="C854" s="3">
        <v>32.5</v>
      </c>
      <c r="D854" s="3">
        <v>1</v>
      </c>
      <c r="E854" s="60">
        <v>6238.2979999999998</v>
      </c>
      <c r="F854" s="32"/>
      <c r="G854" s="32"/>
      <c r="H854" s="6">
        <v>411</v>
      </c>
      <c r="I854" s="2">
        <v>39</v>
      </c>
      <c r="J854" s="3">
        <v>0</v>
      </c>
      <c r="K854" s="20">
        <v>32.5</v>
      </c>
      <c r="L854" s="3">
        <v>1</v>
      </c>
      <c r="M854" s="3">
        <v>1</v>
      </c>
      <c r="N854" s="3">
        <v>0</v>
      </c>
      <c r="O854" s="3">
        <v>0</v>
      </c>
      <c r="P854" s="12">
        <v>0</v>
      </c>
      <c r="Q854" s="18">
        <v>6238.2979999999998</v>
      </c>
    </row>
    <row r="855" spans="1:17" x14ac:dyDescent="0.25">
      <c r="A855" s="69">
        <v>412</v>
      </c>
      <c r="B855" s="3">
        <v>46</v>
      </c>
      <c r="C855" s="3">
        <v>25.8</v>
      </c>
      <c r="D855" s="3">
        <v>5</v>
      </c>
      <c r="E855" s="60">
        <v>10096.969999999999</v>
      </c>
      <c r="F855" s="32"/>
      <c r="G855" s="32"/>
      <c r="H855" s="6">
        <v>412</v>
      </c>
      <c r="I855" s="2">
        <v>46</v>
      </c>
      <c r="J855" s="3">
        <v>1</v>
      </c>
      <c r="K855" s="20">
        <v>25.8</v>
      </c>
      <c r="L855" s="3">
        <v>5</v>
      </c>
      <c r="M855" s="3">
        <v>1</v>
      </c>
      <c r="N855" s="3">
        <v>0</v>
      </c>
      <c r="O855" s="3">
        <v>0</v>
      </c>
      <c r="P855" s="12">
        <v>0</v>
      </c>
      <c r="Q855" s="18">
        <v>10096.969999999999</v>
      </c>
    </row>
    <row r="856" spans="1:17" x14ac:dyDescent="0.25">
      <c r="A856" s="69">
        <v>413</v>
      </c>
      <c r="B856" s="3">
        <v>45</v>
      </c>
      <c r="C856" s="3">
        <v>35.299999999999997</v>
      </c>
      <c r="D856" s="3">
        <v>0</v>
      </c>
      <c r="E856" s="60">
        <v>7348.1419999999998</v>
      </c>
      <c r="F856" s="32"/>
      <c r="G856" s="32"/>
      <c r="H856" s="6">
        <v>413</v>
      </c>
      <c r="I856" s="2">
        <v>45</v>
      </c>
      <c r="J856" s="3">
        <v>0</v>
      </c>
      <c r="K856" s="20">
        <v>35.299999999999997</v>
      </c>
      <c r="L856" s="3">
        <v>0</v>
      </c>
      <c r="M856" s="3">
        <v>1</v>
      </c>
      <c r="N856" s="3">
        <v>0</v>
      </c>
      <c r="O856" s="3">
        <v>0</v>
      </c>
      <c r="P856" s="12">
        <v>0</v>
      </c>
      <c r="Q856" s="18">
        <v>7348.1419999999998</v>
      </c>
    </row>
    <row r="857" spans="1:17" x14ac:dyDescent="0.25">
      <c r="A857" s="69">
        <v>414</v>
      </c>
      <c r="B857" s="3">
        <v>32</v>
      </c>
      <c r="C857" s="3">
        <v>37.18</v>
      </c>
      <c r="D857" s="3">
        <v>2</v>
      </c>
      <c r="E857" s="60">
        <v>4673.3922000000002</v>
      </c>
      <c r="F857" s="32"/>
      <c r="G857" s="32"/>
      <c r="H857" s="6">
        <v>414</v>
      </c>
      <c r="I857" s="2">
        <v>32</v>
      </c>
      <c r="J857" s="3">
        <v>1</v>
      </c>
      <c r="K857" s="20">
        <v>37.18</v>
      </c>
      <c r="L857" s="3">
        <v>2</v>
      </c>
      <c r="M857" s="3">
        <v>0</v>
      </c>
      <c r="N857" s="3">
        <v>1</v>
      </c>
      <c r="O857" s="3">
        <v>0</v>
      </c>
      <c r="P857" s="12">
        <v>0</v>
      </c>
      <c r="Q857" s="18">
        <v>4673.3922000000002</v>
      </c>
    </row>
    <row r="858" spans="1:17" x14ac:dyDescent="0.25">
      <c r="A858" s="69">
        <v>415</v>
      </c>
      <c r="B858" s="3">
        <v>59</v>
      </c>
      <c r="C858" s="3">
        <v>27.5</v>
      </c>
      <c r="D858" s="3">
        <v>0</v>
      </c>
      <c r="E858" s="60">
        <v>12233.828</v>
      </c>
      <c r="F858" s="32"/>
      <c r="G858" s="32"/>
      <c r="H858" s="6">
        <v>415</v>
      </c>
      <c r="I858" s="2">
        <v>59</v>
      </c>
      <c r="J858" s="3">
        <v>0</v>
      </c>
      <c r="K858" s="20">
        <v>27.5</v>
      </c>
      <c r="L858" s="3">
        <v>0</v>
      </c>
      <c r="M858" s="3">
        <v>1</v>
      </c>
      <c r="N858" s="3">
        <v>0</v>
      </c>
      <c r="O858" s="3">
        <v>0</v>
      </c>
      <c r="P858" s="12">
        <v>0</v>
      </c>
      <c r="Q858" s="18">
        <v>12233.828</v>
      </c>
    </row>
    <row r="859" spans="1:17" x14ac:dyDescent="0.25">
      <c r="A859" s="69">
        <v>416</v>
      </c>
      <c r="B859" s="3">
        <v>44</v>
      </c>
      <c r="C859" s="3">
        <v>29.734999999999999</v>
      </c>
      <c r="D859" s="3">
        <v>2</v>
      </c>
      <c r="E859" s="60">
        <v>32108.662820000001</v>
      </c>
      <c r="F859" s="32"/>
      <c r="G859" s="32"/>
      <c r="H859" s="6">
        <v>416</v>
      </c>
      <c r="I859" s="2">
        <v>44</v>
      </c>
      <c r="J859" s="3">
        <v>1</v>
      </c>
      <c r="K859" s="20">
        <v>29.734999999999999</v>
      </c>
      <c r="L859" s="3">
        <v>2</v>
      </c>
      <c r="M859" s="3">
        <v>0</v>
      </c>
      <c r="N859" s="3">
        <v>0</v>
      </c>
      <c r="O859" s="3">
        <v>0</v>
      </c>
      <c r="P859" s="12">
        <v>1</v>
      </c>
      <c r="Q859" s="18">
        <v>32108.662820000001</v>
      </c>
    </row>
    <row r="860" spans="1:17" x14ac:dyDescent="0.25">
      <c r="A860" s="69">
        <v>417</v>
      </c>
      <c r="B860" s="3">
        <v>39</v>
      </c>
      <c r="C860" s="3">
        <v>24.225000000000001</v>
      </c>
      <c r="D860" s="3">
        <v>5</v>
      </c>
      <c r="E860" s="60">
        <v>8965.7957499999993</v>
      </c>
      <c r="F860" s="32"/>
      <c r="G860" s="32"/>
      <c r="H860" s="6">
        <v>417</v>
      </c>
      <c r="I860" s="2">
        <v>39</v>
      </c>
      <c r="J860" s="3">
        <v>0</v>
      </c>
      <c r="K860" s="20">
        <v>24.225000000000001</v>
      </c>
      <c r="L860" s="3">
        <v>5</v>
      </c>
      <c r="M860" s="3">
        <v>0</v>
      </c>
      <c r="N860" s="3">
        <v>0</v>
      </c>
      <c r="O860" s="3">
        <v>1</v>
      </c>
      <c r="P860" s="12">
        <v>0</v>
      </c>
      <c r="Q860" s="18">
        <v>8965.7957499999993</v>
      </c>
    </row>
    <row r="861" spans="1:17" x14ac:dyDescent="0.25">
      <c r="A861" s="69">
        <v>418</v>
      </c>
      <c r="B861" s="3">
        <v>18</v>
      </c>
      <c r="C861" s="3">
        <v>26.18</v>
      </c>
      <c r="D861" s="3">
        <v>2</v>
      </c>
      <c r="E861" s="60">
        <v>2304.0021999999999</v>
      </c>
      <c r="F861" s="32"/>
      <c r="G861" s="32"/>
      <c r="H861" s="6">
        <v>418</v>
      </c>
      <c r="I861" s="2">
        <v>18</v>
      </c>
      <c r="J861" s="3">
        <v>1</v>
      </c>
      <c r="K861" s="20">
        <v>26.18</v>
      </c>
      <c r="L861" s="3">
        <v>2</v>
      </c>
      <c r="M861" s="3">
        <v>0</v>
      </c>
      <c r="N861" s="3">
        <v>1</v>
      </c>
      <c r="O861" s="3">
        <v>0</v>
      </c>
      <c r="P861" s="12">
        <v>0</v>
      </c>
      <c r="Q861" s="18">
        <v>2304.0021999999999</v>
      </c>
    </row>
    <row r="862" spans="1:17" x14ac:dyDescent="0.25">
      <c r="A862" s="69">
        <v>419</v>
      </c>
      <c r="B862" s="3">
        <v>53</v>
      </c>
      <c r="C862" s="3">
        <v>29.48</v>
      </c>
      <c r="D862" s="3">
        <v>0</v>
      </c>
      <c r="E862" s="60">
        <v>9487.6442000000006</v>
      </c>
      <c r="F862" s="32"/>
      <c r="G862" s="32"/>
      <c r="H862" s="6">
        <v>419</v>
      </c>
      <c r="I862" s="2">
        <v>53</v>
      </c>
      <c r="J862" s="3">
        <v>1</v>
      </c>
      <c r="K862" s="20">
        <v>29.48</v>
      </c>
      <c r="L862" s="3">
        <v>0</v>
      </c>
      <c r="M862" s="3">
        <v>0</v>
      </c>
      <c r="N862" s="3">
        <v>1</v>
      </c>
      <c r="O862" s="3">
        <v>0</v>
      </c>
      <c r="P862" s="12">
        <v>0</v>
      </c>
      <c r="Q862" s="18">
        <v>9487.6442000000006</v>
      </c>
    </row>
    <row r="863" spans="1:17" x14ac:dyDescent="0.25">
      <c r="A863" s="69">
        <v>420</v>
      </c>
      <c r="B863" s="3">
        <v>18</v>
      </c>
      <c r="C863" s="3">
        <v>23.21</v>
      </c>
      <c r="D863" s="3">
        <v>0</v>
      </c>
      <c r="E863" s="60">
        <v>1121.8739</v>
      </c>
      <c r="F863" s="32"/>
      <c r="G863" s="32"/>
      <c r="H863" s="6">
        <v>420</v>
      </c>
      <c r="I863" s="2">
        <v>18</v>
      </c>
      <c r="J863" s="3">
        <v>1</v>
      </c>
      <c r="K863" s="20">
        <v>23.21</v>
      </c>
      <c r="L863" s="3">
        <v>0</v>
      </c>
      <c r="M863" s="3">
        <v>0</v>
      </c>
      <c r="N863" s="3">
        <v>1</v>
      </c>
      <c r="O863" s="3">
        <v>0</v>
      </c>
      <c r="P863" s="12">
        <v>0</v>
      </c>
      <c r="Q863" s="18">
        <v>1121.8739</v>
      </c>
    </row>
    <row r="864" spans="1:17" x14ac:dyDescent="0.25">
      <c r="A864" s="69">
        <v>421</v>
      </c>
      <c r="B864" s="3">
        <v>50</v>
      </c>
      <c r="C864" s="3">
        <v>46.09</v>
      </c>
      <c r="D864" s="3">
        <v>1</v>
      </c>
      <c r="E864" s="60">
        <v>9549.5650999999998</v>
      </c>
      <c r="F864" s="32"/>
      <c r="G864" s="32"/>
      <c r="H864" s="6">
        <v>421</v>
      </c>
      <c r="I864" s="2">
        <v>50</v>
      </c>
      <c r="J864" s="3">
        <v>0</v>
      </c>
      <c r="K864" s="20">
        <v>46.09</v>
      </c>
      <c r="L864" s="3">
        <v>1</v>
      </c>
      <c r="M864" s="3">
        <v>0</v>
      </c>
      <c r="N864" s="3">
        <v>1</v>
      </c>
      <c r="O864" s="3">
        <v>0</v>
      </c>
      <c r="P864" s="12">
        <v>0</v>
      </c>
      <c r="Q864" s="18">
        <v>9549.5650999999998</v>
      </c>
    </row>
    <row r="865" spans="1:17" x14ac:dyDescent="0.25">
      <c r="A865" s="69">
        <v>422</v>
      </c>
      <c r="B865" s="3">
        <v>18</v>
      </c>
      <c r="C865" s="3">
        <v>40.185000000000002</v>
      </c>
      <c r="D865" s="3">
        <v>0</v>
      </c>
      <c r="E865" s="60">
        <v>2217.4691499999999</v>
      </c>
      <c r="F865" s="32"/>
      <c r="G865" s="32"/>
      <c r="H865" s="6">
        <v>422</v>
      </c>
      <c r="I865" s="2">
        <v>18</v>
      </c>
      <c r="J865" s="3">
        <v>0</v>
      </c>
      <c r="K865" s="20">
        <v>40.185000000000002</v>
      </c>
      <c r="L865" s="3">
        <v>0</v>
      </c>
      <c r="M865" s="3">
        <v>0</v>
      </c>
      <c r="N865" s="3">
        <v>0</v>
      </c>
      <c r="O865" s="3">
        <v>0</v>
      </c>
      <c r="P865" s="12">
        <v>1</v>
      </c>
      <c r="Q865" s="18">
        <v>2217.4691499999999</v>
      </c>
    </row>
    <row r="866" spans="1:17" x14ac:dyDescent="0.25">
      <c r="A866" s="69">
        <v>423</v>
      </c>
      <c r="B866" s="3">
        <v>19</v>
      </c>
      <c r="C866" s="3">
        <v>22.61</v>
      </c>
      <c r="D866" s="3">
        <v>0</v>
      </c>
      <c r="E866" s="60">
        <v>1628.4709</v>
      </c>
      <c r="F866" s="32"/>
      <c r="G866" s="32"/>
      <c r="H866" s="6">
        <v>423</v>
      </c>
      <c r="I866" s="2">
        <v>19</v>
      </c>
      <c r="J866" s="3">
        <v>1</v>
      </c>
      <c r="K866" s="20">
        <v>22.61</v>
      </c>
      <c r="L866" s="3">
        <v>0</v>
      </c>
      <c r="M866" s="3">
        <v>0</v>
      </c>
      <c r="N866" s="3">
        <v>0</v>
      </c>
      <c r="O866" s="3">
        <v>1</v>
      </c>
      <c r="P866" s="12">
        <v>0</v>
      </c>
      <c r="Q866" s="18">
        <v>1628.4709</v>
      </c>
    </row>
    <row r="867" spans="1:17" x14ac:dyDescent="0.25">
      <c r="A867" s="69">
        <v>424</v>
      </c>
      <c r="B867" s="3">
        <v>62</v>
      </c>
      <c r="C867" s="3">
        <v>39.93</v>
      </c>
      <c r="D867" s="3">
        <v>0</v>
      </c>
      <c r="E867" s="60">
        <v>12982.8747</v>
      </c>
      <c r="F867" s="32"/>
      <c r="G867" s="32"/>
      <c r="H867" s="6">
        <v>424</v>
      </c>
      <c r="I867" s="2">
        <v>62</v>
      </c>
      <c r="J867" s="3">
        <v>1</v>
      </c>
      <c r="K867" s="20">
        <v>39.93</v>
      </c>
      <c r="L867" s="3">
        <v>0</v>
      </c>
      <c r="M867" s="3">
        <v>0</v>
      </c>
      <c r="N867" s="3">
        <v>1</v>
      </c>
      <c r="O867" s="3">
        <v>0</v>
      </c>
      <c r="P867" s="12">
        <v>0</v>
      </c>
      <c r="Q867" s="18">
        <v>12982.8747</v>
      </c>
    </row>
    <row r="868" spans="1:17" x14ac:dyDescent="0.25">
      <c r="A868" s="69">
        <v>425</v>
      </c>
      <c r="B868" s="3">
        <v>56</v>
      </c>
      <c r="C868" s="3">
        <v>35.799999999999997</v>
      </c>
      <c r="D868" s="3">
        <v>1</v>
      </c>
      <c r="E868" s="60">
        <v>11674.13</v>
      </c>
      <c r="F868" s="32"/>
      <c r="G868" s="32"/>
      <c r="H868" s="6">
        <v>425</v>
      </c>
      <c r="I868" s="2">
        <v>56</v>
      </c>
      <c r="J868" s="3">
        <v>0</v>
      </c>
      <c r="K868" s="20">
        <v>35.799999999999997</v>
      </c>
      <c r="L868" s="3">
        <v>1</v>
      </c>
      <c r="M868" s="3">
        <v>1</v>
      </c>
      <c r="N868" s="3">
        <v>0</v>
      </c>
      <c r="O868" s="3">
        <v>0</v>
      </c>
      <c r="P868" s="12">
        <v>0</v>
      </c>
      <c r="Q868" s="18">
        <v>11674.13</v>
      </c>
    </row>
    <row r="869" spans="1:17" x14ac:dyDescent="0.25">
      <c r="A869" s="69">
        <v>426</v>
      </c>
      <c r="B869" s="3">
        <v>42</v>
      </c>
      <c r="C869" s="3">
        <v>35.799999999999997</v>
      </c>
      <c r="D869" s="3">
        <v>2</v>
      </c>
      <c r="E869" s="60">
        <v>7160.0940000000001</v>
      </c>
      <c r="F869" s="32"/>
      <c r="G869" s="32"/>
      <c r="H869" s="6">
        <v>426</v>
      </c>
      <c r="I869" s="2">
        <v>42</v>
      </c>
      <c r="J869" s="3">
        <v>1</v>
      </c>
      <c r="K869" s="20">
        <v>35.799999999999997</v>
      </c>
      <c r="L869" s="3">
        <v>2</v>
      </c>
      <c r="M869" s="3">
        <v>1</v>
      </c>
      <c r="N869" s="3">
        <v>0</v>
      </c>
      <c r="O869" s="3">
        <v>0</v>
      </c>
      <c r="P869" s="12">
        <v>0</v>
      </c>
      <c r="Q869" s="18">
        <v>7160.0940000000001</v>
      </c>
    </row>
    <row r="870" spans="1:17" x14ac:dyDescent="0.25">
      <c r="A870" s="69">
        <v>427</v>
      </c>
      <c r="B870" s="3">
        <v>42</v>
      </c>
      <c r="C870" s="3">
        <v>31.254999999999999</v>
      </c>
      <c r="D870" s="3">
        <v>0</v>
      </c>
      <c r="E870" s="60">
        <v>6358.7764500000003</v>
      </c>
      <c r="F870" s="32"/>
      <c r="G870" s="32"/>
      <c r="H870" s="6">
        <v>427</v>
      </c>
      <c r="I870" s="2">
        <v>42</v>
      </c>
      <c r="J870" s="3">
        <v>1</v>
      </c>
      <c r="K870" s="20">
        <v>31.254999999999999</v>
      </c>
      <c r="L870" s="3">
        <v>0</v>
      </c>
      <c r="M870" s="3">
        <v>0</v>
      </c>
      <c r="N870" s="3">
        <v>0</v>
      </c>
      <c r="O870" s="3">
        <v>1</v>
      </c>
      <c r="P870" s="12">
        <v>0</v>
      </c>
      <c r="Q870" s="18">
        <v>6358.7764500000003</v>
      </c>
    </row>
    <row r="871" spans="1:17" x14ac:dyDescent="0.25">
      <c r="A871" s="69">
        <v>428</v>
      </c>
      <c r="B871" s="3">
        <v>57</v>
      </c>
      <c r="C871" s="3">
        <v>18.335000000000001</v>
      </c>
      <c r="D871" s="3">
        <v>0</v>
      </c>
      <c r="E871" s="60">
        <v>11534.872649999999</v>
      </c>
      <c r="F871" s="32"/>
      <c r="G871" s="32"/>
      <c r="H871" s="6">
        <v>428</v>
      </c>
      <c r="I871" s="2">
        <v>57</v>
      </c>
      <c r="J871" s="3">
        <v>1</v>
      </c>
      <c r="K871" s="20">
        <v>18.335000000000001</v>
      </c>
      <c r="L871" s="3">
        <v>0</v>
      </c>
      <c r="M871" s="3">
        <v>0</v>
      </c>
      <c r="N871" s="3">
        <v>0</v>
      </c>
      <c r="O871" s="3">
        <v>0</v>
      </c>
      <c r="P871" s="12">
        <v>1</v>
      </c>
      <c r="Q871" s="18">
        <v>11534.872649999999</v>
      </c>
    </row>
    <row r="872" spans="1:17" x14ac:dyDescent="0.25">
      <c r="A872" s="69">
        <v>429</v>
      </c>
      <c r="B872" s="3">
        <v>30</v>
      </c>
      <c r="C872" s="3">
        <v>28.405000000000001</v>
      </c>
      <c r="D872" s="3">
        <v>1</v>
      </c>
      <c r="E872" s="60">
        <v>4527.1829500000003</v>
      </c>
      <c r="F872" s="32"/>
      <c r="G872" s="32"/>
      <c r="H872" s="6">
        <v>429</v>
      </c>
      <c r="I872" s="2">
        <v>30</v>
      </c>
      <c r="J872" s="3">
        <v>0</v>
      </c>
      <c r="K872" s="20">
        <v>28.405000000000001</v>
      </c>
      <c r="L872" s="3">
        <v>1</v>
      </c>
      <c r="M872" s="3">
        <v>0</v>
      </c>
      <c r="N872" s="3">
        <v>0</v>
      </c>
      <c r="O872" s="3">
        <v>1</v>
      </c>
      <c r="P872" s="12">
        <v>0</v>
      </c>
      <c r="Q872" s="18">
        <v>4527.1829500000003</v>
      </c>
    </row>
    <row r="873" spans="1:17" x14ac:dyDescent="0.25">
      <c r="A873" s="69">
        <v>430</v>
      </c>
      <c r="B873" s="3">
        <v>31</v>
      </c>
      <c r="C873" s="3">
        <v>39.49</v>
      </c>
      <c r="D873" s="3">
        <v>1</v>
      </c>
      <c r="E873" s="60">
        <v>3875.7341000000001</v>
      </c>
      <c r="F873" s="32"/>
      <c r="G873" s="32"/>
      <c r="H873" s="6">
        <v>430</v>
      </c>
      <c r="I873" s="2">
        <v>31</v>
      </c>
      <c r="J873" s="3">
        <v>1</v>
      </c>
      <c r="K873" s="20">
        <v>39.49</v>
      </c>
      <c r="L873" s="3">
        <v>1</v>
      </c>
      <c r="M873" s="3">
        <v>0</v>
      </c>
      <c r="N873" s="3">
        <v>1</v>
      </c>
      <c r="O873" s="3">
        <v>0</v>
      </c>
      <c r="P873" s="12">
        <v>0</v>
      </c>
      <c r="Q873" s="18">
        <v>3875.7341000000001</v>
      </c>
    </row>
    <row r="874" spans="1:17" x14ac:dyDescent="0.25">
      <c r="A874" s="69">
        <v>431</v>
      </c>
      <c r="B874" s="3">
        <v>24</v>
      </c>
      <c r="C874" s="3">
        <v>26.79</v>
      </c>
      <c r="D874" s="3">
        <v>1</v>
      </c>
      <c r="E874" s="60">
        <v>12609.88702</v>
      </c>
      <c r="F874" s="32"/>
      <c r="G874" s="32"/>
      <c r="H874" s="6">
        <v>431</v>
      </c>
      <c r="I874" s="2">
        <v>24</v>
      </c>
      <c r="J874" s="3">
        <v>1</v>
      </c>
      <c r="K874" s="20">
        <v>26.79</v>
      </c>
      <c r="L874" s="3">
        <v>1</v>
      </c>
      <c r="M874" s="3">
        <v>0</v>
      </c>
      <c r="N874" s="3">
        <v>0</v>
      </c>
      <c r="O874" s="3">
        <v>1</v>
      </c>
      <c r="P874" s="12">
        <v>0</v>
      </c>
      <c r="Q874" s="18">
        <v>12609.88702</v>
      </c>
    </row>
    <row r="875" spans="1:17" x14ac:dyDescent="0.25">
      <c r="A875" s="69">
        <v>432</v>
      </c>
      <c r="B875" s="3">
        <v>48</v>
      </c>
      <c r="C875" s="3">
        <v>36.67</v>
      </c>
      <c r="D875" s="3">
        <v>1</v>
      </c>
      <c r="E875" s="60">
        <v>28468.919010000001</v>
      </c>
      <c r="F875" s="32"/>
      <c r="G875" s="32"/>
      <c r="H875" s="6">
        <v>432</v>
      </c>
      <c r="I875" s="2">
        <v>48</v>
      </c>
      <c r="J875" s="3">
        <v>1</v>
      </c>
      <c r="K875" s="20">
        <v>36.67</v>
      </c>
      <c r="L875" s="3">
        <v>1</v>
      </c>
      <c r="M875" s="3">
        <v>0</v>
      </c>
      <c r="N875" s="3">
        <v>0</v>
      </c>
      <c r="O875" s="3">
        <v>1</v>
      </c>
      <c r="P875" s="12">
        <v>0</v>
      </c>
      <c r="Q875" s="18">
        <v>28468.919010000001</v>
      </c>
    </row>
    <row r="876" spans="1:17" x14ac:dyDescent="0.25">
      <c r="A876" s="69">
        <v>433</v>
      </c>
      <c r="B876" s="3">
        <v>19</v>
      </c>
      <c r="C876" s="3">
        <v>39.615000000000002</v>
      </c>
      <c r="D876" s="3">
        <v>1</v>
      </c>
      <c r="E876" s="60">
        <v>2730.1078499999999</v>
      </c>
      <c r="F876" s="32"/>
      <c r="G876" s="32"/>
      <c r="H876" s="6">
        <v>433</v>
      </c>
      <c r="I876" s="2">
        <v>19</v>
      </c>
      <c r="J876" s="3">
        <v>0</v>
      </c>
      <c r="K876" s="20">
        <v>39.615000000000002</v>
      </c>
      <c r="L876" s="3">
        <v>1</v>
      </c>
      <c r="M876" s="3">
        <v>0</v>
      </c>
      <c r="N876" s="3">
        <v>0</v>
      </c>
      <c r="O876" s="3">
        <v>1</v>
      </c>
      <c r="P876" s="12">
        <v>0</v>
      </c>
      <c r="Q876" s="18">
        <v>2730.1078499999999</v>
      </c>
    </row>
    <row r="877" spans="1:17" x14ac:dyDescent="0.25">
      <c r="A877" s="69">
        <v>434</v>
      </c>
      <c r="B877" s="3">
        <v>29</v>
      </c>
      <c r="C877" s="3">
        <v>25.9</v>
      </c>
      <c r="D877" s="3">
        <v>0</v>
      </c>
      <c r="E877" s="60">
        <v>3353.2840000000001</v>
      </c>
      <c r="F877" s="32"/>
      <c r="G877" s="32"/>
      <c r="H877" s="6">
        <v>434</v>
      </c>
      <c r="I877" s="2">
        <v>29</v>
      </c>
      <c r="J877" s="3">
        <v>0</v>
      </c>
      <c r="K877" s="20">
        <v>25.9</v>
      </c>
      <c r="L877" s="3">
        <v>0</v>
      </c>
      <c r="M877" s="3">
        <v>1</v>
      </c>
      <c r="N877" s="3">
        <v>0</v>
      </c>
      <c r="O877" s="3">
        <v>0</v>
      </c>
      <c r="P877" s="12">
        <v>0</v>
      </c>
      <c r="Q877" s="18">
        <v>3353.2840000000001</v>
      </c>
    </row>
    <row r="878" spans="1:17" x14ac:dyDescent="0.25">
      <c r="A878" s="69">
        <v>435</v>
      </c>
      <c r="B878" s="3">
        <v>63</v>
      </c>
      <c r="C878" s="3">
        <v>35.200000000000003</v>
      </c>
      <c r="D878" s="3">
        <v>1</v>
      </c>
      <c r="E878" s="60">
        <v>14474.674999999999</v>
      </c>
      <c r="F878" s="32"/>
      <c r="G878" s="32"/>
      <c r="H878" s="6">
        <v>435</v>
      </c>
      <c r="I878" s="2">
        <v>63</v>
      </c>
      <c r="J878" s="3">
        <v>0</v>
      </c>
      <c r="K878" s="20">
        <v>35.200000000000003</v>
      </c>
      <c r="L878" s="3">
        <v>1</v>
      </c>
      <c r="M878" s="3">
        <v>0</v>
      </c>
      <c r="N878" s="3">
        <v>1</v>
      </c>
      <c r="O878" s="3">
        <v>0</v>
      </c>
      <c r="P878" s="12">
        <v>0</v>
      </c>
      <c r="Q878" s="18">
        <v>14474.674999999999</v>
      </c>
    </row>
    <row r="879" spans="1:17" x14ac:dyDescent="0.25">
      <c r="A879" s="69">
        <v>436</v>
      </c>
      <c r="B879" s="3">
        <v>46</v>
      </c>
      <c r="C879" s="3">
        <v>24.795000000000002</v>
      </c>
      <c r="D879" s="3">
        <v>3</v>
      </c>
      <c r="E879" s="60">
        <v>9500.5730500000009</v>
      </c>
      <c r="F879" s="32"/>
      <c r="G879" s="32"/>
      <c r="H879" s="6">
        <v>436</v>
      </c>
      <c r="I879" s="2">
        <v>46</v>
      </c>
      <c r="J879" s="3">
        <v>1</v>
      </c>
      <c r="K879" s="20">
        <v>24.795000000000002</v>
      </c>
      <c r="L879" s="3">
        <v>3</v>
      </c>
      <c r="M879" s="3">
        <v>0</v>
      </c>
      <c r="N879" s="3">
        <v>0</v>
      </c>
      <c r="O879" s="3">
        <v>0</v>
      </c>
      <c r="P879" s="12">
        <v>1</v>
      </c>
      <c r="Q879" s="18">
        <v>9500.5730500000009</v>
      </c>
    </row>
    <row r="880" spans="1:17" x14ac:dyDescent="0.25">
      <c r="A880" s="69">
        <v>437</v>
      </c>
      <c r="B880" s="3">
        <v>52</v>
      </c>
      <c r="C880" s="3">
        <v>36.765000000000001</v>
      </c>
      <c r="D880" s="3">
        <v>2</v>
      </c>
      <c r="E880" s="60">
        <v>26467.09737</v>
      </c>
      <c r="F880" s="32"/>
      <c r="G880" s="32"/>
      <c r="H880" s="6">
        <v>437</v>
      </c>
      <c r="I880" s="2">
        <v>52</v>
      </c>
      <c r="J880" s="3">
        <v>1</v>
      </c>
      <c r="K880" s="20">
        <v>36.765000000000001</v>
      </c>
      <c r="L880" s="3">
        <v>2</v>
      </c>
      <c r="M880" s="3">
        <v>0</v>
      </c>
      <c r="N880" s="3">
        <v>0</v>
      </c>
      <c r="O880" s="3">
        <v>1</v>
      </c>
      <c r="P880" s="12">
        <v>0</v>
      </c>
      <c r="Q880" s="18">
        <v>26467.09737</v>
      </c>
    </row>
    <row r="881" spans="1:17" x14ac:dyDescent="0.25">
      <c r="A881" s="69">
        <v>438</v>
      </c>
      <c r="B881" s="3">
        <v>35</v>
      </c>
      <c r="C881" s="3">
        <v>27.1</v>
      </c>
      <c r="D881" s="3">
        <v>1</v>
      </c>
      <c r="E881" s="60">
        <v>4746.3440000000001</v>
      </c>
      <c r="F881" s="32"/>
      <c r="G881" s="32"/>
      <c r="H881" s="6">
        <v>438</v>
      </c>
      <c r="I881" s="2">
        <v>35</v>
      </c>
      <c r="J881" s="3">
        <v>1</v>
      </c>
      <c r="K881" s="20">
        <v>27.1</v>
      </c>
      <c r="L881" s="3">
        <v>1</v>
      </c>
      <c r="M881" s="3">
        <v>1</v>
      </c>
      <c r="N881" s="3">
        <v>0</v>
      </c>
      <c r="O881" s="3">
        <v>0</v>
      </c>
      <c r="P881" s="12">
        <v>0</v>
      </c>
      <c r="Q881" s="18">
        <v>4746.3440000000001</v>
      </c>
    </row>
    <row r="882" spans="1:17" x14ac:dyDescent="0.25">
      <c r="A882" s="69">
        <v>439</v>
      </c>
      <c r="B882" s="3">
        <v>44</v>
      </c>
      <c r="C882" s="3">
        <v>25.364999999999998</v>
      </c>
      <c r="D882" s="3">
        <v>1</v>
      </c>
      <c r="E882" s="60">
        <v>7518.0253499999999</v>
      </c>
      <c r="F882" s="32"/>
      <c r="G882" s="32"/>
      <c r="H882" s="6">
        <v>439</v>
      </c>
      <c r="I882" s="2">
        <v>44</v>
      </c>
      <c r="J882" s="3">
        <v>1</v>
      </c>
      <c r="K882" s="20">
        <v>25.364999999999998</v>
      </c>
      <c r="L882" s="3">
        <v>1</v>
      </c>
      <c r="M882" s="3">
        <v>0</v>
      </c>
      <c r="N882" s="3">
        <v>0</v>
      </c>
      <c r="O882" s="3">
        <v>1</v>
      </c>
      <c r="P882" s="12">
        <v>0</v>
      </c>
      <c r="Q882" s="18">
        <v>7518.0253499999999</v>
      </c>
    </row>
    <row r="883" spans="1:17" x14ac:dyDescent="0.25">
      <c r="A883" s="69">
        <v>440</v>
      </c>
      <c r="B883" s="3">
        <v>21</v>
      </c>
      <c r="C883" s="3">
        <v>25.745000000000001</v>
      </c>
      <c r="D883" s="3">
        <v>2</v>
      </c>
      <c r="E883" s="60">
        <v>3279.8685500000001</v>
      </c>
      <c r="F883" s="32"/>
      <c r="G883" s="32"/>
      <c r="H883" s="6">
        <v>440</v>
      </c>
      <c r="I883" s="2">
        <v>21</v>
      </c>
      <c r="J883" s="3">
        <v>1</v>
      </c>
      <c r="K883" s="20">
        <v>25.745000000000001</v>
      </c>
      <c r="L883" s="3">
        <v>2</v>
      </c>
      <c r="M883" s="3">
        <v>0</v>
      </c>
      <c r="N883" s="3">
        <v>0</v>
      </c>
      <c r="O883" s="3">
        <v>0</v>
      </c>
      <c r="P883" s="12">
        <v>1</v>
      </c>
      <c r="Q883" s="18">
        <v>3279.8685500000001</v>
      </c>
    </row>
    <row r="884" spans="1:17" x14ac:dyDescent="0.25">
      <c r="A884" s="69">
        <v>441</v>
      </c>
      <c r="B884" s="3">
        <v>39</v>
      </c>
      <c r="C884" s="3">
        <v>34.32</v>
      </c>
      <c r="D884" s="3">
        <v>5</v>
      </c>
      <c r="E884" s="60">
        <v>8596.8277999999991</v>
      </c>
      <c r="F884" s="32"/>
      <c r="G884" s="32"/>
      <c r="H884" s="6">
        <v>441</v>
      </c>
      <c r="I884" s="2">
        <v>39</v>
      </c>
      <c r="J884" s="3">
        <v>0</v>
      </c>
      <c r="K884" s="20">
        <v>34.32</v>
      </c>
      <c r="L884" s="3">
        <v>5</v>
      </c>
      <c r="M884" s="3">
        <v>0</v>
      </c>
      <c r="N884" s="3">
        <v>1</v>
      </c>
      <c r="O884" s="3">
        <v>0</v>
      </c>
      <c r="P884" s="12">
        <v>0</v>
      </c>
      <c r="Q884" s="18">
        <v>8596.8277999999991</v>
      </c>
    </row>
    <row r="885" spans="1:17" x14ac:dyDescent="0.25">
      <c r="A885" s="69">
        <v>442</v>
      </c>
      <c r="B885" s="3">
        <v>50</v>
      </c>
      <c r="C885" s="3">
        <v>28.16</v>
      </c>
      <c r="D885" s="3">
        <v>3</v>
      </c>
      <c r="E885" s="60">
        <v>10702.642400000001</v>
      </c>
      <c r="F885" s="32"/>
      <c r="G885" s="32"/>
      <c r="H885" s="6">
        <v>442</v>
      </c>
      <c r="I885" s="2">
        <v>50</v>
      </c>
      <c r="J885" s="3">
        <v>0</v>
      </c>
      <c r="K885" s="20">
        <v>28.16</v>
      </c>
      <c r="L885" s="3">
        <v>3</v>
      </c>
      <c r="M885" s="3">
        <v>0</v>
      </c>
      <c r="N885" s="3">
        <v>1</v>
      </c>
      <c r="O885" s="3">
        <v>0</v>
      </c>
      <c r="P885" s="12">
        <v>0</v>
      </c>
      <c r="Q885" s="18">
        <v>10702.642400000001</v>
      </c>
    </row>
    <row r="886" spans="1:17" x14ac:dyDescent="0.25">
      <c r="A886" s="69">
        <v>443</v>
      </c>
      <c r="B886" s="3">
        <v>34</v>
      </c>
      <c r="C886" s="3">
        <v>23.56</v>
      </c>
      <c r="D886" s="3">
        <v>0</v>
      </c>
      <c r="E886" s="60">
        <v>4992.3764000000001</v>
      </c>
      <c r="F886" s="32"/>
      <c r="G886" s="32"/>
      <c r="H886" s="6">
        <v>443</v>
      </c>
      <c r="I886" s="2">
        <v>34</v>
      </c>
      <c r="J886" s="3">
        <v>0</v>
      </c>
      <c r="K886" s="20">
        <v>23.56</v>
      </c>
      <c r="L886" s="3">
        <v>0</v>
      </c>
      <c r="M886" s="3">
        <v>0</v>
      </c>
      <c r="N886" s="3">
        <v>0</v>
      </c>
      <c r="O886" s="3">
        <v>0</v>
      </c>
      <c r="P886" s="12">
        <v>1</v>
      </c>
      <c r="Q886" s="18">
        <v>4992.3764000000001</v>
      </c>
    </row>
    <row r="887" spans="1:17" x14ac:dyDescent="0.25">
      <c r="A887" s="69">
        <v>444</v>
      </c>
      <c r="B887" s="3">
        <v>22</v>
      </c>
      <c r="C887" s="3">
        <v>20.234999999999999</v>
      </c>
      <c r="D887" s="3">
        <v>0</v>
      </c>
      <c r="E887" s="60">
        <v>2527.8186500000002</v>
      </c>
      <c r="F887" s="32"/>
      <c r="G887" s="32"/>
      <c r="H887" s="6">
        <v>444</v>
      </c>
      <c r="I887" s="2">
        <v>22</v>
      </c>
      <c r="J887" s="3">
        <v>0</v>
      </c>
      <c r="K887" s="20">
        <v>20.234999999999999</v>
      </c>
      <c r="L887" s="3">
        <v>0</v>
      </c>
      <c r="M887" s="3">
        <v>0</v>
      </c>
      <c r="N887" s="3">
        <v>0</v>
      </c>
      <c r="O887" s="3">
        <v>1</v>
      </c>
      <c r="P887" s="12">
        <v>0</v>
      </c>
      <c r="Q887" s="18">
        <v>2527.8186500000002</v>
      </c>
    </row>
    <row r="888" spans="1:17" x14ac:dyDescent="0.25">
      <c r="A888" s="69">
        <v>445</v>
      </c>
      <c r="B888" s="3">
        <v>19</v>
      </c>
      <c r="C888" s="3">
        <v>40.5</v>
      </c>
      <c r="D888" s="3">
        <v>0</v>
      </c>
      <c r="E888" s="60">
        <v>1759.338</v>
      </c>
      <c r="F888" s="32"/>
      <c r="G888" s="32"/>
      <c r="H888" s="6">
        <v>445</v>
      </c>
      <c r="I888" s="2">
        <v>19</v>
      </c>
      <c r="J888" s="3">
        <v>0</v>
      </c>
      <c r="K888" s="20">
        <v>40.5</v>
      </c>
      <c r="L888" s="3">
        <v>0</v>
      </c>
      <c r="M888" s="3">
        <v>1</v>
      </c>
      <c r="N888" s="3">
        <v>0</v>
      </c>
      <c r="O888" s="3">
        <v>0</v>
      </c>
      <c r="P888" s="12">
        <v>0</v>
      </c>
      <c r="Q888" s="18">
        <v>1759.338</v>
      </c>
    </row>
    <row r="889" spans="1:17" x14ac:dyDescent="0.25">
      <c r="A889" s="69">
        <v>446</v>
      </c>
      <c r="B889" s="3">
        <v>26</v>
      </c>
      <c r="C889" s="3">
        <v>35.42</v>
      </c>
      <c r="D889" s="3">
        <v>0</v>
      </c>
      <c r="E889" s="60">
        <v>2322.6217999999999</v>
      </c>
      <c r="F889" s="32"/>
      <c r="G889" s="32"/>
      <c r="H889" s="6">
        <v>446</v>
      </c>
      <c r="I889" s="2">
        <v>26</v>
      </c>
      <c r="J889" s="3">
        <v>1</v>
      </c>
      <c r="K889" s="20">
        <v>35.42</v>
      </c>
      <c r="L889" s="3">
        <v>0</v>
      </c>
      <c r="M889" s="3">
        <v>0</v>
      </c>
      <c r="N889" s="3">
        <v>1</v>
      </c>
      <c r="O889" s="3">
        <v>0</v>
      </c>
      <c r="P889" s="12">
        <v>0</v>
      </c>
      <c r="Q889" s="18">
        <v>2322.6217999999999</v>
      </c>
    </row>
    <row r="890" spans="1:17" x14ac:dyDescent="0.25">
      <c r="A890" s="69">
        <v>447</v>
      </c>
      <c r="B890" s="3">
        <v>48</v>
      </c>
      <c r="C890" s="3">
        <v>40.15</v>
      </c>
      <c r="D890" s="3">
        <v>0</v>
      </c>
      <c r="E890" s="60">
        <v>7804.1605</v>
      </c>
      <c r="F890" s="32"/>
      <c r="G890" s="32"/>
      <c r="H890" s="6">
        <v>447</v>
      </c>
      <c r="I890" s="2">
        <v>48</v>
      </c>
      <c r="J890" s="3">
        <v>1</v>
      </c>
      <c r="K890" s="20">
        <v>40.15</v>
      </c>
      <c r="L890" s="3">
        <v>0</v>
      </c>
      <c r="M890" s="3">
        <v>0</v>
      </c>
      <c r="N890" s="3">
        <v>1</v>
      </c>
      <c r="O890" s="3">
        <v>0</v>
      </c>
      <c r="P890" s="12">
        <v>0</v>
      </c>
      <c r="Q890" s="18">
        <v>7804.1605</v>
      </c>
    </row>
    <row r="891" spans="1:17" x14ac:dyDescent="0.25">
      <c r="A891" s="69">
        <v>448</v>
      </c>
      <c r="B891" s="3">
        <v>26</v>
      </c>
      <c r="C891" s="3">
        <v>29.15</v>
      </c>
      <c r="D891" s="3">
        <v>1</v>
      </c>
      <c r="E891" s="60">
        <v>2902.9065000000001</v>
      </c>
      <c r="F891" s="32"/>
      <c r="G891" s="32"/>
      <c r="H891" s="6">
        <v>448</v>
      </c>
      <c r="I891" s="2">
        <v>26</v>
      </c>
      <c r="J891" s="3">
        <v>1</v>
      </c>
      <c r="K891" s="20">
        <v>29.15</v>
      </c>
      <c r="L891" s="3">
        <v>1</v>
      </c>
      <c r="M891" s="3">
        <v>0</v>
      </c>
      <c r="N891" s="3">
        <v>1</v>
      </c>
      <c r="O891" s="3">
        <v>0</v>
      </c>
      <c r="P891" s="12">
        <v>0</v>
      </c>
      <c r="Q891" s="18">
        <v>2902.9065000000001</v>
      </c>
    </row>
    <row r="892" spans="1:17" x14ac:dyDescent="0.25">
      <c r="A892" s="69">
        <v>449</v>
      </c>
      <c r="B892" s="3">
        <v>45</v>
      </c>
      <c r="C892" s="3">
        <v>39.994999999999997</v>
      </c>
      <c r="D892" s="3">
        <v>3</v>
      </c>
      <c r="E892" s="60">
        <v>9704.6680500000002</v>
      </c>
      <c r="F892" s="32"/>
      <c r="G892" s="32"/>
      <c r="H892" s="6">
        <v>449</v>
      </c>
      <c r="I892" s="2">
        <v>45</v>
      </c>
      <c r="J892" s="3">
        <v>0</v>
      </c>
      <c r="K892" s="20">
        <v>39.994999999999997</v>
      </c>
      <c r="L892" s="3">
        <v>3</v>
      </c>
      <c r="M892" s="3">
        <v>0</v>
      </c>
      <c r="N892" s="3">
        <v>0</v>
      </c>
      <c r="O892" s="3">
        <v>0</v>
      </c>
      <c r="P892" s="12">
        <v>1</v>
      </c>
      <c r="Q892" s="18">
        <v>9704.6680500000002</v>
      </c>
    </row>
    <row r="893" spans="1:17" x14ac:dyDescent="0.25">
      <c r="A893" s="69">
        <v>450</v>
      </c>
      <c r="B893" s="3">
        <v>36</v>
      </c>
      <c r="C893" s="3">
        <v>29.92</v>
      </c>
      <c r="D893" s="3">
        <v>0</v>
      </c>
      <c r="E893" s="60">
        <v>4889.0367999999999</v>
      </c>
      <c r="F893" s="32"/>
      <c r="G893" s="32"/>
      <c r="H893" s="6">
        <v>450</v>
      </c>
      <c r="I893" s="2">
        <v>36</v>
      </c>
      <c r="J893" s="3">
        <v>0</v>
      </c>
      <c r="K893" s="20">
        <v>29.92</v>
      </c>
      <c r="L893" s="3">
        <v>0</v>
      </c>
      <c r="M893" s="3">
        <v>0</v>
      </c>
      <c r="N893" s="3">
        <v>1</v>
      </c>
      <c r="O893" s="3">
        <v>0</v>
      </c>
      <c r="P893" s="12">
        <v>0</v>
      </c>
      <c r="Q893" s="18">
        <v>4889.0367999999999</v>
      </c>
    </row>
    <row r="894" spans="1:17" x14ac:dyDescent="0.25">
      <c r="A894" s="69">
        <v>451</v>
      </c>
      <c r="B894" s="3">
        <v>54</v>
      </c>
      <c r="C894" s="3">
        <v>25.46</v>
      </c>
      <c r="D894" s="3">
        <v>1</v>
      </c>
      <c r="E894" s="60">
        <v>25517.11363</v>
      </c>
      <c r="F894" s="32"/>
      <c r="G894" s="32"/>
      <c r="H894" s="6">
        <v>451</v>
      </c>
      <c r="I894" s="2">
        <v>54</v>
      </c>
      <c r="J894" s="3">
        <v>1</v>
      </c>
      <c r="K894" s="20">
        <v>25.46</v>
      </c>
      <c r="L894" s="3">
        <v>1</v>
      </c>
      <c r="M894" s="3">
        <v>0</v>
      </c>
      <c r="N894" s="3">
        <v>0</v>
      </c>
      <c r="O894" s="3">
        <v>0</v>
      </c>
      <c r="P894" s="12">
        <v>1</v>
      </c>
      <c r="Q894" s="18">
        <v>25517.11363</v>
      </c>
    </row>
    <row r="895" spans="1:17" x14ac:dyDescent="0.25">
      <c r="A895" s="69">
        <v>452</v>
      </c>
      <c r="B895" s="3">
        <v>34</v>
      </c>
      <c r="C895" s="3">
        <v>21.375</v>
      </c>
      <c r="D895" s="3">
        <v>0</v>
      </c>
      <c r="E895" s="60">
        <v>4500.33925</v>
      </c>
      <c r="F895" s="32"/>
      <c r="G895" s="32"/>
      <c r="H895" s="6">
        <v>452</v>
      </c>
      <c r="I895" s="2">
        <v>34</v>
      </c>
      <c r="J895" s="3">
        <v>1</v>
      </c>
      <c r="K895" s="20">
        <v>21.375</v>
      </c>
      <c r="L895" s="3">
        <v>0</v>
      </c>
      <c r="M895" s="3">
        <v>0</v>
      </c>
      <c r="N895" s="3">
        <v>0</v>
      </c>
      <c r="O895" s="3">
        <v>0</v>
      </c>
      <c r="P895" s="12">
        <v>1</v>
      </c>
      <c r="Q895" s="18">
        <v>4500.33925</v>
      </c>
    </row>
    <row r="896" spans="1:17" x14ac:dyDescent="0.25">
      <c r="A896" s="69">
        <v>453</v>
      </c>
      <c r="B896" s="3">
        <v>27</v>
      </c>
      <c r="C896" s="3">
        <v>30.59</v>
      </c>
      <c r="D896" s="3">
        <v>1</v>
      </c>
      <c r="E896" s="60">
        <v>16796.411940000002</v>
      </c>
      <c r="F896" s="32"/>
      <c r="G896" s="32"/>
      <c r="H896" s="6">
        <v>453</v>
      </c>
      <c r="I896" s="2">
        <v>27</v>
      </c>
      <c r="J896" s="3">
        <v>0</v>
      </c>
      <c r="K896" s="20">
        <v>30.59</v>
      </c>
      <c r="L896" s="3">
        <v>1</v>
      </c>
      <c r="M896" s="3">
        <v>0</v>
      </c>
      <c r="N896" s="3">
        <v>0</v>
      </c>
      <c r="O896" s="3">
        <v>0</v>
      </c>
      <c r="P896" s="12">
        <v>1</v>
      </c>
      <c r="Q896" s="18">
        <v>16796.411940000002</v>
      </c>
    </row>
    <row r="897" spans="1:17" x14ac:dyDescent="0.25">
      <c r="A897" s="69">
        <v>454</v>
      </c>
      <c r="B897" s="3">
        <v>20</v>
      </c>
      <c r="C897" s="3">
        <v>30.114999999999998</v>
      </c>
      <c r="D897" s="3">
        <v>5</v>
      </c>
      <c r="E897" s="60">
        <v>4915.0598499999996</v>
      </c>
      <c r="F897" s="32"/>
      <c r="G897" s="32"/>
      <c r="H897" s="6">
        <v>454</v>
      </c>
      <c r="I897" s="2">
        <v>20</v>
      </c>
      <c r="J897" s="3">
        <v>1</v>
      </c>
      <c r="K897" s="20">
        <v>30.114999999999998</v>
      </c>
      <c r="L897" s="3">
        <v>5</v>
      </c>
      <c r="M897" s="3">
        <v>0</v>
      </c>
      <c r="N897" s="3">
        <v>0</v>
      </c>
      <c r="O897" s="3">
        <v>0</v>
      </c>
      <c r="P897" s="12">
        <v>1</v>
      </c>
      <c r="Q897" s="18">
        <v>4915.0598499999996</v>
      </c>
    </row>
    <row r="898" spans="1:17" x14ac:dyDescent="0.25">
      <c r="A898" s="69">
        <v>455</v>
      </c>
      <c r="B898" s="3">
        <v>44</v>
      </c>
      <c r="C898" s="3">
        <v>25.8</v>
      </c>
      <c r="D898" s="3">
        <v>1</v>
      </c>
      <c r="E898" s="60">
        <v>7624.63</v>
      </c>
      <c r="F898" s="32"/>
      <c r="G898" s="32"/>
      <c r="H898" s="6">
        <v>455</v>
      </c>
      <c r="I898" s="2">
        <v>44</v>
      </c>
      <c r="J898" s="3">
        <v>0</v>
      </c>
      <c r="K898" s="20">
        <v>25.8</v>
      </c>
      <c r="L898" s="3">
        <v>1</v>
      </c>
      <c r="M898" s="3">
        <v>1</v>
      </c>
      <c r="N898" s="3">
        <v>0</v>
      </c>
      <c r="O898" s="3">
        <v>0</v>
      </c>
      <c r="P898" s="12">
        <v>0</v>
      </c>
      <c r="Q898" s="18">
        <v>7624.63</v>
      </c>
    </row>
    <row r="899" spans="1:17" x14ac:dyDescent="0.25">
      <c r="A899" s="69">
        <v>456</v>
      </c>
      <c r="B899" s="3">
        <v>43</v>
      </c>
      <c r="C899" s="3">
        <v>30.114999999999998</v>
      </c>
      <c r="D899" s="3">
        <v>3</v>
      </c>
      <c r="E899" s="60">
        <v>8410.0468500000006</v>
      </c>
      <c r="F899" s="32"/>
      <c r="G899" s="32"/>
      <c r="H899" s="6">
        <v>456</v>
      </c>
      <c r="I899" s="2">
        <v>43</v>
      </c>
      <c r="J899" s="3">
        <v>1</v>
      </c>
      <c r="K899" s="20">
        <v>30.114999999999998</v>
      </c>
      <c r="L899" s="3">
        <v>3</v>
      </c>
      <c r="M899" s="3">
        <v>0</v>
      </c>
      <c r="N899" s="3">
        <v>0</v>
      </c>
      <c r="O899" s="3">
        <v>1</v>
      </c>
      <c r="P899" s="12">
        <v>0</v>
      </c>
      <c r="Q899" s="18">
        <v>8410.0468500000006</v>
      </c>
    </row>
    <row r="900" spans="1:17" x14ac:dyDescent="0.25">
      <c r="A900" s="69">
        <v>457</v>
      </c>
      <c r="B900" s="3">
        <v>45</v>
      </c>
      <c r="C900" s="3">
        <v>27.645</v>
      </c>
      <c r="D900" s="3">
        <v>1</v>
      </c>
      <c r="E900" s="60">
        <v>28340.188849999999</v>
      </c>
      <c r="F900" s="32"/>
      <c r="G900" s="32"/>
      <c r="H900" s="6">
        <v>457</v>
      </c>
      <c r="I900" s="2">
        <v>45</v>
      </c>
      <c r="J900" s="3">
        <v>0</v>
      </c>
      <c r="K900" s="20">
        <v>27.645</v>
      </c>
      <c r="L900" s="3">
        <v>1</v>
      </c>
      <c r="M900" s="3">
        <v>0</v>
      </c>
      <c r="N900" s="3">
        <v>0</v>
      </c>
      <c r="O900" s="3">
        <v>1</v>
      </c>
      <c r="P900" s="12">
        <v>0</v>
      </c>
      <c r="Q900" s="18">
        <v>28340.188849999999</v>
      </c>
    </row>
    <row r="901" spans="1:17" x14ac:dyDescent="0.25">
      <c r="A901" s="69">
        <v>458</v>
      </c>
      <c r="B901" s="3">
        <v>34</v>
      </c>
      <c r="C901" s="3">
        <v>34.674999999999997</v>
      </c>
      <c r="D901" s="3">
        <v>0</v>
      </c>
      <c r="E901" s="60">
        <v>4518.8262500000001</v>
      </c>
      <c r="F901" s="32"/>
      <c r="G901" s="32"/>
      <c r="H901" s="6">
        <v>458</v>
      </c>
      <c r="I901" s="2">
        <v>34</v>
      </c>
      <c r="J901" s="3">
        <v>1</v>
      </c>
      <c r="K901" s="20">
        <v>34.674999999999997</v>
      </c>
      <c r="L901" s="3">
        <v>0</v>
      </c>
      <c r="M901" s="3">
        <v>0</v>
      </c>
      <c r="N901" s="3">
        <v>0</v>
      </c>
      <c r="O901" s="3">
        <v>0</v>
      </c>
      <c r="P901" s="12">
        <v>1</v>
      </c>
      <c r="Q901" s="18">
        <v>4518.8262500000001</v>
      </c>
    </row>
    <row r="902" spans="1:17" x14ac:dyDescent="0.25">
      <c r="A902" s="69">
        <v>459</v>
      </c>
      <c r="B902" s="3">
        <v>26</v>
      </c>
      <c r="C902" s="3">
        <v>19.8</v>
      </c>
      <c r="D902" s="3">
        <v>1</v>
      </c>
      <c r="E902" s="60">
        <v>3378.91</v>
      </c>
      <c r="F902" s="32"/>
      <c r="G902" s="32"/>
      <c r="H902" s="6">
        <v>459</v>
      </c>
      <c r="I902" s="2">
        <v>26</v>
      </c>
      <c r="J902" s="3">
        <v>0</v>
      </c>
      <c r="K902" s="20">
        <v>19.8</v>
      </c>
      <c r="L902" s="3">
        <v>1</v>
      </c>
      <c r="M902" s="3">
        <v>1</v>
      </c>
      <c r="N902" s="3">
        <v>0</v>
      </c>
      <c r="O902" s="3">
        <v>0</v>
      </c>
      <c r="P902" s="12">
        <v>0</v>
      </c>
      <c r="Q902" s="18">
        <v>3378.91</v>
      </c>
    </row>
    <row r="903" spans="1:17" x14ac:dyDescent="0.25">
      <c r="A903" s="69">
        <v>460</v>
      </c>
      <c r="B903" s="3">
        <v>38</v>
      </c>
      <c r="C903" s="3">
        <v>27.835000000000001</v>
      </c>
      <c r="D903" s="3">
        <v>2</v>
      </c>
      <c r="E903" s="60">
        <v>7144.86265</v>
      </c>
      <c r="F903" s="32"/>
      <c r="G903" s="32"/>
      <c r="H903" s="6">
        <v>460</v>
      </c>
      <c r="I903" s="2">
        <v>38</v>
      </c>
      <c r="J903" s="3">
        <v>0</v>
      </c>
      <c r="K903" s="20">
        <v>27.835000000000001</v>
      </c>
      <c r="L903" s="3">
        <v>2</v>
      </c>
      <c r="M903" s="3">
        <v>0</v>
      </c>
      <c r="N903" s="3">
        <v>0</v>
      </c>
      <c r="O903" s="3">
        <v>0</v>
      </c>
      <c r="P903" s="12">
        <v>1</v>
      </c>
      <c r="Q903" s="18">
        <v>7144.86265</v>
      </c>
    </row>
    <row r="904" spans="1:17" x14ac:dyDescent="0.25">
      <c r="A904" s="69">
        <v>461</v>
      </c>
      <c r="B904" s="3">
        <v>50</v>
      </c>
      <c r="C904" s="3">
        <v>31.6</v>
      </c>
      <c r="D904" s="3">
        <v>2</v>
      </c>
      <c r="E904" s="60">
        <v>10118.424000000001</v>
      </c>
      <c r="F904" s="32"/>
      <c r="G904" s="32"/>
      <c r="H904" s="6">
        <v>461</v>
      </c>
      <c r="I904" s="2">
        <v>50</v>
      </c>
      <c r="J904" s="3">
        <v>0</v>
      </c>
      <c r="K904" s="20">
        <v>31.6</v>
      </c>
      <c r="L904" s="3">
        <v>2</v>
      </c>
      <c r="M904" s="3">
        <v>1</v>
      </c>
      <c r="N904" s="3">
        <v>0</v>
      </c>
      <c r="O904" s="3">
        <v>0</v>
      </c>
      <c r="P904" s="12">
        <v>0</v>
      </c>
      <c r="Q904" s="18">
        <v>10118.424000000001</v>
      </c>
    </row>
    <row r="905" spans="1:17" x14ac:dyDescent="0.25">
      <c r="A905" s="69">
        <v>462</v>
      </c>
      <c r="B905" s="3">
        <v>38</v>
      </c>
      <c r="C905" s="3">
        <v>28.27</v>
      </c>
      <c r="D905" s="3">
        <v>1</v>
      </c>
      <c r="E905" s="60">
        <v>5484.4673000000003</v>
      </c>
      <c r="F905" s="32"/>
      <c r="G905" s="32"/>
      <c r="H905" s="6">
        <v>462</v>
      </c>
      <c r="I905" s="2">
        <v>38</v>
      </c>
      <c r="J905" s="3">
        <v>1</v>
      </c>
      <c r="K905" s="20">
        <v>28.27</v>
      </c>
      <c r="L905" s="3">
        <v>1</v>
      </c>
      <c r="M905" s="3">
        <v>0</v>
      </c>
      <c r="N905" s="3">
        <v>1</v>
      </c>
      <c r="O905" s="3">
        <v>0</v>
      </c>
      <c r="P905" s="12">
        <v>0</v>
      </c>
      <c r="Q905" s="18">
        <v>5484.4673000000003</v>
      </c>
    </row>
    <row r="906" spans="1:17" x14ac:dyDescent="0.25">
      <c r="A906" s="69">
        <v>463</v>
      </c>
      <c r="B906" s="3">
        <v>39</v>
      </c>
      <c r="C906" s="3">
        <v>23.274999999999999</v>
      </c>
      <c r="D906" s="3">
        <v>3</v>
      </c>
      <c r="E906" s="60">
        <v>7986.4752500000004</v>
      </c>
      <c r="F906" s="32"/>
      <c r="G906" s="32"/>
      <c r="H906" s="6">
        <v>463</v>
      </c>
      <c r="I906" s="2">
        <v>39</v>
      </c>
      <c r="J906" s="3">
        <v>0</v>
      </c>
      <c r="K906" s="20">
        <v>23.274999999999999</v>
      </c>
      <c r="L906" s="3">
        <v>3</v>
      </c>
      <c r="M906" s="3">
        <v>0</v>
      </c>
      <c r="N906" s="3">
        <v>0</v>
      </c>
      <c r="O906" s="3">
        <v>0</v>
      </c>
      <c r="P906" s="12">
        <v>1</v>
      </c>
      <c r="Q906" s="18">
        <v>7986.4752500000004</v>
      </c>
    </row>
    <row r="907" spans="1:17" x14ac:dyDescent="0.25">
      <c r="A907" s="69">
        <v>464</v>
      </c>
      <c r="B907" s="3">
        <v>39</v>
      </c>
      <c r="C907" s="3">
        <v>34.1</v>
      </c>
      <c r="D907" s="3">
        <v>3</v>
      </c>
      <c r="E907" s="60">
        <v>7418.5219999999999</v>
      </c>
      <c r="F907" s="32"/>
      <c r="G907" s="32"/>
      <c r="H907" s="6">
        <v>464</v>
      </c>
      <c r="I907" s="2">
        <v>39</v>
      </c>
      <c r="J907" s="3">
        <v>0</v>
      </c>
      <c r="K907" s="20">
        <v>34.1</v>
      </c>
      <c r="L907" s="3">
        <v>3</v>
      </c>
      <c r="M907" s="3">
        <v>1</v>
      </c>
      <c r="N907" s="3">
        <v>0</v>
      </c>
      <c r="O907" s="3">
        <v>0</v>
      </c>
      <c r="P907" s="12">
        <v>0</v>
      </c>
      <c r="Q907" s="18">
        <v>7418.5219999999999</v>
      </c>
    </row>
    <row r="908" spans="1:17" x14ac:dyDescent="0.25">
      <c r="A908" s="69">
        <v>465</v>
      </c>
      <c r="B908" s="3">
        <v>63</v>
      </c>
      <c r="C908" s="3">
        <v>36.85</v>
      </c>
      <c r="D908" s="3">
        <v>0</v>
      </c>
      <c r="E908" s="60">
        <v>13887.968500000001</v>
      </c>
      <c r="F908" s="32"/>
      <c r="G908" s="32"/>
      <c r="H908" s="6">
        <v>465</v>
      </c>
      <c r="I908" s="2">
        <v>63</v>
      </c>
      <c r="J908" s="3">
        <v>0</v>
      </c>
      <c r="K908" s="20">
        <v>36.85</v>
      </c>
      <c r="L908" s="3">
        <v>0</v>
      </c>
      <c r="M908" s="3">
        <v>0</v>
      </c>
      <c r="N908" s="3">
        <v>1</v>
      </c>
      <c r="O908" s="3">
        <v>0</v>
      </c>
      <c r="P908" s="12">
        <v>0</v>
      </c>
      <c r="Q908" s="18">
        <v>13887.968500000001</v>
      </c>
    </row>
    <row r="909" spans="1:17" x14ac:dyDescent="0.25">
      <c r="A909" s="69">
        <v>466</v>
      </c>
      <c r="B909" s="3">
        <v>33</v>
      </c>
      <c r="C909" s="3">
        <v>36.29</v>
      </c>
      <c r="D909" s="3">
        <v>3</v>
      </c>
      <c r="E909" s="60">
        <v>6551.7501000000002</v>
      </c>
      <c r="F909" s="32"/>
      <c r="G909" s="32"/>
      <c r="H909" s="6">
        <v>466</v>
      </c>
      <c r="I909" s="2">
        <v>33</v>
      </c>
      <c r="J909" s="3">
        <v>0</v>
      </c>
      <c r="K909" s="20">
        <v>36.29</v>
      </c>
      <c r="L909" s="3">
        <v>3</v>
      </c>
      <c r="M909" s="3">
        <v>0</v>
      </c>
      <c r="N909" s="3">
        <v>0</v>
      </c>
      <c r="O909" s="3">
        <v>0</v>
      </c>
      <c r="P909" s="12">
        <v>1</v>
      </c>
      <c r="Q909" s="18">
        <v>6551.7501000000002</v>
      </c>
    </row>
    <row r="910" spans="1:17" x14ac:dyDescent="0.25">
      <c r="A910" s="69">
        <v>467</v>
      </c>
      <c r="B910" s="3">
        <v>36</v>
      </c>
      <c r="C910" s="3">
        <v>26.885000000000002</v>
      </c>
      <c r="D910" s="3">
        <v>0</v>
      </c>
      <c r="E910" s="60">
        <v>5267.8181500000001</v>
      </c>
      <c r="F910" s="32"/>
      <c r="G910" s="32"/>
      <c r="H910" s="6">
        <v>467</v>
      </c>
      <c r="I910" s="2">
        <v>36</v>
      </c>
      <c r="J910" s="3">
        <v>0</v>
      </c>
      <c r="K910" s="20">
        <v>26.885000000000002</v>
      </c>
      <c r="L910" s="3">
        <v>0</v>
      </c>
      <c r="M910" s="3">
        <v>0</v>
      </c>
      <c r="N910" s="3">
        <v>0</v>
      </c>
      <c r="O910" s="3">
        <v>1</v>
      </c>
      <c r="P910" s="12">
        <v>0</v>
      </c>
      <c r="Q910" s="18">
        <v>5267.8181500000001</v>
      </c>
    </row>
    <row r="911" spans="1:17" x14ac:dyDescent="0.25">
      <c r="A911" s="69">
        <v>468</v>
      </c>
      <c r="B911" s="3">
        <v>24</v>
      </c>
      <c r="C911" s="3">
        <v>25.8</v>
      </c>
      <c r="D911" s="3">
        <v>0</v>
      </c>
      <c r="E911" s="60">
        <v>1972.95</v>
      </c>
      <c r="F911" s="32"/>
      <c r="G911" s="32"/>
      <c r="H911" s="6">
        <v>468</v>
      </c>
      <c r="I911" s="2">
        <v>24</v>
      </c>
      <c r="J911" s="3">
        <v>1</v>
      </c>
      <c r="K911" s="20">
        <v>25.8</v>
      </c>
      <c r="L911" s="3">
        <v>0</v>
      </c>
      <c r="M911" s="3">
        <v>1</v>
      </c>
      <c r="N911" s="3">
        <v>0</v>
      </c>
      <c r="O911" s="3">
        <v>0</v>
      </c>
      <c r="P911" s="12">
        <v>0</v>
      </c>
      <c r="Q911" s="18">
        <v>1972.95</v>
      </c>
    </row>
    <row r="912" spans="1:17" x14ac:dyDescent="0.25">
      <c r="A912" s="69">
        <v>469</v>
      </c>
      <c r="B912" s="3">
        <v>48</v>
      </c>
      <c r="C912" s="3">
        <v>29.6</v>
      </c>
      <c r="D912" s="3">
        <v>0</v>
      </c>
      <c r="E912" s="60">
        <v>21232.182260000001</v>
      </c>
      <c r="F912" s="32"/>
      <c r="G912" s="32"/>
      <c r="H912" s="6">
        <v>469</v>
      </c>
      <c r="I912" s="2">
        <v>48</v>
      </c>
      <c r="J912" s="3">
        <v>1</v>
      </c>
      <c r="K912" s="20">
        <v>29.6</v>
      </c>
      <c r="L912" s="3">
        <v>0</v>
      </c>
      <c r="M912" s="3">
        <v>1</v>
      </c>
      <c r="N912" s="3">
        <v>0</v>
      </c>
      <c r="O912" s="3">
        <v>0</v>
      </c>
      <c r="P912" s="12">
        <v>0</v>
      </c>
      <c r="Q912" s="18">
        <v>21232.182260000001</v>
      </c>
    </row>
    <row r="913" spans="1:17" x14ac:dyDescent="0.25">
      <c r="A913" s="69">
        <v>470</v>
      </c>
      <c r="B913" s="3">
        <v>47</v>
      </c>
      <c r="C913" s="3">
        <v>19.190000000000001</v>
      </c>
      <c r="D913" s="3">
        <v>1</v>
      </c>
      <c r="E913" s="60">
        <v>8627.5411000000004</v>
      </c>
      <c r="F913" s="32"/>
      <c r="G913" s="32"/>
      <c r="H913" s="6">
        <v>470</v>
      </c>
      <c r="I913" s="2">
        <v>47</v>
      </c>
      <c r="J913" s="3">
        <v>1</v>
      </c>
      <c r="K913" s="20">
        <v>19.190000000000001</v>
      </c>
      <c r="L913" s="3">
        <v>1</v>
      </c>
      <c r="M913" s="3">
        <v>0</v>
      </c>
      <c r="N913" s="3">
        <v>0</v>
      </c>
      <c r="O913" s="3">
        <v>0</v>
      </c>
      <c r="P913" s="12">
        <v>1</v>
      </c>
      <c r="Q913" s="18">
        <v>8627.5411000000004</v>
      </c>
    </row>
    <row r="914" spans="1:17" x14ac:dyDescent="0.25">
      <c r="A914" s="69">
        <v>471</v>
      </c>
      <c r="B914" s="3">
        <v>29</v>
      </c>
      <c r="C914" s="3">
        <v>31.73</v>
      </c>
      <c r="D914" s="3">
        <v>2</v>
      </c>
      <c r="E914" s="60">
        <v>4433.3877000000002</v>
      </c>
      <c r="F914" s="32"/>
      <c r="G914" s="32"/>
      <c r="H914" s="6">
        <v>471</v>
      </c>
      <c r="I914" s="2">
        <v>29</v>
      </c>
      <c r="J914" s="3">
        <v>1</v>
      </c>
      <c r="K914" s="20">
        <v>31.73</v>
      </c>
      <c r="L914" s="3">
        <v>2</v>
      </c>
      <c r="M914" s="3">
        <v>0</v>
      </c>
      <c r="N914" s="3">
        <v>0</v>
      </c>
      <c r="O914" s="3">
        <v>1</v>
      </c>
      <c r="P914" s="12">
        <v>0</v>
      </c>
      <c r="Q914" s="18">
        <v>4433.3877000000002</v>
      </c>
    </row>
    <row r="915" spans="1:17" x14ac:dyDescent="0.25">
      <c r="A915" s="69">
        <v>472</v>
      </c>
      <c r="B915" s="3">
        <v>28</v>
      </c>
      <c r="C915" s="3">
        <v>29.26</v>
      </c>
      <c r="D915" s="3">
        <v>2</v>
      </c>
      <c r="E915" s="60">
        <v>4438.2633999999998</v>
      </c>
      <c r="F915" s="32"/>
      <c r="G915" s="32"/>
      <c r="H915" s="6">
        <v>472</v>
      </c>
      <c r="I915" s="2">
        <v>28</v>
      </c>
      <c r="J915" s="3">
        <v>1</v>
      </c>
      <c r="K915" s="20">
        <v>29.26</v>
      </c>
      <c r="L915" s="3">
        <v>2</v>
      </c>
      <c r="M915" s="3">
        <v>0</v>
      </c>
      <c r="N915" s="3">
        <v>0</v>
      </c>
      <c r="O915" s="3">
        <v>0</v>
      </c>
      <c r="P915" s="12">
        <v>1</v>
      </c>
      <c r="Q915" s="18">
        <v>4438.2633999999998</v>
      </c>
    </row>
    <row r="916" spans="1:17" x14ac:dyDescent="0.25">
      <c r="A916" s="69">
        <v>473</v>
      </c>
      <c r="B916" s="3">
        <v>25</v>
      </c>
      <c r="C916" s="3">
        <v>24.984999999999999</v>
      </c>
      <c r="D916" s="3">
        <v>2</v>
      </c>
      <c r="E916" s="60">
        <v>23241.47453</v>
      </c>
      <c r="F916" s="32"/>
      <c r="G916" s="32"/>
      <c r="H916" s="6">
        <v>473</v>
      </c>
      <c r="I916" s="2">
        <v>25</v>
      </c>
      <c r="J916" s="3">
        <v>1</v>
      </c>
      <c r="K916" s="20">
        <v>24.984999999999999</v>
      </c>
      <c r="L916" s="3">
        <v>2</v>
      </c>
      <c r="M916" s="3">
        <v>0</v>
      </c>
      <c r="N916" s="3">
        <v>0</v>
      </c>
      <c r="O916" s="3">
        <v>0</v>
      </c>
      <c r="P916" s="12">
        <v>1</v>
      </c>
      <c r="Q916" s="18">
        <v>23241.47453</v>
      </c>
    </row>
    <row r="917" spans="1:17" x14ac:dyDescent="0.25">
      <c r="A917" s="69">
        <v>474</v>
      </c>
      <c r="B917" s="3">
        <v>51</v>
      </c>
      <c r="C917" s="3">
        <v>27.74</v>
      </c>
      <c r="D917" s="3">
        <v>1</v>
      </c>
      <c r="E917" s="60">
        <v>9957.7216000000008</v>
      </c>
      <c r="F917" s="32"/>
      <c r="G917" s="32"/>
      <c r="H917" s="6">
        <v>474</v>
      </c>
      <c r="I917" s="2">
        <v>51</v>
      </c>
      <c r="J917" s="3">
        <v>1</v>
      </c>
      <c r="K917" s="20">
        <v>27.74</v>
      </c>
      <c r="L917" s="3">
        <v>1</v>
      </c>
      <c r="M917" s="3">
        <v>0</v>
      </c>
      <c r="N917" s="3">
        <v>0</v>
      </c>
      <c r="O917" s="3">
        <v>0</v>
      </c>
      <c r="P917" s="12">
        <v>1</v>
      </c>
      <c r="Q917" s="18">
        <v>9957.7216000000008</v>
      </c>
    </row>
    <row r="918" spans="1:17" x14ac:dyDescent="0.25">
      <c r="A918" s="69">
        <v>475</v>
      </c>
      <c r="B918" s="3">
        <v>48</v>
      </c>
      <c r="C918" s="3">
        <v>22.8</v>
      </c>
      <c r="D918" s="3">
        <v>0</v>
      </c>
      <c r="E918" s="60">
        <v>8269.0439999999999</v>
      </c>
      <c r="F918" s="32"/>
      <c r="G918" s="32"/>
      <c r="H918" s="6">
        <v>475</v>
      </c>
      <c r="I918" s="2">
        <v>48</v>
      </c>
      <c r="J918" s="3">
        <v>0</v>
      </c>
      <c r="K918" s="20">
        <v>22.8</v>
      </c>
      <c r="L918" s="3">
        <v>0</v>
      </c>
      <c r="M918" s="3">
        <v>1</v>
      </c>
      <c r="N918" s="3">
        <v>0</v>
      </c>
      <c r="O918" s="3">
        <v>0</v>
      </c>
      <c r="P918" s="12">
        <v>0</v>
      </c>
      <c r="Q918" s="18">
        <v>8269.0439999999999</v>
      </c>
    </row>
    <row r="919" spans="1:17" x14ac:dyDescent="0.25">
      <c r="A919" s="69">
        <v>476</v>
      </c>
      <c r="B919" s="3">
        <v>61</v>
      </c>
      <c r="C919" s="3">
        <v>33.33</v>
      </c>
      <c r="D919" s="3">
        <v>4</v>
      </c>
      <c r="E919" s="60">
        <v>36580.282160000002</v>
      </c>
      <c r="F919" s="32"/>
      <c r="G919" s="32"/>
      <c r="H919" s="6">
        <v>476</v>
      </c>
      <c r="I919" s="2">
        <v>61</v>
      </c>
      <c r="J919" s="3">
        <v>0</v>
      </c>
      <c r="K919" s="20">
        <v>33.33</v>
      </c>
      <c r="L919" s="3">
        <v>4</v>
      </c>
      <c r="M919" s="3">
        <v>0</v>
      </c>
      <c r="N919" s="3">
        <v>1</v>
      </c>
      <c r="O919" s="3">
        <v>0</v>
      </c>
      <c r="P919" s="12">
        <v>0</v>
      </c>
      <c r="Q919" s="18">
        <v>36580.282160000002</v>
      </c>
    </row>
    <row r="920" spans="1:17" x14ac:dyDescent="0.25">
      <c r="A920" s="69">
        <v>477</v>
      </c>
      <c r="B920" s="3">
        <v>48</v>
      </c>
      <c r="C920" s="3">
        <v>32.299999999999997</v>
      </c>
      <c r="D920" s="3">
        <v>1</v>
      </c>
      <c r="E920" s="60">
        <v>8765.2489999999998</v>
      </c>
      <c r="F920" s="32"/>
      <c r="G920" s="32"/>
      <c r="H920" s="6">
        <v>477</v>
      </c>
      <c r="I920" s="2">
        <v>48</v>
      </c>
      <c r="J920" s="3">
        <v>1</v>
      </c>
      <c r="K920" s="20">
        <v>32.299999999999997</v>
      </c>
      <c r="L920" s="3">
        <v>1</v>
      </c>
      <c r="M920" s="3">
        <v>0</v>
      </c>
      <c r="N920" s="3">
        <v>0</v>
      </c>
      <c r="O920" s="3">
        <v>1</v>
      </c>
      <c r="P920" s="12">
        <v>0</v>
      </c>
      <c r="Q920" s="18">
        <v>8765.2489999999998</v>
      </c>
    </row>
    <row r="921" spans="1:17" x14ac:dyDescent="0.25">
      <c r="A921" s="69">
        <v>478</v>
      </c>
      <c r="B921" s="3">
        <v>38</v>
      </c>
      <c r="C921" s="3">
        <v>27.6</v>
      </c>
      <c r="D921" s="3">
        <v>0</v>
      </c>
      <c r="E921" s="60">
        <v>5383.5360000000001</v>
      </c>
      <c r="F921" s="32"/>
      <c r="G921" s="32"/>
      <c r="H921" s="6">
        <v>478</v>
      </c>
      <c r="I921" s="2">
        <v>38</v>
      </c>
      <c r="J921" s="3">
        <v>0</v>
      </c>
      <c r="K921" s="20">
        <v>27.6</v>
      </c>
      <c r="L921" s="3">
        <v>0</v>
      </c>
      <c r="M921" s="3">
        <v>1</v>
      </c>
      <c r="N921" s="3">
        <v>0</v>
      </c>
      <c r="O921" s="3">
        <v>0</v>
      </c>
      <c r="P921" s="12">
        <v>0</v>
      </c>
      <c r="Q921" s="18">
        <v>5383.5360000000001</v>
      </c>
    </row>
    <row r="922" spans="1:17" x14ac:dyDescent="0.25">
      <c r="A922" s="69">
        <v>479</v>
      </c>
      <c r="B922" s="3">
        <v>59</v>
      </c>
      <c r="C922" s="3">
        <v>25.46</v>
      </c>
      <c r="D922" s="3">
        <v>0</v>
      </c>
      <c r="E922" s="60">
        <v>12124.992399999999</v>
      </c>
      <c r="F922" s="32"/>
      <c r="G922" s="32"/>
      <c r="H922" s="6">
        <v>479</v>
      </c>
      <c r="I922" s="2">
        <v>59</v>
      </c>
      <c r="J922" s="3">
        <v>1</v>
      </c>
      <c r="K922" s="20">
        <v>25.46</v>
      </c>
      <c r="L922" s="3">
        <v>0</v>
      </c>
      <c r="M922" s="3">
        <v>0</v>
      </c>
      <c r="N922" s="3">
        <v>0</v>
      </c>
      <c r="O922" s="3">
        <v>1</v>
      </c>
      <c r="P922" s="12">
        <v>0</v>
      </c>
      <c r="Q922" s="18">
        <v>12124.992399999999</v>
      </c>
    </row>
    <row r="923" spans="1:17" x14ac:dyDescent="0.25">
      <c r="A923" s="69">
        <v>480</v>
      </c>
      <c r="B923" s="3">
        <v>19</v>
      </c>
      <c r="C923" s="3">
        <v>24.605</v>
      </c>
      <c r="D923" s="3">
        <v>1</v>
      </c>
      <c r="E923" s="60">
        <v>2709.24395</v>
      </c>
      <c r="F923" s="32"/>
      <c r="G923" s="32"/>
      <c r="H923" s="6">
        <v>480</v>
      </c>
      <c r="I923" s="2">
        <v>19</v>
      </c>
      <c r="J923" s="3">
        <v>0</v>
      </c>
      <c r="K923" s="20">
        <v>24.605</v>
      </c>
      <c r="L923" s="3">
        <v>1</v>
      </c>
      <c r="M923" s="3">
        <v>0</v>
      </c>
      <c r="N923" s="3">
        <v>0</v>
      </c>
      <c r="O923" s="3">
        <v>1</v>
      </c>
      <c r="P923" s="12">
        <v>0</v>
      </c>
      <c r="Q923" s="18">
        <v>2709.24395</v>
      </c>
    </row>
    <row r="924" spans="1:17" x14ac:dyDescent="0.25">
      <c r="A924" s="69">
        <v>481</v>
      </c>
      <c r="B924" s="3">
        <v>26</v>
      </c>
      <c r="C924" s="3">
        <v>34.200000000000003</v>
      </c>
      <c r="D924" s="3">
        <v>2</v>
      </c>
      <c r="E924" s="60">
        <v>3987.9259999999999</v>
      </c>
      <c r="F924" s="32"/>
      <c r="G924" s="32"/>
      <c r="H924" s="6">
        <v>481</v>
      </c>
      <c r="I924" s="2">
        <v>26</v>
      </c>
      <c r="J924" s="3">
        <v>0</v>
      </c>
      <c r="K924" s="20">
        <v>34.200000000000003</v>
      </c>
      <c r="L924" s="3">
        <v>2</v>
      </c>
      <c r="M924" s="3">
        <v>1</v>
      </c>
      <c r="N924" s="3">
        <v>0</v>
      </c>
      <c r="O924" s="3">
        <v>0</v>
      </c>
      <c r="P924" s="12">
        <v>0</v>
      </c>
      <c r="Q924" s="18">
        <v>3987.9259999999999</v>
      </c>
    </row>
    <row r="925" spans="1:17" x14ac:dyDescent="0.25">
      <c r="A925" s="69">
        <v>482</v>
      </c>
      <c r="B925" s="3">
        <v>54</v>
      </c>
      <c r="C925" s="3">
        <v>35.814999999999998</v>
      </c>
      <c r="D925" s="3">
        <v>3</v>
      </c>
      <c r="E925" s="60">
        <v>12495.290849999999</v>
      </c>
      <c r="F925" s="32"/>
      <c r="G925" s="32"/>
      <c r="H925" s="6">
        <v>482</v>
      </c>
      <c r="I925" s="2">
        <v>54</v>
      </c>
      <c r="J925" s="3">
        <v>0</v>
      </c>
      <c r="K925" s="20">
        <v>35.814999999999998</v>
      </c>
      <c r="L925" s="3">
        <v>3</v>
      </c>
      <c r="M925" s="3">
        <v>0</v>
      </c>
      <c r="N925" s="3">
        <v>0</v>
      </c>
      <c r="O925" s="3">
        <v>1</v>
      </c>
      <c r="P925" s="12">
        <v>0</v>
      </c>
      <c r="Q925" s="18">
        <v>12495.290849999999</v>
      </c>
    </row>
    <row r="926" spans="1:17" x14ac:dyDescent="0.25">
      <c r="A926" s="69">
        <v>483</v>
      </c>
      <c r="B926" s="3">
        <v>21</v>
      </c>
      <c r="C926" s="3">
        <v>32.68</v>
      </c>
      <c r="D926" s="3">
        <v>2</v>
      </c>
      <c r="E926" s="60">
        <v>26018.950519999999</v>
      </c>
      <c r="F926" s="32"/>
      <c r="G926" s="32"/>
      <c r="H926" s="6">
        <v>483</v>
      </c>
      <c r="I926" s="2">
        <v>21</v>
      </c>
      <c r="J926" s="3">
        <v>0</v>
      </c>
      <c r="K926" s="20">
        <v>32.68</v>
      </c>
      <c r="L926" s="3">
        <v>2</v>
      </c>
      <c r="M926" s="3">
        <v>0</v>
      </c>
      <c r="N926" s="3">
        <v>0</v>
      </c>
      <c r="O926" s="3">
        <v>1</v>
      </c>
      <c r="P926" s="12">
        <v>0</v>
      </c>
      <c r="Q926" s="18">
        <v>26018.950519999999</v>
      </c>
    </row>
    <row r="927" spans="1:17" x14ac:dyDescent="0.25">
      <c r="A927" s="69">
        <v>484</v>
      </c>
      <c r="B927" s="3">
        <v>51</v>
      </c>
      <c r="C927" s="3">
        <v>37</v>
      </c>
      <c r="D927" s="3">
        <v>0</v>
      </c>
      <c r="E927" s="60">
        <v>8798.5930000000008</v>
      </c>
      <c r="F927" s="32"/>
      <c r="G927" s="32"/>
      <c r="H927" s="6">
        <v>484</v>
      </c>
      <c r="I927" s="2">
        <v>51</v>
      </c>
      <c r="J927" s="3">
        <v>1</v>
      </c>
      <c r="K927" s="20">
        <v>37</v>
      </c>
      <c r="L927" s="3">
        <v>0</v>
      </c>
      <c r="M927" s="3">
        <v>1</v>
      </c>
      <c r="N927" s="3">
        <v>0</v>
      </c>
      <c r="O927" s="3">
        <v>0</v>
      </c>
      <c r="P927" s="12">
        <v>0</v>
      </c>
      <c r="Q927" s="18">
        <v>8798.5930000000008</v>
      </c>
    </row>
    <row r="928" spans="1:17" x14ac:dyDescent="0.25">
      <c r="A928" s="69">
        <v>485</v>
      </c>
      <c r="B928" s="3">
        <v>18</v>
      </c>
      <c r="C928" s="3">
        <v>23.32</v>
      </c>
      <c r="D928" s="3">
        <v>1</v>
      </c>
      <c r="E928" s="60">
        <v>1711.0268000000001</v>
      </c>
      <c r="F928" s="32"/>
      <c r="G928" s="32"/>
      <c r="H928" s="6">
        <v>485</v>
      </c>
      <c r="I928" s="2">
        <v>18</v>
      </c>
      <c r="J928" s="3">
        <v>1</v>
      </c>
      <c r="K928" s="20">
        <v>23.32</v>
      </c>
      <c r="L928" s="3">
        <v>1</v>
      </c>
      <c r="M928" s="3">
        <v>0</v>
      </c>
      <c r="N928" s="3">
        <v>1</v>
      </c>
      <c r="O928" s="3">
        <v>0</v>
      </c>
      <c r="P928" s="12">
        <v>0</v>
      </c>
      <c r="Q928" s="18">
        <v>1711.0268000000001</v>
      </c>
    </row>
    <row r="929" spans="1:17" x14ac:dyDescent="0.25">
      <c r="A929" s="69">
        <v>486</v>
      </c>
      <c r="B929" s="3">
        <v>47</v>
      </c>
      <c r="C929" s="3">
        <v>45.32</v>
      </c>
      <c r="D929" s="3">
        <v>1</v>
      </c>
      <c r="E929" s="60">
        <v>8569.8618000000006</v>
      </c>
      <c r="F929" s="32"/>
      <c r="G929" s="32"/>
      <c r="H929" s="6">
        <v>486</v>
      </c>
      <c r="I929" s="2">
        <v>47</v>
      </c>
      <c r="J929" s="3">
        <v>0</v>
      </c>
      <c r="K929" s="20">
        <v>45.32</v>
      </c>
      <c r="L929" s="3">
        <v>1</v>
      </c>
      <c r="M929" s="3">
        <v>0</v>
      </c>
      <c r="N929" s="3">
        <v>1</v>
      </c>
      <c r="O929" s="3">
        <v>0</v>
      </c>
      <c r="P929" s="12">
        <v>0</v>
      </c>
      <c r="Q929" s="18">
        <v>8569.8618000000006</v>
      </c>
    </row>
    <row r="930" spans="1:17" x14ac:dyDescent="0.25">
      <c r="A930" s="69">
        <v>487</v>
      </c>
      <c r="B930" s="3">
        <v>21</v>
      </c>
      <c r="C930" s="3">
        <v>34.6</v>
      </c>
      <c r="D930" s="3">
        <v>0</v>
      </c>
      <c r="E930" s="60">
        <v>2020.1769999999999</v>
      </c>
      <c r="F930" s="32"/>
      <c r="G930" s="32"/>
      <c r="H930" s="6">
        <v>487</v>
      </c>
      <c r="I930" s="2">
        <v>21</v>
      </c>
      <c r="J930" s="3">
        <v>0</v>
      </c>
      <c r="K930" s="20">
        <v>34.6</v>
      </c>
      <c r="L930" s="3">
        <v>0</v>
      </c>
      <c r="M930" s="3">
        <v>1</v>
      </c>
      <c r="N930" s="3">
        <v>0</v>
      </c>
      <c r="O930" s="3">
        <v>0</v>
      </c>
      <c r="P930" s="12">
        <v>0</v>
      </c>
      <c r="Q930" s="18">
        <v>2020.1769999999999</v>
      </c>
    </row>
    <row r="931" spans="1:17" x14ac:dyDescent="0.25">
      <c r="A931" s="69">
        <v>488</v>
      </c>
      <c r="B931" s="3">
        <v>23</v>
      </c>
      <c r="C931" s="3">
        <v>18.715</v>
      </c>
      <c r="D931" s="3">
        <v>0</v>
      </c>
      <c r="E931" s="60">
        <v>21595.382290000001</v>
      </c>
      <c r="F931" s="32"/>
      <c r="G931" s="32"/>
      <c r="H931" s="6">
        <v>488</v>
      </c>
      <c r="I931" s="2">
        <v>23</v>
      </c>
      <c r="J931" s="3">
        <v>1</v>
      </c>
      <c r="K931" s="20">
        <v>18.715</v>
      </c>
      <c r="L931" s="3">
        <v>0</v>
      </c>
      <c r="M931" s="3">
        <v>0</v>
      </c>
      <c r="N931" s="3">
        <v>0</v>
      </c>
      <c r="O931" s="3">
        <v>1</v>
      </c>
      <c r="P931" s="12">
        <v>0</v>
      </c>
      <c r="Q931" s="18">
        <v>21595.382290000001</v>
      </c>
    </row>
    <row r="932" spans="1:17" x14ac:dyDescent="0.25">
      <c r="A932" s="69">
        <v>489</v>
      </c>
      <c r="B932" s="3">
        <v>54</v>
      </c>
      <c r="C932" s="3">
        <v>31.6</v>
      </c>
      <c r="D932" s="3">
        <v>0</v>
      </c>
      <c r="E932" s="60">
        <v>9850.4320000000007</v>
      </c>
      <c r="F932" s="32"/>
      <c r="G932" s="32"/>
      <c r="H932" s="6">
        <v>489</v>
      </c>
      <c r="I932" s="2">
        <v>54</v>
      </c>
      <c r="J932" s="3">
        <v>1</v>
      </c>
      <c r="K932" s="20">
        <v>31.6</v>
      </c>
      <c r="L932" s="3">
        <v>0</v>
      </c>
      <c r="M932" s="3">
        <v>1</v>
      </c>
      <c r="N932" s="3">
        <v>0</v>
      </c>
      <c r="O932" s="3">
        <v>0</v>
      </c>
      <c r="P932" s="12">
        <v>0</v>
      </c>
      <c r="Q932" s="18">
        <v>9850.4320000000007</v>
      </c>
    </row>
    <row r="933" spans="1:17" x14ac:dyDescent="0.25">
      <c r="A933" s="69">
        <v>490</v>
      </c>
      <c r="B933" s="3">
        <v>37</v>
      </c>
      <c r="C933" s="3">
        <v>17.29</v>
      </c>
      <c r="D933" s="3">
        <v>2</v>
      </c>
      <c r="E933" s="60">
        <v>6877.9800999999998</v>
      </c>
      <c r="F933" s="32"/>
      <c r="G933" s="32"/>
      <c r="H933" s="6">
        <v>490</v>
      </c>
      <c r="I933" s="2">
        <v>37</v>
      </c>
      <c r="J933" s="3">
        <v>0</v>
      </c>
      <c r="K933" s="20">
        <v>17.29</v>
      </c>
      <c r="L933" s="3">
        <v>2</v>
      </c>
      <c r="M933" s="3">
        <v>0</v>
      </c>
      <c r="N933" s="3">
        <v>0</v>
      </c>
      <c r="O933" s="3">
        <v>0</v>
      </c>
      <c r="P933" s="12">
        <v>1</v>
      </c>
      <c r="Q933" s="18">
        <v>6877.9800999999998</v>
      </c>
    </row>
    <row r="934" spans="1:17" x14ac:dyDescent="0.25">
      <c r="A934" s="69">
        <v>491</v>
      </c>
      <c r="B934" s="3">
        <v>30</v>
      </c>
      <c r="C934" s="3">
        <v>27.93</v>
      </c>
      <c r="D934" s="3">
        <v>0</v>
      </c>
      <c r="E934" s="60">
        <v>4137.5227000000004</v>
      </c>
      <c r="F934" s="32"/>
      <c r="G934" s="32"/>
      <c r="H934" s="6">
        <v>491</v>
      </c>
      <c r="I934" s="2">
        <v>30</v>
      </c>
      <c r="J934" s="3">
        <v>0</v>
      </c>
      <c r="K934" s="20">
        <v>27.93</v>
      </c>
      <c r="L934" s="3">
        <v>0</v>
      </c>
      <c r="M934" s="3">
        <v>0</v>
      </c>
      <c r="N934" s="3">
        <v>0</v>
      </c>
      <c r="O934" s="3">
        <v>0</v>
      </c>
      <c r="P934" s="12">
        <v>1</v>
      </c>
      <c r="Q934" s="18">
        <v>4137.5227000000004</v>
      </c>
    </row>
    <row r="935" spans="1:17" x14ac:dyDescent="0.25">
      <c r="A935" s="69">
        <v>492</v>
      </c>
      <c r="B935" s="3">
        <v>61</v>
      </c>
      <c r="C935" s="3">
        <v>38.380000000000003</v>
      </c>
      <c r="D935" s="3">
        <v>0</v>
      </c>
      <c r="E935" s="60">
        <v>12950.0712</v>
      </c>
      <c r="F935" s="32"/>
      <c r="G935" s="32"/>
      <c r="H935" s="6">
        <v>492</v>
      </c>
      <c r="I935" s="2">
        <v>61</v>
      </c>
      <c r="J935" s="3">
        <v>1</v>
      </c>
      <c r="K935" s="20">
        <v>38.380000000000003</v>
      </c>
      <c r="L935" s="3">
        <v>0</v>
      </c>
      <c r="M935" s="3">
        <v>0</v>
      </c>
      <c r="N935" s="3">
        <v>0</v>
      </c>
      <c r="O935" s="3">
        <v>1</v>
      </c>
      <c r="P935" s="12">
        <v>0</v>
      </c>
      <c r="Q935" s="18">
        <v>12950.0712</v>
      </c>
    </row>
    <row r="936" spans="1:17" x14ac:dyDescent="0.25">
      <c r="A936" s="69">
        <v>493</v>
      </c>
      <c r="B936" s="3">
        <v>54</v>
      </c>
      <c r="C936" s="3">
        <v>23</v>
      </c>
      <c r="D936" s="3">
        <v>3</v>
      </c>
      <c r="E936" s="60">
        <v>12094.477999999999</v>
      </c>
      <c r="F936" s="32"/>
      <c r="G936" s="32"/>
      <c r="H936" s="6">
        <v>493</v>
      </c>
      <c r="I936" s="2">
        <v>54</v>
      </c>
      <c r="J936" s="3">
        <v>0</v>
      </c>
      <c r="K936" s="20">
        <v>23</v>
      </c>
      <c r="L936" s="3">
        <v>3</v>
      </c>
      <c r="M936" s="3">
        <v>1</v>
      </c>
      <c r="N936" s="3">
        <v>0</v>
      </c>
      <c r="O936" s="3">
        <v>0</v>
      </c>
      <c r="P936" s="12">
        <v>0</v>
      </c>
      <c r="Q936" s="18">
        <v>12094.477999999999</v>
      </c>
    </row>
    <row r="937" spans="1:17" x14ac:dyDescent="0.25">
      <c r="A937" s="69">
        <v>494</v>
      </c>
      <c r="B937" s="3">
        <v>22</v>
      </c>
      <c r="C937" s="3">
        <v>28.88</v>
      </c>
      <c r="D937" s="3">
        <v>0</v>
      </c>
      <c r="E937" s="60">
        <v>2250.8352</v>
      </c>
      <c r="F937" s="32"/>
      <c r="G937" s="32"/>
      <c r="H937" s="6">
        <v>494</v>
      </c>
      <c r="I937" s="2">
        <v>22</v>
      </c>
      <c r="J937" s="3">
        <v>1</v>
      </c>
      <c r="K937" s="20">
        <v>28.88</v>
      </c>
      <c r="L937" s="3">
        <v>0</v>
      </c>
      <c r="M937" s="3">
        <v>0</v>
      </c>
      <c r="N937" s="3">
        <v>0</v>
      </c>
      <c r="O937" s="3">
        <v>0</v>
      </c>
      <c r="P937" s="12">
        <v>1</v>
      </c>
      <c r="Q937" s="18">
        <v>2250.8352</v>
      </c>
    </row>
    <row r="938" spans="1:17" x14ac:dyDescent="0.25">
      <c r="A938" s="69">
        <v>495</v>
      </c>
      <c r="B938" s="3">
        <v>19</v>
      </c>
      <c r="C938" s="3">
        <v>27.265000000000001</v>
      </c>
      <c r="D938" s="3">
        <v>2</v>
      </c>
      <c r="E938" s="60">
        <v>22493.659640000002</v>
      </c>
      <c r="F938" s="32"/>
      <c r="G938" s="32"/>
      <c r="H938" s="6">
        <v>495</v>
      </c>
      <c r="I938" s="2">
        <v>19</v>
      </c>
      <c r="J938" s="3">
        <v>1</v>
      </c>
      <c r="K938" s="20">
        <v>27.265000000000001</v>
      </c>
      <c r="L938" s="3">
        <v>2</v>
      </c>
      <c r="M938" s="3">
        <v>0</v>
      </c>
      <c r="N938" s="3">
        <v>0</v>
      </c>
      <c r="O938" s="3">
        <v>1</v>
      </c>
      <c r="P938" s="12">
        <v>0</v>
      </c>
      <c r="Q938" s="18">
        <v>22493.659640000002</v>
      </c>
    </row>
    <row r="939" spans="1:17" x14ac:dyDescent="0.25">
      <c r="A939" s="69">
        <v>496</v>
      </c>
      <c r="B939" s="3">
        <v>18</v>
      </c>
      <c r="C939" s="3">
        <v>23.085000000000001</v>
      </c>
      <c r="D939" s="3">
        <v>0</v>
      </c>
      <c r="E939" s="60">
        <v>1704.7001499999999</v>
      </c>
      <c r="F939" s="32"/>
      <c r="G939" s="32"/>
      <c r="H939" s="6">
        <v>496</v>
      </c>
      <c r="I939" s="2">
        <v>18</v>
      </c>
      <c r="J939" s="3">
        <v>1</v>
      </c>
      <c r="K939" s="20">
        <v>23.085000000000001</v>
      </c>
      <c r="L939" s="3">
        <v>0</v>
      </c>
      <c r="M939" s="3">
        <v>0</v>
      </c>
      <c r="N939" s="3">
        <v>0</v>
      </c>
      <c r="O939" s="3">
        <v>0</v>
      </c>
      <c r="P939" s="12">
        <v>1</v>
      </c>
      <c r="Q939" s="18">
        <v>1704.7001499999999</v>
      </c>
    </row>
    <row r="940" spans="1:17" x14ac:dyDescent="0.25">
      <c r="A940" s="69">
        <v>497</v>
      </c>
      <c r="B940" s="3">
        <v>28</v>
      </c>
      <c r="C940" s="3">
        <v>25.8</v>
      </c>
      <c r="D940" s="3">
        <v>0</v>
      </c>
      <c r="E940" s="60">
        <v>3161.4540000000002</v>
      </c>
      <c r="F940" s="32"/>
      <c r="G940" s="32"/>
      <c r="H940" s="6">
        <v>497</v>
      </c>
      <c r="I940" s="2">
        <v>28</v>
      </c>
      <c r="J940" s="3">
        <v>0</v>
      </c>
      <c r="K940" s="20">
        <v>25.8</v>
      </c>
      <c r="L940" s="3">
        <v>0</v>
      </c>
      <c r="M940" s="3">
        <v>1</v>
      </c>
      <c r="N940" s="3">
        <v>0</v>
      </c>
      <c r="O940" s="3">
        <v>0</v>
      </c>
      <c r="P940" s="12">
        <v>0</v>
      </c>
      <c r="Q940" s="18">
        <v>3161.4540000000002</v>
      </c>
    </row>
    <row r="941" spans="1:17" x14ac:dyDescent="0.25">
      <c r="A941" s="69">
        <v>498</v>
      </c>
      <c r="B941" s="3">
        <v>55</v>
      </c>
      <c r="C941" s="3">
        <v>35.244999999999997</v>
      </c>
      <c r="D941" s="3">
        <v>1</v>
      </c>
      <c r="E941" s="60">
        <v>11394.065549999999</v>
      </c>
      <c r="F941" s="32"/>
      <c r="G941" s="32"/>
      <c r="H941" s="6">
        <v>498</v>
      </c>
      <c r="I941" s="2">
        <v>55</v>
      </c>
      <c r="J941" s="3">
        <v>1</v>
      </c>
      <c r="K941" s="20">
        <v>35.244999999999997</v>
      </c>
      <c r="L941" s="3">
        <v>1</v>
      </c>
      <c r="M941" s="3">
        <v>0</v>
      </c>
      <c r="N941" s="3">
        <v>0</v>
      </c>
      <c r="O941" s="3">
        <v>0</v>
      </c>
      <c r="P941" s="12">
        <v>1</v>
      </c>
      <c r="Q941" s="18">
        <v>11394.065549999999</v>
      </c>
    </row>
    <row r="942" spans="1:17" x14ac:dyDescent="0.25">
      <c r="A942" s="69">
        <v>499</v>
      </c>
      <c r="B942" s="3">
        <v>43</v>
      </c>
      <c r="C942" s="3">
        <v>25.08</v>
      </c>
      <c r="D942" s="3">
        <v>0</v>
      </c>
      <c r="E942" s="60">
        <v>7325.0482000000002</v>
      </c>
      <c r="F942" s="32"/>
      <c r="G942" s="32"/>
      <c r="H942" s="6">
        <v>499</v>
      </c>
      <c r="I942" s="2">
        <v>43</v>
      </c>
      <c r="J942" s="3">
        <v>0</v>
      </c>
      <c r="K942" s="20">
        <v>25.08</v>
      </c>
      <c r="L942" s="3">
        <v>0</v>
      </c>
      <c r="M942" s="3">
        <v>0</v>
      </c>
      <c r="N942" s="3">
        <v>0</v>
      </c>
      <c r="O942" s="3">
        <v>0</v>
      </c>
      <c r="P942" s="12">
        <v>1</v>
      </c>
      <c r="Q942" s="18">
        <v>7325.0482000000002</v>
      </c>
    </row>
    <row r="943" spans="1:17" x14ac:dyDescent="0.25">
      <c r="A943" s="69">
        <v>500</v>
      </c>
      <c r="B943" s="3">
        <v>25</v>
      </c>
      <c r="C943" s="3">
        <v>22.515000000000001</v>
      </c>
      <c r="D943" s="3">
        <v>1</v>
      </c>
      <c r="E943" s="60">
        <v>3594.17085</v>
      </c>
      <c r="F943" s="32"/>
      <c r="G943" s="32"/>
      <c r="H943" s="6">
        <v>500</v>
      </c>
      <c r="I943" s="2">
        <v>25</v>
      </c>
      <c r="J943" s="3">
        <v>0</v>
      </c>
      <c r="K943" s="20">
        <v>22.515000000000001</v>
      </c>
      <c r="L943" s="3">
        <v>1</v>
      </c>
      <c r="M943" s="3">
        <v>0</v>
      </c>
      <c r="N943" s="3">
        <v>0</v>
      </c>
      <c r="O943" s="3">
        <v>1</v>
      </c>
      <c r="P943" s="12">
        <v>0</v>
      </c>
      <c r="Q943" s="18">
        <v>3594.17085</v>
      </c>
    </row>
    <row r="944" spans="1:17" x14ac:dyDescent="0.25">
      <c r="A944" s="69">
        <v>501</v>
      </c>
      <c r="B944" s="3">
        <v>44</v>
      </c>
      <c r="C944" s="3">
        <v>36.954999999999998</v>
      </c>
      <c r="D944" s="3">
        <v>1</v>
      </c>
      <c r="E944" s="60">
        <v>8023.1354499999998</v>
      </c>
      <c r="F944" s="32"/>
      <c r="G944" s="32"/>
      <c r="H944" s="6">
        <v>501</v>
      </c>
      <c r="I944" s="2">
        <v>44</v>
      </c>
      <c r="J944" s="3">
        <v>0</v>
      </c>
      <c r="K944" s="20">
        <v>36.954999999999998</v>
      </c>
      <c r="L944" s="3">
        <v>1</v>
      </c>
      <c r="M944" s="3">
        <v>0</v>
      </c>
      <c r="N944" s="3">
        <v>0</v>
      </c>
      <c r="O944" s="3">
        <v>1</v>
      </c>
      <c r="P944" s="12">
        <v>0</v>
      </c>
      <c r="Q944" s="18">
        <v>8023.1354499999998</v>
      </c>
    </row>
    <row r="945" spans="1:17" x14ac:dyDescent="0.25">
      <c r="A945" s="69">
        <v>502</v>
      </c>
      <c r="B945" s="3">
        <v>64</v>
      </c>
      <c r="C945" s="3">
        <v>26.41</v>
      </c>
      <c r="D945" s="3">
        <v>0</v>
      </c>
      <c r="E945" s="60">
        <v>14394.5579</v>
      </c>
      <c r="F945" s="32"/>
      <c r="G945" s="32"/>
      <c r="H945" s="6">
        <v>502</v>
      </c>
      <c r="I945" s="2">
        <v>64</v>
      </c>
      <c r="J945" s="3">
        <v>1</v>
      </c>
      <c r="K945" s="20">
        <v>26.41</v>
      </c>
      <c r="L945" s="3">
        <v>0</v>
      </c>
      <c r="M945" s="3">
        <v>0</v>
      </c>
      <c r="N945" s="3">
        <v>0</v>
      </c>
      <c r="O945" s="3">
        <v>0</v>
      </c>
      <c r="P945" s="12">
        <v>1</v>
      </c>
      <c r="Q945" s="18">
        <v>14394.5579</v>
      </c>
    </row>
    <row r="946" spans="1:17" x14ac:dyDescent="0.25">
      <c r="A946" s="69">
        <v>503</v>
      </c>
      <c r="B946" s="3">
        <v>49</v>
      </c>
      <c r="C946" s="3">
        <v>29.83</v>
      </c>
      <c r="D946" s="3">
        <v>1</v>
      </c>
      <c r="E946" s="60">
        <v>9288.0267000000003</v>
      </c>
      <c r="F946" s="32"/>
      <c r="G946" s="32"/>
      <c r="H946" s="6">
        <v>503</v>
      </c>
      <c r="I946" s="2">
        <v>49</v>
      </c>
      <c r="J946" s="3">
        <v>1</v>
      </c>
      <c r="K946" s="20">
        <v>29.83</v>
      </c>
      <c r="L946" s="3">
        <v>1</v>
      </c>
      <c r="M946" s="3">
        <v>0</v>
      </c>
      <c r="N946" s="3">
        <v>0</v>
      </c>
      <c r="O946" s="3">
        <v>0</v>
      </c>
      <c r="P946" s="12">
        <v>1</v>
      </c>
      <c r="Q946" s="18">
        <v>9288.0267000000003</v>
      </c>
    </row>
    <row r="947" spans="1:17" x14ac:dyDescent="0.25">
      <c r="A947" s="69">
        <v>504</v>
      </c>
      <c r="B947" s="3">
        <v>27</v>
      </c>
      <c r="C947" s="3">
        <v>21.47</v>
      </c>
      <c r="D947" s="3">
        <v>0</v>
      </c>
      <c r="E947" s="60">
        <v>3353.4703</v>
      </c>
      <c r="F947" s="32"/>
      <c r="G947" s="32"/>
      <c r="H947" s="6">
        <v>504</v>
      </c>
      <c r="I947" s="2">
        <v>27</v>
      </c>
      <c r="J947" s="3">
        <v>0</v>
      </c>
      <c r="K947" s="20">
        <v>21.47</v>
      </c>
      <c r="L947" s="3">
        <v>0</v>
      </c>
      <c r="M947" s="3">
        <v>0</v>
      </c>
      <c r="N947" s="3">
        <v>0</v>
      </c>
      <c r="O947" s="3">
        <v>1</v>
      </c>
      <c r="P947" s="12">
        <v>0</v>
      </c>
      <c r="Q947" s="18">
        <v>3353.4703</v>
      </c>
    </row>
    <row r="948" spans="1:17" x14ac:dyDescent="0.25">
      <c r="A948" s="69">
        <v>505</v>
      </c>
      <c r="B948" s="3">
        <v>55</v>
      </c>
      <c r="C948" s="3">
        <v>27.645</v>
      </c>
      <c r="D948" s="3">
        <v>0</v>
      </c>
      <c r="E948" s="60">
        <v>10594.501550000001</v>
      </c>
      <c r="F948" s="32"/>
      <c r="G948" s="32"/>
      <c r="H948" s="6">
        <v>505</v>
      </c>
      <c r="I948" s="2">
        <v>55</v>
      </c>
      <c r="J948" s="3">
        <v>1</v>
      </c>
      <c r="K948" s="20">
        <v>27.645</v>
      </c>
      <c r="L948" s="3">
        <v>0</v>
      </c>
      <c r="M948" s="3">
        <v>0</v>
      </c>
      <c r="N948" s="3">
        <v>0</v>
      </c>
      <c r="O948" s="3">
        <v>1</v>
      </c>
      <c r="P948" s="12">
        <v>0</v>
      </c>
      <c r="Q948" s="18">
        <v>10594.501550000001</v>
      </c>
    </row>
    <row r="949" spans="1:17" x14ac:dyDescent="0.25">
      <c r="A949" s="69">
        <v>506</v>
      </c>
      <c r="B949" s="3">
        <v>48</v>
      </c>
      <c r="C949" s="3">
        <v>28.9</v>
      </c>
      <c r="D949" s="3">
        <v>0</v>
      </c>
      <c r="E949" s="60">
        <v>8277.5229999999992</v>
      </c>
      <c r="F949" s="32"/>
      <c r="G949" s="32"/>
      <c r="H949" s="6">
        <v>506</v>
      </c>
      <c r="I949" s="2">
        <v>48</v>
      </c>
      <c r="J949" s="3">
        <v>0</v>
      </c>
      <c r="K949" s="20">
        <v>28.9</v>
      </c>
      <c r="L949" s="3">
        <v>0</v>
      </c>
      <c r="M949" s="3">
        <v>1</v>
      </c>
      <c r="N949" s="3">
        <v>0</v>
      </c>
      <c r="O949" s="3">
        <v>0</v>
      </c>
      <c r="P949" s="12">
        <v>0</v>
      </c>
      <c r="Q949" s="18">
        <v>8277.5229999999992</v>
      </c>
    </row>
    <row r="950" spans="1:17" x14ac:dyDescent="0.25">
      <c r="A950" s="69">
        <v>507</v>
      </c>
      <c r="B950" s="3">
        <v>45</v>
      </c>
      <c r="C950" s="3">
        <v>31.79</v>
      </c>
      <c r="D950" s="3">
        <v>0</v>
      </c>
      <c r="E950" s="60">
        <v>17929.303370000001</v>
      </c>
      <c r="F950" s="32"/>
      <c r="G950" s="32"/>
      <c r="H950" s="6">
        <v>507</v>
      </c>
      <c r="I950" s="2">
        <v>45</v>
      </c>
      <c r="J950" s="3">
        <v>0</v>
      </c>
      <c r="K950" s="20">
        <v>31.79</v>
      </c>
      <c r="L950" s="3">
        <v>0</v>
      </c>
      <c r="M950" s="3">
        <v>0</v>
      </c>
      <c r="N950" s="3">
        <v>1</v>
      </c>
      <c r="O950" s="3">
        <v>0</v>
      </c>
      <c r="P950" s="12">
        <v>0</v>
      </c>
      <c r="Q950" s="18">
        <v>17929.303370000001</v>
      </c>
    </row>
    <row r="951" spans="1:17" x14ac:dyDescent="0.25">
      <c r="A951" s="69">
        <v>508</v>
      </c>
      <c r="B951" s="3">
        <v>24</v>
      </c>
      <c r="C951" s="3">
        <v>39.49</v>
      </c>
      <c r="D951" s="3">
        <v>0</v>
      </c>
      <c r="E951" s="60">
        <v>2480.9791</v>
      </c>
      <c r="F951" s="32"/>
      <c r="G951" s="32"/>
      <c r="H951" s="6">
        <v>508</v>
      </c>
      <c r="I951" s="2">
        <v>24</v>
      </c>
      <c r="J951" s="3">
        <v>0</v>
      </c>
      <c r="K951" s="20">
        <v>39.49</v>
      </c>
      <c r="L951" s="3">
        <v>0</v>
      </c>
      <c r="M951" s="3">
        <v>0</v>
      </c>
      <c r="N951" s="3">
        <v>1</v>
      </c>
      <c r="O951" s="3">
        <v>0</v>
      </c>
      <c r="P951" s="12">
        <v>0</v>
      </c>
      <c r="Q951" s="18">
        <v>2480.9791</v>
      </c>
    </row>
    <row r="952" spans="1:17" x14ac:dyDescent="0.25">
      <c r="A952" s="69">
        <v>509</v>
      </c>
      <c r="B952" s="3">
        <v>32</v>
      </c>
      <c r="C952" s="3">
        <v>33.82</v>
      </c>
      <c r="D952" s="3">
        <v>1</v>
      </c>
      <c r="E952" s="60">
        <v>4462.7218000000003</v>
      </c>
      <c r="F952" s="32"/>
      <c r="G952" s="32"/>
      <c r="H952" s="6">
        <v>509</v>
      </c>
      <c r="I952" s="2">
        <v>32</v>
      </c>
      <c r="J952" s="3">
        <v>1</v>
      </c>
      <c r="K952" s="20">
        <v>33.82</v>
      </c>
      <c r="L952" s="3">
        <v>1</v>
      </c>
      <c r="M952" s="3">
        <v>0</v>
      </c>
      <c r="N952" s="3">
        <v>0</v>
      </c>
      <c r="O952" s="3">
        <v>1</v>
      </c>
      <c r="P952" s="12">
        <v>0</v>
      </c>
      <c r="Q952" s="18">
        <v>4462.7218000000003</v>
      </c>
    </row>
    <row r="953" spans="1:17" x14ac:dyDescent="0.25">
      <c r="A953" s="69">
        <v>510</v>
      </c>
      <c r="B953" s="3">
        <v>24</v>
      </c>
      <c r="C953" s="3">
        <v>32.01</v>
      </c>
      <c r="D953" s="3">
        <v>0</v>
      </c>
      <c r="E953" s="60">
        <v>1981.5818999999999</v>
      </c>
      <c r="F953" s="32"/>
      <c r="G953" s="32"/>
      <c r="H953" s="6">
        <v>510</v>
      </c>
      <c r="I953" s="2">
        <v>24</v>
      </c>
      <c r="J953" s="3">
        <v>1</v>
      </c>
      <c r="K953" s="20">
        <v>32.01</v>
      </c>
      <c r="L953" s="3">
        <v>0</v>
      </c>
      <c r="M953" s="3">
        <v>0</v>
      </c>
      <c r="N953" s="3">
        <v>1</v>
      </c>
      <c r="O953" s="3">
        <v>0</v>
      </c>
      <c r="P953" s="12">
        <v>0</v>
      </c>
      <c r="Q953" s="18">
        <v>1981.5818999999999</v>
      </c>
    </row>
    <row r="954" spans="1:17" x14ac:dyDescent="0.25">
      <c r="A954" s="69">
        <v>511</v>
      </c>
      <c r="B954" s="3">
        <v>57</v>
      </c>
      <c r="C954" s="3">
        <v>27.94</v>
      </c>
      <c r="D954" s="3">
        <v>1</v>
      </c>
      <c r="E954" s="60">
        <v>11554.223599999999</v>
      </c>
      <c r="F954" s="32"/>
      <c r="G954" s="32"/>
      <c r="H954" s="6">
        <v>511</v>
      </c>
      <c r="I954" s="2">
        <v>57</v>
      </c>
      <c r="J954" s="3">
        <v>1</v>
      </c>
      <c r="K954" s="20">
        <v>27.94</v>
      </c>
      <c r="L954" s="3">
        <v>1</v>
      </c>
      <c r="M954" s="3">
        <v>0</v>
      </c>
      <c r="N954" s="3">
        <v>1</v>
      </c>
      <c r="O954" s="3">
        <v>0</v>
      </c>
      <c r="P954" s="12">
        <v>0</v>
      </c>
      <c r="Q954" s="18">
        <v>11554.223599999999</v>
      </c>
    </row>
    <row r="955" spans="1:17" x14ac:dyDescent="0.25">
      <c r="A955" s="69">
        <v>512</v>
      </c>
      <c r="B955" s="3">
        <v>36</v>
      </c>
      <c r="C955" s="3">
        <v>28.594999999999999</v>
      </c>
      <c r="D955" s="3">
        <v>3</v>
      </c>
      <c r="E955" s="60">
        <v>6548.1950500000003</v>
      </c>
      <c r="F955" s="32"/>
      <c r="G955" s="32"/>
      <c r="H955" s="6">
        <v>512</v>
      </c>
      <c r="I955" s="2">
        <v>36</v>
      </c>
      <c r="J955" s="3">
        <v>1</v>
      </c>
      <c r="K955" s="20">
        <v>28.594999999999999</v>
      </c>
      <c r="L955" s="3">
        <v>3</v>
      </c>
      <c r="M955" s="3">
        <v>0</v>
      </c>
      <c r="N955" s="3">
        <v>0</v>
      </c>
      <c r="O955" s="3">
        <v>1</v>
      </c>
      <c r="P955" s="12">
        <v>0</v>
      </c>
      <c r="Q955" s="18">
        <v>6548.1950500000003</v>
      </c>
    </row>
    <row r="956" spans="1:17" x14ac:dyDescent="0.25">
      <c r="A956" s="69">
        <v>513</v>
      </c>
      <c r="B956" s="3">
        <v>29</v>
      </c>
      <c r="C956" s="3">
        <v>25.6</v>
      </c>
      <c r="D956" s="3">
        <v>4</v>
      </c>
      <c r="E956" s="60">
        <v>5708.8670000000002</v>
      </c>
      <c r="F956" s="32"/>
      <c r="G956" s="32"/>
      <c r="H956" s="6">
        <v>513</v>
      </c>
      <c r="I956" s="2">
        <v>29</v>
      </c>
      <c r="J956" s="3">
        <v>0</v>
      </c>
      <c r="K956" s="20">
        <v>25.6</v>
      </c>
      <c r="L956" s="3">
        <v>4</v>
      </c>
      <c r="M956" s="3">
        <v>1</v>
      </c>
      <c r="N956" s="3">
        <v>0</v>
      </c>
      <c r="O956" s="3">
        <v>0</v>
      </c>
      <c r="P956" s="12">
        <v>0</v>
      </c>
      <c r="Q956" s="18">
        <v>5708.8670000000002</v>
      </c>
    </row>
    <row r="957" spans="1:17" x14ac:dyDescent="0.25">
      <c r="A957" s="69">
        <v>514</v>
      </c>
      <c r="B957" s="3">
        <v>42</v>
      </c>
      <c r="C957" s="3">
        <v>25.3</v>
      </c>
      <c r="D957" s="3">
        <v>1</v>
      </c>
      <c r="E957" s="60">
        <v>7045.4989999999998</v>
      </c>
      <c r="F957" s="32"/>
      <c r="G957" s="32"/>
      <c r="H957" s="6">
        <v>514</v>
      </c>
      <c r="I957" s="2">
        <v>42</v>
      </c>
      <c r="J957" s="3">
        <v>0</v>
      </c>
      <c r="K957" s="20">
        <v>25.3</v>
      </c>
      <c r="L957" s="3">
        <v>1</v>
      </c>
      <c r="M957" s="3">
        <v>1</v>
      </c>
      <c r="N957" s="3">
        <v>0</v>
      </c>
      <c r="O957" s="3">
        <v>0</v>
      </c>
      <c r="P957" s="12">
        <v>0</v>
      </c>
      <c r="Q957" s="18">
        <v>7045.4989999999998</v>
      </c>
    </row>
    <row r="958" spans="1:17" x14ac:dyDescent="0.25">
      <c r="A958" s="69">
        <v>515</v>
      </c>
      <c r="B958" s="3">
        <v>48</v>
      </c>
      <c r="C958" s="3">
        <v>37.29</v>
      </c>
      <c r="D958" s="3">
        <v>2</v>
      </c>
      <c r="E958" s="60">
        <v>8978.1851000000006</v>
      </c>
      <c r="F958" s="32"/>
      <c r="G958" s="32"/>
      <c r="H958" s="6">
        <v>515</v>
      </c>
      <c r="I958" s="2">
        <v>48</v>
      </c>
      <c r="J958" s="3">
        <v>1</v>
      </c>
      <c r="K958" s="20">
        <v>37.29</v>
      </c>
      <c r="L958" s="3">
        <v>2</v>
      </c>
      <c r="M958" s="3">
        <v>0</v>
      </c>
      <c r="N958" s="3">
        <v>1</v>
      </c>
      <c r="O958" s="3">
        <v>0</v>
      </c>
      <c r="P958" s="12">
        <v>0</v>
      </c>
      <c r="Q958" s="18">
        <v>8978.1851000000006</v>
      </c>
    </row>
    <row r="959" spans="1:17" x14ac:dyDescent="0.25">
      <c r="A959" s="69">
        <v>516</v>
      </c>
      <c r="B959" s="3">
        <v>39</v>
      </c>
      <c r="C959" s="3">
        <v>42.655000000000001</v>
      </c>
      <c r="D959" s="3">
        <v>0</v>
      </c>
      <c r="E959" s="60">
        <v>5757.41345</v>
      </c>
      <c r="F959" s="32"/>
      <c r="G959" s="32"/>
      <c r="H959" s="6">
        <v>516</v>
      </c>
      <c r="I959" s="2">
        <v>39</v>
      </c>
      <c r="J959" s="3">
        <v>1</v>
      </c>
      <c r="K959" s="20">
        <v>42.655000000000001</v>
      </c>
      <c r="L959" s="3">
        <v>0</v>
      </c>
      <c r="M959" s="3">
        <v>0</v>
      </c>
      <c r="N959" s="3">
        <v>0</v>
      </c>
      <c r="O959" s="3">
        <v>0</v>
      </c>
      <c r="P959" s="12">
        <v>1</v>
      </c>
      <c r="Q959" s="18">
        <v>5757.41345</v>
      </c>
    </row>
    <row r="960" spans="1:17" x14ac:dyDescent="0.25">
      <c r="A960" s="69">
        <v>517</v>
      </c>
      <c r="B960" s="3">
        <v>63</v>
      </c>
      <c r="C960" s="3">
        <v>21.66</v>
      </c>
      <c r="D960" s="3">
        <v>1</v>
      </c>
      <c r="E960" s="60">
        <v>14349.8544</v>
      </c>
      <c r="F960" s="32"/>
      <c r="G960" s="32"/>
      <c r="H960" s="6">
        <v>517</v>
      </c>
      <c r="I960" s="2">
        <v>63</v>
      </c>
      <c r="J960" s="3">
        <v>1</v>
      </c>
      <c r="K960" s="20">
        <v>21.66</v>
      </c>
      <c r="L960" s="3">
        <v>1</v>
      </c>
      <c r="M960" s="3">
        <v>0</v>
      </c>
      <c r="N960" s="3">
        <v>0</v>
      </c>
      <c r="O960" s="3">
        <v>1</v>
      </c>
      <c r="P960" s="12">
        <v>0</v>
      </c>
      <c r="Q960" s="18">
        <v>14349.8544</v>
      </c>
    </row>
    <row r="961" spans="1:17" x14ac:dyDescent="0.25">
      <c r="A961" s="69">
        <v>518</v>
      </c>
      <c r="B961" s="3">
        <v>54</v>
      </c>
      <c r="C961" s="3">
        <v>31.9</v>
      </c>
      <c r="D961" s="3">
        <v>1</v>
      </c>
      <c r="E961" s="60">
        <v>10928.849</v>
      </c>
      <c r="F961" s="32"/>
      <c r="G961" s="32"/>
      <c r="H961" s="6">
        <v>518</v>
      </c>
      <c r="I961" s="2">
        <v>54</v>
      </c>
      <c r="J961" s="3">
        <v>0</v>
      </c>
      <c r="K961" s="20">
        <v>31.9</v>
      </c>
      <c r="L961" s="3">
        <v>1</v>
      </c>
      <c r="M961" s="3">
        <v>0</v>
      </c>
      <c r="N961" s="3">
        <v>1</v>
      </c>
      <c r="O961" s="3">
        <v>0</v>
      </c>
      <c r="P961" s="12">
        <v>0</v>
      </c>
      <c r="Q961" s="18">
        <v>10928.849</v>
      </c>
    </row>
    <row r="962" spans="1:17" x14ac:dyDescent="0.25">
      <c r="A962" s="69">
        <v>519</v>
      </c>
      <c r="B962" s="3">
        <v>63</v>
      </c>
      <c r="C962" s="3">
        <v>31.445</v>
      </c>
      <c r="D962" s="3">
        <v>0</v>
      </c>
      <c r="E962" s="60">
        <v>13974.455550000001</v>
      </c>
      <c r="F962" s="32"/>
      <c r="G962" s="32"/>
      <c r="H962" s="6">
        <v>519</v>
      </c>
      <c r="I962" s="2">
        <v>63</v>
      </c>
      <c r="J962" s="3">
        <v>1</v>
      </c>
      <c r="K962" s="20">
        <v>31.445</v>
      </c>
      <c r="L962" s="3">
        <v>0</v>
      </c>
      <c r="M962" s="3">
        <v>0</v>
      </c>
      <c r="N962" s="3">
        <v>0</v>
      </c>
      <c r="O962" s="3">
        <v>0</v>
      </c>
      <c r="P962" s="12">
        <v>1</v>
      </c>
      <c r="Q962" s="18">
        <v>13974.455550000001</v>
      </c>
    </row>
    <row r="963" spans="1:17" x14ac:dyDescent="0.25">
      <c r="A963" s="69">
        <v>520</v>
      </c>
      <c r="B963" s="3">
        <v>21</v>
      </c>
      <c r="C963" s="3">
        <v>31.254999999999999</v>
      </c>
      <c r="D963" s="3">
        <v>0</v>
      </c>
      <c r="E963" s="60">
        <v>1909.52745</v>
      </c>
      <c r="F963" s="32"/>
      <c r="G963" s="32"/>
      <c r="H963" s="6">
        <v>520</v>
      </c>
      <c r="I963" s="2">
        <v>21</v>
      </c>
      <c r="J963" s="3">
        <v>1</v>
      </c>
      <c r="K963" s="20">
        <v>31.254999999999999</v>
      </c>
      <c r="L963" s="3">
        <v>0</v>
      </c>
      <c r="M963" s="3">
        <v>0</v>
      </c>
      <c r="N963" s="3">
        <v>0</v>
      </c>
      <c r="O963" s="3">
        <v>1</v>
      </c>
      <c r="P963" s="12">
        <v>0</v>
      </c>
      <c r="Q963" s="18">
        <v>1909.52745</v>
      </c>
    </row>
    <row r="964" spans="1:17" x14ac:dyDescent="0.25">
      <c r="A964" s="69">
        <v>521</v>
      </c>
      <c r="B964" s="3">
        <v>54</v>
      </c>
      <c r="C964" s="3">
        <v>28.88</v>
      </c>
      <c r="D964" s="3">
        <v>2</v>
      </c>
      <c r="E964" s="60">
        <v>12096.6512</v>
      </c>
      <c r="F964" s="32"/>
      <c r="G964" s="32"/>
      <c r="H964" s="6">
        <v>521</v>
      </c>
      <c r="I964" s="2">
        <v>54</v>
      </c>
      <c r="J964" s="3">
        <v>0</v>
      </c>
      <c r="K964" s="20">
        <v>28.88</v>
      </c>
      <c r="L964" s="3">
        <v>2</v>
      </c>
      <c r="M964" s="3">
        <v>0</v>
      </c>
      <c r="N964" s="3">
        <v>0</v>
      </c>
      <c r="O964" s="3">
        <v>0</v>
      </c>
      <c r="P964" s="12">
        <v>1</v>
      </c>
      <c r="Q964" s="18">
        <v>12096.6512</v>
      </c>
    </row>
    <row r="965" spans="1:17" x14ac:dyDescent="0.25">
      <c r="A965" s="69">
        <v>522</v>
      </c>
      <c r="B965" s="3">
        <v>60</v>
      </c>
      <c r="C965" s="3">
        <v>18.335000000000001</v>
      </c>
      <c r="D965" s="3">
        <v>0</v>
      </c>
      <c r="E965" s="60">
        <v>13204.28565</v>
      </c>
      <c r="F965" s="32"/>
      <c r="G965" s="32"/>
      <c r="H965" s="6">
        <v>522</v>
      </c>
      <c r="I965" s="2">
        <v>60</v>
      </c>
      <c r="J965" s="3">
        <v>0</v>
      </c>
      <c r="K965" s="20">
        <v>18.335000000000001</v>
      </c>
      <c r="L965" s="3">
        <v>0</v>
      </c>
      <c r="M965" s="3">
        <v>0</v>
      </c>
      <c r="N965" s="3">
        <v>0</v>
      </c>
      <c r="O965" s="3">
        <v>0</v>
      </c>
      <c r="P965" s="12">
        <v>1</v>
      </c>
      <c r="Q965" s="18">
        <v>13204.28565</v>
      </c>
    </row>
    <row r="966" spans="1:17" x14ac:dyDescent="0.25">
      <c r="A966" s="69">
        <v>523</v>
      </c>
      <c r="B966" s="3">
        <v>32</v>
      </c>
      <c r="C966" s="3">
        <v>29.59</v>
      </c>
      <c r="D966" s="3">
        <v>1</v>
      </c>
      <c r="E966" s="60">
        <v>4562.8420999999998</v>
      </c>
      <c r="F966" s="32"/>
      <c r="G966" s="32"/>
      <c r="H966" s="6">
        <v>523</v>
      </c>
      <c r="I966" s="2">
        <v>32</v>
      </c>
      <c r="J966" s="3">
        <v>0</v>
      </c>
      <c r="K966" s="20">
        <v>29.59</v>
      </c>
      <c r="L966" s="3">
        <v>1</v>
      </c>
      <c r="M966" s="3">
        <v>0</v>
      </c>
      <c r="N966" s="3">
        <v>1</v>
      </c>
      <c r="O966" s="3">
        <v>0</v>
      </c>
      <c r="P966" s="12">
        <v>0</v>
      </c>
      <c r="Q966" s="18">
        <v>4562.8420999999998</v>
      </c>
    </row>
    <row r="967" spans="1:17" x14ac:dyDescent="0.25">
      <c r="A967" s="69">
        <v>524</v>
      </c>
      <c r="B967" s="3">
        <v>47</v>
      </c>
      <c r="C967" s="3">
        <v>32</v>
      </c>
      <c r="D967" s="3">
        <v>1</v>
      </c>
      <c r="E967" s="60">
        <v>8551.3469999999998</v>
      </c>
      <c r="F967" s="32"/>
      <c r="G967" s="32"/>
      <c r="H967" s="6">
        <v>524</v>
      </c>
      <c r="I967" s="2">
        <v>47</v>
      </c>
      <c r="J967" s="3">
        <v>0</v>
      </c>
      <c r="K967" s="20">
        <v>32</v>
      </c>
      <c r="L967" s="3">
        <v>1</v>
      </c>
      <c r="M967" s="3">
        <v>1</v>
      </c>
      <c r="N967" s="3">
        <v>0</v>
      </c>
      <c r="O967" s="3">
        <v>0</v>
      </c>
      <c r="P967" s="12">
        <v>0</v>
      </c>
      <c r="Q967" s="18">
        <v>8551.3469999999998</v>
      </c>
    </row>
    <row r="968" spans="1:17" x14ac:dyDescent="0.25">
      <c r="A968" s="69">
        <v>525</v>
      </c>
      <c r="B968" s="3">
        <v>21</v>
      </c>
      <c r="C968" s="3">
        <v>26.03</v>
      </c>
      <c r="D968" s="3">
        <v>0</v>
      </c>
      <c r="E968" s="60">
        <v>2102.2647000000002</v>
      </c>
      <c r="F968" s="32"/>
      <c r="G968" s="32"/>
      <c r="H968" s="6">
        <v>525</v>
      </c>
      <c r="I968" s="2">
        <v>21</v>
      </c>
      <c r="J968" s="3">
        <v>1</v>
      </c>
      <c r="K968" s="20">
        <v>26.03</v>
      </c>
      <c r="L968" s="3">
        <v>0</v>
      </c>
      <c r="M968" s="3">
        <v>0</v>
      </c>
      <c r="N968" s="3">
        <v>0</v>
      </c>
      <c r="O968" s="3">
        <v>0</v>
      </c>
      <c r="P968" s="12">
        <v>1</v>
      </c>
      <c r="Q968" s="18">
        <v>2102.2647000000002</v>
      </c>
    </row>
    <row r="969" spans="1:17" x14ac:dyDescent="0.25">
      <c r="A969" s="69">
        <v>526</v>
      </c>
      <c r="B969" s="3">
        <v>63</v>
      </c>
      <c r="C969" s="3">
        <v>33.659999999999997</v>
      </c>
      <c r="D969" s="3">
        <v>3</v>
      </c>
      <c r="E969" s="60">
        <v>15161.5344</v>
      </c>
      <c r="F969" s="32"/>
      <c r="G969" s="32"/>
      <c r="H969" s="6">
        <v>526</v>
      </c>
      <c r="I969" s="2">
        <v>63</v>
      </c>
      <c r="J969" s="3">
        <v>1</v>
      </c>
      <c r="K969" s="20">
        <v>33.659999999999997</v>
      </c>
      <c r="L969" s="3">
        <v>3</v>
      </c>
      <c r="M969" s="3">
        <v>0</v>
      </c>
      <c r="N969" s="3">
        <v>1</v>
      </c>
      <c r="O969" s="3">
        <v>0</v>
      </c>
      <c r="P969" s="12">
        <v>0</v>
      </c>
      <c r="Q969" s="18">
        <v>15161.5344</v>
      </c>
    </row>
    <row r="970" spans="1:17" x14ac:dyDescent="0.25">
      <c r="A970" s="69">
        <v>527</v>
      </c>
      <c r="B970" s="3">
        <v>18</v>
      </c>
      <c r="C970" s="3">
        <v>21.78</v>
      </c>
      <c r="D970" s="3">
        <v>2</v>
      </c>
      <c r="E970" s="60">
        <v>11884.048580000001</v>
      </c>
      <c r="F970" s="32"/>
      <c r="G970" s="32"/>
      <c r="H970" s="6">
        <v>527</v>
      </c>
      <c r="I970" s="2">
        <v>18</v>
      </c>
      <c r="J970" s="3">
        <v>1</v>
      </c>
      <c r="K970" s="20">
        <v>21.78</v>
      </c>
      <c r="L970" s="3">
        <v>2</v>
      </c>
      <c r="M970" s="3">
        <v>0</v>
      </c>
      <c r="N970" s="3">
        <v>1</v>
      </c>
      <c r="O970" s="3">
        <v>0</v>
      </c>
      <c r="P970" s="12">
        <v>0</v>
      </c>
      <c r="Q970" s="18">
        <v>11884.048580000001</v>
      </c>
    </row>
    <row r="971" spans="1:17" x14ac:dyDescent="0.25">
      <c r="A971" s="69">
        <v>528</v>
      </c>
      <c r="B971" s="3">
        <v>32</v>
      </c>
      <c r="C971" s="3">
        <v>27.835000000000001</v>
      </c>
      <c r="D971" s="3">
        <v>1</v>
      </c>
      <c r="E971" s="60">
        <v>4454.40265</v>
      </c>
      <c r="F971" s="32"/>
      <c r="G971" s="32"/>
      <c r="H971" s="6">
        <v>528</v>
      </c>
      <c r="I971" s="2">
        <v>32</v>
      </c>
      <c r="J971" s="3">
        <v>1</v>
      </c>
      <c r="K971" s="20">
        <v>27.835000000000001</v>
      </c>
      <c r="L971" s="3">
        <v>1</v>
      </c>
      <c r="M971" s="3">
        <v>0</v>
      </c>
      <c r="N971" s="3">
        <v>0</v>
      </c>
      <c r="O971" s="3">
        <v>1</v>
      </c>
      <c r="P971" s="12">
        <v>0</v>
      </c>
      <c r="Q971" s="18">
        <v>4454.40265</v>
      </c>
    </row>
    <row r="972" spans="1:17" x14ac:dyDescent="0.25">
      <c r="A972" s="69">
        <v>529</v>
      </c>
      <c r="B972" s="3">
        <v>38</v>
      </c>
      <c r="C972" s="3">
        <v>19.95</v>
      </c>
      <c r="D972" s="3">
        <v>1</v>
      </c>
      <c r="E972" s="60">
        <v>5855.9025000000001</v>
      </c>
      <c r="F972" s="32"/>
      <c r="G972" s="32"/>
      <c r="H972" s="6">
        <v>529</v>
      </c>
      <c r="I972" s="2">
        <v>38</v>
      </c>
      <c r="J972" s="3">
        <v>1</v>
      </c>
      <c r="K972" s="20">
        <v>19.95</v>
      </c>
      <c r="L972" s="3">
        <v>1</v>
      </c>
      <c r="M972" s="3">
        <v>0</v>
      </c>
      <c r="N972" s="3">
        <v>0</v>
      </c>
      <c r="O972" s="3">
        <v>1</v>
      </c>
      <c r="P972" s="12">
        <v>0</v>
      </c>
      <c r="Q972" s="18">
        <v>5855.9025000000001</v>
      </c>
    </row>
    <row r="973" spans="1:17" x14ac:dyDescent="0.25">
      <c r="A973" s="69">
        <v>530</v>
      </c>
      <c r="B973" s="3">
        <v>32</v>
      </c>
      <c r="C973" s="3">
        <v>31.5</v>
      </c>
      <c r="D973" s="3">
        <v>1</v>
      </c>
      <c r="E973" s="60">
        <v>4076.4969999999998</v>
      </c>
      <c r="F973" s="32"/>
      <c r="G973" s="32"/>
      <c r="H973" s="6">
        <v>530</v>
      </c>
      <c r="I973" s="2">
        <v>32</v>
      </c>
      <c r="J973" s="3">
        <v>1</v>
      </c>
      <c r="K973" s="20">
        <v>31.5</v>
      </c>
      <c r="L973" s="3">
        <v>1</v>
      </c>
      <c r="M973" s="3">
        <v>1</v>
      </c>
      <c r="N973" s="3">
        <v>0</v>
      </c>
      <c r="O973" s="3">
        <v>0</v>
      </c>
      <c r="P973" s="12">
        <v>0</v>
      </c>
      <c r="Q973" s="18">
        <v>4076.4969999999998</v>
      </c>
    </row>
    <row r="974" spans="1:17" x14ac:dyDescent="0.25">
      <c r="A974" s="69">
        <v>531</v>
      </c>
      <c r="B974" s="3">
        <v>62</v>
      </c>
      <c r="C974" s="3">
        <v>30.495000000000001</v>
      </c>
      <c r="D974" s="3">
        <v>2</v>
      </c>
      <c r="E974" s="60">
        <v>15019.760050000001</v>
      </c>
      <c r="F974" s="32"/>
      <c r="G974" s="32"/>
      <c r="H974" s="6">
        <v>531</v>
      </c>
      <c r="I974" s="2">
        <v>62</v>
      </c>
      <c r="J974" s="3">
        <v>0</v>
      </c>
      <c r="K974" s="20">
        <v>30.495000000000001</v>
      </c>
      <c r="L974" s="3">
        <v>2</v>
      </c>
      <c r="M974" s="3">
        <v>0</v>
      </c>
      <c r="N974" s="3">
        <v>0</v>
      </c>
      <c r="O974" s="3">
        <v>1</v>
      </c>
      <c r="P974" s="12">
        <v>0</v>
      </c>
      <c r="Q974" s="18">
        <v>15019.760050000001</v>
      </c>
    </row>
    <row r="975" spans="1:17" x14ac:dyDescent="0.25">
      <c r="A975" s="69">
        <v>532</v>
      </c>
      <c r="B975" s="3">
        <v>55</v>
      </c>
      <c r="C975" s="3">
        <v>28.975000000000001</v>
      </c>
      <c r="D975" s="3">
        <v>0</v>
      </c>
      <c r="E975" s="60">
        <v>10796.35025</v>
      </c>
      <c r="F975" s="32"/>
      <c r="G975" s="32"/>
      <c r="H975" s="6">
        <v>532</v>
      </c>
      <c r="I975" s="2">
        <v>55</v>
      </c>
      <c r="J975" s="3">
        <v>1</v>
      </c>
      <c r="K975" s="20">
        <v>28.975000000000001</v>
      </c>
      <c r="L975" s="3">
        <v>0</v>
      </c>
      <c r="M975" s="3">
        <v>0</v>
      </c>
      <c r="N975" s="3">
        <v>0</v>
      </c>
      <c r="O975" s="3">
        <v>0</v>
      </c>
      <c r="P975" s="12">
        <v>1</v>
      </c>
      <c r="Q975" s="18">
        <v>10796.35025</v>
      </c>
    </row>
    <row r="976" spans="1:17" x14ac:dyDescent="0.25">
      <c r="A976" s="69">
        <v>533</v>
      </c>
      <c r="B976" s="3">
        <v>57</v>
      </c>
      <c r="C976" s="3">
        <v>31.54</v>
      </c>
      <c r="D976" s="3">
        <v>0</v>
      </c>
      <c r="E976" s="60">
        <v>11353.2276</v>
      </c>
      <c r="F976" s="32"/>
      <c r="G976" s="32"/>
      <c r="H976" s="6">
        <v>533</v>
      </c>
      <c r="I976" s="2">
        <v>57</v>
      </c>
      <c r="J976" s="3">
        <v>1</v>
      </c>
      <c r="K976" s="20">
        <v>31.54</v>
      </c>
      <c r="L976" s="3">
        <v>0</v>
      </c>
      <c r="M976" s="3">
        <v>0</v>
      </c>
      <c r="N976" s="3">
        <v>0</v>
      </c>
      <c r="O976" s="3">
        <v>1</v>
      </c>
      <c r="P976" s="12">
        <v>0</v>
      </c>
      <c r="Q976" s="18">
        <v>11353.2276</v>
      </c>
    </row>
    <row r="977" spans="1:17" x14ac:dyDescent="0.25">
      <c r="A977" s="69">
        <v>534</v>
      </c>
      <c r="B977" s="3">
        <v>52</v>
      </c>
      <c r="C977" s="3">
        <v>47.74</v>
      </c>
      <c r="D977" s="3">
        <v>1</v>
      </c>
      <c r="E977" s="60">
        <v>9748.9105999999992</v>
      </c>
      <c r="F977" s="32"/>
      <c r="G977" s="32"/>
      <c r="H977" s="6">
        <v>534</v>
      </c>
      <c r="I977" s="2">
        <v>52</v>
      </c>
      <c r="J977" s="3">
        <v>1</v>
      </c>
      <c r="K977" s="20">
        <v>47.74</v>
      </c>
      <c r="L977" s="3">
        <v>1</v>
      </c>
      <c r="M977" s="3">
        <v>0</v>
      </c>
      <c r="N977" s="3">
        <v>1</v>
      </c>
      <c r="O977" s="3">
        <v>0</v>
      </c>
      <c r="P977" s="12">
        <v>0</v>
      </c>
      <c r="Q977" s="18">
        <v>9748.9105999999992</v>
      </c>
    </row>
    <row r="978" spans="1:17" x14ac:dyDescent="0.25">
      <c r="A978" s="69">
        <v>535</v>
      </c>
      <c r="B978" s="3">
        <v>56</v>
      </c>
      <c r="C978" s="3">
        <v>22.1</v>
      </c>
      <c r="D978" s="3">
        <v>0</v>
      </c>
      <c r="E978" s="60">
        <v>10577.087</v>
      </c>
      <c r="F978" s="32"/>
      <c r="G978" s="32"/>
      <c r="H978" s="6">
        <v>535</v>
      </c>
      <c r="I978" s="2">
        <v>56</v>
      </c>
      <c r="J978" s="3">
        <v>1</v>
      </c>
      <c r="K978" s="20">
        <v>22.1</v>
      </c>
      <c r="L978" s="3">
        <v>0</v>
      </c>
      <c r="M978" s="3">
        <v>1</v>
      </c>
      <c r="N978" s="3">
        <v>0</v>
      </c>
      <c r="O978" s="3">
        <v>0</v>
      </c>
      <c r="P978" s="12">
        <v>0</v>
      </c>
      <c r="Q978" s="18">
        <v>10577.087</v>
      </c>
    </row>
    <row r="979" spans="1:17" x14ac:dyDescent="0.25">
      <c r="A979" s="69">
        <v>536</v>
      </c>
      <c r="B979" s="3">
        <v>55</v>
      </c>
      <c r="C979" s="3">
        <v>29.83</v>
      </c>
      <c r="D979" s="3">
        <v>0</v>
      </c>
      <c r="E979" s="60">
        <v>11286.538699999999</v>
      </c>
      <c r="F979" s="32"/>
      <c r="G979" s="32"/>
      <c r="H979" s="6">
        <v>536</v>
      </c>
      <c r="I979" s="2">
        <v>55</v>
      </c>
      <c r="J979" s="3">
        <v>0</v>
      </c>
      <c r="K979" s="20">
        <v>29.83</v>
      </c>
      <c r="L979" s="3">
        <v>0</v>
      </c>
      <c r="M979" s="3">
        <v>0</v>
      </c>
      <c r="N979" s="3">
        <v>0</v>
      </c>
      <c r="O979" s="3">
        <v>0</v>
      </c>
      <c r="P979" s="12">
        <v>1</v>
      </c>
      <c r="Q979" s="18">
        <v>11286.538699999999</v>
      </c>
    </row>
    <row r="980" spans="1:17" x14ac:dyDescent="0.25">
      <c r="A980" s="69">
        <v>537</v>
      </c>
      <c r="B980" s="3">
        <v>23</v>
      </c>
      <c r="C980" s="3">
        <v>32.700000000000003</v>
      </c>
      <c r="D980" s="3">
        <v>3</v>
      </c>
      <c r="E980" s="60">
        <v>3591.48</v>
      </c>
      <c r="F980" s="32"/>
      <c r="G980" s="32"/>
      <c r="H980" s="6">
        <v>537</v>
      </c>
      <c r="I980" s="2">
        <v>23</v>
      </c>
      <c r="J980" s="3">
        <v>1</v>
      </c>
      <c r="K980" s="20">
        <v>32.700000000000003</v>
      </c>
      <c r="L980" s="3">
        <v>3</v>
      </c>
      <c r="M980" s="3">
        <v>1</v>
      </c>
      <c r="N980" s="3">
        <v>0</v>
      </c>
      <c r="O980" s="3">
        <v>0</v>
      </c>
      <c r="P980" s="12">
        <v>0</v>
      </c>
      <c r="Q980" s="18">
        <v>3591.48</v>
      </c>
    </row>
    <row r="981" spans="1:17" x14ac:dyDescent="0.25">
      <c r="A981" s="69">
        <v>538</v>
      </c>
      <c r="B981" s="3">
        <v>50</v>
      </c>
      <c r="C981" s="3">
        <v>33.700000000000003</v>
      </c>
      <c r="D981" s="3">
        <v>4</v>
      </c>
      <c r="E981" s="60">
        <v>11299.343000000001</v>
      </c>
      <c r="F981" s="32"/>
      <c r="G981" s="32"/>
      <c r="H981" s="6">
        <v>538</v>
      </c>
      <c r="I981" s="2">
        <v>50</v>
      </c>
      <c r="J981" s="3">
        <v>0</v>
      </c>
      <c r="K981" s="20">
        <v>33.700000000000003</v>
      </c>
      <c r="L981" s="3">
        <v>4</v>
      </c>
      <c r="M981" s="3">
        <v>1</v>
      </c>
      <c r="N981" s="3">
        <v>0</v>
      </c>
      <c r="O981" s="3">
        <v>0</v>
      </c>
      <c r="P981" s="12">
        <v>0</v>
      </c>
      <c r="Q981" s="18">
        <v>11299.343000000001</v>
      </c>
    </row>
    <row r="982" spans="1:17" x14ac:dyDescent="0.25">
      <c r="A982" s="69">
        <v>539</v>
      </c>
      <c r="B982" s="3">
        <v>18</v>
      </c>
      <c r="C982" s="3">
        <v>31.35</v>
      </c>
      <c r="D982" s="3">
        <v>4</v>
      </c>
      <c r="E982" s="60">
        <v>4561.1885000000002</v>
      </c>
      <c r="F982" s="32"/>
      <c r="G982" s="32"/>
      <c r="H982" s="6">
        <v>539</v>
      </c>
      <c r="I982" s="2">
        <v>18</v>
      </c>
      <c r="J982" s="3">
        <v>0</v>
      </c>
      <c r="K982" s="20">
        <v>31.35</v>
      </c>
      <c r="L982" s="3">
        <v>4</v>
      </c>
      <c r="M982" s="3">
        <v>0</v>
      </c>
      <c r="N982" s="3">
        <v>0</v>
      </c>
      <c r="O982" s="3">
        <v>0</v>
      </c>
      <c r="P982" s="12">
        <v>1</v>
      </c>
      <c r="Q982" s="18">
        <v>4561.1885000000002</v>
      </c>
    </row>
    <row r="983" spans="1:17" x14ac:dyDescent="0.25">
      <c r="A983" s="69">
        <v>540</v>
      </c>
      <c r="B983" s="3">
        <v>22</v>
      </c>
      <c r="C983" s="3">
        <v>33.770000000000003</v>
      </c>
      <c r="D983" s="3">
        <v>0</v>
      </c>
      <c r="E983" s="60">
        <v>1674.6323</v>
      </c>
      <c r="F983" s="32"/>
      <c r="G983" s="32"/>
      <c r="H983" s="6">
        <v>540</v>
      </c>
      <c r="I983" s="2">
        <v>22</v>
      </c>
      <c r="J983" s="3">
        <v>1</v>
      </c>
      <c r="K983" s="20">
        <v>33.770000000000003</v>
      </c>
      <c r="L983" s="3">
        <v>0</v>
      </c>
      <c r="M983" s="3">
        <v>0</v>
      </c>
      <c r="N983" s="3">
        <v>1</v>
      </c>
      <c r="O983" s="3">
        <v>0</v>
      </c>
      <c r="P983" s="12">
        <v>0</v>
      </c>
      <c r="Q983" s="18">
        <v>1674.6323</v>
      </c>
    </row>
    <row r="984" spans="1:17" x14ac:dyDescent="0.25">
      <c r="A984" s="69">
        <v>541</v>
      </c>
      <c r="B984" s="3">
        <v>52</v>
      </c>
      <c r="C984" s="3">
        <v>30.875</v>
      </c>
      <c r="D984" s="3">
        <v>0</v>
      </c>
      <c r="E984" s="60">
        <v>23045.566159999998</v>
      </c>
      <c r="F984" s="32"/>
      <c r="G984" s="32"/>
      <c r="H984" s="6">
        <v>541</v>
      </c>
      <c r="I984" s="2">
        <v>52</v>
      </c>
      <c r="J984" s="3">
        <v>0</v>
      </c>
      <c r="K984" s="20">
        <v>30.875</v>
      </c>
      <c r="L984" s="3">
        <v>0</v>
      </c>
      <c r="M984" s="3">
        <v>0</v>
      </c>
      <c r="N984" s="3">
        <v>0</v>
      </c>
      <c r="O984" s="3">
        <v>0</v>
      </c>
      <c r="P984" s="12">
        <v>1</v>
      </c>
      <c r="Q984" s="18">
        <v>23045.566159999998</v>
      </c>
    </row>
    <row r="985" spans="1:17" x14ac:dyDescent="0.25">
      <c r="A985" s="69">
        <v>542</v>
      </c>
      <c r="B985" s="3">
        <v>25</v>
      </c>
      <c r="C985" s="3">
        <v>33.99</v>
      </c>
      <c r="D985" s="3">
        <v>1</v>
      </c>
      <c r="E985" s="60">
        <v>3227.1210999999998</v>
      </c>
      <c r="F985" s="32"/>
      <c r="G985" s="32"/>
      <c r="H985" s="6">
        <v>542</v>
      </c>
      <c r="I985" s="2">
        <v>25</v>
      </c>
      <c r="J985" s="3">
        <v>0</v>
      </c>
      <c r="K985" s="20">
        <v>33.99</v>
      </c>
      <c r="L985" s="3">
        <v>1</v>
      </c>
      <c r="M985" s="3">
        <v>0</v>
      </c>
      <c r="N985" s="3">
        <v>1</v>
      </c>
      <c r="O985" s="3">
        <v>0</v>
      </c>
      <c r="P985" s="12">
        <v>0</v>
      </c>
      <c r="Q985" s="18">
        <v>3227.1210999999998</v>
      </c>
    </row>
    <row r="986" spans="1:17" x14ac:dyDescent="0.25">
      <c r="A986" s="69">
        <v>543</v>
      </c>
      <c r="B986" s="3">
        <v>53</v>
      </c>
      <c r="C986" s="3">
        <v>28.6</v>
      </c>
      <c r="D986" s="3">
        <v>3</v>
      </c>
      <c r="E986" s="60">
        <v>11253.421</v>
      </c>
      <c r="F986" s="32"/>
      <c r="G986" s="32"/>
      <c r="H986" s="6">
        <v>543</v>
      </c>
      <c r="I986" s="2">
        <v>53</v>
      </c>
      <c r="J986" s="3">
        <v>1</v>
      </c>
      <c r="K986" s="20">
        <v>28.6</v>
      </c>
      <c r="L986" s="3">
        <v>3</v>
      </c>
      <c r="M986" s="3">
        <v>1</v>
      </c>
      <c r="N986" s="3">
        <v>0</v>
      </c>
      <c r="O986" s="3">
        <v>0</v>
      </c>
      <c r="P986" s="12">
        <v>0</v>
      </c>
      <c r="Q986" s="18">
        <v>11253.421</v>
      </c>
    </row>
    <row r="987" spans="1:17" x14ac:dyDescent="0.25">
      <c r="A987" s="69">
        <v>544</v>
      </c>
      <c r="B987" s="3">
        <v>29</v>
      </c>
      <c r="C987" s="3">
        <v>38.94</v>
      </c>
      <c r="D987" s="3">
        <v>1</v>
      </c>
      <c r="E987" s="60">
        <v>3471.4096</v>
      </c>
      <c r="F987" s="32"/>
      <c r="G987" s="32"/>
      <c r="H987" s="6">
        <v>544</v>
      </c>
      <c r="I987" s="2">
        <v>29</v>
      </c>
      <c r="J987" s="3">
        <v>1</v>
      </c>
      <c r="K987" s="20">
        <v>38.94</v>
      </c>
      <c r="L987" s="3">
        <v>1</v>
      </c>
      <c r="M987" s="3">
        <v>0</v>
      </c>
      <c r="N987" s="3">
        <v>1</v>
      </c>
      <c r="O987" s="3">
        <v>0</v>
      </c>
      <c r="P987" s="12">
        <v>0</v>
      </c>
      <c r="Q987" s="18">
        <v>3471.4096</v>
      </c>
    </row>
    <row r="988" spans="1:17" x14ac:dyDescent="0.25">
      <c r="A988" s="69">
        <v>545</v>
      </c>
      <c r="B988" s="3">
        <v>58</v>
      </c>
      <c r="C988" s="3">
        <v>36.08</v>
      </c>
      <c r="D988" s="3">
        <v>0</v>
      </c>
      <c r="E988" s="60">
        <v>11363.2832</v>
      </c>
      <c r="F988" s="32"/>
      <c r="G988" s="32"/>
      <c r="H988" s="6">
        <v>545</v>
      </c>
      <c r="I988" s="2">
        <v>58</v>
      </c>
      <c r="J988" s="3">
        <v>1</v>
      </c>
      <c r="K988" s="20">
        <v>36.08</v>
      </c>
      <c r="L988" s="3">
        <v>0</v>
      </c>
      <c r="M988" s="3">
        <v>0</v>
      </c>
      <c r="N988" s="3">
        <v>1</v>
      </c>
      <c r="O988" s="3">
        <v>0</v>
      </c>
      <c r="P988" s="12">
        <v>0</v>
      </c>
      <c r="Q988" s="18">
        <v>11363.2832</v>
      </c>
    </row>
    <row r="989" spans="1:17" x14ac:dyDescent="0.25">
      <c r="A989" s="69">
        <v>546</v>
      </c>
      <c r="B989" s="3">
        <v>37</v>
      </c>
      <c r="C989" s="3">
        <v>29.8</v>
      </c>
      <c r="D989" s="3">
        <v>0</v>
      </c>
      <c r="E989" s="60">
        <v>20420.604650000001</v>
      </c>
      <c r="F989" s="32"/>
      <c r="G989" s="32"/>
      <c r="H989" s="6">
        <v>546</v>
      </c>
      <c r="I989" s="2">
        <v>37</v>
      </c>
      <c r="J989" s="3">
        <v>1</v>
      </c>
      <c r="K989" s="20">
        <v>29.8</v>
      </c>
      <c r="L989" s="3">
        <v>0</v>
      </c>
      <c r="M989" s="3">
        <v>1</v>
      </c>
      <c r="N989" s="3">
        <v>0</v>
      </c>
      <c r="O989" s="3">
        <v>0</v>
      </c>
      <c r="P989" s="12">
        <v>0</v>
      </c>
      <c r="Q989" s="18">
        <v>20420.604650000001</v>
      </c>
    </row>
    <row r="990" spans="1:17" x14ac:dyDescent="0.25">
      <c r="A990" s="69">
        <v>547</v>
      </c>
      <c r="B990" s="3">
        <v>54</v>
      </c>
      <c r="C990" s="3">
        <v>31.24</v>
      </c>
      <c r="D990" s="3">
        <v>0</v>
      </c>
      <c r="E990" s="60">
        <v>10338.9316</v>
      </c>
      <c r="F990" s="32"/>
      <c r="G990" s="32"/>
      <c r="H990" s="6">
        <v>547</v>
      </c>
      <c r="I990" s="2">
        <v>54</v>
      </c>
      <c r="J990" s="3">
        <v>0</v>
      </c>
      <c r="K990" s="20">
        <v>31.24</v>
      </c>
      <c r="L990" s="3">
        <v>0</v>
      </c>
      <c r="M990" s="3">
        <v>0</v>
      </c>
      <c r="N990" s="3">
        <v>1</v>
      </c>
      <c r="O990" s="3">
        <v>0</v>
      </c>
      <c r="P990" s="12">
        <v>0</v>
      </c>
      <c r="Q990" s="18">
        <v>10338.9316</v>
      </c>
    </row>
    <row r="991" spans="1:17" x14ac:dyDescent="0.25">
      <c r="A991" s="69">
        <v>548</v>
      </c>
      <c r="B991" s="3">
        <v>49</v>
      </c>
      <c r="C991" s="3">
        <v>29.925000000000001</v>
      </c>
      <c r="D991" s="3">
        <v>0</v>
      </c>
      <c r="E991" s="60">
        <v>8988.1587500000005</v>
      </c>
      <c r="F991" s="32"/>
      <c r="G991" s="32"/>
      <c r="H991" s="6">
        <v>548</v>
      </c>
      <c r="I991" s="2">
        <v>49</v>
      </c>
      <c r="J991" s="3">
        <v>0</v>
      </c>
      <c r="K991" s="20">
        <v>29.925000000000001</v>
      </c>
      <c r="L991" s="3">
        <v>0</v>
      </c>
      <c r="M991" s="3">
        <v>0</v>
      </c>
      <c r="N991" s="3">
        <v>0</v>
      </c>
      <c r="O991" s="3">
        <v>1</v>
      </c>
      <c r="P991" s="12">
        <v>0</v>
      </c>
      <c r="Q991" s="18">
        <v>8988.1587500000005</v>
      </c>
    </row>
    <row r="992" spans="1:17" x14ac:dyDescent="0.25">
      <c r="A992" s="69">
        <v>549</v>
      </c>
      <c r="B992" s="3">
        <v>50</v>
      </c>
      <c r="C992" s="3">
        <v>26.22</v>
      </c>
      <c r="D992" s="3">
        <v>2</v>
      </c>
      <c r="E992" s="60">
        <v>10493.9458</v>
      </c>
      <c r="F992" s="32"/>
      <c r="G992" s="32"/>
      <c r="H992" s="6">
        <v>549</v>
      </c>
      <c r="I992" s="2">
        <v>50</v>
      </c>
      <c r="J992" s="3">
        <v>0</v>
      </c>
      <c r="K992" s="20">
        <v>26.22</v>
      </c>
      <c r="L992" s="3">
        <v>2</v>
      </c>
      <c r="M992" s="3">
        <v>0</v>
      </c>
      <c r="N992" s="3">
        <v>0</v>
      </c>
      <c r="O992" s="3">
        <v>1</v>
      </c>
      <c r="P992" s="12">
        <v>0</v>
      </c>
      <c r="Q992" s="18">
        <v>10493.9458</v>
      </c>
    </row>
    <row r="993" spans="1:17" x14ac:dyDescent="0.25">
      <c r="A993" s="69">
        <v>550</v>
      </c>
      <c r="B993" s="3">
        <v>26</v>
      </c>
      <c r="C993" s="3">
        <v>30</v>
      </c>
      <c r="D993" s="3">
        <v>1</v>
      </c>
      <c r="E993" s="60">
        <v>2904.0880000000002</v>
      </c>
      <c r="F993" s="32"/>
      <c r="G993" s="32"/>
      <c r="H993" s="6">
        <v>550</v>
      </c>
      <c r="I993" s="2">
        <v>26</v>
      </c>
      <c r="J993" s="3">
        <v>1</v>
      </c>
      <c r="K993" s="20">
        <v>30</v>
      </c>
      <c r="L993" s="3">
        <v>1</v>
      </c>
      <c r="M993" s="3">
        <v>1</v>
      </c>
      <c r="N993" s="3">
        <v>0</v>
      </c>
      <c r="O993" s="3">
        <v>0</v>
      </c>
      <c r="P993" s="12">
        <v>0</v>
      </c>
      <c r="Q993" s="18">
        <v>2904.0880000000002</v>
      </c>
    </row>
    <row r="994" spans="1:17" x14ac:dyDescent="0.25">
      <c r="A994" s="69">
        <v>551</v>
      </c>
      <c r="B994" s="3">
        <v>45</v>
      </c>
      <c r="C994" s="3">
        <v>20.350000000000001</v>
      </c>
      <c r="D994" s="3">
        <v>3</v>
      </c>
      <c r="E994" s="60">
        <v>8605.3615000000009</v>
      </c>
      <c r="F994" s="32"/>
      <c r="G994" s="32"/>
      <c r="H994" s="6">
        <v>551</v>
      </c>
      <c r="I994" s="2">
        <v>45</v>
      </c>
      <c r="J994" s="3">
        <v>1</v>
      </c>
      <c r="K994" s="20">
        <v>20.350000000000001</v>
      </c>
      <c r="L994" s="3">
        <v>3</v>
      </c>
      <c r="M994" s="3">
        <v>0</v>
      </c>
      <c r="N994" s="3">
        <v>1</v>
      </c>
      <c r="O994" s="3">
        <v>0</v>
      </c>
      <c r="P994" s="12">
        <v>0</v>
      </c>
      <c r="Q994" s="18">
        <v>8605.3615000000009</v>
      </c>
    </row>
    <row r="995" spans="1:17" x14ac:dyDescent="0.25">
      <c r="A995" s="69">
        <v>552</v>
      </c>
      <c r="B995" s="3">
        <v>54</v>
      </c>
      <c r="C995" s="3">
        <v>32.299999999999997</v>
      </c>
      <c r="D995" s="3">
        <v>1</v>
      </c>
      <c r="E995" s="60">
        <v>11512.405000000001</v>
      </c>
      <c r="F995" s="32"/>
      <c r="G995" s="32"/>
      <c r="H995" s="6">
        <v>552</v>
      </c>
      <c r="I995" s="2">
        <v>54</v>
      </c>
      <c r="J995" s="3">
        <v>0</v>
      </c>
      <c r="K995" s="20">
        <v>32.299999999999997</v>
      </c>
      <c r="L995" s="3">
        <v>1</v>
      </c>
      <c r="M995" s="3">
        <v>0</v>
      </c>
      <c r="N995" s="3">
        <v>0</v>
      </c>
      <c r="O995" s="3">
        <v>0</v>
      </c>
      <c r="P995" s="12">
        <v>1</v>
      </c>
      <c r="Q995" s="18">
        <v>11512.405000000001</v>
      </c>
    </row>
    <row r="996" spans="1:17" x14ac:dyDescent="0.25">
      <c r="A996" s="69">
        <v>553</v>
      </c>
      <c r="B996" s="3">
        <v>28</v>
      </c>
      <c r="C996" s="3">
        <v>26.315000000000001</v>
      </c>
      <c r="D996" s="3">
        <v>3</v>
      </c>
      <c r="E996" s="60">
        <v>5312.1698500000002</v>
      </c>
      <c r="F996" s="32"/>
      <c r="G996" s="32"/>
      <c r="H996" s="6">
        <v>553</v>
      </c>
      <c r="I996" s="2">
        <v>28</v>
      </c>
      <c r="J996" s="3">
        <v>0</v>
      </c>
      <c r="K996" s="20">
        <v>26.315000000000001</v>
      </c>
      <c r="L996" s="3">
        <v>3</v>
      </c>
      <c r="M996" s="3">
        <v>0</v>
      </c>
      <c r="N996" s="3">
        <v>0</v>
      </c>
      <c r="O996" s="3">
        <v>1</v>
      </c>
      <c r="P996" s="12">
        <v>0</v>
      </c>
      <c r="Q996" s="18">
        <v>5312.1698500000002</v>
      </c>
    </row>
    <row r="997" spans="1:17" x14ac:dyDescent="0.25">
      <c r="A997" s="69">
        <v>554</v>
      </c>
      <c r="B997" s="3">
        <v>23</v>
      </c>
      <c r="C997" s="3">
        <v>24.51</v>
      </c>
      <c r="D997" s="3">
        <v>0</v>
      </c>
      <c r="E997" s="60">
        <v>2396.0958999999998</v>
      </c>
      <c r="F997" s="32"/>
      <c r="G997" s="32"/>
      <c r="H997" s="6">
        <v>554</v>
      </c>
      <c r="I997" s="2">
        <v>23</v>
      </c>
      <c r="J997" s="3">
        <v>1</v>
      </c>
      <c r="K997" s="20">
        <v>24.51</v>
      </c>
      <c r="L997" s="3">
        <v>0</v>
      </c>
      <c r="M997" s="3">
        <v>0</v>
      </c>
      <c r="N997" s="3">
        <v>0</v>
      </c>
      <c r="O997" s="3">
        <v>0</v>
      </c>
      <c r="P997" s="12">
        <v>1</v>
      </c>
      <c r="Q997" s="18">
        <v>2396.0958999999998</v>
      </c>
    </row>
    <row r="998" spans="1:17" x14ac:dyDescent="0.25">
      <c r="A998" s="69">
        <v>555</v>
      </c>
      <c r="B998" s="3">
        <v>55</v>
      </c>
      <c r="C998" s="3">
        <v>32.67</v>
      </c>
      <c r="D998" s="3">
        <v>1</v>
      </c>
      <c r="E998" s="60">
        <v>10807.4863</v>
      </c>
      <c r="F998" s="32"/>
      <c r="G998" s="32"/>
      <c r="H998" s="6">
        <v>555</v>
      </c>
      <c r="I998" s="2">
        <v>55</v>
      </c>
      <c r="J998" s="3">
        <v>1</v>
      </c>
      <c r="K998" s="20">
        <v>32.67</v>
      </c>
      <c r="L998" s="3">
        <v>1</v>
      </c>
      <c r="M998" s="3">
        <v>0</v>
      </c>
      <c r="N998" s="3">
        <v>1</v>
      </c>
      <c r="O998" s="3">
        <v>0</v>
      </c>
      <c r="P998" s="12">
        <v>0</v>
      </c>
      <c r="Q998" s="18">
        <v>10807.4863</v>
      </c>
    </row>
    <row r="999" spans="1:17" x14ac:dyDescent="0.25">
      <c r="A999" s="69">
        <v>556</v>
      </c>
      <c r="B999" s="3">
        <v>41</v>
      </c>
      <c r="C999" s="3">
        <v>29.64</v>
      </c>
      <c r="D999" s="3">
        <v>5</v>
      </c>
      <c r="E999" s="60">
        <v>9222.4025999999994</v>
      </c>
      <c r="F999" s="32"/>
      <c r="G999" s="32"/>
      <c r="H999" s="6">
        <v>556</v>
      </c>
      <c r="I999" s="2">
        <v>41</v>
      </c>
      <c r="J999" s="3">
        <v>1</v>
      </c>
      <c r="K999" s="20">
        <v>29.64</v>
      </c>
      <c r="L999" s="3">
        <v>5</v>
      </c>
      <c r="M999" s="3">
        <v>0</v>
      </c>
      <c r="N999" s="3">
        <v>0</v>
      </c>
      <c r="O999" s="3">
        <v>0</v>
      </c>
      <c r="P999" s="12">
        <v>1</v>
      </c>
      <c r="Q999" s="18">
        <v>9222.4025999999994</v>
      </c>
    </row>
    <row r="1000" spans="1:17" x14ac:dyDescent="0.25">
      <c r="A1000" s="69">
        <v>557</v>
      </c>
      <c r="B1000" s="3">
        <v>30</v>
      </c>
      <c r="C1000" s="3">
        <v>19.95</v>
      </c>
      <c r="D1000" s="3">
        <v>3</v>
      </c>
      <c r="E1000" s="60">
        <v>5693.4305000000004</v>
      </c>
      <c r="F1000" s="32"/>
      <c r="G1000" s="32"/>
      <c r="H1000" s="6">
        <v>557</v>
      </c>
      <c r="I1000" s="2">
        <v>30</v>
      </c>
      <c r="J1000" s="3">
        <v>0</v>
      </c>
      <c r="K1000" s="20">
        <v>19.95</v>
      </c>
      <c r="L1000" s="3">
        <v>3</v>
      </c>
      <c r="M1000" s="3">
        <v>0</v>
      </c>
      <c r="N1000" s="3">
        <v>0</v>
      </c>
      <c r="O1000" s="3">
        <v>1</v>
      </c>
      <c r="P1000" s="12">
        <v>0</v>
      </c>
      <c r="Q1000" s="18">
        <v>5693.4305000000004</v>
      </c>
    </row>
    <row r="1001" spans="1:17" x14ac:dyDescent="0.25">
      <c r="A1001" s="69">
        <v>558</v>
      </c>
      <c r="B1001" s="3">
        <v>46</v>
      </c>
      <c r="C1001" s="3">
        <v>38.17</v>
      </c>
      <c r="D1001" s="3">
        <v>2</v>
      </c>
      <c r="E1001" s="60">
        <v>8347.1643000000004</v>
      </c>
      <c r="F1001" s="32"/>
      <c r="G1001" s="32"/>
      <c r="H1001" s="6">
        <v>558</v>
      </c>
      <c r="I1001" s="2">
        <v>46</v>
      </c>
      <c r="J1001" s="3">
        <v>1</v>
      </c>
      <c r="K1001" s="20">
        <v>38.17</v>
      </c>
      <c r="L1001" s="3">
        <v>2</v>
      </c>
      <c r="M1001" s="3">
        <v>0</v>
      </c>
      <c r="N1001" s="3">
        <v>1</v>
      </c>
      <c r="O1001" s="3">
        <v>0</v>
      </c>
      <c r="P1001" s="12">
        <v>0</v>
      </c>
      <c r="Q1001" s="18">
        <v>8347.1643000000004</v>
      </c>
    </row>
    <row r="1002" spans="1:17" x14ac:dyDescent="0.25">
      <c r="A1002" s="69">
        <v>559</v>
      </c>
      <c r="B1002" s="3">
        <v>27</v>
      </c>
      <c r="C1002" s="3">
        <v>32.395000000000003</v>
      </c>
      <c r="D1002" s="3">
        <v>1</v>
      </c>
      <c r="E1002" s="60">
        <v>18903.491409999999</v>
      </c>
      <c r="F1002" s="32"/>
      <c r="G1002" s="32"/>
      <c r="H1002" s="6">
        <v>559</v>
      </c>
      <c r="I1002" s="2">
        <v>27</v>
      </c>
      <c r="J1002" s="3">
        <v>0</v>
      </c>
      <c r="K1002" s="20">
        <v>32.395000000000003</v>
      </c>
      <c r="L1002" s="3">
        <v>1</v>
      </c>
      <c r="M1002" s="3">
        <v>0</v>
      </c>
      <c r="N1002" s="3">
        <v>0</v>
      </c>
      <c r="O1002" s="3">
        <v>0</v>
      </c>
      <c r="P1002" s="12">
        <v>1</v>
      </c>
      <c r="Q1002" s="18">
        <v>18903.491409999999</v>
      </c>
    </row>
    <row r="1003" spans="1:17" x14ac:dyDescent="0.25">
      <c r="A1003" s="69">
        <v>560</v>
      </c>
      <c r="B1003" s="3">
        <v>63</v>
      </c>
      <c r="C1003" s="3">
        <v>25.08</v>
      </c>
      <c r="D1003" s="3">
        <v>0</v>
      </c>
      <c r="E1003" s="60">
        <v>14254.608200000001</v>
      </c>
      <c r="F1003" s="32"/>
      <c r="G1003" s="32"/>
      <c r="H1003" s="6">
        <v>560</v>
      </c>
      <c r="I1003" s="2">
        <v>63</v>
      </c>
      <c r="J1003" s="3">
        <v>0</v>
      </c>
      <c r="K1003" s="20">
        <v>25.08</v>
      </c>
      <c r="L1003" s="3">
        <v>0</v>
      </c>
      <c r="M1003" s="3">
        <v>0</v>
      </c>
      <c r="N1003" s="3">
        <v>0</v>
      </c>
      <c r="O1003" s="3">
        <v>1</v>
      </c>
      <c r="P1003" s="12">
        <v>0</v>
      </c>
      <c r="Q1003" s="18">
        <v>14254.608200000001</v>
      </c>
    </row>
    <row r="1004" spans="1:17" x14ac:dyDescent="0.25">
      <c r="A1004" s="69">
        <v>561</v>
      </c>
      <c r="B1004" s="3">
        <v>55</v>
      </c>
      <c r="C1004" s="3">
        <v>29.9</v>
      </c>
      <c r="D1004" s="3">
        <v>0</v>
      </c>
      <c r="E1004" s="60">
        <v>10214.636</v>
      </c>
      <c r="F1004" s="32"/>
      <c r="G1004" s="32"/>
      <c r="H1004" s="6">
        <v>561</v>
      </c>
      <c r="I1004" s="2">
        <v>55</v>
      </c>
      <c r="J1004" s="3">
        <v>1</v>
      </c>
      <c r="K1004" s="20">
        <v>29.9</v>
      </c>
      <c r="L1004" s="3">
        <v>0</v>
      </c>
      <c r="M1004" s="3">
        <v>1</v>
      </c>
      <c r="N1004" s="3">
        <v>0</v>
      </c>
      <c r="O1004" s="3">
        <v>0</v>
      </c>
      <c r="P1004" s="12">
        <v>0</v>
      </c>
      <c r="Q1004" s="18">
        <v>10214.636</v>
      </c>
    </row>
    <row r="1005" spans="1:17" x14ac:dyDescent="0.25">
      <c r="A1005" s="69">
        <v>562</v>
      </c>
      <c r="B1005" s="3">
        <v>35</v>
      </c>
      <c r="C1005" s="3">
        <v>35.86</v>
      </c>
      <c r="D1005" s="3">
        <v>2</v>
      </c>
      <c r="E1005" s="60">
        <v>5836.5204000000003</v>
      </c>
      <c r="F1005" s="32"/>
      <c r="G1005" s="32"/>
      <c r="H1005" s="6">
        <v>562</v>
      </c>
      <c r="I1005" s="2">
        <v>35</v>
      </c>
      <c r="J1005" s="3">
        <v>0</v>
      </c>
      <c r="K1005" s="20">
        <v>35.86</v>
      </c>
      <c r="L1005" s="3">
        <v>2</v>
      </c>
      <c r="M1005" s="3">
        <v>0</v>
      </c>
      <c r="N1005" s="3">
        <v>1</v>
      </c>
      <c r="O1005" s="3">
        <v>0</v>
      </c>
      <c r="P1005" s="12">
        <v>0</v>
      </c>
      <c r="Q1005" s="18">
        <v>5836.5204000000003</v>
      </c>
    </row>
    <row r="1006" spans="1:17" x14ac:dyDescent="0.25">
      <c r="A1006" s="69">
        <v>563</v>
      </c>
      <c r="B1006" s="3">
        <v>34</v>
      </c>
      <c r="C1006" s="3">
        <v>32.799999999999997</v>
      </c>
      <c r="D1006" s="3">
        <v>1</v>
      </c>
      <c r="E1006" s="60">
        <v>14358.364369999999</v>
      </c>
      <c r="F1006" s="32"/>
      <c r="G1006" s="32"/>
      <c r="H1006" s="6">
        <v>563</v>
      </c>
      <c r="I1006" s="2">
        <v>34</v>
      </c>
      <c r="J1006" s="3">
        <v>1</v>
      </c>
      <c r="K1006" s="20">
        <v>32.799999999999997</v>
      </c>
      <c r="L1006" s="3">
        <v>1</v>
      </c>
      <c r="M1006" s="3">
        <v>1</v>
      </c>
      <c r="N1006" s="3">
        <v>0</v>
      </c>
      <c r="O1006" s="3">
        <v>0</v>
      </c>
      <c r="P1006" s="12">
        <v>0</v>
      </c>
      <c r="Q1006" s="18">
        <v>14358.364369999999</v>
      </c>
    </row>
    <row r="1007" spans="1:17" x14ac:dyDescent="0.25">
      <c r="A1007" s="69">
        <v>564</v>
      </c>
      <c r="B1007" s="3">
        <v>19</v>
      </c>
      <c r="C1007" s="3">
        <v>18.600000000000001</v>
      </c>
      <c r="D1007" s="3">
        <v>0</v>
      </c>
      <c r="E1007" s="60">
        <v>1728.8969999999999</v>
      </c>
      <c r="F1007" s="32"/>
      <c r="G1007" s="32"/>
      <c r="H1007" s="6">
        <v>564</v>
      </c>
      <c r="I1007" s="2">
        <v>19</v>
      </c>
      <c r="J1007" s="3">
        <v>0</v>
      </c>
      <c r="K1007" s="20">
        <v>18.600000000000001</v>
      </c>
      <c r="L1007" s="3">
        <v>0</v>
      </c>
      <c r="M1007" s="3">
        <v>1</v>
      </c>
      <c r="N1007" s="3">
        <v>0</v>
      </c>
      <c r="O1007" s="3">
        <v>0</v>
      </c>
      <c r="P1007" s="12">
        <v>0</v>
      </c>
      <c r="Q1007" s="18">
        <v>1728.8969999999999</v>
      </c>
    </row>
    <row r="1008" spans="1:17" x14ac:dyDescent="0.25">
      <c r="A1008" s="69">
        <v>565</v>
      </c>
      <c r="B1008" s="3">
        <v>39</v>
      </c>
      <c r="C1008" s="3">
        <v>23.87</v>
      </c>
      <c r="D1008" s="3">
        <v>5</v>
      </c>
      <c r="E1008" s="60">
        <v>8582.3022999999994</v>
      </c>
      <c r="F1008" s="32"/>
      <c r="G1008" s="32"/>
      <c r="H1008" s="6">
        <v>565</v>
      </c>
      <c r="I1008" s="2">
        <v>39</v>
      </c>
      <c r="J1008" s="3">
        <v>0</v>
      </c>
      <c r="K1008" s="20">
        <v>23.87</v>
      </c>
      <c r="L1008" s="3">
        <v>5</v>
      </c>
      <c r="M1008" s="3">
        <v>0</v>
      </c>
      <c r="N1008" s="3">
        <v>1</v>
      </c>
      <c r="O1008" s="3">
        <v>0</v>
      </c>
      <c r="P1008" s="12">
        <v>0</v>
      </c>
      <c r="Q1008" s="18">
        <v>8582.3022999999994</v>
      </c>
    </row>
    <row r="1009" spans="1:17" x14ac:dyDescent="0.25">
      <c r="A1009" s="69">
        <v>566</v>
      </c>
      <c r="B1009" s="3">
        <v>27</v>
      </c>
      <c r="C1009" s="3">
        <v>45.9</v>
      </c>
      <c r="D1009" s="3">
        <v>2</v>
      </c>
      <c r="E1009" s="60">
        <v>3693.4279999999999</v>
      </c>
      <c r="F1009" s="32"/>
      <c r="G1009" s="32"/>
      <c r="H1009" s="6">
        <v>566</v>
      </c>
      <c r="I1009" s="2">
        <v>27</v>
      </c>
      <c r="J1009" s="3">
        <v>1</v>
      </c>
      <c r="K1009" s="20">
        <v>45.9</v>
      </c>
      <c r="L1009" s="3">
        <v>2</v>
      </c>
      <c r="M1009" s="3">
        <v>1</v>
      </c>
      <c r="N1009" s="3">
        <v>0</v>
      </c>
      <c r="O1009" s="3">
        <v>0</v>
      </c>
      <c r="P1009" s="12">
        <v>0</v>
      </c>
      <c r="Q1009" s="18">
        <v>3693.4279999999999</v>
      </c>
    </row>
    <row r="1010" spans="1:17" x14ac:dyDescent="0.25">
      <c r="A1010" s="69">
        <v>567</v>
      </c>
      <c r="B1010" s="3">
        <v>57</v>
      </c>
      <c r="C1010" s="3">
        <v>40.28</v>
      </c>
      <c r="D1010" s="3">
        <v>0</v>
      </c>
      <c r="E1010" s="60">
        <v>20709.020339999999</v>
      </c>
      <c r="F1010" s="32"/>
      <c r="G1010" s="32"/>
      <c r="H1010" s="6">
        <v>567</v>
      </c>
      <c r="I1010" s="2">
        <v>57</v>
      </c>
      <c r="J1010" s="3">
        <v>1</v>
      </c>
      <c r="K1010" s="20">
        <v>40.28</v>
      </c>
      <c r="L1010" s="3">
        <v>0</v>
      </c>
      <c r="M1010" s="3">
        <v>0</v>
      </c>
      <c r="N1010" s="3">
        <v>0</v>
      </c>
      <c r="O1010" s="3">
        <v>0</v>
      </c>
      <c r="P1010" s="12">
        <v>1</v>
      </c>
      <c r="Q1010" s="18">
        <v>20709.020339999999</v>
      </c>
    </row>
    <row r="1011" spans="1:17" x14ac:dyDescent="0.25">
      <c r="A1011" s="69">
        <v>568</v>
      </c>
      <c r="B1011" s="3">
        <v>52</v>
      </c>
      <c r="C1011" s="3">
        <v>18.335000000000001</v>
      </c>
      <c r="D1011" s="3">
        <v>0</v>
      </c>
      <c r="E1011" s="60">
        <v>9991.0376500000002</v>
      </c>
      <c r="F1011" s="32"/>
      <c r="G1011" s="32"/>
      <c r="H1011" s="6">
        <v>568</v>
      </c>
      <c r="I1011" s="2">
        <v>52</v>
      </c>
      <c r="J1011" s="3">
        <v>0</v>
      </c>
      <c r="K1011" s="20">
        <v>18.335000000000001</v>
      </c>
      <c r="L1011" s="3">
        <v>0</v>
      </c>
      <c r="M1011" s="3">
        <v>0</v>
      </c>
      <c r="N1011" s="3">
        <v>0</v>
      </c>
      <c r="O1011" s="3">
        <v>1</v>
      </c>
      <c r="P1011" s="12">
        <v>0</v>
      </c>
      <c r="Q1011" s="18">
        <v>9991.0376500000002</v>
      </c>
    </row>
    <row r="1012" spans="1:17" x14ac:dyDescent="0.25">
      <c r="A1012" s="69">
        <v>569</v>
      </c>
      <c r="B1012" s="3">
        <v>28</v>
      </c>
      <c r="C1012" s="3">
        <v>33.82</v>
      </c>
      <c r="D1012" s="3">
        <v>0</v>
      </c>
      <c r="E1012" s="60">
        <v>19673.335729999999</v>
      </c>
      <c r="F1012" s="32"/>
      <c r="G1012" s="32"/>
      <c r="H1012" s="6">
        <v>569</v>
      </c>
      <c r="I1012" s="2">
        <v>28</v>
      </c>
      <c r="J1012" s="3">
        <v>1</v>
      </c>
      <c r="K1012" s="20">
        <v>33.82</v>
      </c>
      <c r="L1012" s="3">
        <v>0</v>
      </c>
      <c r="M1012" s="3">
        <v>0</v>
      </c>
      <c r="N1012" s="3">
        <v>0</v>
      </c>
      <c r="O1012" s="3">
        <v>1</v>
      </c>
      <c r="P1012" s="12">
        <v>0</v>
      </c>
      <c r="Q1012" s="18">
        <v>19673.335729999999</v>
      </c>
    </row>
    <row r="1013" spans="1:17" x14ac:dyDescent="0.25">
      <c r="A1013" s="69">
        <v>570</v>
      </c>
      <c r="B1013" s="3">
        <v>50</v>
      </c>
      <c r="C1013" s="3">
        <v>28.12</v>
      </c>
      <c r="D1013" s="3">
        <v>3</v>
      </c>
      <c r="E1013" s="60">
        <v>11085.586799999999</v>
      </c>
      <c r="F1013" s="32"/>
      <c r="G1013" s="32"/>
      <c r="H1013" s="6">
        <v>570</v>
      </c>
      <c r="I1013" s="2">
        <v>50</v>
      </c>
      <c r="J1013" s="3">
        <v>0</v>
      </c>
      <c r="K1013" s="20">
        <v>28.12</v>
      </c>
      <c r="L1013" s="3">
        <v>3</v>
      </c>
      <c r="M1013" s="3">
        <v>0</v>
      </c>
      <c r="N1013" s="3">
        <v>0</v>
      </c>
      <c r="O1013" s="3">
        <v>1</v>
      </c>
      <c r="P1013" s="12">
        <v>0</v>
      </c>
      <c r="Q1013" s="18">
        <v>11085.586799999999</v>
      </c>
    </row>
    <row r="1014" spans="1:17" x14ac:dyDescent="0.25">
      <c r="A1014" s="69">
        <v>571</v>
      </c>
      <c r="B1014" s="3">
        <v>44</v>
      </c>
      <c r="C1014" s="3">
        <v>25</v>
      </c>
      <c r="D1014" s="3">
        <v>1</v>
      </c>
      <c r="E1014" s="60">
        <v>7623.518</v>
      </c>
      <c r="F1014" s="32"/>
      <c r="G1014" s="32"/>
      <c r="H1014" s="6">
        <v>571</v>
      </c>
      <c r="I1014" s="2">
        <v>44</v>
      </c>
      <c r="J1014" s="3">
        <v>0</v>
      </c>
      <c r="K1014" s="20">
        <v>25</v>
      </c>
      <c r="L1014" s="3">
        <v>1</v>
      </c>
      <c r="M1014" s="3">
        <v>1</v>
      </c>
      <c r="N1014" s="3">
        <v>0</v>
      </c>
      <c r="O1014" s="3">
        <v>0</v>
      </c>
      <c r="P1014" s="12">
        <v>0</v>
      </c>
      <c r="Q1014" s="18">
        <v>7623.518</v>
      </c>
    </row>
    <row r="1015" spans="1:17" x14ac:dyDescent="0.25">
      <c r="A1015" s="69">
        <v>572</v>
      </c>
      <c r="B1015" s="3">
        <v>26</v>
      </c>
      <c r="C1015" s="3">
        <v>22.23</v>
      </c>
      <c r="D1015" s="3">
        <v>0</v>
      </c>
      <c r="E1015" s="60">
        <v>3176.2876999999999</v>
      </c>
      <c r="F1015" s="32"/>
      <c r="G1015" s="32"/>
      <c r="H1015" s="6">
        <v>572</v>
      </c>
      <c r="I1015" s="2">
        <v>26</v>
      </c>
      <c r="J1015" s="3">
        <v>0</v>
      </c>
      <c r="K1015" s="20">
        <v>22.23</v>
      </c>
      <c r="L1015" s="3">
        <v>0</v>
      </c>
      <c r="M1015" s="3">
        <v>0</v>
      </c>
      <c r="N1015" s="3">
        <v>0</v>
      </c>
      <c r="O1015" s="3">
        <v>1</v>
      </c>
      <c r="P1015" s="12">
        <v>0</v>
      </c>
      <c r="Q1015" s="18">
        <v>3176.2876999999999</v>
      </c>
    </row>
    <row r="1016" spans="1:17" x14ac:dyDescent="0.25">
      <c r="A1016" s="69">
        <v>573</v>
      </c>
      <c r="B1016" s="3">
        <v>33</v>
      </c>
      <c r="C1016" s="3">
        <v>30.25</v>
      </c>
      <c r="D1016" s="3">
        <v>0</v>
      </c>
      <c r="E1016" s="60">
        <v>3704.3544999999999</v>
      </c>
      <c r="F1016" s="32"/>
      <c r="G1016" s="32"/>
      <c r="H1016" s="6">
        <v>573</v>
      </c>
      <c r="I1016" s="2">
        <v>33</v>
      </c>
      <c r="J1016" s="3">
        <v>1</v>
      </c>
      <c r="K1016" s="20">
        <v>30.25</v>
      </c>
      <c r="L1016" s="3">
        <v>0</v>
      </c>
      <c r="M1016" s="3">
        <v>0</v>
      </c>
      <c r="N1016" s="3">
        <v>1</v>
      </c>
      <c r="O1016" s="3">
        <v>0</v>
      </c>
      <c r="P1016" s="12">
        <v>0</v>
      </c>
      <c r="Q1016" s="18">
        <v>3704.3544999999999</v>
      </c>
    </row>
    <row r="1017" spans="1:17" x14ac:dyDescent="0.25">
      <c r="A1017" s="69">
        <v>574</v>
      </c>
      <c r="B1017" s="3">
        <v>50</v>
      </c>
      <c r="C1017" s="3">
        <v>37.07</v>
      </c>
      <c r="D1017" s="3">
        <v>1</v>
      </c>
      <c r="E1017" s="60">
        <v>9048.0272999999997</v>
      </c>
      <c r="F1017" s="32"/>
      <c r="G1017" s="32"/>
      <c r="H1017" s="6">
        <v>574</v>
      </c>
      <c r="I1017" s="2">
        <v>50</v>
      </c>
      <c r="J1017" s="3">
        <v>1</v>
      </c>
      <c r="K1017" s="20">
        <v>37.07</v>
      </c>
      <c r="L1017" s="3">
        <v>1</v>
      </c>
      <c r="M1017" s="3">
        <v>0</v>
      </c>
      <c r="N1017" s="3">
        <v>1</v>
      </c>
      <c r="O1017" s="3">
        <v>0</v>
      </c>
      <c r="P1017" s="12">
        <v>0</v>
      </c>
      <c r="Q1017" s="18">
        <v>9048.0272999999997</v>
      </c>
    </row>
    <row r="1018" spans="1:17" x14ac:dyDescent="0.25">
      <c r="A1018" s="69">
        <v>575</v>
      </c>
      <c r="B1018" s="3">
        <v>41</v>
      </c>
      <c r="C1018" s="3">
        <v>32.6</v>
      </c>
      <c r="D1018" s="3">
        <v>3</v>
      </c>
      <c r="E1018" s="60">
        <v>7954.5169999999998</v>
      </c>
      <c r="F1018" s="32"/>
      <c r="G1018" s="32"/>
      <c r="H1018" s="6">
        <v>575</v>
      </c>
      <c r="I1018" s="2">
        <v>41</v>
      </c>
      <c r="J1018" s="3">
        <v>0</v>
      </c>
      <c r="K1018" s="20">
        <v>32.6</v>
      </c>
      <c r="L1018" s="3">
        <v>3</v>
      </c>
      <c r="M1018" s="3">
        <v>1</v>
      </c>
      <c r="N1018" s="3">
        <v>0</v>
      </c>
      <c r="O1018" s="3">
        <v>0</v>
      </c>
      <c r="P1018" s="12">
        <v>0</v>
      </c>
      <c r="Q1018" s="18">
        <v>7954.5169999999998</v>
      </c>
    </row>
    <row r="1019" spans="1:17" x14ac:dyDescent="0.25">
      <c r="A1019" s="69">
        <v>576</v>
      </c>
      <c r="B1019" s="3">
        <v>52</v>
      </c>
      <c r="C1019" s="3">
        <v>24.86</v>
      </c>
      <c r="D1019" s="3">
        <v>0</v>
      </c>
      <c r="E1019" s="60">
        <v>27117.993780000001</v>
      </c>
      <c r="F1019" s="32"/>
      <c r="G1019" s="32"/>
      <c r="H1019" s="6">
        <v>576</v>
      </c>
      <c r="I1019" s="2">
        <v>52</v>
      </c>
      <c r="J1019" s="3">
        <v>0</v>
      </c>
      <c r="K1019" s="20">
        <v>24.86</v>
      </c>
      <c r="L1019" s="3">
        <v>0</v>
      </c>
      <c r="M1019" s="3">
        <v>0</v>
      </c>
      <c r="N1019" s="3">
        <v>1</v>
      </c>
      <c r="O1019" s="3">
        <v>0</v>
      </c>
      <c r="P1019" s="12">
        <v>0</v>
      </c>
      <c r="Q1019" s="18">
        <v>27117.993780000001</v>
      </c>
    </row>
    <row r="1020" spans="1:17" x14ac:dyDescent="0.25">
      <c r="A1020" s="69">
        <v>577</v>
      </c>
      <c r="B1020" s="3">
        <v>39</v>
      </c>
      <c r="C1020" s="3">
        <v>32.340000000000003</v>
      </c>
      <c r="D1020" s="3">
        <v>2</v>
      </c>
      <c r="E1020" s="60">
        <v>6338.0756000000001</v>
      </c>
      <c r="F1020" s="32"/>
      <c r="G1020" s="32"/>
      <c r="H1020" s="6">
        <v>577</v>
      </c>
      <c r="I1020" s="2">
        <v>39</v>
      </c>
      <c r="J1020" s="3">
        <v>1</v>
      </c>
      <c r="K1020" s="20">
        <v>32.340000000000003</v>
      </c>
      <c r="L1020" s="3">
        <v>2</v>
      </c>
      <c r="M1020" s="3">
        <v>0</v>
      </c>
      <c r="N1020" s="3">
        <v>1</v>
      </c>
      <c r="O1020" s="3">
        <v>0</v>
      </c>
      <c r="P1020" s="12">
        <v>0</v>
      </c>
      <c r="Q1020" s="18">
        <v>6338.0756000000001</v>
      </c>
    </row>
    <row r="1021" spans="1:17" x14ac:dyDescent="0.25">
      <c r="A1021" s="69">
        <v>578</v>
      </c>
      <c r="B1021" s="3">
        <v>50</v>
      </c>
      <c r="C1021" s="3">
        <v>32.299999999999997</v>
      </c>
      <c r="D1021" s="3">
        <v>2</v>
      </c>
      <c r="E1021" s="60">
        <v>9630.3970000000008</v>
      </c>
      <c r="F1021" s="32"/>
      <c r="G1021" s="32"/>
      <c r="H1021" s="6">
        <v>578</v>
      </c>
      <c r="I1021" s="2">
        <v>50</v>
      </c>
      <c r="J1021" s="3">
        <v>1</v>
      </c>
      <c r="K1021" s="20">
        <v>32.299999999999997</v>
      </c>
      <c r="L1021" s="3">
        <v>2</v>
      </c>
      <c r="M1021" s="3">
        <v>1</v>
      </c>
      <c r="N1021" s="3">
        <v>0</v>
      </c>
      <c r="O1021" s="3">
        <v>0</v>
      </c>
      <c r="P1021" s="12">
        <v>0</v>
      </c>
      <c r="Q1021" s="18">
        <v>9630.3970000000008</v>
      </c>
    </row>
    <row r="1022" spans="1:17" x14ac:dyDescent="0.25">
      <c r="A1022" s="69">
        <v>579</v>
      </c>
      <c r="B1022" s="3">
        <v>52</v>
      </c>
      <c r="C1022" s="3">
        <v>32.774999999999999</v>
      </c>
      <c r="D1022" s="3">
        <v>3</v>
      </c>
      <c r="E1022" s="60">
        <v>11289.10925</v>
      </c>
      <c r="F1022" s="32"/>
      <c r="G1022" s="32"/>
      <c r="H1022" s="6">
        <v>579</v>
      </c>
      <c r="I1022" s="2">
        <v>52</v>
      </c>
      <c r="J1022" s="3">
        <v>1</v>
      </c>
      <c r="K1022" s="20">
        <v>32.774999999999999</v>
      </c>
      <c r="L1022" s="3">
        <v>3</v>
      </c>
      <c r="M1022" s="3">
        <v>0</v>
      </c>
      <c r="N1022" s="3">
        <v>0</v>
      </c>
      <c r="O1022" s="3">
        <v>1</v>
      </c>
      <c r="P1022" s="12">
        <v>0</v>
      </c>
      <c r="Q1022" s="18">
        <v>11289.10925</v>
      </c>
    </row>
    <row r="1023" spans="1:17" x14ac:dyDescent="0.25">
      <c r="A1023" s="69">
        <v>580</v>
      </c>
      <c r="B1023" s="3">
        <v>20</v>
      </c>
      <c r="C1023" s="3">
        <v>31.92</v>
      </c>
      <c r="D1023" s="3">
        <v>0</v>
      </c>
      <c r="E1023" s="60">
        <v>2261.5688</v>
      </c>
      <c r="F1023" s="32"/>
      <c r="G1023" s="32"/>
      <c r="H1023" s="6">
        <v>580</v>
      </c>
      <c r="I1023" s="2">
        <v>20</v>
      </c>
      <c r="J1023" s="3">
        <v>0</v>
      </c>
      <c r="K1023" s="20">
        <v>31.92</v>
      </c>
      <c r="L1023" s="3">
        <v>0</v>
      </c>
      <c r="M1023" s="3">
        <v>0</v>
      </c>
      <c r="N1023" s="3">
        <v>0</v>
      </c>
      <c r="O1023" s="3">
        <v>1</v>
      </c>
      <c r="P1023" s="12">
        <v>0</v>
      </c>
      <c r="Q1023" s="18">
        <v>2261.5688</v>
      </c>
    </row>
    <row r="1024" spans="1:17" x14ac:dyDescent="0.25">
      <c r="A1024" s="69">
        <v>581</v>
      </c>
      <c r="B1024" s="3">
        <v>55</v>
      </c>
      <c r="C1024" s="3">
        <v>21.5</v>
      </c>
      <c r="D1024" s="3">
        <v>1</v>
      </c>
      <c r="E1024" s="60">
        <v>10791.96</v>
      </c>
      <c r="F1024" s="32"/>
      <c r="G1024" s="32"/>
      <c r="H1024" s="6">
        <v>581</v>
      </c>
      <c r="I1024" s="2">
        <v>55</v>
      </c>
      <c r="J1024" s="3">
        <v>1</v>
      </c>
      <c r="K1024" s="20">
        <v>21.5</v>
      </c>
      <c r="L1024" s="3">
        <v>1</v>
      </c>
      <c r="M1024" s="3">
        <v>1</v>
      </c>
      <c r="N1024" s="3">
        <v>0</v>
      </c>
      <c r="O1024" s="3">
        <v>0</v>
      </c>
      <c r="P1024" s="12">
        <v>0</v>
      </c>
      <c r="Q1024" s="18">
        <v>10791.96</v>
      </c>
    </row>
    <row r="1025" spans="1:17" x14ac:dyDescent="0.25">
      <c r="A1025" s="69">
        <v>582</v>
      </c>
      <c r="B1025" s="3">
        <v>42</v>
      </c>
      <c r="C1025" s="3">
        <v>34.1</v>
      </c>
      <c r="D1025" s="3">
        <v>0</v>
      </c>
      <c r="E1025" s="60">
        <v>5979.7309999999998</v>
      </c>
      <c r="F1025" s="32"/>
      <c r="G1025" s="32"/>
      <c r="H1025" s="6">
        <v>582</v>
      </c>
      <c r="I1025" s="2">
        <v>42</v>
      </c>
      <c r="J1025" s="3">
        <v>1</v>
      </c>
      <c r="K1025" s="20">
        <v>34.1</v>
      </c>
      <c r="L1025" s="3">
        <v>0</v>
      </c>
      <c r="M1025" s="3">
        <v>1</v>
      </c>
      <c r="N1025" s="3">
        <v>0</v>
      </c>
      <c r="O1025" s="3">
        <v>0</v>
      </c>
      <c r="P1025" s="12">
        <v>0</v>
      </c>
      <c r="Q1025" s="18">
        <v>5979.7309999999998</v>
      </c>
    </row>
    <row r="1026" spans="1:17" x14ac:dyDescent="0.25">
      <c r="A1026" s="69">
        <v>583</v>
      </c>
      <c r="B1026" s="3">
        <v>18</v>
      </c>
      <c r="C1026" s="3">
        <v>30.305</v>
      </c>
      <c r="D1026" s="3">
        <v>0</v>
      </c>
      <c r="E1026" s="60">
        <v>2203.7359499999998</v>
      </c>
      <c r="F1026" s="32"/>
      <c r="G1026" s="32"/>
      <c r="H1026" s="6">
        <v>583</v>
      </c>
      <c r="I1026" s="2">
        <v>18</v>
      </c>
      <c r="J1026" s="3">
        <v>0</v>
      </c>
      <c r="K1026" s="20">
        <v>30.305</v>
      </c>
      <c r="L1026" s="3">
        <v>0</v>
      </c>
      <c r="M1026" s="3">
        <v>0</v>
      </c>
      <c r="N1026" s="3">
        <v>0</v>
      </c>
      <c r="O1026" s="3">
        <v>0</v>
      </c>
      <c r="P1026" s="12">
        <v>1</v>
      </c>
      <c r="Q1026" s="18">
        <v>2203.7359499999998</v>
      </c>
    </row>
    <row r="1027" spans="1:17" x14ac:dyDescent="0.25">
      <c r="A1027" s="69">
        <v>584</v>
      </c>
      <c r="B1027" s="3">
        <v>58</v>
      </c>
      <c r="C1027" s="3">
        <v>36.479999999999997</v>
      </c>
      <c r="D1027" s="3">
        <v>0</v>
      </c>
      <c r="E1027" s="60">
        <v>12235.8392</v>
      </c>
      <c r="F1027" s="32"/>
      <c r="G1027" s="32"/>
      <c r="H1027" s="6">
        <v>584</v>
      </c>
      <c r="I1027" s="2">
        <v>58</v>
      </c>
      <c r="J1027" s="3">
        <v>0</v>
      </c>
      <c r="K1027" s="20">
        <v>36.479999999999997</v>
      </c>
      <c r="L1027" s="3">
        <v>0</v>
      </c>
      <c r="M1027" s="3">
        <v>0</v>
      </c>
      <c r="N1027" s="3">
        <v>0</v>
      </c>
      <c r="O1027" s="3">
        <v>1</v>
      </c>
      <c r="P1027" s="12">
        <v>0</v>
      </c>
      <c r="Q1027" s="18">
        <v>12235.8392</v>
      </c>
    </row>
    <row r="1028" spans="1:17" x14ac:dyDescent="0.25">
      <c r="A1028" s="69">
        <v>585</v>
      </c>
      <c r="B1028" s="3">
        <v>35</v>
      </c>
      <c r="C1028" s="3">
        <v>35.814999999999998</v>
      </c>
      <c r="D1028" s="3">
        <v>1</v>
      </c>
      <c r="E1028" s="60">
        <v>5630.4578499999998</v>
      </c>
      <c r="F1028" s="32"/>
      <c r="G1028" s="32"/>
      <c r="H1028" s="6">
        <v>585</v>
      </c>
      <c r="I1028" s="2">
        <v>35</v>
      </c>
      <c r="J1028" s="3">
        <v>0</v>
      </c>
      <c r="K1028" s="20">
        <v>35.814999999999998</v>
      </c>
      <c r="L1028" s="3">
        <v>1</v>
      </c>
      <c r="M1028" s="3">
        <v>0</v>
      </c>
      <c r="N1028" s="3">
        <v>0</v>
      </c>
      <c r="O1028" s="3">
        <v>1</v>
      </c>
      <c r="P1028" s="12">
        <v>0</v>
      </c>
      <c r="Q1028" s="18">
        <v>5630.4578499999998</v>
      </c>
    </row>
    <row r="1029" spans="1:17" x14ac:dyDescent="0.25">
      <c r="A1029" s="69">
        <v>586</v>
      </c>
      <c r="B1029" s="3">
        <v>48</v>
      </c>
      <c r="C1029" s="3">
        <v>27.93</v>
      </c>
      <c r="D1029" s="3">
        <v>4</v>
      </c>
      <c r="E1029" s="60">
        <v>11015.1747</v>
      </c>
      <c r="F1029" s="32"/>
      <c r="G1029" s="32"/>
      <c r="H1029" s="6">
        <v>586</v>
      </c>
      <c r="I1029" s="2">
        <v>48</v>
      </c>
      <c r="J1029" s="3">
        <v>0</v>
      </c>
      <c r="K1029" s="20">
        <v>27.93</v>
      </c>
      <c r="L1029" s="3">
        <v>4</v>
      </c>
      <c r="M1029" s="3">
        <v>0</v>
      </c>
      <c r="N1029" s="3">
        <v>0</v>
      </c>
      <c r="O1029" s="3">
        <v>1</v>
      </c>
      <c r="P1029" s="12">
        <v>0</v>
      </c>
      <c r="Q1029" s="18">
        <v>11015.1747</v>
      </c>
    </row>
    <row r="1030" spans="1:17" x14ac:dyDescent="0.25">
      <c r="A1030" s="69">
        <v>587</v>
      </c>
      <c r="B1030" s="3">
        <v>36</v>
      </c>
      <c r="C1030" s="3">
        <v>22.135000000000002</v>
      </c>
      <c r="D1030" s="3">
        <v>3</v>
      </c>
      <c r="E1030" s="60">
        <v>7228.2156500000001</v>
      </c>
      <c r="F1030" s="32"/>
      <c r="G1030" s="32"/>
      <c r="H1030" s="6">
        <v>587</v>
      </c>
      <c r="I1030" s="2">
        <v>36</v>
      </c>
      <c r="J1030" s="3">
        <v>0</v>
      </c>
      <c r="K1030" s="20">
        <v>22.135000000000002</v>
      </c>
      <c r="L1030" s="3">
        <v>3</v>
      </c>
      <c r="M1030" s="3">
        <v>0</v>
      </c>
      <c r="N1030" s="3">
        <v>0</v>
      </c>
      <c r="O1030" s="3">
        <v>0</v>
      </c>
      <c r="P1030" s="12">
        <v>1</v>
      </c>
      <c r="Q1030" s="18">
        <v>7228.2156500000001</v>
      </c>
    </row>
    <row r="1031" spans="1:17" x14ac:dyDescent="0.25">
      <c r="A1031" s="69">
        <v>588</v>
      </c>
      <c r="B1031" s="3">
        <v>23</v>
      </c>
      <c r="C1031" s="3">
        <v>23.18</v>
      </c>
      <c r="D1031" s="3">
        <v>2</v>
      </c>
      <c r="E1031" s="60">
        <v>14426.073850000001</v>
      </c>
      <c r="F1031" s="32"/>
      <c r="G1031" s="32"/>
      <c r="H1031" s="6">
        <v>588</v>
      </c>
      <c r="I1031" s="2">
        <v>23</v>
      </c>
      <c r="J1031" s="3">
        <v>0</v>
      </c>
      <c r="K1031" s="20">
        <v>23.18</v>
      </c>
      <c r="L1031" s="3">
        <v>2</v>
      </c>
      <c r="M1031" s="3">
        <v>0</v>
      </c>
      <c r="N1031" s="3">
        <v>0</v>
      </c>
      <c r="O1031" s="3">
        <v>1</v>
      </c>
      <c r="P1031" s="12">
        <v>0</v>
      </c>
      <c r="Q1031" s="18">
        <v>14426.073850000001</v>
      </c>
    </row>
    <row r="1032" spans="1:17" x14ac:dyDescent="0.25">
      <c r="A1032" s="69">
        <v>589</v>
      </c>
      <c r="B1032" s="3">
        <v>20</v>
      </c>
      <c r="C1032" s="3">
        <v>30.59</v>
      </c>
      <c r="D1032" s="3">
        <v>0</v>
      </c>
      <c r="E1032" s="60">
        <v>2459.7201</v>
      </c>
      <c r="F1032" s="32"/>
      <c r="G1032" s="32"/>
      <c r="H1032" s="6">
        <v>589</v>
      </c>
      <c r="I1032" s="2">
        <v>20</v>
      </c>
      <c r="J1032" s="3">
        <v>0</v>
      </c>
      <c r="K1032" s="20">
        <v>30.59</v>
      </c>
      <c r="L1032" s="3">
        <v>0</v>
      </c>
      <c r="M1032" s="3">
        <v>0</v>
      </c>
      <c r="N1032" s="3">
        <v>0</v>
      </c>
      <c r="O1032" s="3">
        <v>0</v>
      </c>
      <c r="P1032" s="12">
        <v>1</v>
      </c>
      <c r="Q1032" s="18">
        <v>2459.7201</v>
      </c>
    </row>
    <row r="1033" spans="1:17" x14ac:dyDescent="0.25">
      <c r="A1033" s="69">
        <v>590</v>
      </c>
      <c r="B1033" s="3">
        <v>32</v>
      </c>
      <c r="C1033" s="3">
        <v>41.1</v>
      </c>
      <c r="D1033" s="3">
        <v>0</v>
      </c>
      <c r="E1033" s="60">
        <v>3989.8409999999999</v>
      </c>
      <c r="F1033" s="32"/>
      <c r="G1033" s="32"/>
      <c r="H1033" s="6">
        <v>590</v>
      </c>
      <c r="I1033" s="2">
        <v>32</v>
      </c>
      <c r="J1033" s="3">
        <v>0</v>
      </c>
      <c r="K1033" s="20">
        <v>41.1</v>
      </c>
      <c r="L1033" s="3">
        <v>0</v>
      </c>
      <c r="M1033" s="3">
        <v>1</v>
      </c>
      <c r="N1033" s="3">
        <v>0</v>
      </c>
      <c r="O1033" s="3">
        <v>0</v>
      </c>
      <c r="P1033" s="12">
        <v>0</v>
      </c>
      <c r="Q1033" s="18">
        <v>3989.8409999999999</v>
      </c>
    </row>
    <row r="1034" spans="1:17" x14ac:dyDescent="0.25">
      <c r="A1034" s="69">
        <v>591</v>
      </c>
      <c r="B1034" s="3">
        <v>43</v>
      </c>
      <c r="C1034" s="3">
        <v>34.58</v>
      </c>
      <c r="D1034" s="3">
        <v>1</v>
      </c>
      <c r="E1034" s="60">
        <v>7727.2532000000001</v>
      </c>
      <c r="F1034" s="32"/>
      <c r="G1034" s="32"/>
      <c r="H1034" s="6">
        <v>591</v>
      </c>
      <c r="I1034" s="2">
        <v>43</v>
      </c>
      <c r="J1034" s="3">
        <v>0</v>
      </c>
      <c r="K1034" s="20">
        <v>34.58</v>
      </c>
      <c r="L1034" s="3">
        <v>1</v>
      </c>
      <c r="M1034" s="3">
        <v>0</v>
      </c>
      <c r="N1034" s="3">
        <v>0</v>
      </c>
      <c r="O1034" s="3">
        <v>1</v>
      </c>
      <c r="P1034" s="12">
        <v>0</v>
      </c>
      <c r="Q1034" s="18">
        <v>7727.2532000000001</v>
      </c>
    </row>
    <row r="1035" spans="1:17" x14ac:dyDescent="0.25">
      <c r="A1035" s="69">
        <v>592</v>
      </c>
      <c r="B1035" s="3">
        <v>34</v>
      </c>
      <c r="C1035" s="3">
        <v>42.13</v>
      </c>
      <c r="D1035" s="3">
        <v>2</v>
      </c>
      <c r="E1035" s="60">
        <v>5124.1886999999997</v>
      </c>
      <c r="F1035" s="32"/>
      <c r="G1035" s="32"/>
      <c r="H1035" s="6">
        <v>592</v>
      </c>
      <c r="I1035" s="2">
        <v>34</v>
      </c>
      <c r="J1035" s="3">
        <v>1</v>
      </c>
      <c r="K1035" s="20">
        <v>42.13</v>
      </c>
      <c r="L1035" s="3">
        <v>2</v>
      </c>
      <c r="M1035" s="3">
        <v>0</v>
      </c>
      <c r="N1035" s="3">
        <v>1</v>
      </c>
      <c r="O1035" s="3">
        <v>0</v>
      </c>
      <c r="P1035" s="12">
        <v>0</v>
      </c>
      <c r="Q1035" s="18">
        <v>5124.1886999999997</v>
      </c>
    </row>
    <row r="1036" spans="1:17" x14ac:dyDescent="0.25">
      <c r="A1036" s="69">
        <v>593</v>
      </c>
      <c r="B1036" s="3">
        <v>30</v>
      </c>
      <c r="C1036" s="3">
        <v>38.83</v>
      </c>
      <c r="D1036" s="3">
        <v>1</v>
      </c>
      <c r="E1036" s="60">
        <v>18963.171920000001</v>
      </c>
      <c r="F1036" s="32"/>
      <c r="G1036" s="32"/>
      <c r="H1036" s="6">
        <v>593</v>
      </c>
      <c r="I1036" s="2">
        <v>30</v>
      </c>
      <c r="J1036" s="3">
        <v>1</v>
      </c>
      <c r="K1036" s="20">
        <v>38.83</v>
      </c>
      <c r="L1036" s="3">
        <v>1</v>
      </c>
      <c r="M1036" s="3">
        <v>0</v>
      </c>
      <c r="N1036" s="3">
        <v>1</v>
      </c>
      <c r="O1036" s="3">
        <v>0</v>
      </c>
      <c r="P1036" s="12">
        <v>0</v>
      </c>
      <c r="Q1036" s="18">
        <v>18963.171920000001</v>
      </c>
    </row>
    <row r="1037" spans="1:17" x14ac:dyDescent="0.25">
      <c r="A1037" s="69">
        <v>594</v>
      </c>
      <c r="B1037" s="3">
        <v>18</v>
      </c>
      <c r="C1037" s="3">
        <v>28.215</v>
      </c>
      <c r="D1037" s="3">
        <v>0</v>
      </c>
      <c r="E1037" s="60">
        <v>2200.8308499999998</v>
      </c>
      <c r="F1037" s="32"/>
      <c r="G1037" s="32"/>
      <c r="H1037" s="6">
        <v>594</v>
      </c>
      <c r="I1037" s="2">
        <v>18</v>
      </c>
      <c r="J1037" s="3">
        <v>0</v>
      </c>
      <c r="K1037" s="20">
        <v>28.215</v>
      </c>
      <c r="L1037" s="3">
        <v>0</v>
      </c>
      <c r="M1037" s="3">
        <v>0</v>
      </c>
      <c r="N1037" s="3">
        <v>0</v>
      </c>
      <c r="O1037" s="3">
        <v>0</v>
      </c>
      <c r="P1037" s="12">
        <v>1</v>
      </c>
      <c r="Q1037" s="18">
        <v>2200.8308499999998</v>
      </c>
    </row>
    <row r="1038" spans="1:17" x14ac:dyDescent="0.25">
      <c r="A1038" s="69">
        <v>595</v>
      </c>
      <c r="B1038" s="3">
        <v>41</v>
      </c>
      <c r="C1038" s="3">
        <v>28.31</v>
      </c>
      <c r="D1038" s="3">
        <v>1</v>
      </c>
      <c r="E1038" s="60">
        <v>7153.5538999999999</v>
      </c>
      <c r="F1038" s="32"/>
      <c r="G1038" s="32"/>
      <c r="H1038" s="6">
        <v>595</v>
      </c>
      <c r="I1038" s="2">
        <v>41</v>
      </c>
      <c r="J1038" s="3">
        <v>0</v>
      </c>
      <c r="K1038" s="20">
        <v>28.31</v>
      </c>
      <c r="L1038" s="3">
        <v>1</v>
      </c>
      <c r="M1038" s="3">
        <v>0</v>
      </c>
      <c r="N1038" s="3">
        <v>0</v>
      </c>
      <c r="O1038" s="3">
        <v>1</v>
      </c>
      <c r="P1038" s="12">
        <v>0</v>
      </c>
      <c r="Q1038" s="18">
        <v>7153.5538999999999</v>
      </c>
    </row>
    <row r="1039" spans="1:17" x14ac:dyDescent="0.25">
      <c r="A1039" s="69">
        <v>596</v>
      </c>
      <c r="B1039" s="3">
        <v>35</v>
      </c>
      <c r="C1039" s="3">
        <v>26.125</v>
      </c>
      <c r="D1039" s="3">
        <v>0</v>
      </c>
      <c r="E1039" s="60">
        <v>5227.9887500000004</v>
      </c>
      <c r="F1039" s="32"/>
      <c r="G1039" s="32"/>
      <c r="H1039" s="6">
        <v>596</v>
      </c>
      <c r="I1039" s="2">
        <v>35</v>
      </c>
      <c r="J1039" s="3">
        <v>0</v>
      </c>
      <c r="K1039" s="20">
        <v>26.125</v>
      </c>
      <c r="L1039" s="3">
        <v>0</v>
      </c>
      <c r="M1039" s="3">
        <v>0</v>
      </c>
      <c r="N1039" s="3">
        <v>0</v>
      </c>
      <c r="O1039" s="3">
        <v>0</v>
      </c>
      <c r="P1039" s="12">
        <v>1</v>
      </c>
      <c r="Q1039" s="18">
        <v>5227.9887500000004</v>
      </c>
    </row>
    <row r="1040" spans="1:17" x14ac:dyDescent="0.25">
      <c r="A1040" s="69">
        <v>597</v>
      </c>
      <c r="B1040" s="3">
        <v>57</v>
      </c>
      <c r="C1040" s="3">
        <v>40.369999999999997</v>
      </c>
      <c r="D1040" s="3">
        <v>0</v>
      </c>
      <c r="E1040" s="60">
        <v>10982.5013</v>
      </c>
      <c r="F1040" s="32"/>
      <c r="G1040" s="32"/>
      <c r="H1040" s="6">
        <v>597</v>
      </c>
      <c r="I1040" s="2">
        <v>57</v>
      </c>
      <c r="J1040" s="3">
        <v>1</v>
      </c>
      <c r="K1040" s="20">
        <v>40.369999999999997</v>
      </c>
      <c r="L1040" s="3">
        <v>0</v>
      </c>
      <c r="M1040" s="3">
        <v>0</v>
      </c>
      <c r="N1040" s="3">
        <v>1</v>
      </c>
      <c r="O1040" s="3">
        <v>0</v>
      </c>
      <c r="P1040" s="12">
        <v>0</v>
      </c>
      <c r="Q1040" s="18">
        <v>10982.5013</v>
      </c>
    </row>
    <row r="1041" spans="1:17" x14ac:dyDescent="0.25">
      <c r="A1041" s="69">
        <v>598</v>
      </c>
      <c r="B1041" s="3">
        <v>29</v>
      </c>
      <c r="C1041" s="3">
        <v>24.6</v>
      </c>
      <c r="D1041" s="3">
        <v>2</v>
      </c>
      <c r="E1041" s="60">
        <v>4529.4769999999999</v>
      </c>
      <c r="F1041" s="32"/>
      <c r="G1041" s="32"/>
      <c r="H1041" s="6">
        <v>598</v>
      </c>
      <c r="I1041" s="2">
        <v>29</v>
      </c>
      <c r="J1041" s="3">
        <v>0</v>
      </c>
      <c r="K1041" s="20">
        <v>24.6</v>
      </c>
      <c r="L1041" s="3">
        <v>2</v>
      </c>
      <c r="M1041" s="3">
        <v>1</v>
      </c>
      <c r="N1041" s="3">
        <v>0</v>
      </c>
      <c r="O1041" s="3">
        <v>0</v>
      </c>
      <c r="P1041" s="12">
        <v>0</v>
      </c>
      <c r="Q1041" s="18">
        <v>4529.4769999999999</v>
      </c>
    </row>
    <row r="1042" spans="1:17" x14ac:dyDescent="0.25">
      <c r="A1042" s="69">
        <v>599</v>
      </c>
      <c r="B1042" s="3">
        <v>32</v>
      </c>
      <c r="C1042" s="3">
        <v>35.200000000000003</v>
      </c>
      <c r="D1042" s="3">
        <v>2</v>
      </c>
      <c r="E1042" s="60">
        <v>4670.6400000000003</v>
      </c>
      <c r="F1042" s="32"/>
      <c r="G1042" s="32"/>
      <c r="H1042" s="6">
        <v>599</v>
      </c>
      <c r="I1042" s="2">
        <v>32</v>
      </c>
      <c r="J1042" s="3">
        <v>1</v>
      </c>
      <c r="K1042" s="20">
        <v>35.200000000000003</v>
      </c>
      <c r="L1042" s="3">
        <v>2</v>
      </c>
      <c r="M1042" s="3">
        <v>1</v>
      </c>
      <c r="N1042" s="3">
        <v>0</v>
      </c>
      <c r="O1042" s="3">
        <v>0</v>
      </c>
      <c r="P1042" s="12">
        <v>0</v>
      </c>
      <c r="Q1042" s="18">
        <v>4670.6400000000003</v>
      </c>
    </row>
    <row r="1043" spans="1:17" x14ac:dyDescent="0.25">
      <c r="A1043" s="69">
        <v>600</v>
      </c>
      <c r="B1043" s="3">
        <v>37</v>
      </c>
      <c r="C1043" s="3">
        <v>34.104999999999997</v>
      </c>
      <c r="D1043" s="3">
        <v>1</v>
      </c>
      <c r="E1043" s="60">
        <v>6112.3529500000004</v>
      </c>
      <c r="F1043" s="32"/>
      <c r="G1043" s="32"/>
      <c r="H1043" s="6">
        <v>600</v>
      </c>
      <c r="I1043" s="2">
        <v>37</v>
      </c>
      <c r="J1043" s="3">
        <v>0</v>
      </c>
      <c r="K1043" s="20">
        <v>34.104999999999997</v>
      </c>
      <c r="L1043" s="3">
        <v>1</v>
      </c>
      <c r="M1043" s="3">
        <v>0</v>
      </c>
      <c r="N1043" s="3">
        <v>0</v>
      </c>
      <c r="O1043" s="3">
        <v>1</v>
      </c>
      <c r="P1043" s="12">
        <v>0</v>
      </c>
      <c r="Q1043" s="18">
        <v>6112.3529500000004</v>
      </c>
    </row>
    <row r="1044" spans="1:17" x14ac:dyDescent="0.25">
      <c r="A1044" s="69">
        <v>601</v>
      </c>
      <c r="B1044" s="3">
        <v>56</v>
      </c>
      <c r="C1044" s="3">
        <v>41.91</v>
      </c>
      <c r="D1044" s="3">
        <v>0</v>
      </c>
      <c r="E1044" s="60">
        <v>11093.6229</v>
      </c>
      <c r="F1044" s="32"/>
      <c r="G1044" s="32"/>
      <c r="H1044" s="6">
        <v>601</v>
      </c>
      <c r="I1044" s="2">
        <v>56</v>
      </c>
      <c r="J1044" s="3">
        <v>0</v>
      </c>
      <c r="K1044" s="20">
        <v>41.91</v>
      </c>
      <c r="L1044" s="3">
        <v>0</v>
      </c>
      <c r="M1044" s="3">
        <v>0</v>
      </c>
      <c r="N1044" s="3">
        <v>1</v>
      </c>
      <c r="O1044" s="3">
        <v>0</v>
      </c>
      <c r="P1044" s="12">
        <v>0</v>
      </c>
      <c r="Q1044" s="18">
        <v>11093.6229</v>
      </c>
    </row>
    <row r="1045" spans="1:17" x14ac:dyDescent="0.25">
      <c r="A1045" s="69">
        <v>602</v>
      </c>
      <c r="B1045" s="3">
        <v>38</v>
      </c>
      <c r="C1045" s="3">
        <v>29.26</v>
      </c>
      <c r="D1045" s="3">
        <v>2</v>
      </c>
      <c r="E1045" s="60">
        <v>6457.8433999999997</v>
      </c>
      <c r="F1045" s="32"/>
      <c r="G1045" s="32"/>
      <c r="H1045" s="6">
        <v>602</v>
      </c>
      <c r="I1045" s="2">
        <v>38</v>
      </c>
      <c r="J1045" s="3">
        <v>1</v>
      </c>
      <c r="K1045" s="20">
        <v>29.26</v>
      </c>
      <c r="L1045" s="3">
        <v>2</v>
      </c>
      <c r="M1045" s="3">
        <v>0</v>
      </c>
      <c r="N1045" s="3">
        <v>0</v>
      </c>
      <c r="O1045" s="3">
        <v>1</v>
      </c>
      <c r="P1045" s="12">
        <v>0</v>
      </c>
      <c r="Q1045" s="18">
        <v>6457.8433999999997</v>
      </c>
    </row>
    <row r="1046" spans="1:17" x14ac:dyDescent="0.25">
      <c r="A1046" s="69">
        <v>603</v>
      </c>
      <c r="B1046" s="3">
        <v>29</v>
      </c>
      <c r="C1046" s="3">
        <v>32.11</v>
      </c>
      <c r="D1046" s="3">
        <v>2</v>
      </c>
      <c r="E1046" s="60">
        <v>4433.9159</v>
      </c>
      <c r="F1046" s="32"/>
      <c r="G1046" s="32"/>
      <c r="H1046" s="6">
        <v>603</v>
      </c>
      <c r="I1046" s="2">
        <v>29</v>
      </c>
      <c r="J1046" s="3">
        <v>1</v>
      </c>
      <c r="K1046" s="20">
        <v>32.11</v>
      </c>
      <c r="L1046" s="3">
        <v>2</v>
      </c>
      <c r="M1046" s="3">
        <v>0</v>
      </c>
      <c r="N1046" s="3">
        <v>0</v>
      </c>
      <c r="O1046" s="3">
        <v>1</v>
      </c>
      <c r="P1046" s="12">
        <v>0</v>
      </c>
      <c r="Q1046" s="18">
        <v>4433.9159</v>
      </c>
    </row>
    <row r="1047" spans="1:17" x14ac:dyDescent="0.25">
      <c r="A1047" s="69">
        <v>604</v>
      </c>
      <c r="B1047" s="3">
        <v>22</v>
      </c>
      <c r="C1047" s="3">
        <v>27.1</v>
      </c>
      <c r="D1047" s="3">
        <v>0</v>
      </c>
      <c r="E1047" s="60">
        <v>2154.3609999999999</v>
      </c>
      <c r="F1047" s="32"/>
      <c r="G1047" s="32"/>
      <c r="H1047" s="6">
        <v>604</v>
      </c>
      <c r="I1047" s="2">
        <v>22</v>
      </c>
      <c r="J1047" s="3">
        <v>0</v>
      </c>
      <c r="K1047" s="20">
        <v>27.1</v>
      </c>
      <c r="L1047" s="3">
        <v>0</v>
      </c>
      <c r="M1047" s="3">
        <v>1</v>
      </c>
      <c r="N1047" s="3">
        <v>0</v>
      </c>
      <c r="O1047" s="3">
        <v>0</v>
      </c>
      <c r="P1047" s="12">
        <v>0</v>
      </c>
      <c r="Q1047" s="18">
        <v>2154.3609999999999</v>
      </c>
    </row>
    <row r="1048" spans="1:17" x14ac:dyDescent="0.25">
      <c r="A1048" s="69">
        <v>605</v>
      </c>
      <c r="B1048" s="3">
        <v>40</v>
      </c>
      <c r="C1048" s="3">
        <v>27.4</v>
      </c>
      <c r="D1048" s="3">
        <v>1</v>
      </c>
      <c r="E1048" s="60">
        <v>6496.8860000000004</v>
      </c>
      <c r="F1048" s="32"/>
      <c r="G1048" s="32"/>
      <c r="H1048" s="6">
        <v>605</v>
      </c>
      <c r="I1048" s="2">
        <v>40</v>
      </c>
      <c r="J1048" s="3">
        <v>0</v>
      </c>
      <c r="K1048" s="20">
        <v>27.4</v>
      </c>
      <c r="L1048" s="3">
        <v>1</v>
      </c>
      <c r="M1048" s="3">
        <v>1</v>
      </c>
      <c r="N1048" s="3">
        <v>0</v>
      </c>
      <c r="O1048" s="3">
        <v>0</v>
      </c>
      <c r="P1048" s="12">
        <v>0</v>
      </c>
      <c r="Q1048" s="18">
        <v>6496.8860000000004</v>
      </c>
    </row>
    <row r="1049" spans="1:17" x14ac:dyDescent="0.25">
      <c r="A1049" s="69">
        <v>606</v>
      </c>
      <c r="B1049" s="3">
        <v>23</v>
      </c>
      <c r="C1049" s="3">
        <v>34.865000000000002</v>
      </c>
      <c r="D1049" s="3">
        <v>0</v>
      </c>
      <c r="E1049" s="60">
        <v>2899.4893499999998</v>
      </c>
      <c r="F1049" s="32"/>
      <c r="G1049" s="32"/>
      <c r="H1049" s="6">
        <v>606</v>
      </c>
      <c r="I1049" s="2">
        <v>23</v>
      </c>
      <c r="J1049" s="3">
        <v>0</v>
      </c>
      <c r="K1049" s="20">
        <v>34.865000000000002</v>
      </c>
      <c r="L1049" s="3">
        <v>0</v>
      </c>
      <c r="M1049" s="3">
        <v>0</v>
      </c>
      <c r="N1049" s="3">
        <v>0</v>
      </c>
      <c r="O1049" s="3">
        <v>0</v>
      </c>
      <c r="P1049" s="12">
        <v>1</v>
      </c>
      <c r="Q1049" s="18">
        <v>2899.4893499999998</v>
      </c>
    </row>
    <row r="1050" spans="1:17" x14ac:dyDescent="0.25">
      <c r="A1050" s="69">
        <v>607</v>
      </c>
      <c r="B1050" s="3">
        <v>42</v>
      </c>
      <c r="C1050" s="3">
        <v>41.325000000000003</v>
      </c>
      <c r="D1050" s="3">
        <v>1</v>
      </c>
      <c r="E1050" s="60">
        <v>7650.7737500000003</v>
      </c>
      <c r="F1050" s="32"/>
      <c r="G1050" s="32"/>
      <c r="H1050" s="6">
        <v>607</v>
      </c>
      <c r="I1050" s="2">
        <v>42</v>
      </c>
      <c r="J1050" s="3">
        <v>0</v>
      </c>
      <c r="K1050" s="20">
        <v>41.325000000000003</v>
      </c>
      <c r="L1050" s="3">
        <v>1</v>
      </c>
      <c r="M1050" s="3">
        <v>0</v>
      </c>
      <c r="N1050" s="3">
        <v>0</v>
      </c>
      <c r="O1050" s="3">
        <v>0</v>
      </c>
      <c r="P1050" s="12">
        <v>1</v>
      </c>
      <c r="Q1050" s="18">
        <v>7650.7737500000003</v>
      </c>
    </row>
    <row r="1051" spans="1:17" x14ac:dyDescent="0.25">
      <c r="A1051" s="69">
        <v>608</v>
      </c>
      <c r="B1051" s="3">
        <v>24</v>
      </c>
      <c r="C1051" s="3">
        <v>29.925000000000001</v>
      </c>
      <c r="D1051" s="3">
        <v>0</v>
      </c>
      <c r="E1051" s="60">
        <v>2850.6837500000001</v>
      </c>
      <c r="F1051" s="32"/>
      <c r="G1051" s="32"/>
      <c r="H1051" s="6">
        <v>608</v>
      </c>
      <c r="I1051" s="2">
        <v>24</v>
      </c>
      <c r="J1051" s="3">
        <v>0</v>
      </c>
      <c r="K1051" s="20">
        <v>29.925000000000001</v>
      </c>
      <c r="L1051" s="3">
        <v>0</v>
      </c>
      <c r="M1051" s="3">
        <v>0</v>
      </c>
      <c r="N1051" s="3">
        <v>0</v>
      </c>
      <c r="O1051" s="3">
        <v>1</v>
      </c>
      <c r="P1051" s="12">
        <v>0</v>
      </c>
      <c r="Q1051" s="18">
        <v>2850.6837500000001</v>
      </c>
    </row>
    <row r="1052" spans="1:17" x14ac:dyDescent="0.25">
      <c r="A1052" s="69">
        <v>609</v>
      </c>
      <c r="B1052" s="3">
        <v>25</v>
      </c>
      <c r="C1052" s="3">
        <v>30.3</v>
      </c>
      <c r="D1052" s="3">
        <v>0</v>
      </c>
      <c r="E1052" s="60">
        <v>2632.9920000000002</v>
      </c>
      <c r="F1052" s="32"/>
      <c r="G1052" s="32"/>
      <c r="H1052" s="6">
        <v>609</v>
      </c>
      <c r="I1052" s="2">
        <v>25</v>
      </c>
      <c r="J1052" s="3">
        <v>0</v>
      </c>
      <c r="K1052" s="20">
        <v>30.3</v>
      </c>
      <c r="L1052" s="3">
        <v>0</v>
      </c>
      <c r="M1052" s="3">
        <v>1</v>
      </c>
      <c r="N1052" s="3">
        <v>0</v>
      </c>
      <c r="O1052" s="3">
        <v>0</v>
      </c>
      <c r="P1052" s="12">
        <v>0</v>
      </c>
      <c r="Q1052" s="18">
        <v>2632.9920000000002</v>
      </c>
    </row>
    <row r="1053" spans="1:17" x14ac:dyDescent="0.25">
      <c r="A1053" s="69">
        <v>610</v>
      </c>
      <c r="B1053" s="3">
        <v>48</v>
      </c>
      <c r="C1053" s="3">
        <v>27.36</v>
      </c>
      <c r="D1053" s="3">
        <v>1</v>
      </c>
      <c r="E1053" s="60">
        <v>9447.3824000000004</v>
      </c>
      <c r="F1053" s="32"/>
      <c r="G1053" s="32"/>
      <c r="H1053" s="6">
        <v>610</v>
      </c>
      <c r="I1053" s="2">
        <v>48</v>
      </c>
      <c r="J1053" s="3">
        <v>0</v>
      </c>
      <c r="K1053" s="20">
        <v>27.36</v>
      </c>
      <c r="L1053" s="3">
        <v>1</v>
      </c>
      <c r="M1053" s="3">
        <v>0</v>
      </c>
      <c r="N1053" s="3">
        <v>0</v>
      </c>
      <c r="O1053" s="3">
        <v>0</v>
      </c>
      <c r="P1053" s="12">
        <v>1</v>
      </c>
      <c r="Q1053" s="18">
        <v>9447.3824000000004</v>
      </c>
    </row>
    <row r="1054" spans="1:17" x14ac:dyDescent="0.25">
      <c r="A1054" s="69">
        <v>611</v>
      </c>
      <c r="B1054" s="3">
        <v>45</v>
      </c>
      <c r="C1054" s="3">
        <v>23.56</v>
      </c>
      <c r="D1054" s="3">
        <v>2</v>
      </c>
      <c r="E1054" s="60">
        <v>8603.8233999999993</v>
      </c>
      <c r="F1054" s="32"/>
      <c r="G1054" s="32"/>
      <c r="H1054" s="6">
        <v>611</v>
      </c>
      <c r="I1054" s="2">
        <v>45</v>
      </c>
      <c r="J1054" s="3">
        <v>1</v>
      </c>
      <c r="K1054" s="20">
        <v>23.56</v>
      </c>
      <c r="L1054" s="3">
        <v>2</v>
      </c>
      <c r="M1054" s="3">
        <v>0</v>
      </c>
      <c r="N1054" s="3">
        <v>0</v>
      </c>
      <c r="O1054" s="3">
        <v>0</v>
      </c>
      <c r="P1054" s="12">
        <v>1</v>
      </c>
      <c r="Q1054" s="18">
        <v>8603.8233999999993</v>
      </c>
    </row>
    <row r="1055" spans="1:17" x14ac:dyDescent="0.25">
      <c r="A1055" s="69">
        <v>612</v>
      </c>
      <c r="B1055" s="3">
        <v>62</v>
      </c>
      <c r="C1055" s="3">
        <v>32.68</v>
      </c>
      <c r="D1055" s="3">
        <v>0</v>
      </c>
      <c r="E1055" s="60">
        <v>13844.797200000001</v>
      </c>
      <c r="F1055" s="32"/>
      <c r="G1055" s="32"/>
      <c r="H1055" s="6">
        <v>612</v>
      </c>
      <c r="I1055" s="2">
        <v>62</v>
      </c>
      <c r="J1055" s="3">
        <v>0</v>
      </c>
      <c r="K1055" s="20">
        <v>32.68</v>
      </c>
      <c r="L1055" s="3">
        <v>0</v>
      </c>
      <c r="M1055" s="3">
        <v>0</v>
      </c>
      <c r="N1055" s="3">
        <v>0</v>
      </c>
      <c r="O1055" s="3">
        <v>1</v>
      </c>
      <c r="P1055" s="12">
        <v>0</v>
      </c>
      <c r="Q1055" s="18">
        <v>13844.797200000001</v>
      </c>
    </row>
    <row r="1056" spans="1:17" x14ac:dyDescent="0.25">
      <c r="A1056" s="69">
        <v>613</v>
      </c>
      <c r="B1056" s="3">
        <v>23</v>
      </c>
      <c r="C1056" s="3">
        <v>28</v>
      </c>
      <c r="D1056" s="3">
        <v>0</v>
      </c>
      <c r="E1056" s="60">
        <v>13126.677449999999</v>
      </c>
      <c r="F1056" s="32"/>
      <c r="G1056" s="32"/>
      <c r="H1056" s="6">
        <v>613</v>
      </c>
      <c r="I1056" s="2">
        <v>23</v>
      </c>
      <c r="J1056" s="3">
        <v>0</v>
      </c>
      <c r="K1056" s="20">
        <v>28</v>
      </c>
      <c r="L1056" s="3">
        <v>0</v>
      </c>
      <c r="M1056" s="3">
        <v>1</v>
      </c>
      <c r="N1056" s="3">
        <v>0</v>
      </c>
      <c r="O1056" s="3">
        <v>0</v>
      </c>
      <c r="P1056" s="12">
        <v>0</v>
      </c>
      <c r="Q1056" s="18">
        <v>13126.677449999999</v>
      </c>
    </row>
    <row r="1057" spans="1:17" x14ac:dyDescent="0.25">
      <c r="A1057" s="69">
        <v>614</v>
      </c>
      <c r="B1057" s="3">
        <v>31</v>
      </c>
      <c r="C1057" s="3">
        <v>32.774999999999999</v>
      </c>
      <c r="D1057" s="3">
        <v>2</v>
      </c>
      <c r="E1057" s="60">
        <v>5327.4002499999997</v>
      </c>
      <c r="F1057" s="32"/>
      <c r="G1057" s="32"/>
      <c r="H1057" s="6">
        <v>614</v>
      </c>
      <c r="I1057" s="2">
        <v>31</v>
      </c>
      <c r="J1057" s="3">
        <v>0</v>
      </c>
      <c r="K1057" s="20">
        <v>32.774999999999999</v>
      </c>
      <c r="L1057" s="3">
        <v>2</v>
      </c>
      <c r="M1057" s="3">
        <v>0</v>
      </c>
      <c r="N1057" s="3">
        <v>0</v>
      </c>
      <c r="O1057" s="3">
        <v>1</v>
      </c>
      <c r="P1057" s="12">
        <v>0</v>
      </c>
      <c r="Q1057" s="18">
        <v>5327.4002499999997</v>
      </c>
    </row>
    <row r="1058" spans="1:17" x14ac:dyDescent="0.25">
      <c r="A1058" s="69">
        <v>615</v>
      </c>
      <c r="B1058" s="3">
        <v>41</v>
      </c>
      <c r="C1058" s="3">
        <v>21.754999999999999</v>
      </c>
      <c r="D1058" s="3">
        <v>1</v>
      </c>
      <c r="E1058" s="60">
        <v>13725.47184</v>
      </c>
      <c r="F1058" s="32"/>
      <c r="G1058" s="32"/>
      <c r="H1058" s="6">
        <v>615</v>
      </c>
      <c r="I1058" s="2">
        <v>41</v>
      </c>
      <c r="J1058" s="3">
        <v>0</v>
      </c>
      <c r="K1058" s="20">
        <v>21.754999999999999</v>
      </c>
      <c r="L1058" s="3">
        <v>1</v>
      </c>
      <c r="M1058" s="3">
        <v>0</v>
      </c>
      <c r="N1058" s="3">
        <v>0</v>
      </c>
      <c r="O1058" s="3">
        <v>0</v>
      </c>
      <c r="P1058" s="12">
        <v>1</v>
      </c>
      <c r="Q1058" s="18">
        <v>13725.47184</v>
      </c>
    </row>
    <row r="1059" spans="1:17" x14ac:dyDescent="0.25">
      <c r="A1059" s="69">
        <v>616</v>
      </c>
      <c r="B1059" s="3">
        <v>58</v>
      </c>
      <c r="C1059" s="3">
        <v>32.395000000000003</v>
      </c>
      <c r="D1059" s="3">
        <v>1</v>
      </c>
      <c r="E1059" s="60">
        <v>13019.161050000001</v>
      </c>
      <c r="F1059" s="32"/>
      <c r="G1059" s="32"/>
      <c r="H1059" s="6">
        <v>616</v>
      </c>
      <c r="I1059" s="2">
        <v>58</v>
      </c>
      <c r="J1059" s="3">
        <v>0</v>
      </c>
      <c r="K1059" s="20">
        <v>32.395000000000003</v>
      </c>
      <c r="L1059" s="3">
        <v>1</v>
      </c>
      <c r="M1059" s="3">
        <v>0</v>
      </c>
      <c r="N1059" s="3">
        <v>0</v>
      </c>
      <c r="O1059" s="3">
        <v>0</v>
      </c>
      <c r="P1059" s="12">
        <v>1</v>
      </c>
      <c r="Q1059" s="18">
        <v>13019.161050000001</v>
      </c>
    </row>
    <row r="1060" spans="1:17" x14ac:dyDescent="0.25">
      <c r="A1060" s="69">
        <v>617</v>
      </c>
      <c r="B1060" s="3">
        <v>48</v>
      </c>
      <c r="C1060" s="3">
        <v>36.575000000000003</v>
      </c>
      <c r="D1060" s="3">
        <v>0</v>
      </c>
      <c r="E1060" s="60">
        <v>8671.1912499999999</v>
      </c>
      <c r="F1060" s="32"/>
      <c r="G1060" s="32"/>
      <c r="H1060" s="6">
        <v>617</v>
      </c>
      <c r="I1060" s="2">
        <v>48</v>
      </c>
      <c r="J1060" s="3">
        <v>0</v>
      </c>
      <c r="K1060" s="20">
        <v>36.575000000000003</v>
      </c>
      <c r="L1060" s="3">
        <v>0</v>
      </c>
      <c r="M1060" s="3">
        <v>0</v>
      </c>
      <c r="N1060" s="3">
        <v>0</v>
      </c>
      <c r="O1060" s="3">
        <v>1</v>
      </c>
      <c r="P1060" s="12">
        <v>0</v>
      </c>
      <c r="Q1060" s="18">
        <v>8671.1912499999999</v>
      </c>
    </row>
    <row r="1061" spans="1:17" x14ac:dyDescent="0.25">
      <c r="A1061" s="69">
        <v>618</v>
      </c>
      <c r="B1061" s="3">
        <v>31</v>
      </c>
      <c r="C1061" s="3">
        <v>21.754999999999999</v>
      </c>
      <c r="D1061" s="3">
        <v>0</v>
      </c>
      <c r="E1061" s="60">
        <v>4134.0824499999999</v>
      </c>
      <c r="F1061" s="32"/>
      <c r="G1061" s="32"/>
      <c r="H1061" s="6">
        <v>618</v>
      </c>
      <c r="I1061" s="2">
        <v>31</v>
      </c>
      <c r="J1061" s="3">
        <v>0</v>
      </c>
      <c r="K1061" s="20">
        <v>21.754999999999999</v>
      </c>
      <c r="L1061" s="3">
        <v>0</v>
      </c>
      <c r="M1061" s="3">
        <v>0</v>
      </c>
      <c r="N1061" s="3">
        <v>0</v>
      </c>
      <c r="O1061" s="3">
        <v>1</v>
      </c>
      <c r="P1061" s="12">
        <v>0</v>
      </c>
      <c r="Q1061" s="18">
        <v>4134.0824499999999</v>
      </c>
    </row>
    <row r="1062" spans="1:17" x14ac:dyDescent="0.25">
      <c r="A1062" s="69">
        <v>619</v>
      </c>
      <c r="B1062" s="3">
        <v>19</v>
      </c>
      <c r="C1062" s="3">
        <v>27.93</v>
      </c>
      <c r="D1062" s="3">
        <v>3</v>
      </c>
      <c r="E1062" s="60">
        <v>18838.703659999999</v>
      </c>
      <c r="F1062" s="32"/>
      <c r="G1062" s="32"/>
      <c r="H1062" s="6">
        <v>619</v>
      </c>
      <c r="I1062" s="2">
        <v>19</v>
      </c>
      <c r="J1062" s="3">
        <v>0</v>
      </c>
      <c r="K1062" s="20">
        <v>27.93</v>
      </c>
      <c r="L1062" s="3">
        <v>3</v>
      </c>
      <c r="M1062" s="3">
        <v>0</v>
      </c>
      <c r="N1062" s="3">
        <v>0</v>
      </c>
      <c r="O1062" s="3">
        <v>1</v>
      </c>
      <c r="P1062" s="12">
        <v>0</v>
      </c>
      <c r="Q1062" s="18">
        <v>18838.703659999999</v>
      </c>
    </row>
    <row r="1063" spans="1:17" x14ac:dyDescent="0.25">
      <c r="A1063" s="69">
        <v>620</v>
      </c>
      <c r="B1063" s="3">
        <v>41</v>
      </c>
      <c r="C1063" s="3">
        <v>33.549999999999997</v>
      </c>
      <c r="D1063" s="3">
        <v>0</v>
      </c>
      <c r="E1063" s="60">
        <v>5699.8374999999996</v>
      </c>
      <c r="F1063" s="32"/>
      <c r="G1063" s="32"/>
      <c r="H1063" s="6">
        <v>620</v>
      </c>
      <c r="I1063" s="2">
        <v>41</v>
      </c>
      <c r="J1063" s="3">
        <v>1</v>
      </c>
      <c r="K1063" s="20">
        <v>33.549999999999997</v>
      </c>
      <c r="L1063" s="3">
        <v>0</v>
      </c>
      <c r="M1063" s="3">
        <v>0</v>
      </c>
      <c r="N1063" s="3">
        <v>1</v>
      </c>
      <c r="O1063" s="3">
        <v>0</v>
      </c>
      <c r="P1063" s="12">
        <v>0</v>
      </c>
      <c r="Q1063" s="18">
        <v>5699.8374999999996</v>
      </c>
    </row>
    <row r="1064" spans="1:17" x14ac:dyDescent="0.25">
      <c r="A1064" s="69">
        <v>621</v>
      </c>
      <c r="B1064" s="3">
        <v>40</v>
      </c>
      <c r="C1064" s="3">
        <v>29.355</v>
      </c>
      <c r="D1064" s="3">
        <v>1</v>
      </c>
      <c r="E1064" s="60">
        <v>6393.6034499999996</v>
      </c>
      <c r="F1064" s="32"/>
      <c r="G1064" s="32"/>
      <c r="H1064" s="6">
        <v>621</v>
      </c>
      <c r="I1064" s="2">
        <v>40</v>
      </c>
      <c r="J1064" s="3">
        <v>1</v>
      </c>
      <c r="K1064" s="20">
        <v>29.355</v>
      </c>
      <c r="L1064" s="3">
        <v>1</v>
      </c>
      <c r="M1064" s="3">
        <v>0</v>
      </c>
      <c r="N1064" s="3">
        <v>0</v>
      </c>
      <c r="O1064" s="3">
        <v>1</v>
      </c>
      <c r="P1064" s="12">
        <v>0</v>
      </c>
      <c r="Q1064" s="18">
        <v>6393.6034499999996</v>
      </c>
    </row>
    <row r="1065" spans="1:17" x14ac:dyDescent="0.25">
      <c r="A1065" s="69">
        <v>622</v>
      </c>
      <c r="B1065" s="3">
        <v>31</v>
      </c>
      <c r="C1065" s="3">
        <v>25.8</v>
      </c>
      <c r="D1065" s="3">
        <v>2</v>
      </c>
      <c r="E1065" s="60">
        <v>4934.7049999999999</v>
      </c>
      <c r="F1065" s="32"/>
      <c r="G1065" s="32"/>
      <c r="H1065" s="6">
        <v>622</v>
      </c>
      <c r="I1065" s="2">
        <v>31</v>
      </c>
      <c r="J1065" s="3">
        <v>0</v>
      </c>
      <c r="K1065" s="20">
        <v>25.8</v>
      </c>
      <c r="L1065" s="3">
        <v>2</v>
      </c>
      <c r="M1065" s="3">
        <v>1</v>
      </c>
      <c r="N1065" s="3">
        <v>0</v>
      </c>
      <c r="O1065" s="3">
        <v>0</v>
      </c>
      <c r="P1065" s="12">
        <v>0</v>
      </c>
      <c r="Q1065" s="18">
        <v>4934.7049999999999</v>
      </c>
    </row>
    <row r="1066" spans="1:17" x14ac:dyDescent="0.25">
      <c r="A1066" s="69">
        <v>623</v>
      </c>
      <c r="B1066" s="3">
        <v>37</v>
      </c>
      <c r="C1066" s="3">
        <v>24.32</v>
      </c>
      <c r="D1066" s="3">
        <v>2</v>
      </c>
      <c r="E1066" s="60">
        <v>6198.7518</v>
      </c>
      <c r="F1066" s="32"/>
      <c r="G1066" s="32"/>
      <c r="H1066" s="6">
        <v>623</v>
      </c>
      <c r="I1066" s="2">
        <v>37</v>
      </c>
      <c r="J1066" s="3">
        <v>1</v>
      </c>
      <c r="K1066" s="20">
        <v>24.32</v>
      </c>
      <c r="L1066" s="3">
        <v>2</v>
      </c>
      <c r="M1066" s="3">
        <v>0</v>
      </c>
      <c r="N1066" s="3">
        <v>0</v>
      </c>
      <c r="O1066" s="3">
        <v>1</v>
      </c>
      <c r="P1066" s="12">
        <v>0</v>
      </c>
      <c r="Q1066" s="18">
        <v>6198.7518</v>
      </c>
    </row>
    <row r="1067" spans="1:17" x14ac:dyDescent="0.25">
      <c r="A1067" s="69">
        <v>624</v>
      </c>
      <c r="B1067" s="3">
        <v>46</v>
      </c>
      <c r="C1067" s="3">
        <v>40.375</v>
      </c>
      <c r="D1067" s="3">
        <v>2</v>
      </c>
      <c r="E1067" s="60">
        <v>8733.2292500000003</v>
      </c>
      <c r="F1067" s="32"/>
      <c r="G1067" s="32"/>
      <c r="H1067" s="6">
        <v>624</v>
      </c>
      <c r="I1067" s="2">
        <v>46</v>
      </c>
      <c r="J1067" s="3">
        <v>1</v>
      </c>
      <c r="K1067" s="20">
        <v>40.375</v>
      </c>
      <c r="L1067" s="3">
        <v>2</v>
      </c>
      <c r="M1067" s="3">
        <v>0</v>
      </c>
      <c r="N1067" s="3">
        <v>0</v>
      </c>
      <c r="O1067" s="3">
        <v>1</v>
      </c>
      <c r="P1067" s="12">
        <v>0</v>
      </c>
      <c r="Q1067" s="18">
        <v>8733.2292500000003</v>
      </c>
    </row>
    <row r="1068" spans="1:17" x14ac:dyDescent="0.25">
      <c r="A1068" s="69">
        <v>625</v>
      </c>
      <c r="B1068" s="3">
        <v>22</v>
      </c>
      <c r="C1068" s="3">
        <v>32.11</v>
      </c>
      <c r="D1068" s="3">
        <v>0</v>
      </c>
      <c r="E1068" s="60">
        <v>2055.3249000000001</v>
      </c>
      <c r="F1068" s="32"/>
      <c r="G1068" s="32"/>
      <c r="H1068" s="6">
        <v>625</v>
      </c>
      <c r="I1068" s="2">
        <v>22</v>
      </c>
      <c r="J1068" s="3">
        <v>1</v>
      </c>
      <c r="K1068" s="20">
        <v>32.11</v>
      </c>
      <c r="L1068" s="3">
        <v>0</v>
      </c>
      <c r="M1068" s="3">
        <v>0</v>
      </c>
      <c r="N1068" s="3">
        <v>0</v>
      </c>
      <c r="O1068" s="3">
        <v>1</v>
      </c>
      <c r="P1068" s="12">
        <v>0</v>
      </c>
      <c r="Q1068" s="18">
        <v>2055.3249000000001</v>
      </c>
    </row>
    <row r="1069" spans="1:17" x14ac:dyDescent="0.25">
      <c r="A1069" s="69">
        <v>626</v>
      </c>
      <c r="B1069" s="3">
        <v>51</v>
      </c>
      <c r="C1069" s="3">
        <v>32.299999999999997</v>
      </c>
      <c r="D1069" s="3">
        <v>1</v>
      </c>
      <c r="E1069" s="60">
        <v>9964.06</v>
      </c>
      <c r="F1069" s="32"/>
      <c r="G1069" s="32"/>
      <c r="H1069" s="6">
        <v>626</v>
      </c>
      <c r="I1069" s="2">
        <v>51</v>
      </c>
      <c r="J1069" s="3">
        <v>1</v>
      </c>
      <c r="K1069" s="20">
        <v>32.299999999999997</v>
      </c>
      <c r="L1069" s="3">
        <v>1</v>
      </c>
      <c r="M1069" s="3">
        <v>0</v>
      </c>
      <c r="N1069" s="3">
        <v>0</v>
      </c>
      <c r="O1069" s="3">
        <v>0</v>
      </c>
      <c r="P1069" s="12">
        <v>1</v>
      </c>
      <c r="Q1069" s="18">
        <v>9964.06</v>
      </c>
    </row>
    <row r="1070" spans="1:17" x14ac:dyDescent="0.25">
      <c r="A1070" s="69">
        <v>627</v>
      </c>
      <c r="B1070" s="3">
        <v>35</v>
      </c>
      <c r="C1070" s="3">
        <v>17.86</v>
      </c>
      <c r="D1070" s="3">
        <v>1</v>
      </c>
      <c r="E1070" s="60">
        <v>5116.5003999999999</v>
      </c>
      <c r="F1070" s="32"/>
      <c r="G1070" s="32"/>
      <c r="H1070" s="6">
        <v>627</v>
      </c>
      <c r="I1070" s="2">
        <v>35</v>
      </c>
      <c r="J1070" s="3">
        <v>1</v>
      </c>
      <c r="K1070" s="20">
        <v>17.86</v>
      </c>
      <c r="L1070" s="3">
        <v>1</v>
      </c>
      <c r="M1070" s="3">
        <v>0</v>
      </c>
      <c r="N1070" s="3">
        <v>0</v>
      </c>
      <c r="O1070" s="3">
        <v>1</v>
      </c>
      <c r="P1070" s="12">
        <v>0</v>
      </c>
      <c r="Q1070" s="18">
        <v>5116.5003999999999</v>
      </c>
    </row>
    <row r="1071" spans="1:17" x14ac:dyDescent="0.25">
      <c r="A1071" s="69">
        <v>628</v>
      </c>
      <c r="B1071" s="3">
        <v>59</v>
      </c>
      <c r="C1071" s="3">
        <v>34.799999999999997</v>
      </c>
      <c r="D1071" s="3">
        <v>2</v>
      </c>
      <c r="E1071" s="60">
        <v>36910.608030000003</v>
      </c>
      <c r="F1071" s="32"/>
      <c r="G1071" s="32"/>
      <c r="H1071" s="6">
        <v>628</v>
      </c>
      <c r="I1071" s="2">
        <v>59</v>
      </c>
      <c r="J1071" s="3">
        <v>0</v>
      </c>
      <c r="K1071" s="20">
        <v>34.799999999999997</v>
      </c>
      <c r="L1071" s="3">
        <v>2</v>
      </c>
      <c r="M1071" s="3">
        <v>1</v>
      </c>
      <c r="N1071" s="3">
        <v>0</v>
      </c>
      <c r="O1071" s="3">
        <v>0</v>
      </c>
      <c r="P1071" s="12">
        <v>0</v>
      </c>
      <c r="Q1071" s="18">
        <v>36910.608030000003</v>
      </c>
    </row>
    <row r="1072" spans="1:17" x14ac:dyDescent="0.25">
      <c r="A1072" s="69">
        <v>629</v>
      </c>
      <c r="B1072" s="3">
        <v>59</v>
      </c>
      <c r="C1072" s="3">
        <v>37.1</v>
      </c>
      <c r="D1072" s="3">
        <v>1</v>
      </c>
      <c r="E1072" s="60">
        <v>12347.172</v>
      </c>
      <c r="F1072" s="32"/>
      <c r="G1072" s="32"/>
      <c r="H1072" s="6">
        <v>629</v>
      </c>
      <c r="I1072" s="2">
        <v>59</v>
      </c>
      <c r="J1072" s="3">
        <v>1</v>
      </c>
      <c r="K1072" s="20">
        <v>37.1</v>
      </c>
      <c r="L1072" s="3">
        <v>1</v>
      </c>
      <c r="M1072" s="3">
        <v>1</v>
      </c>
      <c r="N1072" s="3">
        <v>0</v>
      </c>
      <c r="O1072" s="3">
        <v>0</v>
      </c>
      <c r="P1072" s="12">
        <v>0</v>
      </c>
      <c r="Q1072" s="18">
        <v>12347.172</v>
      </c>
    </row>
    <row r="1073" spans="1:17" x14ac:dyDescent="0.25">
      <c r="A1073" s="69">
        <v>630</v>
      </c>
      <c r="B1073" s="3">
        <v>36</v>
      </c>
      <c r="C1073" s="3">
        <v>30.875</v>
      </c>
      <c r="D1073" s="3">
        <v>1</v>
      </c>
      <c r="E1073" s="60">
        <v>5373.3642499999996</v>
      </c>
      <c r="F1073" s="32"/>
      <c r="G1073" s="32"/>
      <c r="H1073" s="6">
        <v>630</v>
      </c>
      <c r="I1073" s="2">
        <v>36</v>
      </c>
      <c r="J1073" s="3">
        <v>1</v>
      </c>
      <c r="K1073" s="20">
        <v>30.875</v>
      </c>
      <c r="L1073" s="3">
        <v>1</v>
      </c>
      <c r="M1073" s="3">
        <v>0</v>
      </c>
      <c r="N1073" s="3">
        <v>0</v>
      </c>
      <c r="O1073" s="3">
        <v>1</v>
      </c>
      <c r="P1073" s="12">
        <v>0</v>
      </c>
      <c r="Q1073" s="18">
        <v>5373.3642499999996</v>
      </c>
    </row>
    <row r="1074" spans="1:17" x14ac:dyDescent="0.25">
      <c r="A1074" s="69">
        <v>631</v>
      </c>
      <c r="B1074" s="3">
        <v>39</v>
      </c>
      <c r="C1074" s="3">
        <v>34.1</v>
      </c>
      <c r="D1074" s="3">
        <v>2</v>
      </c>
      <c r="E1074" s="60">
        <v>23563.016179999999</v>
      </c>
      <c r="F1074" s="32"/>
      <c r="G1074" s="32"/>
      <c r="H1074" s="6">
        <v>631</v>
      </c>
      <c r="I1074" s="2">
        <v>39</v>
      </c>
      <c r="J1074" s="3">
        <v>1</v>
      </c>
      <c r="K1074" s="20">
        <v>34.1</v>
      </c>
      <c r="L1074" s="3">
        <v>2</v>
      </c>
      <c r="M1074" s="3">
        <v>0</v>
      </c>
      <c r="N1074" s="3">
        <v>1</v>
      </c>
      <c r="O1074" s="3">
        <v>0</v>
      </c>
      <c r="P1074" s="12">
        <v>0</v>
      </c>
      <c r="Q1074" s="18">
        <v>23563.016179999999</v>
      </c>
    </row>
    <row r="1075" spans="1:17" x14ac:dyDescent="0.25">
      <c r="A1075" s="69">
        <v>632</v>
      </c>
      <c r="B1075" s="3">
        <v>18</v>
      </c>
      <c r="C1075" s="3">
        <v>21.47</v>
      </c>
      <c r="D1075" s="3">
        <v>0</v>
      </c>
      <c r="E1075" s="60">
        <v>1702.4553000000001</v>
      </c>
      <c r="F1075" s="32"/>
      <c r="G1075" s="32"/>
      <c r="H1075" s="6">
        <v>632</v>
      </c>
      <c r="I1075" s="2">
        <v>18</v>
      </c>
      <c r="J1075" s="3">
        <v>1</v>
      </c>
      <c r="K1075" s="20">
        <v>21.47</v>
      </c>
      <c r="L1075" s="3">
        <v>0</v>
      </c>
      <c r="M1075" s="3">
        <v>0</v>
      </c>
      <c r="N1075" s="3">
        <v>0</v>
      </c>
      <c r="O1075" s="3">
        <v>0</v>
      </c>
      <c r="P1075" s="12">
        <v>1</v>
      </c>
      <c r="Q1075" s="18">
        <v>1702.4553000000001</v>
      </c>
    </row>
    <row r="1076" spans="1:17" x14ac:dyDescent="0.25">
      <c r="A1076" s="69">
        <v>633</v>
      </c>
      <c r="B1076" s="3">
        <v>52</v>
      </c>
      <c r="C1076" s="3">
        <v>33.299999999999997</v>
      </c>
      <c r="D1076" s="3">
        <v>2</v>
      </c>
      <c r="E1076" s="60">
        <v>10806.839</v>
      </c>
      <c r="F1076" s="32"/>
      <c r="G1076" s="32"/>
      <c r="H1076" s="6">
        <v>633</v>
      </c>
      <c r="I1076" s="2">
        <v>52</v>
      </c>
      <c r="J1076" s="3">
        <v>0</v>
      </c>
      <c r="K1076" s="20">
        <v>33.299999999999997</v>
      </c>
      <c r="L1076" s="3">
        <v>2</v>
      </c>
      <c r="M1076" s="3">
        <v>1</v>
      </c>
      <c r="N1076" s="3">
        <v>0</v>
      </c>
      <c r="O1076" s="3">
        <v>0</v>
      </c>
      <c r="P1076" s="12">
        <v>0</v>
      </c>
      <c r="Q1076" s="18">
        <v>10806.839</v>
      </c>
    </row>
    <row r="1077" spans="1:17" x14ac:dyDescent="0.25">
      <c r="A1077" s="69">
        <v>634</v>
      </c>
      <c r="B1077" s="3">
        <v>27</v>
      </c>
      <c r="C1077" s="3">
        <v>31.254999999999999</v>
      </c>
      <c r="D1077" s="3">
        <v>1</v>
      </c>
      <c r="E1077" s="60">
        <v>3956.0714499999999</v>
      </c>
      <c r="F1077" s="32"/>
      <c r="G1077" s="32"/>
      <c r="H1077" s="6">
        <v>634</v>
      </c>
      <c r="I1077" s="2">
        <v>27</v>
      </c>
      <c r="J1077" s="3">
        <v>0</v>
      </c>
      <c r="K1077" s="20">
        <v>31.254999999999999</v>
      </c>
      <c r="L1077" s="3">
        <v>1</v>
      </c>
      <c r="M1077" s="3">
        <v>0</v>
      </c>
      <c r="N1077" s="3">
        <v>0</v>
      </c>
      <c r="O1077" s="3">
        <v>1</v>
      </c>
      <c r="P1077" s="12">
        <v>0</v>
      </c>
      <c r="Q1077" s="18">
        <v>3956.0714499999999</v>
      </c>
    </row>
    <row r="1078" spans="1:17" x14ac:dyDescent="0.25">
      <c r="A1078" s="69">
        <v>635</v>
      </c>
      <c r="B1078" s="3">
        <v>18</v>
      </c>
      <c r="C1078" s="3">
        <v>39.14</v>
      </c>
      <c r="D1078" s="3">
        <v>0</v>
      </c>
      <c r="E1078" s="60">
        <v>12890.057650000001</v>
      </c>
      <c r="F1078" s="32"/>
      <c r="G1078" s="32"/>
      <c r="H1078" s="6">
        <v>635</v>
      </c>
      <c r="I1078" s="2">
        <v>18</v>
      </c>
      <c r="J1078" s="3">
        <v>1</v>
      </c>
      <c r="K1078" s="20">
        <v>39.14</v>
      </c>
      <c r="L1078" s="3">
        <v>0</v>
      </c>
      <c r="M1078" s="3">
        <v>0</v>
      </c>
      <c r="N1078" s="3">
        <v>0</v>
      </c>
      <c r="O1078" s="3">
        <v>0</v>
      </c>
      <c r="P1078" s="12">
        <v>1</v>
      </c>
      <c r="Q1078" s="18">
        <v>12890.057650000001</v>
      </c>
    </row>
    <row r="1079" spans="1:17" x14ac:dyDescent="0.25">
      <c r="A1079" s="69">
        <v>636</v>
      </c>
      <c r="B1079" s="3">
        <v>40</v>
      </c>
      <c r="C1079" s="3">
        <v>25.08</v>
      </c>
      <c r="D1079" s="3">
        <v>0</v>
      </c>
      <c r="E1079" s="60">
        <v>5415.6611999999996</v>
      </c>
      <c r="F1079" s="32"/>
      <c r="G1079" s="32"/>
      <c r="H1079" s="6">
        <v>636</v>
      </c>
      <c r="I1079" s="2">
        <v>40</v>
      </c>
      <c r="J1079" s="3">
        <v>1</v>
      </c>
      <c r="K1079" s="20">
        <v>25.08</v>
      </c>
      <c r="L1079" s="3">
        <v>0</v>
      </c>
      <c r="M1079" s="3">
        <v>0</v>
      </c>
      <c r="N1079" s="3">
        <v>1</v>
      </c>
      <c r="O1079" s="3">
        <v>0</v>
      </c>
      <c r="P1079" s="12">
        <v>0</v>
      </c>
      <c r="Q1079" s="18">
        <v>5415.6611999999996</v>
      </c>
    </row>
    <row r="1080" spans="1:17" x14ac:dyDescent="0.25">
      <c r="A1080" s="69">
        <v>637</v>
      </c>
      <c r="B1080" s="3">
        <v>29</v>
      </c>
      <c r="C1080" s="3">
        <v>37.29</v>
      </c>
      <c r="D1080" s="3">
        <v>2</v>
      </c>
      <c r="E1080" s="60">
        <v>4058.1161000000002</v>
      </c>
      <c r="F1080" s="32"/>
      <c r="G1080" s="32"/>
      <c r="H1080" s="6">
        <v>637</v>
      </c>
      <c r="I1080" s="2">
        <v>29</v>
      </c>
      <c r="J1080" s="3">
        <v>1</v>
      </c>
      <c r="K1080" s="20">
        <v>37.29</v>
      </c>
      <c r="L1080" s="3">
        <v>2</v>
      </c>
      <c r="M1080" s="3">
        <v>0</v>
      </c>
      <c r="N1080" s="3">
        <v>1</v>
      </c>
      <c r="O1080" s="3">
        <v>0</v>
      </c>
      <c r="P1080" s="12">
        <v>0</v>
      </c>
      <c r="Q1080" s="18">
        <v>4058.1161000000002</v>
      </c>
    </row>
    <row r="1081" spans="1:17" ht="15.75" thickBot="1" x14ac:dyDescent="0.3">
      <c r="A1081" s="70">
        <v>638</v>
      </c>
      <c r="B1081" s="5">
        <v>38</v>
      </c>
      <c r="C1081" s="5">
        <v>30.21</v>
      </c>
      <c r="D1081" s="5">
        <v>3</v>
      </c>
      <c r="E1081" s="61">
        <v>7537.1638999999996</v>
      </c>
      <c r="F1081" s="32"/>
      <c r="G1081" s="32"/>
      <c r="H1081" s="6">
        <v>638</v>
      </c>
      <c r="I1081" s="2">
        <v>38</v>
      </c>
      <c r="J1081" s="3">
        <v>0</v>
      </c>
      <c r="K1081" s="20">
        <v>30.21</v>
      </c>
      <c r="L1081" s="3">
        <v>3</v>
      </c>
      <c r="M1081" s="3">
        <v>0</v>
      </c>
      <c r="N1081" s="3">
        <v>0</v>
      </c>
      <c r="O1081" s="3">
        <v>1</v>
      </c>
      <c r="P1081" s="12">
        <v>0</v>
      </c>
      <c r="Q1081" s="18">
        <v>7537.1638999999996</v>
      </c>
    </row>
    <row r="1444" spans="8:18" x14ac:dyDescent="0.25">
      <c r="H1444" s="6"/>
      <c r="I1444" s="2"/>
      <c r="J1444" s="3"/>
      <c r="K1444" s="20"/>
      <c r="L1444" s="3"/>
      <c r="M1444" s="3"/>
      <c r="N1444" s="3"/>
      <c r="O1444" s="3"/>
      <c r="P1444" s="3"/>
      <c r="Q1444" s="12"/>
      <c r="R1444" s="18"/>
    </row>
    <row r="1445" spans="8:18" x14ac:dyDescent="0.25">
      <c r="H1445" s="6"/>
      <c r="I1445" s="2"/>
      <c r="J1445" s="3"/>
      <c r="K1445" s="20"/>
      <c r="L1445" s="3"/>
      <c r="M1445" s="3"/>
      <c r="N1445" s="3"/>
      <c r="O1445" s="3"/>
      <c r="P1445" s="3"/>
      <c r="Q1445" s="12"/>
      <c r="R1445" s="18"/>
    </row>
    <row r="1446" spans="8:18" x14ac:dyDescent="0.25">
      <c r="H1446" s="6"/>
      <c r="I1446" s="2"/>
      <c r="J1446" s="3"/>
      <c r="K1446" s="20"/>
      <c r="L1446" s="3"/>
      <c r="M1446" s="3"/>
      <c r="N1446" s="3"/>
      <c r="O1446" s="3"/>
      <c r="P1446" s="3"/>
      <c r="Q1446" s="12"/>
      <c r="R1446" s="18"/>
    </row>
    <row r="1447" spans="8:18" x14ac:dyDescent="0.25">
      <c r="H1447" s="6"/>
      <c r="I1447" s="2"/>
      <c r="J1447" s="3"/>
      <c r="K1447" s="20"/>
      <c r="L1447" s="3"/>
      <c r="M1447" s="3"/>
      <c r="N1447" s="3"/>
      <c r="O1447" s="3"/>
      <c r="P1447" s="3"/>
      <c r="Q1447" s="12"/>
      <c r="R1447" s="18"/>
    </row>
    <row r="1448" spans="8:18" x14ac:dyDescent="0.25">
      <c r="H1448" s="6"/>
      <c r="I1448" s="2"/>
      <c r="J1448" s="3"/>
      <c r="K1448" s="20"/>
      <c r="L1448" s="3"/>
      <c r="M1448" s="3"/>
      <c r="N1448" s="3"/>
      <c r="O1448" s="3"/>
      <c r="P1448" s="3"/>
      <c r="Q1448" s="12"/>
      <c r="R1448" s="18"/>
    </row>
    <row r="1449" spans="8:18" x14ac:dyDescent="0.25">
      <c r="H1449" s="6"/>
      <c r="I1449" s="2"/>
      <c r="J1449" s="3"/>
      <c r="K1449" s="20"/>
      <c r="L1449" s="3"/>
      <c r="M1449" s="3"/>
      <c r="N1449" s="3"/>
      <c r="O1449" s="3"/>
      <c r="P1449" s="3"/>
      <c r="Q1449" s="12"/>
      <c r="R1449" s="18"/>
    </row>
    <row r="1450" spans="8:18" x14ac:dyDescent="0.25">
      <c r="H1450" s="6"/>
      <c r="I1450" s="2"/>
      <c r="J1450" s="3"/>
      <c r="K1450" s="20"/>
      <c r="L1450" s="3"/>
      <c r="M1450" s="3"/>
      <c r="N1450" s="3"/>
      <c r="O1450" s="3"/>
      <c r="P1450" s="3"/>
      <c r="Q1450" s="12"/>
      <c r="R1450" s="18"/>
    </row>
    <row r="1451" spans="8:18" x14ac:dyDescent="0.25">
      <c r="H1451" s="6"/>
      <c r="I1451" s="2"/>
      <c r="J1451" s="3"/>
      <c r="K1451" s="20"/>
      <c r="L1451" s="3"/>
      <c r="M1451" s="3"/>
      <c r="N1451" s="3"/>
      <c r="O1451" s="3"/>
      <c r="P1451" s="3"/>
      <c r="Q1451" s="12"/>
      <c r="R1451" s="18"/>
    </row>
    <row r="1452" spans="8:18" x14ac:dyDescent="0.25">
      <c r="H1452" s="6"/>
      <c r="I1452" s="2"/>
      <c r="J1452" s="3"/>
      <c r="K1452" s="20"/>
      <c r="L1452" s="3"/>
      <c r="M1452" s="3"/>
      <c r="N1452" s="3"/>
      <c r="O1452" s="3"/>
      <c r="P1452" s="3"/>
      <c r="Q1452" s="12"/>
      <c r="R1452" s="18"/>
    </row>
    <row r="1453" spans="8:18" x14ac:dyDescent="0.25">
      <c r="H1453" s="6"/>
      <c r="I1453" s="2"/>
      <c r="J1453" s="3"/>
      <c r="K1453" s="20"/>
      <c r="L1453" s="3"/>
      <c r="M1453" s="3"/>
      <c r="N1453" s="3"/>
      <c r="O1453" s="3"/>
      <c r="P1453" s="3"/>
      <c r="Q1453" s="12"/>
      <c r="R1453" s="18"/>
    </row>
    <row r="1454" spans="8:18" x14ac:dyDescent="0.25">
      <c r="H1454" s="6"/>
      <c r="I1454" s="2"/>
      <c r="J1454" s="3"/>
      <c r="K1454" s="20"/>
      <c r="L1454" s="3"/>
      <c r="M1454" s="3"/>
      <c r="N1454" s="3"/>
      <c r="O1454" s="3"/>
      <c r="P1454" s="3"/>
      <c r="Q1454" s="12"/>
      <c r="R1454" s="18"/>
    </row>
    <row r="1455" spans="8:18" x14ac:dyDescent="0.25">
      <c r="H1455" s="6"/>
      <c r="I1455" s="2"/>
      <c r="J1455" s="3"/>
      <c r="K1455" s="20"/>
      <c r="L1455" s="3"/>
      <c r="M1455" s="3"/>
      <c r="N1455" s="3"/>
      <c r="O1455" s="3"/>
      <c r="P1455" s="3"/>
      <c r="Q1455" s="12"/>
      <c r="R1455" s="18"/>
    </row>
    <row r="1456" spans="8:18" x14ac:dyDescent="0.25">
      <c r="H1456" s="6"/>
      <c r="I1456" s="2"/>
      <c r="J1456" s="3"/>
      <c r="K1456" s="20"/>
      <c r="L1456" s="3"/>
      <c r="M1456" s="3"/>
      <c r="N1456" s="3"/>
      <c r="O1456" s="3"/>
      <c r="P1456" s="3"/>
      <c r="Q1456" s="12"/>
      <c r="R1456" s="18"/>
    </row>
    <row r="1457" spans="8:18" x14ac:dyDescent="0.25">
      <c r="H1457" s="6"/>
      <c r="I1457" s="2"/>
      <c r="J1457" s="3"/>
      <c r="K1457" s="20"/>
      <c r="L1457" s="3"/>
      <c r="M1457" s="3"/>
      <c r="N1457" s="3"/>
      <c r="O1457" s="3"/>
      <c r="P1457" s="3"/>
      <c r="Q1457" s="12"/>
      <c r="R1457" s="18"/>
    </row>
    <row r="1458" spans="8:18" x14ac:dyDescent="0.25">
      <c r="H1458" s="6"/>
      <c r="I1458" s="2"/>
      <c r="J1458" s="3"/>
      <c r="K1458" s="20"/>
      <c r="L1458" s="3"/>
      <c r="M1458" s="3"/>
      <c r="N1458" s="3"/>
      <c r="O1458" s="3"/>
      <c r="P1458" s="3"/>
      <c r="Q1458" s="12"/>
      <c r="R1458" s="18"/>
    </row>
    <row r="1459" spans="8:18" x14ac:dyDescent="0.25">
      <c r="H1459" s="6"/>
      <c r="I1459" s="2"/>
      <c r="J1459" s="3"/>
      <c r="K1459" s="20"/>
      <c r="L1459" s="3"/>
      <c r="M1459" s="3"/>
      <c r="N1459" s="3"/>
      <c r="O1459" s="3"/>
      <c r="P1459" s="3"/>
      <c r="Q1459" s="12"/>
      <c r="R1459" s="18"/>
    </row>
    <row r="1460" spans="8:18" x14ac:dyDescent="0.25">
      <c r="H1460" s="6"/>
      <c r="I1460" s="2"/>
      <c r="J1460" s="3"/>
      <c r="K1460" s="20"/>
      <c r="L1460" s="3"/>
      <c r="M1460" s="3"/>
      <c r="N1460" s="3"/>
      <c r="O1460" s="3"/>
      <c r="P1460" s="3"/>
      <c r="Q1460" s="12"/>
      <c r="R1460" s="18"/>
    </row>
    <row r="1461" spans="8:18" x14ac:dyDescent="0.25">
      <c r="H1461" s="6"/>
      <c r="I1461" s="2"/>
      <c r="J1461" s="3"/>
      <c r="K1461" s="20"/>
      <c r="L1461" s="3"/>
      <c r="M1461" s="3"/>
      <c r="N1461" s="3"/>
      <c r="O1461" s="3"/>
      <c r="P1461" s="3"/>
      <c r="Q1461" s="12"/>
      <c r="R1461" s="18"/>
    </row>
    <row r="1462" spans="8:18" x14ac:dyDescent="0.25">
      <c r="H1462" s="6"/>
      <c r="I1462" s="2"/>
      <c r="J1462" s="3"/>
      <c r="K1462" s="20"/>
      <c r="L1462" s="3"/>
      <c r="M1462" s="3"/>
      <c r="N1462" s="3"/>
      <c r="O1462" s="3"/>
      <c r="P1462" s="3"/>
      <c r="Q1462" s="12"/>
      <c r="R1462" s="18"/>
    </row>
    <row r="1463" spans="8:18" x14ac:dyDescent="0.25">
      <c r="H1463" s="6"/>
      <c r="I1463" s="2"/>
      <c r="J1463" s="3"/>
      <c r="K1463" s="20"/>
      <c r="L1463" s="3"/>
      <c r="M1463" s="3"/>
      <c r="N1463" s="3"/>
      <c r="O1463" s="3"/>
      <c r="P1463" s="3"/>
      <c r="Q1463" s="12"/>
      <c r="R1463" s="18"/>
    </row>
    <row r="1464" spans="8:18" x14ac:dyDescent="0.25">
      <c r="H1464" s="6"/>
      <c r="I1464" s="2"/>
      <c r="J1464" s="3"/>
      <c r="K1464" s="20"/>
      <c r="L1464" s="3"/>
      <c r="M1464" s="3"/>
      <c r="N1464" s="3"/>
      <c r="O1464" s="3"/>
      <c r="P1464" s="3"/>
      <c r="Q1464" s="12"/>
      <c r="R1464" s="18"/>
    </row>
    <row r="1465" spans="8:18" x14ac:dyDescent="0.25">
      <c r="H1465" s="6"/>
      <c r="I1465" s="2"/>
      <c r="J1465" s="3"/>
      <c r="K1465" s="20"/>
      <c r="L1465" s="3"/>
      <c r="M1465" s="3"/>
      <c r="N1465" s="3"/>
      <c r="O1465" s="3"/>
      <c r="P1465" s="3"/>
      <c r="Q1465" s="12"/>
      <c r="R1465" s="18"/>
    </row>
    <row r="1466" spans="8:18" x14ac:dyDescent="0.25">
      <c r="H1466" s="6"/>
      <c r="I1466" s="2"/>
      <c r="J1466" s="3"/>
      <c r="K1466" s="20"/>
      <c r="L1466" s="3"/>
      <c r="M1466" s="3"/>
      <c r="N1466" s="3"/>
      <c r="O1466" s="3"/>
      <c r="P1466" s="3"/>
      <c r="Q1466" s="12"/>
      <c r="R1466" s="18"/>
    </row>
    <row r="1467" spans="8:18" x14ac:dyDescent="0.25">
      <c r="H1467" s="6"/>
      <c r="I1467" s="2"/>
      <c r="J1467" s="3"/>
      <c r="K1467" s="20"/>
      <c r="L1467" s="3"/>
      <c r="M1467" s="3"/>
      <c r="N1467" s="3"/>
      <c r="O1467" s="3"/>
      <c r="P1467" s="3"/>
      <c r="Q1467" s="12"/>
      <c r="R1467" s="18"/>
    </row>
    <row r="1468" spans="8:18" x14ac:dyDescent="0.25">
      <c r="H1468" s="6"/>
      <c r="I1468" s="2"/>
      <c r="J1468" s="3"/>
      <c r="K1468" s="20"/>
      <c r="L1468" s="3"/>
      <c r="M1468" s="3"/>
      <c r="N1468" s="3"/>
      <c r="O1468" s="3"/>
      <c r="P1468" s="3"/>
      <c r="Q1468" s="12"/>
      <c r="R1468" s="18"/>
    </row>
    <row r="1469" spans="8:18" x14ac:dyDescent="0.25">
      <c r="H1469" s="6"/>
      <c r="I1469" s="2"/>
      <c r="J1469" s="3"/>
      <c r="K1469" s="20"/>
      <c r="L1469" s="3"/>
      <c r="M1469" s="3"/>
      <c r="N1469" s="3"/>
      <c r="O1469" s="3"/>
      <c r="P1469" s="3"/>
      <c r="Q1469" s="12"/>
      <c r="R1469" s="18"/>
    </row>
    <row r="1470" spans="8:18" x14ac:dyDescent="0.25">
      <c r="H1470" s="6"/>
      <c r="I1470" s="2"/>
      <c r="J1470" s="3"/>
      <c r="K1470" s="20"/>
      <c r="L1470" s="3"/>
      <c r="M1470" s="3"/>
      <c r="N1470" s="3"/>
      <c r="O1470" s="3"/>
      <c r="P1470" s="3"/>
      <c r="Q1470" s="12"/>
      <c r="R1470" s="18"/>
    </row>
    <row r="1471" spans="8:18" x14ac:dyDescent="0.25">
      <c r="H1471" s="6"/>
      <c r="I1471" s="2"/>
      <c r="J1471" s="3"/>
      <c r="K1471" s="20"/>
      <c r="L1471" s="3"/>
      <c r="M1471" s="3"/>
      <c r="N1471" s="3"/>
      <c r="O1471" s="3"/>
      <c r="P1471" s="3"/>
      <c r="Q1471" s="12"/>
      <c r="R1471" s="18"/>
    </row>
    <row r="1472" spans="8:18" x14ac:dyDescent="0.25">
      <c r="H1472" s="6"/>
      <c r="I1472" s="2"/>
      <c r="J1472" s="3"/>
      <c r="K1472" s="20"/>
      <c r="L1472" s="3"/>
      <c r="M1472" s="3"/>
      <c r="N1472" s="3"/>
      <c r="O1472" s="3"/>
      <c r="P1472" s="3"/>
      <c r="Q1472" s="12"/>
      <c r="R1472" s="18"/>
    </row>
    <row r="1473" spans="8:18" x14ac:dyDescent="0.25">
      <c r="H1473" s="6"/>
      <c r="I1473" s="2"/>
      <c r="J1473" s="3"/>
      <c r="K1473" s="20"/>
      <c r="L1473" s="3"/>
      <c r="M1473" s="3"/>
      <c r="N1473" s="3"/>
      <c r="O1473" s="3"/>
      <c r="P1473" s="3"/>
      <c r="Q1473" s="12"/>
      <c r="R1473" s="18"/>
    </row>
    <row r="1474" spans="8:18" x14ac:dyDescent="0.25">
      <c r="H1474" s="6"/>
      <c r="I1474" s="2"/>
      <c r="J1474" s="3"/>
      <c r="K1474" s="20"/>
      <c r="L1474" s="3"/>
      <c r="M1474" s="3"/>
      <c r="N1474" s="3"/>
      <c r="O1474" s="3"/>
      <c r="P1474" s="3"/>
      <c r="Q1474" s="12"/>
      <c r="R1474" s="18"/>
    </row>
    <row r="1475" spans="8:18" x14ac:dyDescent="0.25">
      <c r="H1475" s="6"/>
      <c r="I1475" s="2"/>
      <c r="J1475" s="3"/>
      <c r="K1475" s="20"/>
      <c r="L1475" s="3"/>
      <c r="M1475" s="3"/>
      <c r="N1475" s="3"/>
      <c r="O1475" s="3"/>
      <c r="P1475" s="3"/>
      <c r="Q1475" s="12"/>
      <c r="R1475" s="18"/>
    </row>
    <row r="1476" spans="8:18" x14ac:dyDescent="0.25">
      <c r="H1476" s="6"/>
      <c r="I1476" s="2"/>
      <c r="J1476" s="3"/>
      <c r="K1476" s="20"/>
      <c r="L1476" s="3"/>
      <c r="M1476" s="3"/>
      <c r="N1476" s="3"/>
      <c r="O1476" s="3"/>
      <c r="P1476" s="3"/>
      <c r="Q1476" s="12"/>
      <c r="R1476" s="18"/>
    </row>
    <row r="1477" spans="8:18" x14ac:dyDescent="0.25">
      <c r="H1477" s="6"/>
      <c r="I1477" s="2"/>
      <c r="J1477" s="3"/>
      <c r="K1477" s="20"/>
      <c r="L1477" s="3"/>
      <c r="M1477" s="3"/>
      <c r="N1477" s="3"/>
      <c r="O1477" s="3"/>
      <c r="P1477" s="3"/>
      <c r="Q1477" s="12"/>
      <c r="R1477" s="18"/>
    </row>
    <row r="1478" spans="8:18" x14ac:dyDescent="0.25">
      <c r="H1478" s="6"/>
      <c r="I1478" s="2"/>
      <c r="J1478" s="3"/>
      <c r="K1478" s="20"/>
      <c r="L1478" s="3"/>
      <c r="M1478" s="3"/>
      <c r="N1478" s="3"/>
      <c r="O1478" s="3"/>
      <c r="P1478" s="3"/>
      <c r="Q1478" s="12"/>
      <c r="R1478" s="18"/>
    </row>
    <row r="1479" spans="8:18" x14ac:dyDescent="0.25">
      <c r="H1479" s="6"/>
      <c r="I1479" s="2"/>
      <c r="J1479" s="3"/>
      <c r="K1479" s="20"/>
      <c r="L1479" s="3"/>
      <c r="M1479" s="3"/>
      <c r="N1479" s="3"/>
      <c r="O1479" s="3"/>
      <c r="P1479" s="3"/>
      <c r="Q1479" s="12"/>
      <c r="R1479" s="18"/>
    </row>
    <row r="1480" spans="8:18" x14ac:dyDescent="0.25">
      <c r="H1480" s="6"/>
      <c r="I1480" s="2"/>
      <c r="J1480" s="3"/>
      <c r="K1480" s="20"/>
      <c r="L1480" s="3"/>
      <c r="M1480" s="3"/>
      <c r="N1480" s="3"/>
      <c r="O1480" s="3"/>
      <c r="P1480" s="3"/>
      <c r="Q1480" s="12"/>
      <c r="R1480" s="18"/>
    </row>
    <row r="1481" spans="8:18" x14ac:dyDescent="0.25">
      <c r="H1481" s="6"/>
      <c r="I1481" s="2"/>
      <c r="J1481" s="3"/>
      <c r="K1481" s="20"/>
      <c r="L1481" s="3"/>
      <c r="M1481" s="3"/>
      <c r="N1481" s="3"/>
      <c r="O1481" s="3"/>
      <c r="P1481" s="3"/>
      <c r="Q1481" s="12"/>
      <c r="R1481" s="18"/>
    </row>
    <row r="1482" spans="8:18" x14ac:dyDescent="0.25">
      <c r="H1482" s="6"/>
      <c r="I1482" s="2"/>
      <c r="J1482" s="3"/>
      <c r="K1482" s="20"/>
      <c r="L1482" s="3"/>
      <c r="M1482" s="3"/>
      <c r="N1482" s="3"/>
      <c r="O1482" s="3"/>
      <c r="P1482" s="3"/>
      <c r="Q1482" s="12"/>
      <c r="R1482" s="18"/>
    </row>
    <row r="1483" spans="8:18" x14ac:dyDescent="0.25">
      <c r="H1483" s="6"/>
      <c r="I1483" s="2"/>
      <c r="J1483" s="3"/>
      <c r="K1483" s="20"/>
      <c r="L1483" s="3"/>
      <c r="M1483" s="3"/>
      <c r="N1483" s="3"/>
      <c r="O1483" s="3"/>
      <c r="P1483" s="3"/>
      <c r="Q1483" s="12"/>
      <c r="R1483" s="18"/>
    </row>
    <row r="1484" spans="8:18" x14ac:dyDescent="0.25">
      <c r="H1484" s="6"/>
      <c r="I1484" s="2"/>
      <c r="J1484" s="3"/>
      <c r="K1484" s="20"/>
      <c r="L1484" s="3"/>
      <c r="M1484" s="3"/>
      <c r="N1484" s="3"/>
      <c r="O1484" s="3"/>
      <c r="P1484" s="3"/>
      <c r="Q1484" s="12"/>
      <c r="R1484" s="18"/>
    </row>
    <row r="1485" spans="8:18" x14ac:dyDescent="0.25">
      <c r="H1485" s="6"/>
      <c r="I1485" s="2"/>
      <c r="J1485" s="3"/>
      <c r="K1485" s="20"/>
      <c r="L1485" s="3"/>
      <c r="M1485" s="3"/>
      <c r="N1485" s="3"/>
      <c r="O1485" s="3"/>
      <c r="P1485" s="3"/>
      <c r="Q1485" s="12"/>
      <c r="R1485" s="18"/>
    </row>
    <row r="1486" spans="8:18" x14ac:dyDescent="0.25">
      <c r="H1486" s="6"/>
      <c r="I1486" s="2"/>
      <c r="J1486" s="3"/>
      <c r="K1486" s="20"/>
      <c r="L1486" s="3"/>
      <c r="M1486" s="3"/>
      <c r="N1486" s="3"/>
      <c r="O1486" s="3"/>
      <c r="P1486" s="3"/>
      <c r="Q1486" s="12"/>
      <c r="R1486" s="18"/>
    </row>
    <row r="1487" spans="8:18" x14ac:dyDescent="0.25">
      <c r="H1487" s="6"/>
      <c r="I1487" s="2"/>
      <c r="J1487" s="3"/>
      <c r="K1487" s="20"/>
      <c r="L1487" s="3"/>
      <c r="M1487" s="3"/>
      <c r="N1487" s="3"/>
      <c r="O1487" s="3"/>
      <c r="P1487" s="3"/>
      <c r="Q1487" s="12"/>
      <c r="R1487" s="18"/>
    </row>
    <row r="1488" spans="8:18" x14ac:dyDescent="0.25">
      <c r="H1488" s="6"/>
      <c r="I1488" s="2"/>
      <c r="J1488" s="3"/>
      <c r="K1488" s="20"/>
      <c r="L1488" s="3"/>
      <c r="M1488" s="3"/>
      <c r="N1488" s="3"/>
      <c r="O1488" s="3"/>
      <c r="P1488" s="3"/>
      <c r="Q1488" s="12"/>
      <c r="R1488" s="18"/>
    </row>
    <row r="1489" spans="8:18" x14ac:dyDescent="0.25">
      <c r="H1489" s="6"/>
      <c r="I1489" s="2"/>
      <c r="J1489" s="3"/>
      <c r="K1489" s="20"/>
      <c r="L1489" s="3"/>
      <c r="M1489" s="3"/>
      <c r="N1489" s="3"/>
      <c r="O1489" s="3"/>
      <c r="P1489" s="3"/>
      <c r="Q1489" s="12"/>
      <c r="R1489" s="18"/>
    </row>
    <row r="1490" spans="8:18" x14ac:dyDescent="0.25">
      <c r="H1490" s="6"/>
      <c r="I1490" s="2"/>
      <c r="J1490" s="3"/>
      <c r="K1490" s="20"/>
      <c r="L1490" s="3"/>
      <c r="M1490" s="3"/>
      <c r="N1490" s="3"/>
      <c r="O1490" s="3"/>
      <c r="P1490" s="3"/>
      <c r="Q1490" s="12"/>
      <c r="R1490" s="18"/>
    </row>
    <row r="1491" spans="8:18" x14ac:dyDescent="0.25">
      <c r="H1491" s="6"/>
      <c r="I1491" s="2"/>
      <c r="J1491" s="3"/>
      <c r="K1491" s="20"/>
      <c r="L1491" s="3"/>
      <c r="M1491" s="3"/>
      <c r="N1491" s="3"/>
      <c r="O1491" s="3"/>
      <c r="P1491" s="3"/>
      <c r="Q1491" s="12"/>
      <c r="R1491" s="18"/>
    </row>
    <row r="1492" spans="8:18" x14ac:dyDescent="0.25">
      <c r="H1492" s="6"/>
      <c r="I1492" s="2"/>
      <c r="J1492" s="3"/>
      <c r="K1492" s="20"/>
      <c r="L1492" s="3"/>
      <c r="M1492" s="3"/>
      <c r="N1492" s="3"/>
      <c r="O1492" s="3"/>
      <c r="P1492" s="3"/>
      <c r="Q1492" s="12"/>
      <c r="R1492" s="18"/>
    </row>
    <row r="1493" spans="8:18" x14ac:dyDescent="0.25">
      <c r="H1493" s="6"/>
      <c r="I1493" s="2"/>
      <c r="J1493" s="3"/>
      <c r="K1493" s="20"/>
      <c r="L1493" s="3"/>
      <c r="M1493" s="3"/>
      <c r="N1493" s="3"/>
      <c r="O1493" s="3"/>
      <c r="P1493" s="3"/>
      <c r="Q1493" s="12"/>
      <c r="R1493" s="18"/>
    </row>
    <row r="1494" spans="8:18" x14ac:dyDescent="0.25">
      <c r="H1494" s="6"/>
      <c r="I1494" s="2"/>
      <c r="J1494" s="3"/>
      <c r="K1494" s="20"/>
      <c r="L1494" s="3"/>
      <c r="M1494" s="3"/>
      <c r="N1494" s="3"/>
      <c r="O1494" s="3"/>
      <c r="P1494" s="3"/>
      <c r="Q1494" s="12"/>
      <c r="R1494" s="18"/>
    </row>
    <row r="1495" spans="8:18" x14ac:dyDescent="0.25">
      <c r="H1495" s="6"/>
      <c r="I1495" s="2"/>
      <c r="J1495" s="3"/>
      <c r="K1495" s="20"/>
      <c r="L1495" s="3"/>
      <c r="M1495" s="3"/>
      <c r="N1495" s="3"/>
      <c r="O1495" s="3"/>
      <c r="P1495" s="3"/>
      <c r="Q1495" s="12"/>
      <c r="R1495" s="18"/>
    </row>
    <row r="1496" spans="8:18" x14ac:dyDescent="0.25">
      <c r="H1496" s="6"/>
      <c r="I1496" s="2"/>
      <c r="J1496" s="3"/>
      <c r="K1496" s="20"/>
      <c r="L1496" s="3"/>
      <c r="M1496" s="3"/>
      <c r="N1496" s="3"/>
      <c r="O1496" s="3"/>
      <c r="P1496" s="3"/>
      <c r="Q1496" s="12"/>
      <c r="R1496" s="18"/>
    </row>
    <row r="1497" spans="8:18" x14ac:dyDescent="0.25">
      <c r="H1497" s="6"/>
      <c r="I1497" s="2"/>
      <c r="J1497" s="3"/>
      <c r="K1497" s="20"/>
      <c r="L1497" s="3"/>
      <c r="M1497" s="3"/>
      <c r="N1497" s="3"/>
      <c r="O1497" s="3"/>
      <c r="P1497" s="3"/>
      <c r="Q1497" s="12"/>
      <c r="R1497" s="18"/>
    </row>
    <row r="1498" spans="8:18" x14ac:dyDescent="0.25">
      <c r="H1498" s="6"/>
      <c r="I1498" s="2"/>
      <c r="J1498" s="3"/>
      <c r="K1498" s="20"/>
      <c r="L1498" s="3"/>
      <c r="M1498" s="3"/>
      <c r="N1498" s="3"/>
      <c r="O1498" s="3"/>
      <c r="P1498" s="3"/>
      <c r="Q1498" s="12"/>
      <c r="R1498" s="18"/>
    </row>
    <row r="1499" spans="8:18" x14ac:dyDescent="0.25">
      <c r="H1499" s="6"/>
      <c r="I1499" s="2"/>
      <c r="J1499" s="3"/>
      <c r="K1499" s="20"/>
      <c r="L1499" s="3"/>
      <c r="M1499" s="3"/>
      <c r="N1499" s="3"/>
      <c r="O1499" s="3"/>
      <c r="P1499" s="3"/>
      <c r="Q1499" s="12"/>
      <c r="R1499" s="18"/>
    </row>
    <row r="1500" spans="8:18" x14ac:dyDescent="0.25">
      <c r="H1500" s="6"/>
      <c r="I1500" s="2"/>
      <c r="J1500" s="3"/>
      <c r="K1500" s="20"/>
      <c r="L1500" s="3"/>
      <c r="M1500" s="3"/>
      <c r="N1500" s="3"/>
      <c r="O1500" s="3"/>
      <c r="P1500" s="3"/>
      <c r="Q1500" s="12"/>
      <c r="R1500" s="18"/>
    </row>
    <row r="1501" spans="8:18" x14ac:dyDescent="0.25">
      <c r="H1501" s="6"/>
      <c r="I1501" s="2"/>
      <c r="J1501" s="3"/>
      <c r="K1501" s="20"/>
      <c r="L1501" s="3"/>
      <c r="M1501" s="3"/>
      <c r="N1501" s="3"/>
      <c r="O1501" s="3"/>
      <c r="P1501" s="3"/>
      <c r="Q1501" s="12"/>
      <c r="R1501" s="18"/>
    </row>
    <row r="1502" spans="8:18" x14ac:dyDescent="0.25">
      <c r="H1502" s="6"/>
      <c r="I1502" s="2"/>
      <c r="J1502" s="3"/>
      <c r="K1502" s="20"/>
      <c r="L1502" s="3"/>
      <c r="M1502" s="3"/>
      <c r="N1502" s="3"/>
      <c r="O1502" s="3"/>
      <c r="P1502" s="3"/>
      <c r="Q1502" s="12"/>
      <c r="R1502" s="18"/>
    </row>
    <row r="1503" spans="8:18" x14ac:dyDescent="0.25">
      <c r="H1503" s="6"/>
      <c r="I1503" s="2"/>
      <c r="J1503" s="3"/>
      <c r="K1503" s="20"/>
      <c r="L1503" s="3"/>
      <c r="M1503" s="3"/>
      <c r="N1503" s="3"/>
      <c r="O1503" s="3"/>
      <c r="P1503" s="3"/>
      <c r="Q1503" s="12"/>
      <c r="R1503" s="18"/>
    </row>
    <row r="1504" spans="8:18" x14ac:dyDescent="0.25">
      <c r="H1504" s="6"/>
      <c r="I1504" s="2"/>
      <c r="J1504" s="3"/>
      <c r="K1504" s="20"/>
      <c r="L1504" s="3"/>
      <c r="M1504" s="3"/>
      <c r="N1504" s="3"/>
      <c r="O1504" s="3"/>
      <c r="P1504" s="3"/>
      <c r="Q1504" s="12"/>
      <c r="R1504" s="18"/>
    </row>
    <row r="1505" spans="8:18" x14ac:dyDescent="0.25">
      <c r="H1505" s="6"/>
      <c r="I1505" s="2"/>
      <c r="J1505" s="3"/>
      <c r="K1505" s="20"/>
      <c r="L1505" s="3"/>
      <c r="M1505" s="3"/>
      <c r="N1505" s="3"/>
      <c r="O1505" s="3"/>
      <c r="P1505" s="3"/>
      <c r="Q1505" s="12"/>
      <c r="R1505" s="18"/>
    </row>
    <row r="1506" spans="8:18" x14ac:dyDescent="0.25">
      <c r="H1506" s="6"/>
      <c r="I1506" s="2"/>
      <c r="J1506" s="3"/>
      <c r="K1506" s="20"/>
      <c r="L1506" s="3"/>
      <c r="M1506" s="3"/>
      <c r="N1506" s="3"/>
      <c r="O1506" s="3"/>
      <c r="P1506" s="3"/>
      <c r="Q1506" s="12"/>
      <c r="R1506" s="18"/>
    </row>
    <row r="1507" spans="8:18" x14ac:dyDescent="0.25">
      <c r="H1507" s="6"/>
      <c r="I1507" s="2"/>
      <c r="J1507" s="3"/>
      <c r="K1507" s="20"/>
      <c r="L1507" s="3"/>
      <c r="M1507" s="3"/>
      <c r="N1507" s="3"/>
      <c r="O1507" s="3"/>
      <c r="P1507" s="3"/>
      <c r="Q1507" s="12"/>
      <c r="R1507" s="18"/>
    </row>
  </sheetData>
  <mergeCells count="8">
    <mergeCell ref="T1:AC1"/>
    <mergeCell ref="A442:E442"/>
    <mergeCell ref="T23:V23"/>
    <mergeCell ref="A1:J1"/>
    <mergeCell ref="L1:M1"/>
    <mergeCell ref="P1:Q1"/>
    <mergeCell ref="P2:Q2"/>
    <mergeCell ref="H442:Q442"/>
  </mergeCells>
  <conditionalFormatting sqref="U11:AB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AC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85D6-75BA-4B91-B4AF-8E22881C6A06}">
  <dimension ref="A1"/>
  <sheetViews>
    <sheetView topLeftCell="C1" workbookViewId="0">
      <selection activeCell="AO22" sqref="AO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0F9C6-0F7B-4BB6-A783-93995A014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Wizualizacja</vt:lpstr>
      <vt:lpstr>Wykresy Wstępne</vt:lpstr>
      <vt:lpstr>Arkusz ogólny</vt:lpstr>
      <vt:lpstr>Palacze</vt:lpstr>
      <vt:lpstr>Niepalący</vt:lpstr>
      <vt:lpstr>Wykresy porównanie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User</cp:lastModifiedBy>
  <dcterms:created xsi:type="dcterms:W3CDTF">2020-05-23T10:57:08Z</dcterms:created>
  <dcterms:modified xsi:type="dcterms:W3CDTF">2020-05-30T15:51:05Z</dcterms:modified>
</cp:coreProperties>
</file>