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manav\Desktop\Career_Essentials\Excel Beginner Projects\"/>
    </mc:Choice>
  </mc:AlternateContent>
  <xr:revisionPtr revIDLastSave="0" documentId="13_ncr:1_{BC572CCD-30BF-4FF2-B088-6767F757ADEF}" xr6:coauthVersionLast="47" xr6:coauthVersionMax="47" xr10:uidLastSave="{00000000-0000-0000-0000-000000000000}"/>
  <bookViews>
    <workbookView xWindow="-98" yWindow="-98" windowWidth="21795" windowHeight="11625" firstSheet="1" activeTab="5" xr2:uid="{00000000-000D-0000-FFFF-FFFF00000000}"/>
  </bookViews>
  <sheets>
    <sheet name="Price_Comparison_Shopping_Cart" sheetId="1" r:id="rId1"/>
    <sheet name="Pet Selection" sheetId="2" r:id="rId2"/>
    <sheet name="Picnic_Planning" sheetId="3" r:id="rId3"/>
    <sheet name="Printer_Selection" sheetId="4" r:id="rId4"/>
    <sheet name="Car_Selection" sheetId="5" r:id="rId5"/>
    <sheet name="Mobile_Comparis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6" l="1"/>
  <c r="C15" i="6"/>
  <c r="B15" i="6"/>
  <c r="C13" i="6"/>
  <c r="D13" i="6"/>
  <c r="B13" i="6"/>
  <c r="D11" i="6"/>
  <c r="D12" i="6" s="1"/>
  <c r="C11" i="6"/>
  <c r="C12" i="6" s="1"/>
  <c r="B11" i="6"/>
  <c r="B12" i="6" s="1"/>
  <c r="C27" i="5"/>
  <c r="D27" i="5"/>
  <c r="B27" i="5"/>
  <c r="C26" i="5"/>
  <c r="D26" i="5"/>
  <c r="B26" i="5"/>
  <c r="C24" i="5"/>
  <c r="D24" i="5"/>
  <c r="B24" i="5"/>
  <c r="C22" i="5"/>
  <c r="D22" i="5"/>
  <c r="B22" i="5"/>
  <c r="C5" i="5"/>
  <c r="D5" i="5"/>
  <c r="B5" i="5"/>
  <c r="B18" i="5"/>
  <c r="C16" i="5"/>
  <c r="C18" i="5" s="1"/>
  <c r="D16" i="5"/>
  <c r="D18" i="5" s="1"/>
  <c r="B16" i="5"/>
  <c r="C10" i="5"/>
  <c r="D10" i="5"/>
  <c r="B10" i="5"/>
  <c r="B17" i="4"/>
  <c r="C19" i="4"/>
  <c r="D19" i="4"/>
  <c r="B19" i="4"/>
  <c r="D17" i="4"/>
  <c r="C17" i="4"/>
  <c r="C14" i="4"/>
  <c r="D14" i="4"/>
  <c r="B14" i="4"/>
  <c r="C6" i="4"/>
  <c r="D6" i="4"/>
  <c r="B6" i="4"/>
  <c r="B11" i="4"/>
  <c r="C11" i="4"/>
  <c r="D11" i="4"/>
  <c r="C32" i="3"/>
  <c r="D32" i="3"/>
  <c r="B32" i="3"/>
  <c r="C30" i="3"/>
  <c r="B30" i="3"/>
  <c r="C29" i="3"/>
  <c r="B29" i="3"/>
  <c r="B27" i="3"/>
  <c r="C24" i="3"/>
  <c r="B24" i="3"/>
  <c r="C17" i="3"/>
  <c r="C19" i="3" s="1"/>
  <c r="D17" i="3"/>
  <c r="D19" i="3" s="1"/>
  <c r="B17" i="3"/>
  <c r="B19" i="3" s="1"/>
  <c r="C18" i="2"/>
  <c r="B18" i="2"/>
  <c r="C16" i="2"/>
  <c r="B16" i="2"/>
  <c r="C15" i="2"/>
  <c r="B15" i="2"/>
  <c r="C9" i="2"/>
  <c r="B9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H2" i="1"/>
  <c r="I2" i="1"/>
  <c r="G2" i="1"/>
  <c r="L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M2" i="1"/>
  <c r="N2" i="1"/>
  <c r="N13" i="1" l="1"/>
  <c r="M13" i="1"/>
  <c r="L13" i="1"/>
  <c r="I17" i="1"/>
  <c r="G17" i="1"/>
  <c r="H17" i="1"/>
</calcChain>
</file>

<file path=xl/sharedStrings.xml><?xml version="1.0" encoding="utf-8"?>
<sst xmlns="http://schemas.openxmlformats.org/spreadsheetml/2006/main" count="151" uniqueCount="136">
  <si>
    <t>Item</t>
  </si>
  <si>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</si>
  <si>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</si>
  <si>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</si>
  <si>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</si>
  <si>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</si>
  <si>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</si>
  <si>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</si>
  <si>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</si>
  <si>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</si>
  <si>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</si>
  <si>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</si>
  <si>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</si>
  <si>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</si>
  <si>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</si>
  <si>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</si>
  <si>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</si>
  <si>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</si>
  <si>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</si>
  <si>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3 Ball Point Pens</t>
  </si>
  <si>
    <t>1 TI-35 Calculator</t>
  </si>
  <si>
    <t>7 100-page notebooks</t>
  </si>
  <si>
    <t>1 bottle of 8 oz Glue</t>
  </si>
  <si>
    <t>2 rolls of Clear tape</t>
  </si>
  <si>
    <t>2 Erasers</t>
  </si>
  <si>
    <t>4 2-inch binders</t>
  </si>
  <si>
    <t>1 USB Stick 8GB</t>
  </si>
  <si>
    <t>1 box of 8 Color Markers</t>
  </si>
  <si>
    <t>1 Stapler</t>
  </si>
  <si>
    <t>1 Planner Book</t>
  </si>
  <si>
    <t>1 Protractor</t>
  </si>
  <si>
    <t>1 Compass</t>
  </si>
  <si>
    <t>1 Bottle Liquid Paper</t>
  </si>
  <si>
    <t>Cost at Walmart</t>
  </si>
  <si>
    <t>Cost at Dollar Trap</t>
  </si>
  <si>
    <t>Cost At Office Repo</t>
  </si>
  <si>
    <t>Total Computed Cost</t>
  </si>
  <si>
    <t>2 Bottles Liquid Paper</t>
  </si>
  <si>
    <t>Susan's Requirments</t>
  </si>
  <si>
    <t>Tommy's Requirments</t>
  </si>
  <si>
    <t>Initials</t>
  </si>
  <si>
    <t>Purchase</t>
  </si>
  <si>
    <t>Collar</t>
  </si>
  <si>
    <t>Tag</t>
  </si>
  <si>
    <t>Bowl</t>
  </si>
  <si>
    <t>Leash</t>
  </si>
  <si>
    <t>Initial Total</t>
  </si>
  <si>
    <t>Dog</t>
  </si>
  <si>
    <t>Cat</t>
  </si>
  <si>
    <t>Monthly</t>
  </si>
  <si>
    <t>Food</t>
  </si>
  <si>
    <t>Litter</t>
  </si>
  <si>
    <t>Treats</t>
  </si>
  <si>
    <t>Subtotal</t>
  </si>
  <si>
    <t xml:space="preserve">Monthly Total </t>
  </si>
  <si>
    <t>One Year Cost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</si>
  <si>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</si>
  <si>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</si>
  <si>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</si>
  <si>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</si>
  <si>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</si>
  <si>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</si>
  <si>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</si>
  <si>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</si>
  <si>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 xml:space="preserve"> Busch Gardens</t>
  </si>
  <si>
    <t>Cruise</t>
  </si>
  <si>
    <t>Subtotal of Tickets (Per Person)</t>
  </si>
  <si>
    <t>Number of People in Group</t>
  </si>
  <si>
    <t>Total Costs of tickets</t>
  </si>
  <si>
    <t>Hotel Cost Per Night</t>
  </si>
  <si>
    <t>Number of Nights</t>
  </si>
  <si>
    <t xml:space="preserve">Hotel Total </t>
  </si>
  <si>
    <t xml:space="preserve">Chicago Museum </t>
  </si>
  <si>
    <t>Orlando Theme Park</t>
  </si>
  <si>
    <t>Miami Cruise</t>
  </si>
  <si>
    <t>Per Person Expenses</t>
  </si>
  <si>
    <t>Hotel And Car Expenses</t>
  </si>
  <si>
    <t>Car Rental</t>
  </si>
  <si>
    <t>Number of Days</t>
  </si>
  <si>
    <t>Car Total</t>
  </si>
  <si>
    <t xml:space="preserve">Net Expense </t>
  </si>
  <si>
    <t>Food Expense</t>
  </si>
  <si>
    <t>Food Total</t>
  </si>
  <si>
    <t>Total Trip Costs</t>
  </si>
  <si>
    <t>Purchase  Price</t>
  </si>
  <si>
    <t>Epsilon</t>
  </si>
  <si>
    <t>HV</t>
  </si>
  <si>
    <t>Zero</t>
  </si>
  <si>
    <t>Cost of Set Of Cartridges</t>
  </si>
  <si>
    <t>Pages Cartridge can Print</t>
  </si>
  <si>
    <t>Cost Per Page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</si>
  <si>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</si>
  <si>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</si>
  <si>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</si>
  <si>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</si>
  <si>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</si>
  <si>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</si>
  <si>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</si>
  <si>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</si>
  <si>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>Expected Pages Per Day</t>
  </si>
  <si>
    <t xml:space="preserve">Susan  </t>
  </si>
  <si>
    <t xml:space="preserve">Initial Cost  </t>
  </si>
  <si>
    <t xml:space="preserve">Taxes  </t>
  </si>
  <si>
    <t xml:space="preserve">Yearly Cost  </t>
  </si>
  <si>
    <t xml:space="preserve">Insurance  </t>
  </si>
  <si>
    <t xml:space="preserve">License  </t>
  </si>
  <si>
    <t xml:space="preserve">Gas Cost Calculation  </t>
  </si>
  <si>
    <t xml:space="preserve">Miles per year driven  </t>
  </si>
  <si>
    <t xml:space="preserve">MPG  </t>
  </si>
  <si>
    <t xml:space="preserve">Price per gallon of gas  </t>
  </si>
  <si>
    <t xml:space="preserve">Total Annual Gas purchases  </t>
  </si>
  <si>
    <t xml:space="preserve">Miles to drive each year  </t>
  </si>
  <si>
    <t xml:space="preserve">Susan's goal for maximum miles  </t>
  </si>
  <si>
    <t xml:space="preserve">Total Life of the Car (years)  </t>
  </si>
  <si>
    <t xml:space="preserve">Annual Costs × Years of Life  </t>
  </si>
  <si>
    <t xml:space="preserve">Total Lifetime Costs  </t>
  </si>
  <si>
    <t xml:space="preserve">Avg Cost / Year  </t>
  </si>
  <si>
    <t>Chevy Spark</t>
  </si>
  <si>
    <t>Ford Mustang</t>
  </si>
  <si>
    <t xml:space="preserve">Cadillac Escalade </t>
  </si>
  <si>
    <t>Net Annual Expense</t>
  </si>
  <si>
    <t xml:space="preserve">Total Annual Costs (Annual + Gas)  </t>
  </si>
  <si>
    <t>Net Initial Expense</t>
  </si>
  <si>
    <t>X-Mobile</t>
  </si>
  <si>
    <t>Veritium</t>
  </si>
  <si>
    <t>ABC</t>
  </si>
  <si>
    <t>Monthly Expenses</t>
  </si>
  <si>
    <t>Taxes And Fees</t>
  </si>
  <si>
    <t>Cell Phone Rental</t>
  </si>
  <si>
    <t>Data cost</t>
  </si>
  <si>
    <t>Required Data</t>
  </si>
  <si>
    <t>Extra Data Costs Incurred</t>
  </si>
  <si>
    <t>Initial Phone Cost</t>
  </si>
  <si>
    <t>Total Data Cost</t>
  </si>
  <si>
    <t xml:space="preserve">Total Monthly Expense </t>
  </si>
  <si>
    <t>Total Expense Incurred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</si>
</sst>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6" formatCode="0.000"/>
  </numFmts>
  <fonts count="3" x14ac:knownFonts="1">
    <font>
      <sz val="11"/>
      <color theme="1"/>
      <name val="Impact"/>
      <family val="2"/>
      <scheme val="minor"/>
    </font>
    <font>
      <b/>
      <sz val="11"/>
      <color theme="1"/>
      <name val="Impact"/>
      <family val="2"/>
      <scheme val="minor"/>
    </font>
    <font>
      <b/>
      <i/>
      <sz val="11"/>
      <color rgb="FFFF0000"/>
      <name val="Impac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164" fontId="0" fillId="3" borderId="1" xfId="0" applyNumberFormat="1" applyFill="1" applyBorder="1"/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wrapText="1"/>
    </xf>
    <xf numFmtId="0" fontId="0" fillId="4" borderId="0" xfId="0" applyFill="1" applyAlignment="1">
      <alignment vertical="center" wrapText="1"/>
    </xf>
    <xf numFmtId="164" fontId="0" fillId="4" borderId="0" xfId="0" applyNumberFormat="1" applyFill="1"/>
    <xf numFmtId="164" fontId="0" fillId="0" borderId="0" xfId="0" applyNumberFormat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2" borderId="0" xfId="0" applyFill="1"/>
    <xf numFmtId="164" fontId="0" fillId="2" borderId="0" xfId="0" applyNumberFormat="1" applyFill="1"/>
    <xf numFmtId="0" fontId="2" fillId="2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164" fontId="0" fillId="2" borderId="1" xfId="0" applyNumberForma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0" fontId="0" fillId="0" borderId="1" xfId="0" applyBorder="1"/>
    <xf numFmtId="0" fontId="0" fillId="5" borderId="1" xfId="0" applyFill="1" applyBorder="1"/>
    <xf numFmtId="166" fontId="0" fillId="5" borderId="1" xfId="0" applyNumberFormat="1" applyFill="1" applyBorder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2" fontId="0" fillId="11" borderId="0" xfId="0" applyNumberFormat="1" applyFill="1"/>
    <xf numFmtId="0" fontId="0" fillId="12" borderId="0" xfId="0" applyFill="1"/>
    <xf numFmtId="164" fontId="0" fillId="12" borderId="0" xfId="0" applyNumberFormat="1" applyFill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Cost Of Each Item To Susan At Different Stores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Price_Comparison_Shopping_Cart!$G$1</c:f>
              <c:strCache>
                <c:ptCount val="1"/>
                <c:pt idx="0">
                  <c:v>Cost at Walmart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Price_Comparison_Shopping_Cart!$F$2:$F$16</c:f>
              <c:strCache>
                <c:ptCount val="15"/>
                <c:pt idx="0">
                  <c:v>3 Ball Point Pens</c:v>
                </c:pt>
                <c:pt idx="1">
                  <c:v>1 TI-35 Calculator</c:v>
                </c:pt>
                <c:pt idx="2">
                  <c:v>7 100-page notebooks</c:v>
                </c:pt>
                <c:pt idx="3">
                  <c:v>1 bottle of 8 oz Glue</c:v>
                </c:pt>
                <c:pt idx="4">
                  <c:v>2 rolls of Clear tape</c:v>
                </c:pt>
                <c:pt idx="5">
                  <c:v>2 Erasers</c:v>
                </c:pt>
                <c:pt idx="6">
                  <c:v>10 No. 2 Pencils</c:v>
                </c:pt>
                <c:pt idx="7">
                  <c:v>4 2-inch binders</c:v>
                </c:pt>
                <c:pt idx="8">
                  <c:v>1 USB Stick 8GB</c:v>
                </c:pt>
                <c:pt idx="9">
                  <c:v>1 box of 8 Color Markers</c:v>
                </c:pt>
                <c:pt idx="10">
                  <c:v>1 Stapler</c:v>
                </c:pt>
                <c:pt idx="11">
                  <c:v>1 Planner Book</c:v>
                </c:pt>
                <c:pt idx="12">
                  <c:v>1 Protractor</c:v>
                </c:pt>
                <c:pt idx="13">
                  <c:v>1 Compass</c:v>
                </c:pt>
                <c:pt idx="14">
                  <c:v>1 Bottle Liquid Paper</c:v>
                </c:pt>
              </c:strCache>
            </c:strRef>
          </c:cat>
          <c:val>
            <c:numRef>
              <c:f>Price_Comparison_Shopping_Cart!$G$2:$G$16</c:f>
              <c:numCache>
                <c:formatCode>_-[$$-409]* #,##0.00_ ;_-[$$-409]* \-#,##0.00\ ;_-[$$-409]* "-"??_ ;_-@_ 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9.9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3-4A23-8066-4A4B3B3F063A}"/>
            </c:ext>
          </c:extLst>
        </c:ser>
        <c:ser>
          <c:idx val="1"/>
          <c:order val="1"/>
          <c:tx>
            <c:strRef>
              <c:f>Price_Comparison_Shopping_Cart!$H$1</c:f>
              <c:strCache>
                <c:ptCount val="1"/>
                <c:pt idx="0">
                  <c:v>Cost at Dollar Trap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Price_Comparison_Shopping_Cart!$F$2:$F$16</c:f>
              <c:strCache>
                <c:ptCount val="15"/>
                <c:pt idx="0">
                  <c:v>3 Ball Point Pens</c:v>
                </c:pt>
                <c:pt idx="1">
                  <c:v>1 TI-35 Calculator</c:v>
                </c:pt>
                <c:pt idx="2">
                  <c:v>7 100-page notebooks</c:v>
                </c:pt>
                <c:pt idx="3">
                  <c:v>1 bottle of 8 oz Glue</c:v>
                </c:pt>
                <c:pt idx="4">
                  <c:v>2 rolls of Clear tape</c:v>
                </c:pt>
                <c:pt idx="5">
                  <c:v>2 Erasers</c:v>
                </c:pt>
                <c:pt idx="6">
                  <c:v>10 No. 2 Pencils</c:v>
                </c:pt>
                <c:pt idx="7">
                  <c:v>4 2-inch binders</c:v>
                </c:pt>
                <c:pt idx="8">
                  <c:v>1 USB Stick 8GB</c:v>
                </c:pt>
                <c:pt idx="9">
                  <c:v>1 box of 8 Color Markers</c:v>
                </c:pt>
                <c:pt idx="10">
                  <c:v>1 Stapler</c:v>
                </c:pt>
                <c:pt idx="11">
                  <c:v>1 Planner Book</c:v>
                </c:pt>
                <c:pt idx="12">
                  <c:v>1 Protractor</c:v>
                </c:pt>
                <c:pt idx="13">
                  <c:v>1 Compass</c:v>
                </c:pt>
                <c:pt idx="14">
                  <c:v>1 Bottle Liquid Paper</c:v>
                </c:pt>
              </c:strCache>
            </c:strRef>
          </c:cat>
          <c:val>
            <c:numRef>
              <c:f>Price_Comparison_Shopping_Cart!$H$2:$H$16</c:f>
              <c:numCache>
                <c:formatCode>_-[$$-409]* #,##0.00_ ;_-[$$-409]* \-#,##0.00\ ;_-[$$-409]* "-"??_ ;_-@_ 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5.8999999999999995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3-4A23-8066-4A4B3B3F063A}"/>
            </c:ext>
          </c:extLst>
        </c:ser>
        <c:ser>
          <c:idx val="2"/>
          <c:order val="2"/>
          <c:tx>
            <c:strRef>
              <c:f>Price_Comparison_Shopping_Cart!$I$1</c:f>
              <c:strCache>
                <c:ptCount val="1"/>
                <c:pt idx="0">
                  <c:v>Cost At Office 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Price_Comparison_Shopping_Cart!$F$2:$F$16</c:f>
              <c:strCache>
                <c:ptCount val="15"/>
                <c:pt idx="0">
                  <c:v>3 Ball Point Pens</c:v>
                </c:pt>
                <c:pt idx="1">
                  <c:v>1 TI-35 Calculator</c:v>
                </c:pt>
                <c:pt idx="2">
                  <c:v>7 100-page notebooks</c:v>
                </c:pt>
                <c:pt idx="3">
                  <c:v>1 bottle of 8 oz Glue</c:v>
                </c:pt>
                <c:pt idx="4">
                  <c:v>2 rolls of Clear tape</c:v>
                </c:pt>
                <c:pt idx="5">
                  <c:v>2 Erasers</c:v>
                </c:pt>
                <c:pt idx="6">
                  <c:v>10 No. 2 Pencils</c:v>
                </c:pt>
                <c:pt idx="7">
                  <c:v>4 2-inch binders</c:v>
                </c:pt>
                <c:pt idx="8">
                  <c:v>1 USB Stick 8GB</c:v>
                </c:pt>
                <c:pt idx="9">
                  <c:v>1 box of 8 Color Markers</c:v>
                </c:pt>
                <c:pt idx="10">
                  <c:v>1 Stapler</c:v>
                </c:pt>
                <c:pt idx="11">
                  <c:v>1 Planner Book</c:v>
                </c:pt>
                <c:pt idx="12">
                  <c:v>1 Protractor</c:v>
                </c:pt>
                <c:pt idx="13">
                  <c:v>1 Compass</c:v>
                </c:pt>
                <c:pt idx="14">
                  <c:v>1 Bottle Liquid Paper</c:v>
                </c:pt>
              </c:strCache>
            </c:strRef>
          </c:cat>
          <c:val>
            <c:numRef>
              <c:f>Price_Comparison_Shopping_Cart!$I$2:$I$16</c:f>
              <c:numCache>
                <c:formatCode>_-[$$-409]* #,##0.00_ ;_-[$$-409]* \-#,##0.00\ ;_-[$$-409]* "-"??_ ;_-@_ 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25.9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3.2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3-4A23-8066-4A4B3B3F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30912"/>
        <c:axId val="1145433312"/>
      </c:barChart>
      <c:catAx>
        <c:axId val="11454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3312"/>
        <c:crosses val="autoZero"/>
        <c:auto val="1"/>
        <c:lblAlgn val="ctr"/>
        <c:lblOffset val="100"/>
        <c:noMultiLvlLbl val="0"/>
      </c:catAx>
      <c:valAx>
        <c:axId val="11454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</a:t>
            </a:r>
            <a:r>
              <a:rPr lang="en-US"/>
              <a:t>Total Computed Cost O</a:t>
            </a:r>
            <a:r>
              <a:rPr lang="en-US" baseline="0"/>
              <a:t>f Cart At Different Stores</a:t>
            </a:r>
            <a:endParaRPr lang="en-US"/>
          </a:p>
        </c:rich>
      </c:tx>
      <c:layout>
        <c:manualLayout>
          <c:xMode val="edge"/>
          <c:yMode val="edge"/>
          <c:x val="0.1512123253546328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Price_Comparison_Shopping_Cart!$F$17</c:f>
              <c:strCache>
                <c:ptCount val="1"/>
                <c:pt idx="0">
                  <c:v>Total Computed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Price_Comparison_Shopping_Cart!$G$1:$I$1</c:f>
              <c:strCache>
                <c:ptCount val="3"/>
                <c:pt idx="0">
                  <c:v>Cost at Walmart</c:v>
                </c:pt>
                <c:pt idx="1">
                  <c:v>Cost at Dollar Trap</c:v>
                </c:pt>
                <c:pt idx="2">
                  <c:v>Cost At Office Repo</c:v>
                </c:pt>
              </c:strCache>
            </c:strRef>
          </c:cat>
          <c:val>
            <c:numRef>
              <c:f>Price_Comparison_Shopping_Cart!$G$17:$I$17</c:f>
              <c:numCache>
                <c:formatCode>_-[$$-409]* #,##0.00_ ;_-[$$-409]* \-#,##0.00\ ;_-[$$-409]* "-"??_ ;_-@_ </c:formatCode>
                <c:ptCount val="3"/>
                <c:pt idx="0">
                  <c:v>91.7</c:v>
                </c:pt>
                <c:pt idx="1">
                  <c:v>91.85</c:v>
                </c:pt>
                <c:pt idx="2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B-4AF5-BB49-109639F3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71600"/>
        <c:axId val="1206572080"/>
      </c:barChart>
      <c:catAx>
        <c:axId val="12065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2080"/>
        <c:crosses val="autoZero"/>
        <c:auto val="1"/>
        <c:lblAlgn val="ctr"/>
        <c:lblOffset val="100"/>
        <c:noMultiLvlLbl val="0"/>
      </c:catAx>
      <c:valAx>
        <c:axId val="12065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 Cost Of Each Item To Tommy At Different Stores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Price_Comparison_Shopping_Cart!$L$1</c:f>
              <c:strCache>
                <c:ptCount val="1"/>
                <c:pt idx="0">
                  <c:v>Cost at Walmart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Price_Comparison_Shopping_Cart!$K$2:$K$12</c:f>
              <c:strCache>
                <c:ptCount val="11"/>
                <c:pt idx="0">
                  <c:v>3 Ball Point Pens</c:v>
                </c:pt>
                <c:pt idx="1">
                  <c:v>1 TI-35 Calculator</c:v>
                </c:pt>
                <c:pt idx="2">
                  <c:v>7 100-page notebooks</c:v>
                </c:pt>
                <c:pt idx="3">
                  <c:v>1 bottle of 8 oz Glue</c:v>
                </c:pt>
                <c:pt idx="4">
                  <c:v>2 rolls of Clear tape</c:v>
                </c:pt>
                <c:pt idx="5">
                  <c:v>2 Erasers</c:v>
                </c:pt>
                <c:pt idx="6">
                  <c:v>10 No. 2 Pencils</c:v>
                </c:pt>
                <c:pt idx="7">
                  <c:v>4 2-inch binders</c:v>
                </c:pt>
                <c:pt idx="8">
                  <c:v>1 USB Stick 8GB</c:v>
                </c:pt>
                <c:pt idx="9">
                  <c:v>1 box of 8 Color Markers</c:v>
                </c:pt>
                <c:pt idx="10">
                  <c:v>2 Bottles Liquid Paper</c:v>
                </c:pt>
              </c:strCache>
            </c:strRef>
          </c:cat>
          <c:val>
            <c:numRef>
              <c:f>Price_Comparison_Shopping_Cart!$L$2:$L$12</c:f>
              <c:numCache>
                <c:formatCode>_-[$$-409]* #,##0.00_ ;_-[$$-409]* \-#,##0.00\ ;_-[$$-409]* "-"??_ ;_-@_ </c:formatCode>
                <c:ptCount val="11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9.9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7-43E0-AED0-242F37784739}"/>
            </c:ext>
          </c:extLst>
        </c:ser>
        <c:ser>
          <c:idx val="1"/>
          <c:order val="1"/>
          <c:tx>
            <c:strRef>
              <c:f>Price_Comparison_Shopping_Cart!$M$1</c:f>
              <c:strCache>
                <c:ptCount val="1"/>
                <c:pt idx="0">
                  <c:v>Cost at Dollar Trap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Price_Comparison_Shopping_Cart!$K$2:$K$12</c:f>
              <c:strCache>
                <c:ptCount val="11"/>
                <c:pt idx="0">
                  <c:v>3 Ball Point Pens</c:v>
                </c:pt>
                <c:pt idx="1">
                  <c:v>1 TI-35 Calculator</c:v>
                </c:pt>
                <c:pt idx="2">
                  <c:v>7 100-page notebooks</c:v>
                </c:pt>
                <c:pt idx="3">
                  <c:v>1 bottle of 8 oz Glue</c:v>
                </c:pt>
                <c:pt idx="4">
                  <c:v>2 rolls of Clear tape</c:v>
                </c:pt>
                <c:pt idx="5">
                  <c:v>2 Erasers</c:v>
                </c:pt>
                <c:pt idx="6">
                  <c:v>10 No. 2 Pencils</c:v>
                </c:pt>
                <c:pt idx="7">
                  <c:v>4 2-inch binders</c:v>
                </c:pt>
                <c:pt idx="8">
                  <c:v>1 USB Stick 8GB</c:v>
                </c:pt>
                <c:pt idx="9">
                  <c:v>1 box of 8 Color Markers</c:v>
                </c:pt>
                <c:pt idx="10">
                  <c:v>2 Bottles Liquid Paper</c:v>
                </c:pt>
              </c:strCache>
            </c:strRef>
          </c:cat>
          <c:val>
            <c:numRef>
              <c:f>Price_Comparison_Shopping_Cart!$M$2:$M$12</c:f>
              <c:numCache>
                <c:formatCode>_-[$$-409]* #,##0.00_ ;_-[$$-409]* \-#,##0.00\ ;_-[$$-409]* "-"??_ ;_-@_ </c:formatCode>
                <c:ptCount val="11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5.8999999999999995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7-43E0-AED0-242F37784739}"/>
            </c:ext>
          </c:extLst>
        </c:ser>
        <c:ser>
          <c:idx val="2"/>
          <c:order val="2"/>
          <c:tx>
            <c:strRef>
              <c:f>Price_Comparison_Shopping_Cart!$N$1</c:f>
              <c:strCache>
                <c:ptCount val="1"/>
                <c:pt idx="0">
                  <c:v>Cost At Office Repo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Price_Comparison_Shopping_Cart!$K$2:$K$12</c:f>
              <c:strCache>
                <c:ptCount val="11"/>
                <c:pt idx="0">
                  <c:v>3 Ball Point Pens</c:v>
                </c:pt>
                <c:pt idx="1">
                  <c:v>1 TI-35 Calculator</c:v>
                </c:pt>
                <c:pt idx="2">
                  <c:v>7 100-page notebooks</c:v>
                </c:pt>
                <c:pt idx="3">
                  <c:v>1 bottle of 8 oz Glue</c:v>
                </c:pt>
                <c:pt idx="4">
                  <c:v>2 rolls of Clear tape</c:v>
                </c:pt>
                <c:pt idx="5">
                  <c:v>2 Erasers</c:v>
                </c:pt>
                <c:pt idx="6">
                  <c:v>10 No. 2 Pencils</c:v>
                </c:pt>
                <c:pt idx="7">
                  <c:v>4 2-inch binders</c:v>
                </c:pt>
                <c:pt idx="8">
                  <c:v>1 USB Stick 8GB</c:v>
                </c:pt>
                <c:pt idx="9">
                  <c:v>1 box of 8 Color Markers</c:v>
                </c:pt>
                <c:pt idx="10">
                  <c:v>2 Bottles Liquid Paper</c:v>
                </c:pt>
              </c:strCache>
            </c:strRef>
          </c:cat>
          <c:val>
            <c:numRef>
              <c:f>Price_Comparison_Shopping_Cart!$N$2:$N$12</c:f>
              <c:numCache>
                <c:formatCode>_-[$$-409]* #,##0.00_ ;_-[$$-409]* \-#,##0.00\ ;_-[$$-409]* "-"??_ ;_-@_ </c:formatCode>
                <c:ptCount val="11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25.9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67-43E0-AED0-242F3778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088544"/>
        <c:axId val="1205089024"/>
      </c:barChart>
      <c:catAx>
        <c:axId val="12050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89024"/>
        <c:crosses val="autoZero"/>
        <c:auto val="1"/>
        <c:lblAlgn val="ctr"/>
        <c:lblOffset val="100"/>
        <c:noMultiLvlLbl val="0"/>
      </c:catAx>
      <c:valAx>
        <c:axId val="1205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Tommy's Total Computed Cost Of Cart Of Different</a:t>
            </a:r>
            <a:r>
              <a:rPr lang="en-US" baseline="0"/>
              <a:t> Stores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Price_Comparison_Shopping_Cart!$K$13</c:f>
              <c:strCache>
                <c:ptCount val="1"/>
                <c:pt idx="0">
                  <c:v>Total Computed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Price_Comparison_Shopping_Cart!$L$1:$N$1</c:f>
              <c:strCache>
                <c:ptCount val="3"/>
                <c:pt idx="0">
                  <c:v>Cost at Walmart</c:v>
                </c:pt>
                <c:pt idx="1">
                  <c:v>Cost at Dollar Trap</c:v>
                </c:pt>
                <c:pt idx="2">
                  <c:v>Cost At Office Repo</c:v>
                </c:pt>
              </c:strCache>
            </c:strRef>
          </c:cat>
          <c:val>
            <c:numRef>
              <c:f>Price_Comparison_Shopping_Cart!$L$13:$N$13</c:f>
              <c:numCache>
                <c:formatCode>_-[$$-409]* #,##0.00_ ;_-[$$-409]* \-#,##0.00\ ;_-[$$-409]* "-"??_ ;_-@_ </c:formatCode>
                <c:ptCount val="3"/>
                <c:pt idx="0">
                  <c:v>82.85</c:v>
                </c:pt>
                <c:pt idx="1">
                  <c:v>82.649999999999991</c:v>
                </c:pt>
                <c:pt idx="2">
                  <c:v>116.6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E88-A591-2EBED113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868448"/>
        <c:axId val="1206867488"/>
      </c:barChart>
      <c:catAx>
        <c:axId val="12068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67488"/>
        <c:crosses val="autoZero"/>
        <c:auto val="1"/>
        <c:lblAlgn val="ctr"/>
        <c:lblOffset val="100"/>
        <c:noMultiLvlLbl val="0"/>
      </c:catAx>
      <c:valAx>
        <c:axId val="12068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'Pet Selection'!$A$18</c:f>
              <c:strCache>
                <c:ptCount val="1"/>
                <c:pt idx="0">
                  <c:v>One Year Cost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'Pet Selection'!$B$2:$C$2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'Pet Selection'!$B$18:$C$18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1-4BE3-92A0-D5F07CC2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4541792"/>
        <c:axId val="1634546592"/>
      </c:barChart>
      <c:catAx>
        <c:axId val="163454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46592"/>
        <c:crosses val="autoZero"/>
        <c:auto val="1"/>
        <c:lblAlgn val="ctr"/>
        <c:lblOffset val="100"/>
        <c:noMultiLvlLbl val="0"/>
      </c:catAx>
      <c:valAx>
        <c:axId val="163454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Picnic_Planning!$A$32</c:f>
              <c:strCache>
                <c:ptCount val="1"/>
                <c:pt idx="0">
                  <c:v>Total Trip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Picnic_Planning!$B$2:$D$2</c:f>
              <c:strCache>
                <c:ptCount val="3"/>
                <c:pt idx="0">
                  <c:v>Chicago Museum 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Picnic_Planning!$B$32:$D$32</c:f>
              <c:numCache>
                <c:formatCode>_-[$$-409]* #,##0.00_ ;_-[$$-409]* \-#,##0.00\ ;_-[$$-409]* "-"??_ ;_-@_ </c:formatCode>
                <c:ptCount val="3"/>
                <c:pt idx="0">
                  <c:v>2348</c:v>
                </c:pt>
                <c:pt idx="1">
                  <c:v>2581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1-4FA4-BA0E-FD283AC8F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690080"/>
        <c:axId val="1822690560"/>
      </c:barChart>
      <c:catAx>
        <c:axId val="18226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90560"/>
        <c:crosses val="autoZero"/>
        <c:auto val="1"/>
        <c:lblAlgn val="ctr"/>
        <c:lblOffset val="100"/>
        <c:noMultiLvlLbl val="0"/>
      </c:catAx>
      <c:valAx>
        <c:axId val="18226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Printer_Selection!$A$19</c:f>
              <c:strCache>
                <c:ptCount val="1"/>
                <c:pt idx="0">
                  <c:v>Total cost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88000"/>
                    <a:lumMod val="88000"/>
                  </a:schemeClr>
                  <a:schemeClr val="accent1"/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Printer_Selection!$B$1:$D$1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Printer_Selection!$B$19:$D$19</c:f>
              <c:numCache>
                <c:formatCode>General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B-4370-AF57-8713781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632223"/>
        <c:axId val="154634143"/>
      </c:barChart>
      <c:catAx>
        <c:axId val="15463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4143"/>
        <c:crosses val="autoZero"/>
        <c:auto val="1"/>
        <c:lblAlgn val="ctr"/>
        <c:lblOffset val="100"/>
        <c:noMultiLvlLbl val="0"/>
      </c:catAx>
      <c:valAx>
        <c:axId val="1546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Car_Selection!$A$26</c:f>
              <c:strCache>
                <c:ptCount val="1"/>
                <c:pt idx="0">
                  <c:v>Total Lifetime Costs  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88000"/>
                    <a:lumMod val="88000"/>
                  </a:schemeClr>
                  <a:schemeClr val="accent1"/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Car_Selection!$B$1:$D$1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 </c:v>
                </c:pt>
              </c:strCache>
            </c:strRef>
          </c:cat>
          <c:val>
            <c:numRef>
              <c:f>Car_Selection!$B$26:$D$26</c:f>
              <c:numCache>
                <c:formatCode>_-[$$-409]* #,##0.00_ ;_-[$$-409]* \-#,##0.00\ ;_-[$$-409]* "-"??_ ;_-@_ </c:formatCode>
                <c:ptCount val="3"/>
                <c:pt idx="0">
                  <c:v>58628.571428571428</c:v>
                </c:pt>
                <c:pt idx="1">
                  <c:v>109801.75438596492</c:v>
                </c:pt>
                <c:pt idx="2">
                  <c:v>167312.74509803922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2-4C63-8EB4-0C929A7DA7CE}"/>
            </c:ext>
          </c:extLst>
        </c:ser>
        <c:ser>
          <c:idx val="1"/>
          <c:order val="1"/>
          <c:tx>
            <c:strRef>
              <c:f>Car_Selection!$A$27</c:f>
              <c:strCache>
                <c:ptCount val="1"/>
                <c:pt idx="0">
                  <c:v>Avg Cost / Year  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88000"/>
                    <a:lumMod val="88000"/>
                  </a:schemeClr>
                  <a:schemeClr val="accent2"/>
                </a:duotone>
              </a:blip>
              <a:tile tx="0" ty="0" sx="100000" sy="100000" flip="none" algn="tl"/>
            </a:blipFill>
            <a:ln>
              <a:noFill/>
            </a:ln>
            <a:effectLst>
              <a:outerShdw blurRad="25400" dist="127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Car_Selection!$B$1:$D$1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Cadillac Escalade </c:v>
                </c:pt>
              </c:strCache>
            </c:strRef>
          </c:cat>
          <c:val>
            <c:numRef>
              <c:f>Car_Selection!$B$27:$D$27</c:f>
              <c:numCache>
                <c:formatCode>_-[$$-409]* #,##0.00_ ;_-[$$-409]* \-#,##0.00\ ;_-[$$-409]* "-"??_ ;_-@_ </c:formatCode>
                <c:ptCount val="3"/>
                <c:pt idx="0">
                  <c:v>7035.4285714285706</c:v>
                </c:pt>
                <c:pt idx="1">
                  <c:v>13176.210526315788</c:v>
                </c:pt>
                <c:pt idx="2">
                  <c:v>20077.529411764706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2-4C63-8EB4-0C929A7DA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167519"/>
        <c:axId val="264196799"/>
      </c:barChart>
      <c:catAx>
        <c:axId val="2641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96799"/>
        <c:crosses val="autoZero"/>
        <c:auto val="1"/>
        <c:lblAlgn val="ctr"/>
        <c:lblOffset val="100"/>
        <c:noMultiLvlLbl val="0"/>
      </c:catAx>
      <c:valAx>
        <c:axId val="2641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Mobile_Comparison!$A$15</c:f>
              <c:strCache>
                <c:ptCount val="1"/>
                <c:pt idx="0">
                  <c:v>Total Expense Incurred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Mobile_Comparison!$B$2:$D$2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Mobile_Comparison!$B$15:$D$15</c:f>
              <c:numCache>
                <c:formatCode>_-[$$-409]* #,##0.00_ ;_-[$$-409]* \-#,##0.00\ ;_-[$$-409]* "-"??_ ;_-@_ </c:formatCode>
                <c:ptCount val="3"/>
                <c:pt idx="0">
                  <c:v>1656</c:v>
                </c:pt>
                <c:pt idx="1">
                  <c:v>1280</c:v>
                </c:pt>
                <c:pt idx="2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8-4541-B256-985E102D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17374991"/>
        <c:axId val="617353871"/>
      </c:barChart>
      <c:catAx>
        <c:axId val="617374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53871"/>
        <c:crosses val="autoZero"/>
        <c:auto val="1"/>
        <c:lblAlgn val="ctr"/>
        <c:lblOffset val="100"/>
        <c:noMultiLvlLbl val="0"/>
      </c:catAx>
      <c:valAx>
        <c:axId val="61735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7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0</xdr:rowOff>
    </xdr:from>
    <xdr:to>
      <xdr:col>8</xdr:col>
      <xdr:colOff>666750</xdr:colOff>
      <xdr:row>33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33775E-CCC5-72F8-75F0-9DC3DBC21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1026318</xdr:colOff>
      <xdr:row>34</xdr:row>
      <xdr:rowOff>14288</xdr:rowOff>
    </xdr:from>
    <xdr:to>
      <xdr:col>8</xdr:col>
      <xdr:colOff>666751</xdr:colOff>
      <xdr:row>49</xdr:row>
      <xdr:rowOff>42863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E7A75B-5D8A-4582-2862-586D67076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18</xdr:row>
      <xdr:rowOff>14287</xdr:rowOff>
    </xdr:from>
    <xdr:to>
      <xdr:col>15</xdr:col>
      <xdr:colOff>42862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9E2E0D-12B6-ACAC-85CE-975362E16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</xdr:colOff>
      <xdr:row>34</xdr:row>
      <xdr:rowOff>4761</xdr:rowOff>
    </xdr:from>
    <xdr:to>
      <xdr:col>16</xdr:col>
      <xdr:colOff>4762</xdr:colOff>
      <xdr:row>49</xdr:row>
      <xdr:rowOff>33336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BACF1C-FCDB-881F-8CDA-771274C9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640556</xdr:colOff>
      <xdr:row>2</xdr:row>
      <xdr:rowOff>0</xdr:rowOff>
    </xdr:from>
    <xdr:to>
      <xdr:col>11</xdr:col>
      <xdr:colOff>9525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DC9D1-A10D-4584-CF18-02DD0FD6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4</xdr:row>
      <xdr:rowOff>0</xdr:rowOff>
    </xdr:from>
    <xdr:to>
      <xdr:col>12</xdr:col>
      <xdr:colOff>45242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70E79-7E8C-5DF5-349B-BEC4B931D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1</xdr:row>
      <xdr:rowOff>4763</xdr:rowOff>
    </xdr:from>
    <xdr:to>
      <xdr:col>12</xdr:col>
      <xdr:colOff>35718</xdr:colOff>
      <xdr:row>16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E7E4A-62E0-5C72-FA75-366B40307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2</xdr:row>
      <xdr:rowOff>9524</xdr:rowOff>
    </xdr:from>
    <xdr:to>
      <xdr:col>11</xdr:col>
      <xdr:colOff>457199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69BFD-A3D7-B68A-4348-9D3134DC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</xdr:colOff>
      <xdr:row>0</xdr:row>
      <xdr:rowOff>176215</xdr:rowOff>
    </xdr:from>
    <xdr:to>
      <xdr:col>12</xdr:col>
      <xdr:colOff>9525</xdr:colOff>
      <xdr:row>15</xdr:row>
      <xdr:rowOff>4764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D4775-38F9-1EDD-A37D-F859E066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in Event">
  <a:themeElements>
    <a:clrScheme name="Main Event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Main Event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ain Even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opLeftCell="F1" workbookViewId="0">
      <selection activeCell="Q32" sqref="Q32"/>
    </sheetView>
  </sheetViews>
  <sheetFormatPr defaultRowHeight="14.25" x14ac:dyDescent="0.4"/>
  <cols>
    <col min="1" max="1" width="16.25" customWidth="1"/>
    <col min="2" max="2" width="11.6875" customWidth="1"/>
    <col min="3" max="3" width="11.875" customWidth="1"/>
    <col min="4" max="4" width="14.375" customWidth="1"/>
    <col min="6" max="6" width="16.5625" customWidth="1"/>
    <col min="7" max="7" width="12.875" customWidth="1"/>
    <col min="8" max="8" width="14.25" customWidth="1"/>
    <col min="9" max="9" width="9.375" customWidth="1"/>
    <col min="11" max="11" width="17.0625" customWidth="1"/>
  </cols>
  <sheetData>
    <row r="1" spans="1:14" ht="42.75" x14ac:dyDescent="0.4">
      <c r="A1" s="1" t="s">
        <v>0</v>
      </c>
      <c r="B1" s="1" t="s">
        <v>1</v>
      </c>
      <c r="C1" s="1" t="s">
        <v>2</v>
      </c>
      <c r="D1" s="1" t="s">
        <v>3</v>
      </c>
      <c r="F1" s="6" t="s">
        <v>38</v>
      </c>
      <c r="G1" s="4" t="s">
        <v>33</v>
      </c>
      <c r="H1" s="4" t="s">
        <v>34</v>
      </c>
      <c r="I1" s="4" t="s">
        <v>35</v>
      </c>
      <c r="J1" s="5"/>
      <c r="K1" s="6" t="s">
        <v>39</v>
      </c>
      <c r="L1" s="4" t="s">
        <v>33</v>
      </c>
      <c r="M1" s="4" t="s">
        <v>34</v>
      </c>
      <c r="N1" s="4" t="s">
        <v>35</v>
      </c>
    </row>
    <row r="2" spans="1:14" ht="23.65" customHeight="1" x14ac:dyDescent="0.4">
      <c r="A2" s="2" t="s">
        <v>4</v>
      </c>
      <c r="B2" s="3">
        <v>0.5</v>
      </c>
      <c r="C2" s="3">
        <v>0.4</v>
      </c>
      <c r="D2" s="3">
        <v>1.4</v>
      </c>
      <c r="F2" s="7" t="s">
        <v>19</v>
      </c>
      <c r="G2" s="3">
        <f>VALUE(LEFT($F2,FIND(" ",$F2)-1))*B2</f>
        <v>1.5</v>
      </c>
      <c r="H2" s="3">
        <f t="shared" ref="H2:I2" si="0">VALUE(LEFT($F2,FIND(" ",$F2)-1))*C2</f>
        <v>1.2000000000000002</v>
      </c>
      <c r="I2" s="3">
        <f t="shared" si="0"/>
        <v>4.1999999999999993</v>
      </c>
      <c r="K2" s="8" t="s">
        <v>19</v>
      </c>
      <c r="L2" s="3">
        <f>VALUE(LEFT($K2,FIND(" ",$K2)-1))*B2</f>
        <v>1.5</v>
      </c>
      <c r="M2" s="3">
        <f t="shared" ref="M2:N2" si="1">VALUE(LEFT($K2,FIND(" ",$K2)-1))*C2</f>
        <v>1.2000000000000002</v>
      </c>
      <c r="N2" s="3">
        <f t="shared" si="1"/>
        <v>4.1999999999999993</v>
      </c>
    </row>
    <row r="3" spans="1:14" x14ac:dyDescent="0.4">
      <c r="A3" s="2" t="s">
        <v>5</v>
      </c>
      <c r="B3" s="3">
        <v>28</v>
      </c>
      <c r="C3" s="3">
        <v>33</v>
      </c>
      <c r="D3" s="3">
        <v>31</v>
      </c>
      <c r="F3" s="7" t="s">
        <v>20</v>
      </c>
      <c r="G3" s="3">
        <f t="shared" ref="G3:G16" si="2">VALUE(LEFT($F3,FIND(" ",$F3)-1))*B3</f>
        <v>28</v>
      </c>
      <c r="H3" s="3">
        <f t="shared" ref="H3:H16" si="3">VALUE(LEFT($F3,FIND(" ",$F3)-1))*C3</f>
        <v>33</v>
      </c>
      <c r="I3" s="3">
        <f t="shared" ref="I3:I16" si="4">VALUE(LEFT($F3,FIND(" ",$F3)-1))*D3</f>
        <v>31</v>
      </c>
      <c r="K3" s="8" t="s">
        <v>20</v>
      </c>
      <c r="L3" s="3">
        <f>VALUE(LEFT($K3,FIND(" ",$K3)-1))*B3</f>
        <v>28</v>
      </c>
      <c r="M3" s="3">
        <f t="shared" ref="M3:M11" si="5">VALUE(LEFT($K3,FIND(" ",$K3)-1))*C3</f>
        <v>33</v>
      </c>
      <c r="N3" s="3">
        <f t="shared" ref="N3:N11" si="6">VALUE(LEFT($K3,FIND(" ",$K3)-1))*D3</f>
        <v>31</v>
      </c>
    </row>
    <row r="4" spans="1:14" ht="33" customHeight="1" x14ac:dyDescent="0.4">
      <c r="A4" s="2" t="s">
        <v>6</v>
      </c>
      <c r="B4" s="3">
        <v>1.8</v>
      </c>
      <c r="C4" s="3">
        <v>1</v>
      </c>
      <c r="D4" s="3">
        <v>2</v>
      </c>
      <c r="F4" s="7" t="s">
        <v>21</v>
      </c>
      <c r="G4" s="3">
        <f t="shared" si="2"/>
        <v>12.6</v>
      </c>
      <c r="H4" s="3">
        <f t="shared" si="3"/>
        <v>7</v>
      </c>
      <c r="I4" s="3">
        <f t="shared" si="4"/>
        <v>14</v>
      </c>
      <c r="K4" s="8" t="s">
        <v>21</v>
      </c>
      <c r="L4" s="3">
        <f t="shared" ref="L4:L11" si="7">VALUE(LEFT($K4,FIND(" ",$K4)-1))*B4</f>
        <v>12.6</v>
      </c>
      <c r="M4" s="3">
        <f t="shared" si="5"/>
        <v>7</v>
      </c>
      <c r="N4" s="3">
        <f t="shared" si="6"/>
        <v>14</v>
      </c>
    </row>
    <row r="5" spans="1:14" ht="22.5" customHeight="1" x14ac:dyDescent="0.4">
      <c r="A5" s="2" t="s">
        <v>7</v>
      </c>
      <c r="B5" s="3">
        <v>1.2</v>
      </c>
      <c r="C5" s="3">
        <v>0.8</v>
      </c>
      <c r="D5" s="3">
        <v>1.5</v>
      </c>
      <c r="F5" s="7" t="s">
        <v>22</v>
      </c>
      <c r="G5" s="3">
        <f t="shared" si="2"/>
        <v>1.2</v>
      </c>
      <c r="H5" s="3">
        <f t="shared" si="3"/>
        <v>0.8</v>
      </c>
      <c r="I5" s="3">
        <f t="shared" si="4"/>
        <v>1.5</v>
      </c>
      <c r="K5" s="8" t="s">
        <v>22</v>
      </c>
      <c r="L5" s="3">
        <f t="shared" si="7"/>
        <v>1.2</v>
      </c>
      <c r="M5" s="3">
        <f t="shared" si="5"/>
        <v>0.8</v>
      </c>
      <c r="N5" s="3">
        <f t="shared" si="6"/>
        <v>1.5</v>
      </c>
    </row>
    <row r="6" spans="1:14" ht="22.9" customHeight="1" x14ac:dyDescent="0.4">
      <c r="A6" s="2" t="s">
        <v>8</v>
      </c>
      <c r="B6" s="3">
        <v>2.4</v>
      </c>
      <c r="C6" s="3">
        <v>1.4</v>
      </c>
      <c r="D6" s="3">
        <v>2.4</v>
      </c>
      <c r="F6" s="7" t="s">
        <v>23</v>
      </c>
      <c r="G6" s="3">
        <f t="shared" si="2"/>
        <v>4.8</v>
      </c>
      <c r="H6" s="3">
        <f t="shared" si="3"/>
        <v>2.8</v>
      </c>
      <c r="I6" s="3">
        <f t="shared" si="4"/>
        <v>4.8</v>
      </c>
      <c r="K6" s="8" t="s">
        <v>23</v>
      </c>
      <c r="L6" s="3">
        <f t="shared" si="7"/>
        <v>4.8</v>
      </c>
      <c r="M6" s="3">
        <f t="shared" si="5"/>
        <v>2.8</v>
      </c>
      <c r="N6" s="3">
        <f t="shared" si="6"/>
        <v>4.8</v>
      </c>
    </row>
    <row r="7" spans="1:14" ht="23.25" customHeight="1" x14ac:dyDescent="0.4">
      <c r="A7" s="2" t="s">
        <v>9</v>
      </c>
      <c r="B7" s="3">
        <v>0.9</v>
      </c>
      <c r="C7" s="3">
        <v>0.2</v>
      </c>
      <c r="D7" s="3">
        <v>0.8</v>
      </c>
      <c r="F7" s="7" t="s">
        <v>24</v>
      </c>
      <c r="G7" s="3">
        <f t="shared" si="2"/>
        <v>1.8</v>
      </c>
      <c r="H7" s="3">
        <f t="shared" si="3"/>
        <v>0.4</v>
      </c>
      <c r="I7" s="3">
        <f t="shared" si="4"/>
        <v>1.6</v>
      </c>
      <c r="K7" s="8" t="s">
        <v>24</v>
      </c>
      <c r="L7" s="3">
        <f t="shared" si="7"/>
        <v>1.8</v>
      </c>
      <c r="M7" s="3">
        <f t="shared" si="5"/>
        <v>0.4</v>
      </c>
      <c r="N7" s="3">
        <f t="shared" si="6"/>
        <v>1.6</v>
      </c>
    </row>
    <row r="8" spans="1:14" ht="28.15" customHeight="1" x14ac:dyDescent="0.4">
      <c r="A8" s="2" t="s">
        <v>10</v>
      </c>
      <c r="B8" s="3">
        <v>0.99</v>
      </c>
      <c r="C8" s="3">
        <v>0.59</v>
      </c>
      <c r="D8" s="3">
        <v>2.59</v>
      </c>
      <c r="F8" s="7" t="s">
        <v>10</v>
      </c>
      <c r="G8" s="3">
        <f t="shared" si="2"/>
        <v>9.9</v>
      </c>
      <c r="H8" s="3">
        <f t="shared" si="3"/>
        <v>5.8999999999999995</v>
      </c>
      <c r="I8" s="3">
        <f t="shared" si="4"/>
        <v>25.9</v>
      </c>
      <c r="K8" s="8" t="s">
        <v>10</v>
      </c>
      <c r="L8" s="3">
        <f t="shared" si="7"/>
        <v>9.9</v>
      </c>
      <c r="M8" s="3">
        <f t="shared" si="5"/>
        <v>5.8999999999999995</v>
      </c>
      <c r="N8" s="3">
        <f t="shared" si="6"/>
        <v>25.9</v>
      </c>
    </row>
    <row r="9" spans="1:14" ht="29.25" customHeight="1" x14ac:dyDescent="0.4">
      <c r="A9" s="2" t="s">
        <v>11</v>
      </c>
      <c r="B9" s="3">
        <v>1.25</v>
      </c>
      <c r="C9" s="3">
        <v>3.25</v>
      </c>
      <c r="D9" s="3">
        <v>2.15</v>
      </c>
      <c r="F9" s="7" t="s">
        <v>25</v>
      </c>
      <c r="G9" s="3">
        <f t="shared" si="2"/>
        <v>5</v>
      </c>
      <c r="H9" s="3">
        <f t="shared" si="3"/>
        <v>13</v>
      </c>
      <c r="I9" s="3">
        <f t="shared" si="4"/>
        <v>8.6</v>
      </c>
      <c r="K9" s="8" t="s">
        <v>25</v>
      </c>
      <c r="L9" s="3">
        <f t="shared" si="7"/>
        <v>5</v>
      </c>
      <c r="M9" s="3">
        <f t="shared" si="5"/>
        <v>13</v>
      </c>
      <c r="N9" s="3">
        <f t="shared" si="6"/>
        <v>8.6</v>
      </c>
    </row>
    <row r="10" spans="1:14" ht="23.25" customHeight="1" x14ac:dyDescent="0.4">
      <c r="A10" s="2" t="s">
        <v>12</v>
      </c>
      <c r="B10" s="3">
        <v>9.5</v>
      </c>
      <c r="C10" s="3">
        <v>14</v>
      </c>
      <c r="D10" s="3">
        <v>13</v>
      </c>
      <c r="F10" s="7" t="s">
        <v>26</v>
      </c>
      <c r="G10" s="3">
        <f t="shared" si="2"/>
        <v>9.5</v>
      </c>
      <c r="H10" s="3">
        <f t="shared" si="3"/>
        <v>14</v>
      </c>
      <c r="I10" s="3">
        <f t="shared" si="4"/>
        <v>13</v>
      </c>
      <c r="K10" s="8" t="s">
        <v>26</v>
      </c>
      <c r="L10" s="3">
        <f t="shared" si="7"/>
        <v>9.5</v>
      </c>
      <c r="M10" s="3">
        <f t="shared" si="5"/>
        <v>14</v>
      </c>
      <c r="N10" s="3">
        <f t="shared" si="6"/>
        <v>13</v>
      </c>
    </row>
    <row r="11" spans="1:14" ht="29.65" customHeight="1" x14ac:dyDescent="0.4">
      <c r="A11" s="2" t="s">
        <v>13</v>
      </c>
      <c r="B11" s="3">
        <v>4.55</v>
      </c>
      <c r="C11" s="3">
        <v>2.5499999999999998</v>
      </c>
      <c r="D11" s="3">
        <v>6</v>
      </c>
      <c r="F11" s="7" t="s">
        <v>27</v>
      </c>
      <c r="G11" s="3">
        <f t="shared" si="2"/>
        <v>4.55</v>
      </c>
      <c r="H11" s="3">
        <f t="shared" si="3"/>
        <v>2.5499999999999998</v>
      </c>
      <c r="I11" s="3">
        <f t="shared" si="4"/>
        <v>6</v>
      </c>
      <c r="K11" s="8" t="s">
        <v>27</v>
      </c>
      <c r="L11" s="3">
        <f t="shared" si="7"/>
        <v>4.55</v>
      </c>
      <c r="M11" s="3">
        <f t="shared" si="5"/>
        <v>2.5499999999999998</v>
      </c>
      <c r="N11" s="3">
        <f t="shared" si="6"/>
        <v>6</v>
      </c>
    </row>
    <row r="12" spans="1:14" ht="30.75" customHeight="1" x14ac:dyDescent="0.4">
      <c r="A12" s="2" t="s">
        <v>14</v>
      </c>
      <c r="B12" s="3">
        <v>4.2</v>
      </c>
      <c r="C12" s="3">
        <v>2.2000000000000002</v>
      </c>
      <c r="D12" s="3">
        <v>3.2</v>
      </c>
      <c r="F12" s="7" t="s">
        <v>28</v>
      </c>
      <c r="G12" s="3">
        <f t="shared" si="2"/>
        <v>4.2</v>
      </c>
      <c r="H12" s="3">
        <f t="shared" si="3"/>
        <v>2.2000000000000002</v>
      </c>
      <c r="I12" s="3">
        <f t="shared" si="4"/>
        <v>3.2</v>
      </c>
      <c r="K12" s="8" t="s">
        <v>37</v>
      </c>
      <c r="L12" s="3">
        <f>VALUE(LEFT($K12,FIND(" ",$K12)-1))*B16</f>
        <v>4</v>
      </c>
      <c r="M12" s="3">
        <f>VALUE(LEFT($K12,FIND(" ",$K12)-1))*C16</f>
        <v>2</v>
      </c>
      <c r="N12" s="3">
        <f>VALUE(LEFT($K12,FIND(" ",$K12)-1))*D16</f>
        <v>6</v>
      </c>
    </row>
    <row r="13" spans="1:14" ht="25.5" customHeight="1" x14ac:dyDescent="0.4">
      <c r="A13" s="2" t="s">
        <v>15</v>
      </c>
      <c r="B13" s="3">
        <v>3.9</v>
      </c>
      <c r="C13" s="3">
        <v>5</v>
      </c>
      <c r="D13" s="3">
        <v>8</v>
      </c>
      <c r="F13" s="7" t="s">
        <v>29</v>
      </c>
      <c r="G13" s="3">
        <f t="shared" si="2"/>
        <v>3.9</v>
      </c>
      <c r="H13" s="3">
        <f t="shared" si="3"/>
        <v>5</v>
      </c>
      <c r="I13" s="3">
        <f t="shared" si="4"/>
        <v>8</v>
      </c>
      <c r="K13" s="9" t="s">
        <v>36</v>
      </c>
      <c r="L13" s="10">
        <f>SUM(L2:L12)</f>
        <v>82.85</v>
      </c>
      <c r="M13" s="10">
        <f>SUM(M2:M12)</f>
        <v>82.649999999999991</v>
      </c>
      <c r="N13" s="10">
        <f>SUM(N2:N12)</f>
        <v>116.6</v>
      </c>
    </row>
    <row r="14" spans="1:14" ht="24.4" customHeight="1" x14ac:dyDescent="0.4">
      <c r="A14" s="2" t="s">
        <v>16</v>
      </c>
      <c r="B14" s="3">
        <v>1</v>
      </c>
      <c r="C14" s="3">
        <v>1</v>
      </c>
      <c r="D14" s="3">
        <v>1</v>
      </c>
      <c r="F14" s="7" t="s">
        <v>30</v>
      </c>
      <c r="G14" s="3">
        <f t="shared" si="2"/>
        <v>1</v>
      </c>
      <c r="H14" s="3">
        <f t="shared" si="3"/>
        <v>1</v>
      </c>
      <c r="I14" s="3">
        <f t="shared" si="4"/>
        <v>1</v>
      </c>
    </row>
    <row r="15" spans="1:14" ht="25.15" customHeight="1" x14ac:dyDescent="0.4">
      <c r="A15" s="2" t="s">
        <v>17</v>
      </c>
      <c r="B15" s="3">
        <v>1.75</v>
      </c>
      <c r="C15" s="3">
        <v>2</v>
      </c>
      <c r="D15" s="3">
        <v>3</v>
      </c>
      <c r="F15" s="7" t="s">
        <v>31</v>
      </c>
      <c r="G15" s="3">
        <f t="shared" si="2"/>
        <v>1.75</v>
      </c>
      <c r="H15" s="3">
        <f t="shared" si="3"/>
        <v>2</v>
      </c>
      <c r="I15" s="3">
        <f t="shared" si="4"/>
        <v>3</v>
      </c>
    </row>
    <row r="16" spans="1:14" ht="26.75" customHeight="1" x14ac:dyDescent="0.4">
      <c r="A16" s="2" t="s">
        <v>18</v>
      </c>
      <c r="B16" s="3">
        <v>2</v>
      </c>
      <c r="C16" s="3">
        <v>1</v>
      </c>
      <c r="D16" s="3">
        <v>3</v>
      </c>
      <c r="F16" s="7" t="s">
        <v>32</v>
      </c>
      <c r="G16" s="3">
        <f t="shared" si="2"/>
        <v>2</v>
      </c>
      <c r="H16" s="3">
        <f t="shared" si="3"/>
        <v>1</v>
      </c>
      <c r="I16" s="3">
        <f t="shared" si="4"/>
        <v>3</v>
      </c>
    </row>
    <row r="17" spans="6:9" x14ac:dyDescent="0.4">
      <c r="F17" s="9" t="s">
        <v>36</v>
      </c>
      <c r="G17" s="10">
        <f>SUM(G2:G16)</f>
        <v>91.7</v>
      </c>
      <c r="H17" s="10">
        <f t="shared" ref="H17:I17" si="8">SUM(H2:H16)</f>
        <v>91.85</v>
      </c>
      <c r="I17" s="10">
        <f t="shared" si="8"/>
        <v>128.80000000000001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812F-3426-41DA-81B3-DEFF63EEF60F}">
  <dimension ref="A2:C18"/>
  <sheetViews>
    <sheetView workbookViewId="0">
      <selection activeCell="M8" sqref="M8"/>
    </sheetView>
  </sheetViews>
  <sheetFormatPr defaultRowHeight="14.25" x14ac:dyDescent="0.4"/>
  <cols>
    <col min="1" max="1" width="11.4375" customWidth="1"/>
  </cols>
  <sheetData>
    <row r="2" spans="1:3" x14ac:dyDescent="0.4">
      <c r="B2" t="s">
        <v>47</v>
      </c>
      <c r="C2" t="s">
        <v>48</v>
      </c>
    </row>
    <row r="3" spans="1:3" x14ac:dyDescent="0.4">
      <c r="A3" s="12" t="s">
        <v>40</v>
      </c>
      <c r="B3" s="12"/>
      <c r="C3" s="12"/>
    </row>
    <row r="4" spans="1:3" x14ac:dyDescent="0.4">
      <c r="A4" s="12" t="s">
        <v>41</v>
      </c>
      <c r="B4" s="13">
        <v>50</v>
      </c>
      <c r="C4" s="13">
        <v>90</v>
      </c>
    </row>
    <row r="5" spans="1:3" x14ac:dyDescent="0.4">
      <c r="A5" s="12" t="s">
        <v>42</v>
      </c>
      <c r="B5" s="13">
        <v>2.5</v>
      </c>
      <c r="C5" s="13">
        <v>2</v>
      </c>
    </row>
    <row r="6" spans="1:3" x14ac:dyDescent="0.4">
      <c r="A6" s="12" t="s">
        <v>43</v>
      </c>
      <c r="B6" s="13">
        <v>5.5</v>
      </c>
      <c r="C6" s="13">
        <v>4.5</v>
      </c>
    </row>
    <row r="7" spans="1:3" x14ac:dyDescent="0.4">
      <c r="A7" s="12" t="s">
        <v>44</v>
      </c>
      <c r="B7" s="13">
        <v>7</v>
      </c>
      <c r="C7" s="13">
        <v>7</v>
      </c>
    </row>
    <row r="8" spans="1:3" x14ac:dyDescent="0.4">
      <c r="A8" s="12" t="s">
        <v>45</v>
      </c>
      <c r="B8" s="13">
        <v>3</v>
      </c>
      <c r="C8" s="13"/>
    </row>
    <row r="9" spans="1:3" x14ac:dyDescent="0.4">
      <c r="A9" s="12" t="s">
        <v>46</v>
      </c>
      <c r="B9" s="13">
        <f>SUM(B4:B8)</f>
        <v>68</v>
      </c>
      <c r="C9" s="13">
        <f>SUM(C4:C8)</f>
        <v>103.5</v>
      </c>
    </row>
    <row r="11" spans="1:3" x14ac:dyDescent="0.4">
      <c r="A11" s="14" t="s">
        <v>49</v>
      </c>
      <c r="B11" s="14"/>
      <c r="C11" s="14"/>
    </row>
    <row r="12" spans="1:3" x14ac:dyDescent="0.4">
      <c r="A12" s="14" t="s">
        <v>50</v>
      </c>
      <c r="B12" s="15">
        <v>21</v>
      </c>
      <c r="C12" s="15">
        <v>11</v>
      </c>
    </row>
    <row r="13" spans="1:3" x14ac:dyDescent="0.4">
      <c r="A13" s="14" t="s">
        <v>51</v>
      </c>
      <c r="B13" s="15"/>
      <c r="C13" s="15">
        <v>8</v>
      </c>
    </row>
    <row r="14" spans="1:3" x14ac:dyDescent="0.4">
      <c r="A14" s="14" t="s">
        <v>52</v>
      </c>
      <c r="B14" s="15">
        <v>3</v>
      </c>
      <c r="C14" s="15"/>
    </row>
    <row r="15" spans="1:3" x14ac:dyDescent="0.4">
      <c r="A15" s="14" t="s">
        <v>53</v>
      </c>
      <c r="B15" s="15">
        <f>SUM(B12:B14)</f>
        <v>24</v>
      </c>
      <c r="C15" s="15">
        <f>SUM(C12:C14)</f>
        <v>19</v>
      </c>
    </row>
    <row r="16" spans="1:3" x14ac:dyDescent="0.4">
      <c r="A16" s="14" t="s">
        <v>54</v>
      </c>
      <c r="B16" s="15">
        <f>2*B15</f>
        <v>48</v>
      </c>
      <c r="C16" s="15">
        <f>2*C15</f>
        <v>38</v>
      </c>
    </row>
    <row r="18" spans="1:3" x14ac:dyDescent="0.4">
      <c r="A18" s="16" t="s">
        <v>55</v>
      </c>
      <c r="B18" s="17">
        <f>B9+B16*12</f>
        <v>644</v>
      </c>
      <c r="C18" s="17">
        <f>C9+C16*12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4A9D-6ADD-4949-A71F-2FBDEA0E0AD2}">
  <dimension ref="A2:D32"/>
  <sheetViews>
    <sheetView topLeftCell="A4" workbookViewId="0">
      <selection activeCell="N14" sqref="N14"/>
    </sheetView>
  </sheetViews>
  <sheetFormatPr defaultRowHeight="14.25" x14ac:dyDescent="0.4"/>
  <cols>
    <col min="1" max="1" width="25.5625" customWidth="1"/>
    <col min="2" max="2" width="14.875" customWidth="1"/>
    <col min="3" max="3" width="17.625" customWidth="1"/>
    <col min="4" max="4" width="9.6875" customWidth="1"/>
  </cols>
  <sheetData>
    <row r="2" spans="1:4" x14ac:dyDescent="0.4">
      <c r="B2" t="s">
        <v>72</v>
      </c>
      <c r="C2" t="s">
        <v>73</v>
      </c>
      <c r="D2" t="s">
        <v>74</v>
      </c>
    </row>
    <row r="5" spans="1:4" x14ac:dyDescent="0.4">
      <c r="A5" s="18" t="s">
        <v>75</v>
      </c>
      <c r="B5" s="23"/>
      <c r="C5" s="23"/>
      <c r="D5" s="23"/>
    </row>
    <row r="6" spans="1:4" x14ac:dyDescent="0.4">
      <c r="A6" s="19" t="s">
        <v>56</v>
      </c>
      <c r="B6" s="23">
        <v>280</v>
      </c>
      <c r="C6" s="23">
        <v>100</v>
      </c>
      <c r="D6" s="23">
        <v>350</v>
      </c>
    </row>
    <row r="7" spans="1:4" x14ac:dyDescent="0.4">
      <c r="A7" s="19" t="s">
        <v>57</v>
      </c>
      <c r="B7" s="23">
        <v>18</v>
      </c>
      <c r="C7" s="23"/>
      <c r="D7" s="23"/>
    </row>
    <row r="8" spans="1:4" x14ac:dyDescent="0.4">
      <c r="A8" s="19" t="s">
        <v>58</v>
      </c>
      <c r="B8" s="23">
        <v>25</v>
      </c>
      <c r="C8" s="23"/>
      <c r="D8" s="23"/>
    </row>
    <row r="9" spans="1:4" x14ac:dyDescent="0.4">
      <c r="A9" s="19" t="s">
        <v>59</v>
      </c>
      <c r="B9" s="23">
        <v>15</v>
      </c>
      <c r="C9" s="23"/>
      <c r="D9" s="23"/>
    </row>
    <row r="10" spans="1:4" x14ac:dyDescent="0.4">
      <c r="A10" s="19" t="s">
        <v>60</v>
      </c>
      <c r="B10" s="23">
        <v>9</v>
      </c>
      <c r="C10" s="23"/>
      <c r="D10" s="23"/>
    </row>
    <row r="11" spans="1:4" x14ac:dyDescent="0.4">
      <c r="A11" s="19" t="s">
        <v>61</v>
      </c>
      <c r="B11" s="23"/>
      <c r="C11" s="23">
        <v>99</v>
      </c>
      <c r="D11" s="23"/>
    </row>
    <row r="12" spans="1:4" x14ac:dyDescent="0.4">
      <c r="A12" s="19" t="s">
        <v>62</v>
      </c>
      <c r="B12" s="23"/>
      <c r="C12" s="23">
        <v>95</v>
      </c>
      <c r="D12" s="23"/>
    </row>
    <row r="13" spans="1:4" x14ac:dyDescent="0.4">
      <c r="A13" s="19" t="s">
        <v>63</v>
      </c>
      <c r="B13" s="23"/>
      <c r="C13" s="23">
        <v>85</v>
      </c>
      <c r="D13" s="23"/>
    </row>
    <row r="14" spans="1:4" x14ac:dyDescent="0.4">
      <c r="A14" s="19" t="s">
        <v>64</v>
      </c>
      <c r="B14" s="23"/>
      <c r="C14" s="23">
        <v>85</v>
      </c>
      <c r="D14" s="23"/>
    </row>
    <row r="15" spans="1:4" x14ac:dyDescent="0.4">
      <c r="A15" s="19" t="s">
        <v>65</v>
      </c>
      <c r="B15" s="23"/>
      <c r="C15" s="23"/>
      <c r="D15" s="23">
        <v>555</v>
      </c>
    </row>
    <row r="16" spans="1:4" x14ac:dyDescent="0.4">
      <c r="B16" s="11"/>
      <c r="C16" s="11"/>
      <c r="D16" s="11"/>
    </row>
    <row r="17" spans="1:4" x14ac:dyDescent="0.4">
      <c r="A17" s="20" t="s">
        <v>66</v>
      </c>
      <c r="B17" s="24">
        <f>SUM(B6:B15)</f>
        <v>347</v>
      </c>
      <c r="C17" s="24">
        <f t="shared" ref="C17:D17" si="0">SUM(C6:C15)</f>
        <v>464</v>
      </c>
      <c r="D17" s="24">
        <f t="shared" si="0"/>
        <v>905</v>
      </c>
    </row>
    <row r="18" spans="1:4" x14ac:dyDescent="0.4">
      <c r="A18" s="20" t="s">
        <v>67</v>
      </c>
      <c r="B18" s="24">
        <v>4</v>
      </c>
      <c r="C18" s="24">
        <v>4</v>
      </c>
      <c r="D18" s="24">
        <v>4</v>
      </c>
    </row>
    <row r="19" spans="1:4" x14ac:dyDescent="0.4">
      <c r="A19" s="20" t="s">
        <v>68</v>
      </c>
      <c r="B19" s="24">
        <f>B17*B18</f>
        <v>1388</v>
      </c>
      <c r="C19" s="24">
        <f t="shared" ref="C19:D19" si="1">C17*C18</f>
        <v>1856</v>
      </c>
      <c r="D19" s="24">
        <f t="shared" si="1"/>
        <v>3620</v>
      </c>
    </row>
    <row r="20" spans="1:4" x14ac:dyDescent="0.4">
      <c r="B20" s="11"/>
      <c r="C20" s="11"/>
      <c r="D20" s="11"/>
    </row>
    <row r="21" spans="1:4" x14ac:dyDescent="0.4">
      <c r="A21" s="21" t="s">
        <v>76</v>
      </c>
      <c r="B21" s="25"/>
      <c r="C21" s="25"/>
      <c r="D21" s="25"/>
    </row>
    <row r="22" spans="1:4" x14ac:dyDescent="0.4">
      <c r="A22" s="22" t="s">
        <v>69</v>
      </c>
      <c r="B22" s="25">
        <v>120</v>
      </c>
      <c r="C22" s="25">
        <v>105</v>
      </c>
      <c r="D22" s="25"/>
    </row>
    <row r="23" spans="1:4" x14ac:dyDescent="0.4">
      <c r="A23" s="22" t="s">
        <v>70</v>
      </c>
      <c r="B23" s="25">
        <v>5</v>
      </c>
      <c r="C23" s="25">
        <v>5</v>
      </c>
      <c r="D23" s="25">
        <v>5</v>
      </c>
    </row>
    <row r="24" spans="1:4" x14ac:dyDescent="0.4">
      <c r="A24" s="22" t="s">
        <v>71</v>
      </c>
      <c r="B24" s="25">
        <f>B22*B23</f>
        <v>600</v>
      </c>
      <c r="C24" s="25">
        <f>C22*C23</f>
        <v>525</v>
      </c>
      <c r="D24" s="25"/>
    </row>
    <row r="25" spans="1:4" x14ac:dyDescent="0.4">
      <c r="A25" s="22" t="s">
        <v>77</v>
      </c>
      <c r="B25" s="25">
        <v>40</v>
      </c>
      <c r="C25" s="25"/>
      <c r="D25" s="25"/>
    </row>
    <row r="26" spans="1:4" x14ac:dyDescent="0.4">
      <c r="A26" s="22" t="s">
        <v>78</v>
      </c>
      <c r="B26" s="25">
        <v>4</v>
      </c>
      <c r="C26" s="25">
        <v>4</v>
      </c>
      <c r="D26" s="25">
        <v>4</v>
      </c>
    </row>
    <row r="27" spans="1:4" x14ac:dyDescent="0.4">
      <c r="A27" s="22" t="s">
        <v>79</v>
      </c>
      <c r="B27" s="25">
        <f>B25*B26</f>
        <v>160</v>
      </c>
      <c r="C27" s="25"/>
      <c r="D27" s="25"/>
    </row>
    <row r="28" spans="1:4" x14ac:dyDescent="0.4">
      <c r="A28" s="22" t="s">
        <v>81</v>
      </c>
      <c r="B28" s="25">
        <v>50</v>
      </c>
      <c r="C28" s="25">
        <v>50</v>
      </c>
      <c r="D28" s="25"/>
    </row>
    <row r="29" spans="1:4" x14ac:dyDescent="0.4">
      <c r="A29" s="22" t="s">
        <v>82</v>
      </c>
      <c r="B29" s="25">
        <f>B28*B26</f>
        <v>200</v>
      </c>
      <c r="C29" s="25">
        <f>C28*C26</f>
        <v>200</v>
      </c>
      <c r="D29" s="25"/>
    </row>
    <row r="30" spans="1:4" x14ac:dyDescent="0.4">
      <c r="A30" s="22" t="s">
        <v>80</v>
      </c>
      <c r="B30" s="25">
        <f>B29+B27+B24</f>
        <v>960</v>
      </c>
      <c r="C30" s="25">
        <f>C29+C27+C24</f>
        <v>725</v>
      </c>
      <c r="D30" s="25"/>
    </row>
    <row r="32" spans="1:4" x14ac:dyDescent="0.4">
      <c r="A32" t="s">
        <v>83</v>
      </c>
      <c r="B32" s="11">
        <f>B19+B30</f>
        <v>2348</v>
      </c>
      <c r="C32" s="11">
        <f t="shared" ref="C32:D32" si="2">C19+C30</f>
        <v>2581</v>
      </c>
      <c r="D32" s="11">
        <f t="shared" si="2"/>
        <v>3620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6AB4-DF31-4686-8027-1ECAC857AC67}">
  <dimension ref="A1:D19"/>
  <sheetViews>
    <sheetView workbookViewId="0">
      <selection activeCell="N12" sqref="N12"/>
    </sheetView>
  </sheetViews>
  <sheetFormatPr defaultRowHeight="14.25" x14ac:dyDescent="0.4"/>
  <cols>
    <col min="1" max="1" width="20.625" customWidth="1"/>
  </cols>
  <sheetData>
    <row r="1" spans="1:4" x14ac:dyDescent="0.4">
      <c r="A1" s="26"/>
      <c r="B1" s="26" t="s">
        <v>85</v>
      </c>
      <c r="C1" s="26" t="s">
        <v>86</v>
      </c>
      <c r="D1" s="26" t="s">
        <v>87</v>
      </c>
    </row>
    <row r="2" spans="1:4" x14ac:dyDescent="0.4">
      <c r="A2" s="26" t="s">
        <v>84</v>
      </c>
      <c r="B2" s="26">
        <v>29</v>
      </c>
      <c r="C2" s="26">
        <v>149</v>
      </c>
      <c r="D2" s="26">
        <v>549</v>
      </c>
    </row>
    <row r="3" spans="1:4" x14ac:dyDescent="0.4">
      <c r="A3" s="26"/>
      <c r="B3" s="26"/>
      <c r="C3" s="26"/>
      <c r="D3" s="26"/>
    </row>
    <row r="4" spans="1:4" x14ac:dyDescent="0.4">
      <c r="A4" s="27" t="s">
        <v>88</v>
      </c>
      <c r="B4" s="27">
        <v>40</v>
      </c>
      <c r="C4" s="27">
        <v>90</v>
      </c>
      <c r="D4" s="27">
        <v>370</v>
      </c>
    </row>
    <row r="5" spans="1:4" x14ac:dyDescent="0.4">
      <c r="A5" s="27" t="s">
        <v>89</v>
      </c>
      <c r="B5" s="27">
        <v>200</v>
      </c>
      <c r="C5" s="27">
        <v>1000</v>
      </c>
      <c r="D5" s="27">
        <v>11000</v>
      </c>
    </row>
    <row r="6" spans="1:4" x14ac:dyDescent="0.4">
      <c r="A6" s="27" t="s">
        <v>90</v>
      </c>
      <c r="B6" s="28">
        <f>B4/B5</f>
        <v>0.2</v>
      </c>
      <c r="C6" s="28">
        <f t="shared" ref="C6:D6" si="0">C4/C5</f>
        <v>0.09</v>
      </c>
      <c r="D6" s="28">
        <f t="shared" si="0"/>
        <v>3.3636363636363638E-2</v>
      </c>
    </row>
    <row r="7" spans="1:4" x14ac:dyDescent="0.4">
      <c r="A7" s="26"/>
      <c r="B7" s="26"/>
      <c r="C7" s="26"/>
      <c r="D7" s="26"/>
    </row>
    <row r="8" spans="1:4" x14ac:dyDescent="0.4">
      <c r="A8" s="19" t="s">
        <v>99</v>
      </c>
      <c r="B8" s="19">
        <v>500</v>
      </c>
      <c r="C8" s="19">
        <v>500</v>
      </c>
      <c r="D8" s="19">
        <v>500</v>
      </c>
    </row>
    <row r="9" spans="1:4" x14ac:dyDescent="0.4">
      <c r="A9" s="19" t="s">
        <v>91</v>
      </c>
      <c r="B9" s="19">
        <v>5</v>
      </c>
      <c r="C9" s="19">
        <v>5</v>
      </c>
      <c r="D9" s="19">
        <v>5</v>
      </c>
    </row>
    <row r="10" spans="1:4" x14ac:dyDescent="0.4">
      <c r="A10" s="19" t="s">
        <v>92</v>
      </c>
      <c r="B10" s="19">
        <v>52</v>
      </c>
      <c r="C10" s="19">
        <v>52</v>
      </c>
      <c r="D10" s="19">
        <v>52</v>
      </c>
    </row>
    <row r="11" spans="1:4" x14ac:dyDescent="0.4">
      <c r="A11" s="19" t="s">
        <v>93</v>
      </c>
      <c r="B11" s="19">
        <f>B8*B9*B10</f>
        <v>130000</v>
      </c>
      <c r="C11" s="19">
        <f t="shared" ref="C11:D11" si="1">C8*C9*C10</f>
        <v>130000</v>
      </c>
      <c r="D11" s="19">
        <f t="shared" si="1"/>
        <v>130000</v>
      </c>
    </row>
    <row r="12" spans="1:4" x14ac:dyDescent="0.4">
      <c r="A12" s="26"/>
      <c r="B12" s="26"/>
      <c r="C12" s="26"/>
      <c r="D12" s="26"/>
    </row>
    <row r="13" spans="1:4" x14ac:dyDescent="0.4">
      <c r="A13" s="20" t="s">
        <v>94</v>
      </c>
      <c r="B13" s="20">
        <v>130000</v>
      </c>
      <c r="C13" s="20">
        <v>130000</v>
      </c>
      <c r="D13" s="20">
        <v>130000</v>
      </c>
    </row>
    <row r="14" spans="1:4" x14ac:dyDescent="0.4">
      <c r="A14" s="20" t="s">
        <v>95</v>
      </c>
      <c r="B14" s="20">
        <f>B13*B6</f>
        <v>26000</v>
      </c>
      <c r="C14" s="20">
        <f t="shared" ref="C14:D14" si="2">C13*C6</f>
        <v>11700</v>
      </c>
      <c r="D14" s="20">
        <f t="shared" si="2"/>
        <v>4372.727272727273</v>
      </c>
    </row>
    <row r="15" spans="1:4" x14ac:dyDescent="0.4">
      <c r="A15" s="20" t="s">
        <v>96</v>
      </c>
      <c r="B15" s="20">
        <v>2</v>
      </c>
      <c r="C15" s="20">
        <v>2</v>
      </c>
      <c r="D15" s="20">
        <v>2</v>
      </c>
    </row>
    <row r="16" spans="1:4" x14ac:dyDescent="0.4">
      <c r="A16" s="26"/>
      <c r="B16" s="26"/>
      <c r="C16" s="26"/>
      <c r="D16" s="26"/>
    </row>
    <row r="17" spans="1:4" x14ac:dyDescent="0.4">
      <c r="A17" s="22" t="s">
        <v>97</v>
      </c>
      <c r="B17" s="22">
        <f>B14*B15</f>
        <v>52000</v>
      </c>
      <c r="C17" s="22">
        <f>C14*C15</f>
        <v>23400</v>
      </c>
      <c r="D17" s="22">
        <f>D14*D15</f>
        <v>8745.454545454546</v>
      </c>
    </row>
    <row r="18" spans="1:4" x14ac:dyDescent="0.4">
      <c r="A18" s="22"/>
      <c r="B18" s="22"/>
      <c r="C18" s="22"/>
      <c r="D18" s="22"/>
    </row>
    <row r="19" spans="1:4" x14ac:dyDescent="0.4">
      <c r="A19" s="22" t="s">
        <v>98</v>
      </c>
      <c r="B19" s="22">
        <f>B17+B2</f>
        <v>52029</v>
      </c>
      <c r="C19" s="22">
        <f t="shared" ref="C19:D19" si="3">C17+C2</f>
        <v>23549</v>
      </c>
      <c r="D19" s="22">
        <f t="shared" si="3"/>
        <v>9294.454545454546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E2B-7A0A-4DE2-BC29-6F65916446D6}">
  <dimension ref="A1:D27"/>
  <sheetViews>
    <sheetView workbookViewId="0">
      <selection activeCell="E10" sqref="E10"/>
    </sheetView>
  </sheetViews>
  <sheetFormatPr defaultRowHeight="14.25" x14ac:dyDescent="0.4"/>
  <cols>
    <col min="1" max="1" width="30.6875" customWidth="1"/>
    <col min="2" max="2" width="11.5" customWidth="1"/>
    <col min="3" max="3" width="14.4375" customWidth="1"/>
    <col min="4" max="4" width="15.3125" customWidth="1"/>
  </cols>
  <sheetData>
    <row r="1" spans="1:4" x14ac:dyDescent="0.4">
      <c r="B1" t="s">
        <v>117</v>
      </c>
      <c r="C1" t="s">
        <v>118</v>
      </c>
      <c r="D1" t="s">
        <v>119</v>
      </c>
    </row>
    <row r="2" spans="1:4" x14ac:dyDescent="0.4">
      <c r="A2" t="s">
        <v>100</v>
      </c>
    </row>
    <row r="3" spans="1:4" x14ac:dyDescent="0.4">
      <c r="A3" s="29" t="s">
        <v>101</v>
      </c>
      <c r="B3" s="30">
        <v>14500</v>
      </c>
      <c r="C3" s="30">
        <v>31000</v>
      </c>
      <c r="D3" s="30">
        <v>72000</v>
      </c>
    </row>
    <row r="4" spans="1:4" x14ac:dyDescent="0.4">
      <c r="A4" s="29" t="s">
        <v>102</v>
      </c>
      <c r="B4" s="30">
        <v>1450</v>
      </c>
      <c r="C4" s="30">
        <v>3100</v>
      </c>
      <c r="D4" s="30">
        <v>7200</v>
      </c>
    </row>
    <row r="5" spans="1:4" x14ac:dyDescent="0.4">
      <c r="A5" s="29" t="s">
        <v>122</v>
      </c>
      <c r="B5" s="30">
        <f>SUM(B3:B4)</f>
        <v>15950</v>
      </c>
      <c r="C5" s="30">
        <f t="shared" ref="C5:D5" si="0">SUM(C3:C4)</f>
        <v>34100</v>
      </c>
      <c r="D5" s="30">
        <f t="shared" si="0"/>
        <v>79200</v>
      </c>
    </row>
    <row r="7" spans="1:4" x14ac:dyDescent="0.4">
      <c r="A7" s="31" t="s">
        <v>103</v>
      </c>
      <c r="B7" s="31"/>
      <c r="C7" s="31"/>
      <c r="D7" s="31"/>
    </row>
    <row r="8" spans="1:4" x14ac:dyDescent="0.4">
      <c r="A8" s="31" t="s">
        <v>104</v>
      </c>
      <c r="B8" s="32">
        <v>1500</v>
      </c>
      <c r="C8" s="32">
        <v>2500</v>
      </c>
      <c r="D8" s="32">
        <v>3100</v>
      </c>
    </row>
    <row r="9" spans="1:4" x14ac:dyDescent="0.4">
      <c r="A9" s="31" t="s">
        <v>105</v>
      </c>
      <c r="B9" s="32">
        <v>210</v>
      </c>
      <c r="C9" s="32">
        <v>300</v>
      </c>
      <c r="D9" s="32">
        <v>450</v>
      </c>
    </row>
    <row r="10" spans="1:4" x14ac:dyDescent="0.4">
      <c r="A10" s="31" t="s">
        <v>120</v>
      </c>
      <c r="B10" s="32">
        <f>SUM(B8:B9)</f>
        <v>1710</v>
      </c>
      <c r="C10" s="32">
        <f t="shared" ref="C10:D10" si="1">SUM(C8:C9)</f>
        <v>2800</v>
      </c>
      <c r="D10" s="32">
        <f t="shared" si="1"/>
        <v>3550</v>
      </c>
    </row>
    <row r="12" spans="1:4" x14ac:dyDescent="0.4">
      <c r="A12" s="33" t="s">
        <v>106</v>
      </c>
      <c r="B12" s="33"/>
      <c r="C12" s="33"/>
      <c r="D12" s="33"/>
    </row>
    <row r="13" spans="1:4" x14ac:dyDescent="0.4">
      <c r="A13" s="33" t="s">
        <v>107</v>
      </c>
      <c r="B13" s="33">
        <v>30000</v>
      </c>
      <c r="C13" s="33">
        <v>30000</v>
      </c>
      <c r="D13" s="33">
        <v>30000</v>
      </c>
    </row>
    <row r="14" spans="1:4" x14ac:dyDescent="0.4">
      <c r="A14" s="33" t="s">
        <v>108</v>
      </c>
      <c r="B14" s="33">
        <v>35</v>
      </c>
      <c r="C14" s="33">
        <v>19</v>
      </c>
      <c r="D14" s="33">
        <v>17</v>
      </c>
    </row>
    <row r="15" spans="1:4" x14ac:dyDescent="0.4">
      <c r="A15" s="33" t="s">
        <v>109</v>
      </c>
      <c r="B15" s="34">
        <v>3.98</v>
      </c>
      <c r="C15" s="34">
        <v>3.98</v>
      </c>
      <c r="D15" s="34">
        <v>3.98</v>
      </c>
    </row>
    <row r="16" spans="1:4" x14ac:dyDescent="0.4">
      <c r="A16" s="33" t="s">
        <v>110</v>
      </c>
      <c r="B16" s="34">
        <f>(B13/B14)*B15</f>
        <v>3411.4285714285711</v>
      </c>
      <c r="C16" s="34">
        <f t="shared" ref="C16:D16" si="2">(C13/C14)*C15</f>
        <v>6284.21052631579</v>
      </c>
      <c r="D16" s="34">
        <f t="shared" si="2"/>
        <v>7023.5294117647063</v>
      </c>
    </row>
    <row r="17" spans="1:4" x14ac:dyDescent="0.4">
      <c r="A17" s="33"/>
      <c r="B17" s="34"/>
      <c r="C17" s="34"/>
      <c r="D17" s="34"/>
    </row>
    <row r="18" spans="1:4" x14ac:dyDescent="0.4">
      <c r="A18" s="33" t="s">
        <v>121</v>
      </c>
      <c r="B18" s="34">
        <f>B16+B10</f>
        <v>5121.4285714285706</v>
      </c>
      <c r="C18" s="34">
        <f t="shared" ref="C18:D18" si="3">C16+C10</f>
        <v>9084.21052631579</v>
      </c>
      <c r="D18" s="34">
        <f t="shared" si="3"/>
        <v>10573.529411764706</v>
      </c>
    </row>
    <row r="20" spans="1:4" x14ac:dyDescent="0.4">
      <c r="A20" s="35" t="s">
        <v>111</v>
      </c>
      <c r="B20" s="35">
        <v>30000</v>
      </c>
      <c r="C20" s="35">
        <v>30000</v>
      </c>
      <c r="D20" s="35">
        <v>30000</v>
      </c>
    </row>
    <row r="21" spans="1:4" x14ac:dyDescent="0.4">
      <c r="A21" s="35" t="s">
        <v>112</v>
      </c>
      <c r="B21" s="35">
        <v>250000</v>
      </c>
      <c r="C21" s="35">
        <v>250000</v>
      </c>
      <c r="D21" s="35">
        <v>250000</v>
      </c>
    </row>
    <row r="22" spans="1:4" x14ac:dyDescent="0.4">
      <c r="A22" s="35" t="s">
        <v>113</v>
      </c>
      <c r="B22" s="36">
        <f>B21/B20</f>
        <v>8.3333333333333339</v>
      </c>
      <c r="C22" s="36">
        <f t="shared" ref="C22:D22" si="4">C21/C20</f>
        <v>8.3333333333333339</v>
      </c>
      <c r="D22" s="36">
        <f t="shared" si="4"/>
        <v>8.3333333333333339</v>
      </c>
    </row>
    <row r="24" spans="1:4" x14ac:dyDescent="0.4">
      <c r="A24" s="37" t="s">
        <v>114</v>
      </c>
      <c r="B24" s="38">
        <f>B22*B18</f>
        <v>42678.571428571428</v>
      </c>
      <c r="C24" s="38">
        <f t="shared" ref="C24:D24" si="5">C22*C18</f>
        <v>75701.754385964916</v>
      </c>
      <c r="D24" s="38">
        <f t="shared" si="5"/>
        <v>88112.745098039231</v>
      </c>
    </row>
    <row r="25" spans="1:4" x14ac:dyDescent="0.4">
      <c r="A25" s="37"/>
      <c r="B25" s="38"/>
      <c r="C25" s="38"/>
      <c r="D25" s="38"/>
    </row>
    <row r="26" spans="1:4" x14ac:dyDescent="0.4">
      <c r="A26" s="37" t="s">
        <v>115</v>
      </c>
      <c r="B26" s="38">
        <f>B24+B5</f>
        <v>58628.571428571428</v>
      </c>
      <c r="C26" s="38">
        <f t="shared" ref="C26:D26" si="6">C24+C5</f>
        <v>109801.75438596492</v>
      </c>
      <c r="D26" s="38">
        <f t="shared" si="6"/>
        <v>167312.74509803922</v>
      </c>
    </row>
    <row r="27" spans="1:4" x14ac:dyDescent="0.4">
      <c r="A27" s="37" t="s">
        <v>116</v>
      </c>
      <c r="B27" s="38">
        <f>B26/B22</f>
        <v>7035.4285714285706</v>
      </c>
      <c r="C27" s="38">
        <f t="shared" ref="C27:D27" si="7">C26/C22</f>
        <v>13176.210526315788</v>
      </c>
      <c r="D27" s="38">
        <f t="shared" si="7"/>
        <v>20077.529411764706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0BF4-8465-4565-A5A5-20BC3D933765}">
  <dimension ref="A2:D15"/>
  <sheetViews>
    <sheetView tabSelected="1" workbookViewId="0">
      <selection activeCell="E18" sqref="E18"/>
    </sheetView>
  </sheetViews>
  <sheetFormatPr defaultRowHeight="14.25" x14ac:dyDescent="0.4"/>
  <cols>
    <col min="1" max="1" width="21.75" customWidth="1"/>
    <col min="2" max="2" width="10.25" customWidth="1"/>
    <col min="3" max="3" width="9.6875" customWidth="1"/>
    <col min="4" max="4" width="9.0625" customWidth="1"/>
  </cols>
  <sheetData>
    <row r="2" spans="1:4" x14ac:dyDescent="0.4">
      <c r="A2" s="26"/>
      <c r="B2" s="26" t="s">
        <v>123</v>
      </c>
      <c r="C2" s="26" t="s">
        <v>124</v>
      </c>
      <c r="D2" s="26" t="s">
        <v>125</v>
      </c>
    </row>
    <row r="3" spans="1:4" x14ac:dyDescent="0.4">
      <c r="A3" s="19" t="s">
        <v>132</v>
      </c>
      <c r="B3" s="23"/>
      <c r="C3" s="23">
        <v>500</v>
      </c>
      <c r="D3" s="23"/>
    </row>
    <row r="4" spans="1:4" x14ac:dyDescent="0.4">
      <c r="A4" s="26"/>
      <c r="B4" s="26"/>
      <c r="C4" s="26"/>
      <c r="D4" s="26"/>
    </row>
    <row r="5" spans="1:4" x14ac:dyDescent="0.4">
      <c r="A5" s="20" t="s">
        <v>126</v>
      </c>
      <c r="B5" s="20"/>
      <c r="C5" s="20"/>
      <c r="D5" s="20"/>
    </row>
    <row r="6" spans="1:4" x14ac:dyDescent="0.4">
      <c r="A6" s="20"/>
      <c r="B6" s="20"/>
      <c r="C6" s="20"/>
      <c r="D6" s="20"/>
    </row>
    <row r="7" spans="1:4" x14ac:dyDescent="0.4">
      <c r="A7" s="20" t="s">
        <v>127</v>
      </c>
      <c r="B7" s="24">
        <v>9.5</v>
      </c>
      <c r="C7" s="24"/>
      <c r="D7" s="24"/>
    </row>
    <row r="8" spans="1:4" x14ac:dyDescent="0.4">
      <c r="A8" s="20" t="s">
        <v>128</v>
      </c>
      <c r="B8" s="24">
        <v>30</v>
      </c>
      <c r="C8" s="24"/>
      <c r="D8" s="24"/>
    </row>
    <row r="9" spans="1:4" x14ac:dyDescent="0.4">
      <c r="A9" s="20" t="s">
        <v>129</v>
      </c>
      <c r="B9" s="24">
        <v>19</v>
      </c>
      <c r="C9" s="24">
        <v>35</v>
      </c>
      <c r="D9" s="24">
        <v>55</v>
      </c>
    </row>
    <row r="10" spans="1:4" x14ac:dyDescent="0.4">
      <c r="A10" s="20" t="s">
        <v>130</v>
      </c>
      <c r="B10" s="20">
        <v>3</v>
      </c>
      <c r="C10" s="20">
        <v>3</v>
      </c>
      <c r="D10" s="20">
        <v>3</v>
      </c>
    </row>
    <row r="11" spans="1:4" x14ac:dyDescent="0.4">
      <c r="A11" s="20" t="s">
        <v>131</v>
      </c>
      <c r="B11" s="24">
        <f>20*(B10-1)</f>
        <v>40</v>
      </c>
      <c r="C11" s="24">
        <f>15*(C10-1)</f>
        <v>30</v>
      </c>
      <c r="D11" s="24">
        <f>5*(D10-1)</f>
        <v>10</v>
      </c>
    </row>
    <row r="12" spans="1:4" x14ac:dyDescent="0.4">
      <c r="A12" s="20" t="s">
        <v>133</v>
      </c>
      <c r="B12" s="24">
        <f>B11+SUM(B7:B9)</f>
        <v>98.5</v>
      </c>
      <c r="C12" s="24">
        <f>C11+SUM(C7:C9)</f>
        <v>65</v>
      </c>
      <c r="D12" s="24">
        <f>D11+SUM(D7:D9)</f>
        <v>65</v>
      </c>
    </row>
    <row r="13" spans="1:4" x14ac:dyDescent="0.4">
      <c r="A13" s="20" t="s">
        <v>134</v>
      </c>
      <c r="B13" s="24">
        <f>SUM(B7:B8)+B12</f>
        <v>138</v>
      </c>
      <c r="C13" s="24">
        <f t="shared" ref="C13:D13" si="0">SUM(C7:C8)+C12</f>
        <v>65</v>
      </c>
      <c r="D13" s="24">
        <f t="shared" si="0"/>
        <v>65</v>
      </c>
    </row>
    <row r="14" spans="1:4" x14ac:dyDescent="0.4">
      <c r="A14" s="26"/>
      <c r="B14" s="39"/>
      <c r="C14" s="39"/>
      <c r="D14" s="39"/>
    </row>
    <row r="15" spans="1:4" x14ac:dyDescent="0.4">
      <c r="A15" s="2" t="s">
        <v>135</v>
      </c>
      <c r="B15" s="3">
        <f>(B13*12)+B3</f>
        <v>1656</v>
      </c>
      <c r="C15" s="3">
        <f>(C13*12)+C3</f>
        <v>1280</v>
      </c>
      <c r="D15" s="3">
        <f>(D13*12)+D3</f>
        <v>780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Price_Comparison_Shopping_Cart</vt:lpstr>
      <vt:lpstr>Pet Selection</vt:lpstr>
      <vt:lpstr>Picnic_Planning</vt:lpstr>
      <vt:lpstr>Printer_Selection</vt:lpstr>
      <vt:lpstr>Car_Selection</vt:lpstr>
      <vt:lpstr>Mobile_Comparison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Goyal</dc:creator>
  <cp:lastModifiedBy>Manav Goyal</cp:lastModifiedBy>
  <dcterms:created xsi:type="dcterms:W3CDTF">2025-02-02T10:18:56Z</dcterms:created>
  <dcterms:modified xsi:type="dcterms:W3CDTF">2025-02-07T05:35:13Z</dcterms:modified>
</cp:coreProperties>
</file>