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avveen\OneDrive\Desktop\paython\"/>
    </mc:Choice>
  </mc:AlternateContent>
  <bookViews>
    <workbookView xWindow="0" yWindow="0" windowWidth="15345" windowHeight="4545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44" i="1" l="1"/>
  <c r="B11" i="3" l="1"/>
  <c r="B10" i="3"/>
  <c r="B9" i="3"/>
  <c r="B5" i="3"/>
  <c r="B4" i="3"/>
  <c r="B3" i="3"/>
  <c r="B2" i="3"/>
  <c r="F52" i="1"/>
  <c r="F49" i="1"/>
  <c r="F48" i="1"/>
  <c r="F47" i="1"/>
  <c r="F45" i="1"/>
  <c r="F43" i="1"/>
  <c r="F42" i="1"/>
  <c r="F33" i="1"/>
  <c r="F38" i="1"/>
  <c r="F37" i="1"/>
  <c r="F39" i="1"/>
  <c r="F36" i="1"/>
  <c r="F31" i="1"/>
  <c r="F30" i="1"/>
  <c r="F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<sst xmlns="http://schemas.openxmlformats.org/spreadsheetml/2006/main" count="825" uniqueCount="73">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</sst>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8" fillId="0" borderId="0" xfId="0" applyFont="1"/>
    <xf numFmtId="165" fontId="0" fillId="0" borderId="1" xfId="0" applyNumberFormat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5" workbookViewId="0">
      <selection activeCell="F44" sqref="F44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F29" s="21">
        <f>COUNTIF(G2:G25,"Boston")</f>
        <v>4</v>
      </c>
    </row>
    <row r="30" spans="1:8" ht="15.75" x14ac:dyDescent="0.25">
      <c r="E30" s="14" t="s">
        <v>32</v>
      </c>
      <c r="F30" s="21">
        <f>COUNTIF(D$2:D$25,"Microwave")</f>
        <v>5</v>
      </c>
    </row>
    <row r="31" spans="1:8" ht="15.75" x14ac:dyDescent="0.25">
      <c r="E31" s="14" t="s">
        <v>33</v>
      </c>
      <c r="F31" s="21">
        <f>COUNTIF(F$2:F$25,"truck 3")</f>
        <v>8</v>
      </c>
    </row>
    <row r="32" spans="1:8" ht="15.75" x14ac:dyDescent="0.25">
      <c r="E32" s="14" t="s">
        <v>34</v>
      </c>
      <c r="F32" s="21">
        <f>COUNTIF(C$2:C$25,"Peter White")</f>
        <v>6</v>
      </c>
    </row>
    <row r="33" spans="5:6" ht="15.75" x14ac:dyDescent="0.25">
      <c r="E33" s="14" t="s">
        <v>26</v>
      </c>
      <c r="F33" s="21">
        <f>COUNTIF(E2:E25,"&lt;20")</f>
        <v>9</v>
      </c>
    </row>
    <row r="34" spans="5:6" ht="15.75" x14ac:dyDescent="0.25">
      <c r="E34" s="14"/>
      <c r="F34" s="21"/>
    </row>
    <row r="35" spans="5:6" ht="15.75" x14ac:dyDescent="0.25">
      <c r="E35" s="14"/>
      <c r="F35" s="21"/>
    </row>
    <row r="36" spans="5:6" ht="15.75" x14ac:dyDescent="0.25">
      <c r="E36" s="14" t="s">
        <v>23</v>
      </c>
      <c r="F36" s="21">
        <f>COUNTIF($D$2:$D$25,"refrigerator")</f>
        <v>5</v>
      </c>
    </row>
    <row r="37" spans="5:6" ht="15.75" x14ac:dyDescent="0.25">
      <c r="E37" s="14" t="s">
        <v>24</v>
      </c>
      <c r="F37" s="21">
        <f>COUNTIF($D$2:$D$25,"Washing machine")</f>
        <v>8</v>
      </c>
    </row>
    <row r="38" spans="5:6" ht="15.75" x14ac:dyDescent="0.25">
      <c r="E38" s="14" t="s">
        <v>30</v>
      </c>
      <c r="F38" s="21">
        <f>COUNTIF($F$2:$F$25,"truck 4")</f>
        <v>6</v>
      </c>
    </row>
    <row r="39" spans="5:6" ht="15.75" x14ac:dyDescent="0.25">
      <c r="E39" s="14" t="s">
        <v>40</v>
      </c>
      <c r="F39" s="21">
        <f>COUNTIF($D$2:$D$25,"refrigerator")</f>
        <v>5</v>
      </c>
    </row>
    <row r="40" spans="5:6" ht="15.75" x14ac:dyDescent="0.25">
      <c r="E40" s="14"/>
      <c r="F40" s="21"/>
    </row>
    <row r="41" spans="5:6" ht="15.75" x14ac:dyDescent="0.25">
      <c r="E41" s="14"/>
      <c r="F41" s="21"/>
    </row>
    <row r="42" spans="5:6" ht="15.75" x14ac:dyDescent="0.25">
      <c r="E42" s="14" t="s">
        <v>35</v>
      </c>
      <c r="F42" s="21">
        <f>COUNTIFS(D2:D25,"microwave",G2:G25,"Boston")</f>
        <v>2</v>
      </c>
    </row>
    <row r="43" spans="5:6" ht="15.75" x14ac:dyDescent="0.25">
      <c r="E43" s="14" t="s">
        <v>36</v>
      </c>
      <c r="F43" s="21">
        <f>COUNTIFS(C2:C25,"Peter White",F2:F25,"truck 1")</f>
        <v>2</v>
      </c>
    </row>
    <row r="44" spans="5:6" ht="15.75" x14ac:dyDescent="0.25">
      <c r="E44" s="14" t="s">
        <v>37</v>
      </c>
      <c r="F44" s="21">
        <f>COUNTIFS(G2:G25,"Boston",B2:B25,"&gt;03-02-13")</f>
        <v>2</v>
      </c>
    </row>
    <row r="45" spans="5:6" ht="15.75" x14ac:dyDescent="0.25">
      <c r="E45" s="14" t="s">
        <v>38</v>
      </c>
      <c r="F45" s="21">
        <f>COUNTIFS(B2:B25,"&gt;03-02-13",B2:B25,"&lt;06-02-13")</f>
        <v>9</v>
      </c>
    </row>
    <row r="46" spans="5:6" ht="15.75" x14ac:dyDescent="0.25">
      <c r="E46" s="14"/>
      <c r="F46" s="21"/>
    </row>
    <row r="47" spans="5:6" ht="15.75" x14ac:dyDescent="0.25">
      <c r="E47" s="14" t="s">
        <v>27</v>
      </c>
      <c r="F47" s="21">
        <f>SUMIFS(E2:E25,D2:D25,"microwave",G2:G25,"NY")</f>
        <v>25</v>
      </c>
    </row>
    <row r="48" spans="5:6" ht="15.75" x14ac:dyDescent="0.25">
      <c r="E48" s="14" t="s">
        <v>29</v>
      </c>
      <c r="F48" s="21">
        <f>SUMIFS(E2:E25,F2:F25,"truck 1",G2:G25,"Pittsburgh")</f>
        <v>75</v>
      </c>
    </row>
    <row r="49" spans="5:6" ht="15.75" x14ac:dyDescent="0.25">
      <c r="E49" s="14" t="s">
        <v>39</v>
      </c>
      <c r="F49" s="21">
        <f>SUMIFS(E2:E25,B2:B25,"&gt;03-02-13",B2:B25,"&lt;06-02-13")</f>
        <v>194</v>
      </c>
    </row>
    <row r="50" spans="5:6" ht="15.75" x14ac:dyDescent="0.25">
      <c r="E50" s="14"/>
      <c r="F50" s="21"/>
    </row>
    <row r="51" spans="5:6" ht="15.75" x14ac:dyDescent="0.25">
      <c r="E51" s="14"/>
      <c r="F51" s="21"/>
    </row>
    <row r="52" spans="5:6" ht="15.75" x14ac:dyDescent="0.25">
      <c r="E52" s="14" t="s">
        <v>28</v>
      </c>
      <c r="F52" s="21">
        <f>SUMIF(G2:G25,"NY",E2:E25)+SUMIF(G2:G25,"Baltimore",E2:E25)+SUMIF(G2:G25,"Philadelphia",E2:E25)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B11" sqref="B1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COUNTIF(B16:B241,"shaving")</f>
        <v>71</v>
      </c>
      <c r="C2" s="22">
        <v>717</v>
      </c>
      <c r="D2" s="1">
        <v>42</v>
      </c>
      <c r="E2" s="1">
        <v>29</v>
      </c>
      <c r="F2" s="1">
        <v>414</v>
      </c>
    </row>
    <row r="3" spans="1:6" x14ac:dyDescent="0.25">
      <c r="A3" s="6" t="s">
        <v>43</v>
      </c>
      <c r="B3" s="1">
        <f>COUNTIF(B16:B241,"Washing and combing")</f>
        <v>46</v>
      </c>
      <c r="C3" s="22">
        <v>1934</v>
      </c>
      <c r="D3" s="1">
        <v>31</v>
      </c>
      <c r="E3" s="1">
        <v>15</v>
      </c>
      <c r="F3" s="1">
        <v>1350</v>
      </c>
    </row>
    <row r="4" spans="1:6" x14ac:dyDescent="0.25">
      <c r="A4" s="7" t="s">
        <v>44</v>
      </c>
      <c r="B4" s="1">
        <f>COUNTIF(B16:B241,"Dyeing")</f>
        <v>50</v>
      </c>
      <c r="C4" s="22">
        <v>1650</v>
      </c>
      <c r="D4" s="1">
        <v>35</v>
      </c>
      <c r="E4" s="1">
        <v>15</v>
      </c>
      <c r="F4" s="1">
        <v>1155</v>
      </c>
    </row>
    <row r="5" spans="1:6" x14ac:dyDescent="0.25">
      <c r="A5" s="1" t="s">
        <v>48</v>
      </c>
      <c r="B5" s="1">
        <f>COUNTIF(B16:B241,"Meeting hairstyles")</f>
        <v>32</v>
      </c>
      <c r="C5" s="22">
        <v>1119</v>
      </c>
      <c r="D5" s="1">
        <v>21</v>
      </c>
      <c r="E5" s="1">
        <v>11</v>
      </c>
      <c r="F5" s="1"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COUNTIF(C16:C241,"jane")</f>
        <v>25</v>
      </c>
      <c r="C9" s="1">
        <v>688</v>
      </c>
      <c r="D9" s="1">
        <v>79</v>
      </c>
      <c r="E9" s="1">
        <v>3</v>
      </c>
      <c r="F9" s="1">
        <v>7</v>
      </c>
    </row>
    <row r="10" spans="1:6" x14ac:dyDescent="0.25">
      <c r="A10" s="6" t="s">
        <v>50</v>
      </c>
      <c r="B10" s="1">
        <f>COUNTIF(C16:C241,"Martha")</f>
        <v>31</v>
      </c>
      <c r="C10" s="1">
        <v>965</v>
      </c>
      <c r="D10" s="1">
        <v>96</v>
      </c>
      <c r="E10" s="1">
        <v>3</v>
      </c>
      <c r="F10" s="1">
        <v>7</v>
      </c>
    </row>
    <row r="11" spans="1:6" x14ac:dyDescent="0.25">
      <c r="A11" s="6" t="s">
        <v>52</v>
      </c>
      <c r="B11" s="1">
        <f>COUNTIF(C16:C241,"Alex")</f>
        <v>23</v>
      </c>
      <c r="C11" s="1">
        <v>701</v>
      </c>
      <c r="D11" s="1">
        <v>55</v>
      </c>
      <c r="E11" s="1">
        <v>3</v>
      </c>
      <c r="F11" s="1">
        <v>24</v>
      </c>
    </row>
    <row r="12" spans="1:6" x14ac:dyDescent="0.25">
      <c r="B12" s="13"/>
    </row>
    <row r="13" spans="1:6" x14ac:dyDescent="0.25">
      <c r="B13" s="13"/>
    </row>
    <row r="14" spans="1:6" x14ac:dyDescent="0.25">
      <c r="A14" s="23" t="s">
        <v>61</v>
      </c>
      <c r="B14" s="23"/>
      <c r="C14" s="23"/>
      <c r="D14" s="23"/>
      <c r="E14" s="23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Naveen Sharma</cp:lastModifiedBy>
  <dcterms:created xsi:type="dcterms:W3CDTF">2013-06-05T17:23:06Z</dcterms:created>
  <dcterms:modified xsi:type="dcterms:W3CDTF">2024-06-06T21:58:58Z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